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binary" PartName="/xl/commentsmeta0"/>
  <Override ContentType="application/binary" PartName="/xl/commentsmeta1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externalLink+xml" PartName="/xl/externalLinks/externalLink7.xml"/>
  <Override ContentType="application/vnd.openxmlformats-officedocument.spreadsheetml.externalLink+xml" PartName="/xl/externalLinks/externalLink2.xml"/>
  <Override ContentType="application/vnd.openxmlformats-officedocument.spreadsheetml.externalLink+xml" PartName="/xl/externalLinks/externalLink12.xml"/>
  <Override ContentType="application/vnd.openxmlformats-officedocument.spreadsheetml.externalLink+xml" PartName="/xl/externalLinks/externalLink5.xml"/>
  <Override ContentType="application/vnd.openxmlformats-officedocument.spreadsheetml.externalLink+xml" PartName="/xl/externalLinks/externalLink4.xml"/>
  <Override ContentType="application/vnd.openxmlformats-officedocument.spreadsheetml.externalLink+xml" PartName="/xl/externalLinks/externalLink10.xml"/>
  <Override ContentType="application/vnd.openxmlformats-officedocument.spreadsheetml.externalLink+xml" PartName="/xl/externalLinks/externalLink9.xml"/>
  <Override ContentType="application/vnd.openxmlformats-officedocument.spreadsheetml.externalLink+xml" PartName="/xl/externalLinks/externalLink14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13.xml"/>
  <Override ContentType="application/vnd.openxmlformats-officedocument.spreadsheetml.externalLink+xml" PartName="/xl/externalLinks/externalLink8.xml"/>
  <Override ContentType="application/vnd.openxmlformats-officedocument.spreadsheetml.externalLink+xml" PartName="/xl/externalLinks/externalLink11.xml"/>
  <Override ContentType="application/vnd.openxmlformats-officedocument.spreadsheetml.externalLink+xml" PartName="/xl/externalLinks/externalLink3.xml"/>
  <Override ContentType="application/vnd.openxmlformats-officedocument.spreadsheetml.externalLink+xml" PartName="/xl/externalLinks/externalLink6.xml"/>
  <Override ContentType="application/vnd.openxmlformats-officedocument.spreadsheetml.externalLink+xml" PartName="/xl/externalLinks/externalLink15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4 Budget Expenses Model" sheetId="1" r:id="rId4"/>
    <sheet state="hidden" name="Budget Summary" sheetId="2" r:id="rId5"/>
    <sheet state="hidden" name="Summary by Department &amp; Categor" sheetId="3" r:id="rId6"/>
    <sheet state="hidden" name="Sheet3" sheetId="4" r:id="rId7"/>
    <sheet state="hidden" name="Summary for Presentation" sheetId="5" r:id="rId8"/>
    <sheet state="visible" name="Back up ---&gt;" sheetId="6" r:id="rId9"/>
    <sheet state="hidden" name="Grant Budget" sheetId="7" r:id="rId10"/>
    <sheet state="visible" name="CPI Adjustment" sheetId="8" r:id="rId11"/>
    <sheet state="visible" name="Travel Budget" sheetId="9" r:id="rId12"/>
    <sheet state="hidden" name="Budget 2020" sheetId="10" r:id="rId13"/>
    <sheet state="hidden" name="Balance Sheet" sheetId="11" r:id="rId14"/>
    <sheet state="hidden" name="Cash-Flow" sheetId="12" r:id="rId15"/>
    <sheet state="hidden" name="P&amp;L " sheetId="13" r:id="rId16"/>
    <sheet state="hidden" name="Financial Position" sheetId="14" r:id="rId17"/>
    <sheet state="hidden" name="Income Scenarios" sheetId="15" r:id="rId18"/>
    <sheet state="hidden" name="Highlevel Master COA" sheetId="16" r:id="rId19"/>
    <sheet state="hidden" name="COA" sheetId="17" r:id="rId20"/>
  </sheets>
  <externalReferences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</externalReferences>
  <definedNames>
    <definedName name="__123Graph_A">'[1]Forecast 2009'!#REF!</definedName>
    <definedName name="__123Graph_B">'[1]Forecast 2009'!#REF!</definedName>
    <definedName name="__123Graph_C">'[1]Forecast 2009'!#REF!</definedName>
    <definedName name="__123Graph_D">'[1]Forecast 2009'!#REF!</definedName>
    <definedName name="__123Graph_X">'[1]Forecast 2009'!#REF!</definedName>
    <definedName name="__FDS_HYPERLINK_TOGGLE_STATE__">"OFF"</definedName>
    <definedName name="__ok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_sdf2">{#N/A,#N/A,FALSE,"Calc";#N/A,#N/A,FALSE,"Sensitivity";#N/A,#N/A,FALSE,"LT Earn.Dil.";#N/A,#N/A,FALSE,"Dil. AVP"}</definedName>
    <definedName name="__wrn2">{#N/A,#N/A,FALSE,"Calc";#N/A,#N/A,FALSE,"Sensitivity";#N/A,#N/A,FALSE,"LT Earn.Dil.";#N/A,#N/A,FALSE,"Dil. AVP"}</definedName>
    <definedName name="_10__123Graph_XCHART_2">'[2]DCF Assump-F3'!#REF!</definedName>
    <definedName name="_12__123Graph_XCHART_3">'[2]DCF Assump-F3'!#REF!</definedName>
    <definedName name="_2__123Graph_ACHART_1">'[2]DCF Assump-F3'!#REF!</definedName>
    <definedName name="_4__123Graph_ACHART_2">'[2]DCF Assump-F3'!#REF!</definedName>
    <definedName name="_6__123Graph_ACHART_3">'[2]DCF Assump-F3'!#REF!</definedName>
    <definedName name="_8__123Graph_BCHART_3">'[2]DCF Assump-F3'!#REF!</definedName>
    <definedName name="_aaa2">{#N/A,#N/A,TRUE,"financial";#N/A,#N/A,TRUE,"plants"}</definedName>
    <definedName name="_ab2">{#N/A,#N/A,TRUE,"Pro Forma";#N/A,#N/A,TRUE,"PF_Bal";#N/A,#N/A,TRUE,"PF_INC";#N/A,#N/A,TRUE,"CBE";#N/A,#N/A,TRUE,"SWK"}</definedName>
    <definedName name="_abc2">{#N/A,#N/A,TRUE,"Pro Forma";#N/A,#N/A,TRUE,"PF_Bal";#N/A,#N/A,TRUE,"PF_INC";#N/A,#N/A,TRUE,"CBE";#N/A,#N/A,TRUE,"SWK"}</definedName>
    <definedName name="_as2">{"comp1",#N/A,FALSE,"COMPS";"footnotes",#N/A,FALSE,"COMPS"}</definedName>
    <definedName name="_bdm.1E1ADE9132224304A29CEF33E46AA0CD.edm">[3]Profile!$1:$1048576</definedName>
    <definedName name="_bdm.23CCEEA7D76A49C5B721F001521830EF.edm">'[3]Tactic Options'!$1:$1048576</definedName>
    <definedName name="_bdm.3598D3CA201B4C79A73F0614544EA1CE.edm">[4]SandPs!$1:$1048576</definedName>
    <definedName name="_bdm.3B1DC52AB73240009B9EDA70131D3FF7.edm">[4]ExtendExpire!$1:$1048576</definedName>
    <definedName name="_bdm.44B8EF609FFE409DB4B3DE6E3449745D.edm">'[5]Shareholder proposals by type'!$1:$1048576</definedName>
    <definedName name="_bdm.46C79F8CD9D843FAAE6E8AD94E660FA2.edm">'[5]2007ISSWatchlist'!$1:$1048576</definedName>
    <definedName name="_bdm.5CAB10FB985D4A57879840DE74199658.edm">'[3]Indexed Chart'!$1:$1048576</definedName>
    <definedName name="_bdm.6FFE0002618B471AB5B5BB9164C41EA1.edm">[6]Sheet1!$1:$1048576</definedName>
    <definedName name="_bdm.74DAEC2FF2554C0E88DD9DEAA3D45988.edm">[3]Graphs!$1:$1048576</definedName>
    <definedName name="_bdm.7723A254FE8B484AA4C8E56845E054CE.edm">'[4]Peer Defense Comparison'!$1:$1048576</definedName>
    <definedName name="_bdm.7C61DF3627FC4A328715E87787DE2B77.edm">'[4]Industry Rights Provisions'!$1:$1048576</definedName>
    <definedName name="_bdm.812FDE8087554CA89728A721B8D88EF1.edm">[3]Quartiles!$1:$1048576</definedName>
    <definedName name="_bdm.8BCF272F69244B8D8ECFCAE0DCEFAE7B.edm">'[4]Defense Profile Summary'!$1:$1048576</definedName>
    <definedName name="_bdm.9BC380C819344E4BBF407E09E223F42D.edm">'[5]SH poison pill proposals by yr'!$1:$1048576</definedName>
    <definedName name="_bdm.D30B6BBFA36D4F14BF64725259521514.edm">[7]Contracts!$1:$1048576</definedName>
    <definedName name="_bdm.DA9CF9DE967A4F88A5CADB3EC18BCDB7.edm">'[3]Detail Profile'!$1:$1048576</definedName>
    <definedName name="_bdm.E05541A91C5C48DEAF2B3D9A457CA591.edm">[4]SandPTakeover!$1:$1048576</definedName>
    <definedName name="_bdm.F51B8BE1CB5549CD9E353C81B958E990.edm">'[3]Profile Comparison'!$1:$1048576</definedName>
    <definedName name="_new1">{"Central",#N/A,FALSE,"Total"}</definedName>
    <definedName name="_new2">{"Central",#N/A,FALSE,"Total"}</definedName>
    <definedName name="_ok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rder1">255</definedName>
    <definedName name="_Order2">255</definedName>
    <definedName name="_sdf2">{#N/A,#N/A,FALSE,"Calc";#N/A,#N/A,FALSE,"Sensitivity";#N/A,#N/A,FALSE,"LT Earn.Dil.";#N/A,#N/A,FALSE,"Dil. AVP"}</definedName>
    <definedName name="_wrn2">{#N/A,#N/A,FALSE,"Calc";#N/A,#N/A,FALSE,"Sensitivity";#N/A,#N/A,FALSE,"LT Earn.Dil.";#N/A,#N/A,FALSE,"Dil. AVP"}</definedName>
    <definedName name="aa">{#N/A,#N/A,TRUE,"Pro Forma";#N/A,#N/A,TRUE,"PF_Bal";#N/A,#N/A,TRUE,"PF_INC";#N/A,#N/A,TRUE,"CBE";#N/A,#N/A,TRUE,"SWK"}</definedName>
    <definedName name="aaa">{#N/A,#N/A,TRUE,"financial";#N/A,#N/A,TRUE,"plants"}</definedName>
    <definedName name="AAA_DOCTOPS">"AAA_SET"</definedName>
    <definedName name="AAA_duser">"OFF"</definedName>
    <definedName name="aaaa">{#N/A,#N/A,TRUE,"financial";#N/A,#N/A,TRUE,"plants"}</definedName>
    <definedName name="aaaa2">{#N/A,#N/A,TRUE,"financial";#N/A,#N/A,TRUE,"plants"}</definedName>
    <definedName name="aaaaaaaaaaaaaaaaaa">{#N/A,#N/A,FALSE,"Calc";#N/A,#N/A,FALSE,"Sensitivity";#N/A,#N/A,FALSE,"LT Earn.Dil.";#N/A,#N/A,FALSE,"Dil. AVP"}</definedName>
    <definedName name="aaaaaaaaaaaaaaaaaa2">{#N/A,#N/A,FALSE,"Calc";#N/A,#N/A,FALSE,"Sensitivity";#N/A,#N/A,FALSE,"LT Earn.Dil.";#N/A,#N/A,FALSE,"Dil. AVP"}</definedName>
    <definedName name="AAB_Addin5">"AAB_Description for addin 5,Description for addin 5,Description for addin 5,Description for addin 5,Description for addin 5,Description for addin 5"</definedName>
    <definedName name="ab">{#N/A,#N/A,TRUE,"Pro Forma";#N/A,#N/A,TRUE,"PF_Bal";#N/A,#N/A,TRUE,"PF_INC";#N/A,#N/A,TRUE,"CBE";#N/A,#N/A,TRUE,"SWK"}</definedName>
    <definedName name="abc">{#N/A,#N/A,TRUE,"Pro Forma";#N/A,#N/A,TRUE,"PF_Bal";#N/A,#N/A,TRUE,"PF_INC";#N/A,#N/A,TRUE,"CBE";#N/A,#N/A,TRUE,"SWK"}</definedName>
    <definedName name="Actuals_Month">'Summary by Department &amp; Categor'!#REF!</definedName>
    <definedName name="addg">{#N/A,#N/A,FALSE,"CBE";#N/A,#N/A,FALSE,"SWK"}</definedName>
    <definedName name="addg2">{#N/A,#N/A,FALSE,"CBE";#N/A,#N/A,FALSE,"SWK"}</definedName>
    <definedName name="anscount">1</definedName>
    <definedName name="arsc3">{"AR_SCH2",#N/A,FALSE,"AR-SCH2"}</definedName>
    <definedName name="as">{"comp1",#N/A,FALSE,"COMPS";"footnotes",#N/A,FALSE,"COMPS"}</definedName>
    <definedName name="AS2DocOpenMode">"AS2DocumentBrowse"</definedName>
    <definedName name="asad">{"away stand alones",#N/A,FALSE,"Target"}</definedName>
    <definedName name="asdf">{#N/A,#N/A,FALSE,"Calc";#N/A,#N/A,FALSE,"Sensitivity";#N/A,#N/A,FALSE,"LT Earn.Dil.";#N/A,#N/A,FALSE,"Dil. AVP"}</definedName>
    <definedName name="avdd">{#N/A,#N/A,FALSE,"Calc";#N/A,#N/A,FALSE,"Sensitivity";#N/A,#N/A,FALSE,"LT Earn.Dil.";#N/A,#N/A,FALSE,"Dil. AVP"}</definedName>
    <definedName name="b">{#N/A,#N/A,FALSE,"Calc";#N/A,#N/A,FALSE,"Sensitivity";#N/A,#N/A,FALSE,"LT Earn.Dil.";#N/A,#N/A,FALSE,"Dil. AVP"}</definedName>
    <definedName name="bnkj">{#N/A,#N/A,FALSE,"output";#N/A,#N/A,FALSE,"contrib";#N/A,#N/A,FALSE,"profile";#N/A,#N/A,FALSE,"comps"}</definedName>
    <definedName name="Cable">{#N/A,#N/A,FALSE,"Operations";#N/A,#N/A,FALSE,"Financials"}</definedName>
    <definedName name="Cable2">{#N/A,#N/A,FALSE,"Operations";#N/A,#N/A,FALSE,"Financials"}</definedName>
    <definedName name="cc">{#N/A,#N/A,FALSE,"CBE";#N/A,#N/A,FALSE,"SWK"}</definedName>
    <definedName name="cen">{"Central",#N/A,FALSE,"Total"}</definedName>
    <definedName name="Cent">{"Central",#N/A,FALSE,"Total"}</definedName>
    <definedName name="CIQWBGuid">"f453db0c-9a05-4424-895e-a9720658eae3"</definedName>
    <definedName name="confused">{"BS",#N/A,FALSE,"NGC";"PL",#N/A,FALSE,"NGC";"CF",#N/A,FALSE,"NGC"}</definedName>
    <definedName name="cooper2">{#N/A,#N/A,TRUE,"Pro Forma";#N/A,#N/A,TRUE,"PF_Bal";#N/A,#N/A,TRUE,"PF_INC";#N/A,#N/A,TRUE,"CBE";#N/A,#N/A,TRUE,"SWK"}</definedName>
    <definedName name="Cwvu.GREY_ALL.">'[1]MX WAP'!#REF!</definedName>
    <definedName name="ddd">{"AR_SCH4",#N/A,FALSE,"ARSCH4-5";"AR_SCH5",#N/A,FALSE,"ARSCH4-5"}</definedName>
    <definedName name="dddd">{"Central",#N/A,FALSE,"Total"}</definedName>
    <definedName name="df">{"comps",#N/A,FALSE,"comps";"notes",#N/A,FALSE,"comps"}</definedName>
    <definedName name="dfd">{"comp1",#N/A,FALSE,"COMPS";"footnotes",#N/A,FALSE,"COMPS"}</definedName>
    <definedName name="dfsaadsfa">{#N/A,#N/A,FALSE,"Calc";#N/A,#N/A,FALSE,"Sensitivity";#N/A,#N/A,FALSE,"LT Earn.Dil.";#N/A,#N/A,FALSE,"Dil. AVP"}</definedName>
    <definedName name="Documents">[8]Summary!$B$6:$B$214</definedName>
    <definedName name="doo">{"Central",#N/A,FALSE,"Total"}</definedName>
    <definedName name="edp">{"assumption 50 50",#N/A,TRUE,"Merger";"has gets cash",#N/A,TRUE,"Merger";"accretion dilution",#N/A,TRUE,"Merger";"comparison credit stats",#N/A,TRUE,"Merger";"pf credit stats",#N/A,TRUE,"Merger";"pf sheets",#N/A,TRUE,"Merger"}</definedName>
    <definedName name="eeee">{#N/A,#N/A,FALSE,"Calc";#N/A,#N/A,FALSE,"Sensitivity";#N/A,#N/A,FALSE,"LT Earn.Dil.";#N/A,#N/A,FALSE,"Dil. AVP"}</definedName>
    <definedName name="emily">{#N/A,#N/A,FALSE,"Calc";#N/A,#N/A,FALSE,"Sensitivity";#N/A,#N/A,FALSE,"LT Earn.Dil.";#N/A,#N/A,FALSE,"Dil. AVP"}</definedName>
    <definedName name="ev.Calculation">-4105</definedName>
    <definedName name="ev.Initialized">FALSE</definedName>
    <definedName name="EV__LASTREFTIME__">39191.6322337963</definedName>
    <definedName name="ExactAddinConnection">"100"</definedName>
    <definedName name="ExactAddinConnection.001">"macola;001;aconnors;1"</definedName>
    <definedName name="ExactAddinConnection.0012">"ATMSSV-MSQL01;100;ghoppenbrouwer;1"</definedName>
    <definedName name="ExactAddinConnection.100">"ATMSSV-MSQL01;100;tryan;1"</definedName>
    <definedName name="ExactAddinConnection.199">"ATMSSV-MSQL01;199;TRyan;1"</definedName>
    <definedName name="ExactAddinConnection.200">"ATMSSV-MSQL01;200;tryan;1"</definedName>
    <definedName name="ExactAddinConnection.299">"ATMSSV-MSQL01;299;TRyan;1"</definedName>
    <definedName name="ExactAddinConnection.300">"ATMSSV-MSQL01;300;DKorneev;1"</definedName>
    <definedName name="ExactAddinConnection.301">"ATMSSV-MSQL01;300;TMurphy;1"</definedName>
    <definedName name="ExactAddinConnection.399">"ATMSSV-MSQL01;399;TRyan;1"</definedName>
    <definedName name="ExactAddinConnection.400">"ATMSSV-MSQL01;400;pramey;1"</definedName>
    <definedName name="ExactAddinConnvection.201">"ATMSSV-MSQL01;200;TMurphy;1"</definedName>
    <definedName name="ExactAddinReports">1</definedName>
    <definedName name="eyr">{"hiden",#N/A,FALSE,"14";"hidden",#N/A,FALSE,"16";"hidden",#N/A,FALSE,"18";"hidden",#N/A,FALSE,"20"}</definedName>
    <definedName name="f">{"assumption cash",#N/A,TRUE,"Merger";"has gets cash",#N/A,TRUE,"Merger";"accretion dilution",#N/A,TRUE,"Merger";"comparison credit stats",#N/A,TRUE,"Merger";"pf credit stats",#N/A,TRUE,"Merger";"pf sheets",#N/A,TRUE,"Merger"}</definedName>
    <definedName name="fd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fds">{"comps",#N/A,FALSE,"comps";"notes",#N/A,FALSE,"comps"}</definedName>
    <definedName name="fdsf">{"general",#N/A,FALSE,"Assumptions"}</definedName>
    <definedName name="Figures">[9]Maintenance!$AY$93:$BA$93</definedName>
    <definedName name="fins1">{#N/A,#N/A,FALSE,"Calc";#N/A,#N/A,FALSE,"Sensitivity";#N/A,#N/A,FALSE,"LT Earn.Dil.";#N/A,#N/A,FALSE,"Dil. AVP"}</definedName>
    <definedName name="Flat_EBITDA_Ni_Price">[10]Flat_Price_EBITDA!$B$210</definedName>
    <definedName name="fore">[11]LOOKUP!#REF!</definedName>
    <definedName name="FOREX">[11]LOOKUP!#REF!</definedName>
    <definedName name="ggf">{"comps",#N/A,FALSE,"comps";"notes",#N/A,FALSE,"comps"}</definedName>
    <definedName name="hhhsdf">{"up stand alones",#N/A,FALSE,"Acquiror"}</definedName>
    <definedName name="hlkup">[12]graphs!$B$49:$BC$64</definedName>
    <definedName name="hn.ExtDb">FALSE</definedName>
    <definedName name="hn.ModelType">"DEAL"</definedName>
    <definedName name="hn.ModelVersion">1</definedName>
    <definedName name="hn.NoUpload">0</definedName>
    <definedName name="ik">{"casespecific",#N/A,FALSE,"Assumptions"}</definedName>
    <definedName name="Ikotin">{"Central",#N/A,FALSE,"Total"}</definedName>
    <definedName name="IQ_1_4_FAMILY_JUNIOR_LIENS_CHARGE_OFFS_FDIC">"c6605"</definedName>
    <definedName name="IQ_1_4_FAMILY_JUNIOR_LIENS_NET_CHARGE_OFFS_FDIC">"c6643"</definedName>
    <definedName name="IQ_1_4_FAMILY_JUNIOR_LIENS_RECOVERIES_FDIC">"c6624"</definedName>
    <definedName name="IQ_1_4_FAMILY_SENIOR_LIENS_CHARGE_OFFS_FDIC">"c6604"</definedName>
    <definedName name="IQ_1_4_FAMILY_SENIOR_LIENS_NET_CHARGE_OFFS_FDIC">"c6642"</definedName>
    <definedName name="IQ_1_4_FAMILY_SENIOR_LIENS_RECOVERIES_FDIC">"c6623"</definedName>
    <definedName name="IQ_1_4_HOME_EQUITY_NET_LOANS_FDIC">"c6441"</definedName>
    <definedName name="IQ_1_4_RESIDENTIAL_FIRST_LIENS_NET_LOANS_FDIC">"c6439"</definedName>
    <definedName name="IQ_1_4_RESIDENTIAL_JUNIOR_LIENS_NET_LOANS_FDIC">"c6440"</definedName>
    <definedName name="IQ_1_4_RESIDENTIAL_LOANS_FDIC">"c6310"</definedName>
    <definedName name="IQ_ACQUIRED_BY_REPORTING_BANK_FDIC">"c6535"</definedName>
    <definedName name="IQ_ADDIN">"AUTO"</definedName>
    <definedName name="IQ_ADDITIONAL_NON_INT_INC_FDIC">"c6574"</definedName>
    <definedName name="IQ_ADJUSTABLE_RATE_LOANS_FDIC">"c6375"</definedName>
    <definedName name="IQ_AE_BR">"c10"</definedName>
    <definedName name="IQ_AFTER_TAX_INCOME_FDIC">"c6583"</definedName>
    <definedName name="IQ_AGRICULTURAL_PRODUCTION_CHARGE_OFFS_FDIC">"c6597"</definedName>
    <definedName name="IQ_AGRICULTURAL_PRODUCTION_CHARGE_OFFS_LESS_THAN_300M_FDIC">"c6655"</definedName>
    <definedName name="IQ_AGRICULTURAL_PRODUCTION_NET_CHARGE_OFFS_FDIC">"c6635"</definedName>
    <definedName name="IQ_AGRICULTURAL_PRODUCTION_NET_CHARGE_OFFS_LESS_THAN_300M_FDIC">"c6657"</definedName>
    <definedName name="IQ_AGRICULTURAL_PRODUCTION_RECOVERIES_FDIC">"c6616"</definedName>
    <definedName name="IQ_AGRICULTURAL_PRODUCTION_RECOVERIES_LESS_THAN_300M_FDIC">"c6656"</definedName>
    <definedName name="IQ_AMENDED_BALANCE_PREVIOUS_YR_FDIC">"c6499"</definedName>
    <definedName name="IQ_AMORT_EXPENSE_FDIC">"c6677"</definedName>
    <definedName name="IQ_AMORTIZED_COST_FDIC">"c6426"</definedName>
    <definedName name="IQ_AP_BR">"c34"</definedName>
    <definedName name="IQ_AR_BR">"c41"</definedName>
    <definedName name="IQ_ASSET_BACKED_FDIC">"c6301"</definedName>
    <definedName name="IQ_ASSET_WRITEDOWN_BR">"c50"</definedName>
    <definedName name="IQ_ASSET_WRITEDOWN_CF_BR">"c53"</definedName>
    <definedName name="IQ_ASSETS_HELD_FDIC">"c6305"</definedName>
    <definedName name="IQ_ASSETS_PER_EMPLOYEE_FDIC">"c6737"</definedName>
    <definedName name="IQ_ASSETS_SOLD_1_4_FAMILY_LOANS_FDIC">"c6686"</definedName>
    <definedName name="IQ_ASSETS_SOLD_AUTO_LOANS_FDIC">"c6680"</definedName>
    <definedName name="IQ_ASSETS_SOLD_CL_LOANS_FDIC">"c6681"</definedName>
    <definedName name="IQ_ASSETS_SOLD_CREDIT_CARDS_RECEIVABLES_FDIC">"c6683"</definedName>
    <definedName name="IQ_ASSETS_SOLD_HOME_EQUITY_LINES_FDIC">"c6684"</definedName>
    <definedName name="IQ_ASSETS_SOLD_OTHER_CONSUMER_LOANS_FDIC">"c6682"</definedName>
    <definedName name="IQ_ASSETS_SOLD_OTHER_LOANS_FDIC">"c6685"</definedName>
    <definedName name="IQ_AVAILABLE_FOR_SALE_FDIC">"c6409"</definedName>
    <definedName name="IQ_AVERAGE_ASSETS_FDIC">"c6362"</definedName>
    <definedName name="IQ_AVERAGE_ASSETS_QUART_FDIC">"c6363"</definedName>
    <definedName name="IQ_AVERAGE_EARNING_ASSETS_FDIC">"c6748"</definedName>
    <definedName name="IQ_AVERAGE_EQUITY_FDIC">"c6749"</definedName>
    <definedName name="IQ_AVERAGE_LOANS_FDIC">"c6750"</definedName>
    <definedName name="IQ_AVG_PRICE_TARGET">"c82"</definedName>
    <definedName name="IQ_BALANCE_GOODS_APR_FC_UNUSED_UNUSED_UNUSED">"c8353"</definedName>
    <definedName name="IQ_BALANCE_GOODS_APR_UNUSED_UNUSED_UNUSED">"c7473"</definedName>
    <definedName name="IQ_BALANCE_GOODS_FC_UNUSED_UNUSED_UNUSED">"c7693"</definedName>
    <definedName name="IQ_BALANCE_GOODS_POP_FC_UNUSED_UNUSED_UNUSED">"c7913"</definedName>
    <definedName name="IQ_BALANCE_GOODS_POP_UNUSED_UNUSED_UNUSED">"c7033"</definedName>
    <definedName name="IQ_BALANCE_GOODS_UNUSED_UNUSED_UNUSED">"c6813"</definedName>
    <definedName name="IQ_BALANCE_GOODS_YOY_FC_UNUSED_UNUSED_UNUSED">"c8133"</definedName>
    <definedName name="IQ_BALANCE_GOODS_YOY_UNUSED_UNUSED_UNUSED">"c7253"</definedName>
    <definedName name="IQ_BALANCE_SERV_APR_FC_UNUSED_UNUSED_UNUSED">"c8355"</definedName>
    <definedName name="IQ_BALANCE_SERV_APR_UNUSED_UNUSED_UNUSED">"c7475"</definedName>
    <definedName name="IQ_BALANCE_SERV_FC_UNUSED_UNUSED_UNUSED">"c7695"</definedName>
    <definedName name="IQ_BALANCE_SERV_POP_FC_UNUSED_UNUSED_UNUSED">"c7915"</definedName>
    <definedName name="IQ_BALANCE_SERV_POP_UNUSED_UNUSED_UNUSED">"c7035"</definedName>
    <definedName name="IQ_BALANCE_SERV_UNUSED_UNUSED_UNUSED">"c6815"</definedName>
    <definedName name="IQ_BALANCE_SERV_YOY_FC_UNUSED_UNUSED_UNUSED">"c8135"</definedName>
    <definedName name="IQ_BALANCE_SERV_YOY_UNUSED_UNUSED_UNUSED">"c7255"</definedName>
    <definedName name="IQ_BALANCE_TRADE_APR_FC_UNUSED_UNUSED_UNUSED">"c8357"</definedName>
    <definedName name="IQ_BALANCE_TRADE_APR_UNUSED_UNUSED_UNUSED">"c7477"</definedName>
    <definedName name="IQ_BALANCE_TRADE_FC_UNUSED_UNUSED_UNUSED">"c7697"</definedName>
    <definedName name="IQ_BALANCE_TRADE_POP_FC_UNUSED_UNUSED_UNUSED">"c7917"</definedName>
    <definedName name="IQ_BALANCE_TRADE_POP_UNUSED_UNUSED_UNUSED">"c7037"</definedName>
    <definedName name="IQ_BALANCE_TRADE_UNUSED_UNUSED_UNUSED">"c6817"</definedName>
    <definedName name="IQ_BALANCE_TRADE_YOY_FC_UNUSED_UNUSED_UNUSED">"c8137"</definedName>
    <definedName name="IQ_BALANCE_TRADE_YOY_UNUSED_UNUSED_UNUSED">"c7257"</definedName>
    <definedName name="IQ_BALANCES_DUE_DEPOSITORY_INSTITUTIONS_FDIC">"c6389"</definedName>
    <definedName name="IQ_BALANCES_DUE_FOREIGN_FDIC">"c6391"</definedName>
    <definedName name="IQ_BALANCES_DUE_FRB_FDIC">"c6393"</definedName>
    <definedName name="IQ_BANK_BENEFICIARY_FDIC">"c6505"</definedName>
    <definedName name="IQ_BANK_GUARANTOR_FDIC">"c6506"</definedName>
    <definedName name="IQ_BANK_PREMISES_FDIC">"c6329"</definedName>
    <definedName name="IQ_BANK_SECURITIZATION_1_4_FAMILY_LOANS_FDIC">"c6721"</definedName>
    <definedName name="IQ_BANK_SECURITIZATION_AUTO_LOANS_FDIC">"c6715"</definedName>
    <definedName name="IQ_BANK_SECURITIZATION_CL_LOANS_FDIC">"c6716"</definedName>
    <definedName name="IQ_BANK_SECURITIZATION_CREDIT_CARDS_RECEIVABLES_FDIC">"c6718"</definedName>
    <definedName name="IQ_BANK_SECURITIZATION_HOME_EQUITY_LINES_FDIC">"c6719"</definedName>
    <definedName name="IQ_BANK_SECURITIZATION_OTHER_CONSUMER_LOANS_FDIC">"c6717"</definedName>
    <definedName name="IQ_BANK_SECURITIZATION_OTHER_LOANS_FDIC">"c6720"</definedName>
    <definedName name="IQ_BANKS_FOREIGN_COUNTRIES_TOTAL_DEPOSITS_FDIC">"c6475"</definedName>
    <definedName name="IQ_BROKERED_DEPOSITS_FDIC">"c6486"</definedName>
    <definedName name="IQ_BUDGET_BALANCE_APR_FC_UNUSED_UNUSED_UNUSED">"c8359"</definedName>
    <definedName name="IQ_BUDGET_BALANCE_APR_UNUSED_UNUSED_UNUSED">"c7479"</definedName>
    <definedName name="IQ_BUDGET_BALANCE_FC_UNUSED_UNUSED_UNUSED">"c7699"</definedName>
    <definedName name="IQ_BUDGET_BALANCE_POP_FC_UNUSED_UNUSED_UNUSED">"c7919"</definedName>
    <definedName name="IQ_BUDGET_BALANCE_POP_UNUSED_UNUSED_UNUSED">"c7039"</definedName>
    <definedName name="IQ_BUDGET_BALANCE_UNUSED_UNUSED_UNUSED">"c6819"</definedName>
    <definedName name="IQ_BUDGET_BALANCE_YOY_FC_UNUSED_UNUSED_UNUSED">"c8139"</definedName>
    <definedName name="IQ_BUDGET_BALANCE_YOY_UNUSED_UNUSED_UNUSED">"c7259"</definedName>
    <definedName name="IQ_BUDGET_RECEIPTS_APR_FC_UNUSED_UNUSED_UNUSED">"c8361"</definedName>
    <definedName name="IQ_BUDGET_RECEIPTS_APR_UNUSED_UNUSED_UNUSED">"c7481"</definedName>
    <definedName name="IQ_BUDGET_RECEIPTS_FC_UNUSED_UNUSED_UNUSED">"c7701"</definedName>
    <definedName name="IQ_BUDGET_RECEIPTS_POP_FC_UNUSED_UNUSED_UNUSED">"c7921"</definedName>
    <definedName name="IQ_BUDGET_RECEIPTS_POP_UNUSED_UNUSED_UNUSED">"c7041"</definedName>
    <definedName name="IQ_BUDGET_RECEIPTS_UNUSED_UNUSED_UNUSED">"c6821"</definedName>
    <definedName name="IQ_BUDGET_RECEIPTS_YOY_FC_UNUSED_UNUSED_UNUSED">"c8141"</definedName>
    <definedName name="IQ_BUDGET_RECEIPTS_YOY_UNUSED_UNUSED_UNUSED">"c7261"</definedName>
    <definedName name="IQ_BV_ACT_OR_EST_REUT">"c5471"</definedName>
    <definedName name="IQ_BV_EST_REUT">"c5403"</definedName>
    <definedName name="IQ_BV_HIGH_EST_REUT">"c5405"</definedName>
    <definedName name="IQ_BV_LOW_EST_REUT">"c5406"</definedName>
    <definedName name="IQ_BV_MEDIAN_EST_REUT">"c5404"</definedName>
    <definedName name="IQ_BV_NUM_EST_REUT">"c5407"</definedName>
    <definedName name="IQ_BV_STDDEV_EST_REUT">"c5408"</definedName>
    <definedName name="IQ_CAPEX_BR">"c111"</definedName>
    <definedName name="IQ_CASH_DIVIDENDS_NET_INCOME_FDIC">"c6738"</definedName>
    <definedName name="IQ_CASH_IN_PROCESS_FDIC">"c6386"</definedName>
    <definedName name="IQ_CCE_FDIC">"c6296"</definedName>
    <definedName name="IQ_CH">110000</definedName>
    <definedName name="IQ_CHANGE_AP_BR">"c135"</definedName>
    <definedName name="IQ_CHANGE_AR_BR">"c142"</definedName>
    <definedName name="IQ_CHANGE_INVENT_REAL_APR_FC_UNUSED_UNUSED_UNUSED">"c8500"</definedName>
    <definedName name="IQ_CHANGE_INVENT_REAL_APR_UNUSED_UNUSED_UNUSED">"c7620"</definedName>
    <definedName name="IQ_CHANGE_INVENT_REAL_FC_UNUSED_UNUSED_UNUSED">"c7840"</definedName>
    <definedName name="IQ_CHANGE_INVENT_REAL_POP_FC_UNUSED_UNUSED_UNUSED">"c8060"</definedName>
    <definedName name="IQ_CHANGE_INVENT_REAL_POP_UNUSED_UNUSED_UNUSED">"c7180"</definedName>
    <definedName name="IQ_CHANGE_INVENT_REAL_UNUSED_UNUSED_UNUSED">"c6960"</definedName>
    <definedName name="IQ_CHANGE_INVENT_REAL_YOY_FC_UNUSED_UNUSED_UNUSED">"c8280"</definedName>
    <definedName name="IQ_CHANGE_INVENT_REAL_YOY_UNUSED_UNUSED_UNUSED">"c7400"</definedName>
    <definedName name="IQ_CHANGE_OTHER_NET_OPER_ASSETS_BR">"c3595"</definedName>
    <definedName name="IQ_CHANGE_OTHER_WORK_CAP_BR">"c154"</definedName>
    <definedName name="IQ_CHARGE_OFFS_1_4_FAMILY_FDIC">"c6756"</definedName>
    <definedName name="IQ_CHARGE_OFFS_1_4_FAMILY_LOANS_FDIC">"c6714"</definedName>
    <definedName name="IQ_CHARGE_OFFS_AUTO_LOANS_FDIC">"c6708"</definedName>
    <definedName name="IQ_CHARGE_OFFS_CL_LOANS_FDIC">"c6709"</definedName>
    <definedName name="IQ_CHARGE_OFFS_COMMERCIAL_INDUSTRIAL_FDIC">"c6759"</definedName>
    <definedName name="IQ_CHARGE_OFFS_COMMERCIAL_RE_FDIC">"c6754"</definedName>
    <definedName name="IQ_CHARGE_OFFS_COMMERCIAL_RE_NOT_SECURED_FDIC">"c6764"</definedName>
    <definedName name="IQ_CHARGE_OFFS_CONSTRUCTION_DEVELOPMENT_FDIC">"c6753"</definedName>
    <definedName name="IQ_CHARGE_OFFS_CREDIT_CARDS_FDIC">"c6761"</definedName>
    <definedName name="IQ_CHARGE_OFFS_CREDIT_CARDS_RECEIVABLES_FDIC">"c6711"</definedName>
    <definedName name="IQ_CHARGE_OFFS_HOME_EQUITY_FDIC">"c6757"</definedName>
    <definedName name="IQ_CHARGE_OFFS_HOME_EQUITY_LINES_FDIC">"c6712"</definedName>
    <definedName name="IQ_CHARGE_OFFS_INDIVIDUALS_FDIC">"c6760"</definedName>
    <definedName name="IQ_CHARGE_OFFS_MULTI_FAMILY_FDIC">"c6755"</definedName>
    <definedName name="IQ_CHARGE_OFFS_OTHER_1_4_FAMILY_FDIC">"c6758"</definedName>
    <definedName name="IQ_CHARGE_OFFS_OTHER_CONSUMER_LOANS_FDIC">"c6710"</definedName>
    <definedName name="IQ_CHARGE_OFFS_OTHER_INDIVIDUAL_FDIC">"c6762"</definedName>
    <definedName name="IQ_CHARGE_OFFS_OTHER_LOANS_FDIC">"c6763"</definedName>
    <definedName name="IQ_CHARGE_OFFS_OTHER_LOANS_OTHER_FDIC">"c6713"</definedName>
    <definedName name="IQ_CHARGE_OFFS_RE_LOANS_FDIC">"c6752"</definedName>
    <definedName name="IQ_CMO_FDIC">"c6406"</definedName>
    <definedName name="IQ_COLLECTION_DOMESTIC_FDIC">"c6387"</definedName>
    <definedName name="IQ_COMMERCIAL_BANKS_DEPOSITS_FOREIGN_FDIC">"c6480"</definedName>
    <definedName name="IQ_COMMERCIAL_BANKS_LOANS_FDIC">"c6434"</definedName>
    <definedName name="IQ_COMMERCIAL_BANKS_NONTRANSACTION_ACCOUNTS_FDIC">"c6548"</definedName>
    <definedName name="IQ_COMMERCIAL_BANKS_TOTAL_DEPOSITS_FDIC">"c6474"</definedName>
    <definedName name="IQ_COMMERCIAL_BANKS_TOTAL_LOANS_FOREIGN_FDIC">"c6444"</definedName>
    <definedName name="IQ_COMMERCIAL_BANKS_TRANSACTION_ACCOUNTS_FDIC">"c6540"</definedName>
    <definedName name="IQ_COMMERCIAL_DOM">"c177"</definedName>
    <definedName name="IQ_COMMERCIAL_INDUSTRIAL_CHARGE_OFFS_FDIC">"c6598"</definedName>
    <definedName name="IQ_COMMERCIAL_INDUSTRIAL_LOANS_NET_FDIC">"c6317"</definedName>
    <definedName name="IQ_COMMERCIAL_INDUSTRIAL_NET_CHARGE_OFFS_FDIC">"c6636"</definedName>
    <definedName name="IQ_COMMERCIAL_INDUSTRIAL_RECOVERIES_FDIC">"c6617"</definedName>
    <definedName name="IQ_COMMERCIAL_INDUSTRIAL_TOTAL_LOANS_FOREIGN_FDIC">"c6451"</definedName>
    <definedName name="IQ_COMMERCIAL_MORT">"c179"</definedName>
    <definedName name="IQ_COMMERCIAL_RE_CONSTRUCTION_LAND_DEV_FDIC">"c6526"</definedName>
    <definedName name="IQ_COMMERCIAL_RE_LOANS_FDIC">"c6312"</definedName>
    <definedName name="IQ_COMMITMENTS_MATURITY_EXCEEDING_1YR_FDIC">"c6531"</definedName>
    <definedName name="IQ_COMMITMENTS_NOT_SECURED_RE_FDIC">"c6528"</definedName>
    <definedName name="IQ_COMMITMENTS_SECURED_RE_FDIC">"c6527"</definedName>
    <definedName name="IQ_COMMODITY_EXPOSURES_FDIC">"c6665"</definedName>
    <definedName name="IQ_COMMON_APIC_BR">"c185"</definedName>
    <definedName name="IQ_COMMON_FDIC">"c6350"</definedName>
    <definedName name="IQ_COMMON_ISSUED_BR">"c199"</definedName>
    <definedName name="IQ_COMMON_REP_BR">"c208"</definedName>
    <definedName name="IQ_CONSTRUCTION_DEV_LOANS_FDIC">"c6313"</definedName>
    <definedName name="IQ_CONSTRUCTION_LAND_DEVELOPMENT_CHARGE_OFFS_FDIC">"c6594"</definedName>
    <definedName name="IQ_CONSTRUCTION_LAND_DEVELOPMENT_NET_CHARGE_OFFS_FDIC">"c6632"</definedName>
    <definedName name="IQ_CONSTRUCTION_LAND_DEVELOPMENT_RECOVERIES_FDIC">"c6613"</definedName>
    <definedName name="IQ_CONTRACTS_OTHER_COMMODITIES_EQUITIES._FDIC">"c6522"</definedName>
    <definedName name="IQ_CONTRACTS_OTHER_COMMODITIES_EQUITIES_FDIC">"c6522"</definedName>
    <definedName name="IQ_CONV_RATE">"c2192"</definedName>
    <definedName name="IQ_CONVEYED_TO_OTHERS_FDIC">"c6534"</definedName>
    <definedName name="IQ_CORE_CAPITAL_RATIO_FDIC">"c6745"</definedName>
    <definedName name="IQ_CORP_GOODS_PRICE_INDEX_APR_FC_UNUSED_UNUSED_UNUSED">"c8381"</definedName>
    <definedName name="IQ_CORP_GOODS_PRICE_INDEX_APR_UNUSED_UNUSED_UNUSED">"c7501"</definedName>
    <definedName name="IQ_CORP_GOODS_PRICE_INDEX_FC_UNUSED_UNUSED_UNUSED">"c7721"</definedName>
    <definedName name="IQ_CORP_GOODS_PRICE_INDEX_POP_FC_UNUSED_UNUSED_UNUSED">"c7941"</definedName>
    <definedName name="IQ_CORP_GOODS_PRICE_INDEX_POP_UNUSED_UNUSED_UNUSED">"c7061"</definedName>
    <definedName name="IQ_CORP_GOODS_PRICE_INDEX_UNUSED_UNUSED_UNUSED">"c6841"</definedName>
    <definedName name="IQ_CORP_GOODS_PRICE_INDEX_YOY_FC_UNUSED_UNUSED_UNUSED">"c8161"</definedName>
    <definedName name="IQ_CORP_GOODS_PRICE_INDEX_YOY_UNUSED_UNUSED_UNUSED">"c7281"</definedName>
    <definedName name="IQ_COST_OF_FUNDING_ASSETS_FDIC">"c6725"</definedName>
    <definedName name="IQ_CQ">5000</definedName>
    <definedName name="IQ_CREDIT_CARD_CHARGE_OFFS_FDIC">"c6652"</definedName>
    <definedName name="IQ_CREDIT_CARD_LINES_FDIC">"c6525"</definedName>
    <definedName name="IQ_CREDIT_CARD_LOANS_FDIC">"c6319"</definedName>
    <definedName name="IQ_CREDIT_CARD_NET_CHARGE_OFFS_FDIC">"c6654"</definedName>
    <definedName name="IQ_CREDIT_CARD_RECOVERIES_FDIC">"c6653"</definedName>
    <definedName name="IQ_CREDIT_LOSS_PROVISION_NET_CHARGE_OFFS_FDIC">"c6734"</definedName>
    <definedName name="IQ_CURR_ACCT_BALANCE_APR_FC_UNUSED_UNUSED_UNUSED">"c8387"</definedName>
    <definedName name="IQ_CURR_ACCT_BALANCE_APR_UNUSED_UNUSED_UNUSED">"c7507"</definedName>
    <definedName name="IQ_CURR_ACCT_BALANCE_FC_UNUSED_UNUSED_UNUSED">"c7727"</definedName>
    <definedName name="IQ_CURR_ACCT_BALANCE_POP_FC_UNUSED_UNUSED_UNUSED">"c7947"</definedName>
    <definedName name="IQ_CURR_ACCT_BALANCE_POP_UNUSED_UNUSED_UNUSED">"c7067"</definedName>
    <definedName name="IQ_CURR_ACCT_BALANCE_UNUSED_UNUSED_UNUSED">"c6847"</definedName>
    <definedName name="IQ_CURR_ACCT_BALANCE_YOY_FC_UNUSED_UNUSED_UNUSED">"c8167"</definedName>
    <definedName name="IQ_CURR_ACCT_BALANCE_YOY_UNUSED_UNUSED_UNUSED">"c7287"</definedName>
    <definedName name="IQ_CURRENCY_COIN_DOMESTIC_FDIC">"c6388"</definedName>
    <definedName name="IQ_CURRENCY_GAIN_BR">"c236"</definedName>
    <definedName name="IQ_CURRENT_PORT_DEBT_BR">"c1567"</definedName>
    <definedName name="IQ_CY">10000</definedName>
    <definedName name="IQ_DA_BR">"c248"</definedName>
    <definedName name="IQ_DA_CF_BR">"c251"</definedName>
    <definedName name="IQ_DA_SUPPL_BR">"c260"</definedName>
    <definedName name="IQ_DA_SUPPL_CF_BR">"c263"</definedName>
    <definedName name="IQ_DAILY">500000</definedName>
    <definedName name="IQ_DEF_AMORT_BR">"c278"</definedName>
    <definedName name="IQ_DEF_CHARGES_BR">"c288"</definedName>
    <definedName name="IQ_DEF_CHARGES_LT_BR">"c294"</definedName>
    <definedName name="IQ_DEF_TAX_ASSET_LT_BR">"c304"</definedName>
    <definedName name="IQ_DEF_TAX_LIAB_LT_BR">"c315"</definedName>
    <definedName name="IQ_DEMAND_DEPOSITS_FDIC">"c6489"</definedName>
    <definedName name="IQ_DEPOSIT_ACCOUNTS_LESS_THAN_100K_FDIC">"c6494"</definedName>
    <definedName name="IQ_DEPOSIT_ACCOUNTS_MORE_THAN_100K_FDIC">"c6492"</definedName>
    <definedName name="IQ_DEPOSITORY_INSTITUTIONS_CHARGE_OFFS_FDIC">"c6596"</definedName>
    <definedName name="IQ_DEPOSITORY_INSTITUTIONS_NET_CHARGE_OFFS_FDIC">"c6634"</definedName>
    <definedName name="IQ_DEPOSITORY_INSTITUTIONS_RECOVERIES_FDIC">"c6615"</definedName>
    <definedName name="IQ_DEPOSITS_HELD_DOMESTIC_FDIC">"c6340"</definedName>
    <definedName name="IQ_DEPOSITS_HELD_FOREIGN_FDIC">"c6341"</definedName>
    <definedName name="IQ_DEPOSITS_LESS_THAN_100K_AFTER_THREE_YEARS_FDIC">"c6464"</definedName>
    <definedName name="IQ_DEPOSITS_LESS_THAN_100K_THREE_MONTHS_FDIC">"c6461"</definedName>
    <definedName name="IQ_DEPOSITS_LESS_THAN_100K_THREE_YEARS_FDIC">"c6463"</definedName>
    <definedName name="IQ_DEPOSITS_LESS_THAN_100K_TWELVE_MONTHS_FDIC">"c6462"</definedName>
    <definedName name="IQ_DEPOSITS_MORE_THAN_100K_AFTER_THREE_YEARS_FDIC">"c6469"</definedName>
    <definedName name="IQ_DEPOSITS_MORE_THAN_100K_THREE_MONTHS_FDIC">"c6466"</definedName>
    <definedName name="IQ_DEPOSITS_MORE_THAN_100K_THREE_YEARS_FDIC">"c6468"</definedName>
    <definedName name="IQ_DEPOSITS_MORE_THAN_100K_TWELVE_MONTHS_FDIC">"c6467"</definedName>
    <definedName name="IQ_DERIVATIVES_FDIC">"c6523"</definedName>
    <definedName name="IQ_DISTRIBUTABLE_CASH_EST_CIQ">"c4802"</definedName>
    <definedName name="IQ_DISTRIBUTABLE_CASH_HIGH_EST_CIQ">"c4805"</definedName>
    <definedName name="IQ_DISTRIBUTABLE_CASH_LOW_EST_CIQ">"c4806"</definedName>
    <definedName name="IQ_DISTRIBUTABLE_CASH_MEDIAN_EST_CIQ">"c4807"</definedName>
    <definedName name="IQ_DISTRIBUTABLE_CASH_NUM_EST_CIQ">"c4808"</definedName>
    <definedName name="IQ_DISTRIBUTABLE_CASH_SHARE_EST_CIQ">"c4810"</definedName>
    <definedName name="IQ_DISTRIBUTABLE_CASH_SHARE_HIGH_EST_CIQ">"c4813"</definedName>
    <definedName name="IQ_DISTRIBUTABLE_CASH_SHARE_LOW_EST_CIQ">"c4814"</definedName>
    <definedName name="IQ_DISTRIBUTABLE_CASH_SHARE_MEDIAN_EST_CIQ">"c4815"</definedName>
    <definedName name="IQ_DISTRIBUTABLE_CASH_SHARE_NUM_EST_CIQ">"c4816"</definedName>
    <definedName name="IQ_DISTRIBUTABLE_CASH_SHARE_STDDEV_EST_CIQ">"c4817"</definedName>
    <definedName name="IQ_DISTRIBUTABLE_CASH_STDDEV_EST_CIQ">"c4819"</definedName>
    <definedName name="IQ_DIVIDENDS_DECLARED_COMMON_FDIC">"c6659"</definedName>
    <definedName name="IQ_DIVIDENDS_DECLARED_PREFERRED_FDIC">"c6658"</definedName>
    <definedName name="IQ_DIVIDENDS_FDIC">"c6660"</definedName>
    <definedName name="IQ_DNTM">700000</definedName>
    <definedName name="IQ_DPAC">"c2801"</definedName>
    <definedName name="IQ_EARNING_ASSETS_FDIC">"c6360"</definedName>
    <definedName name="IQ_EARNING_ASSETS_YIELD_FDIC">"c6724"</definedName>
    <definedName name="IQ_EARNINGS_COVERAGE_NET_CHARGE_OFFS_FDIC">"c6735"</definedName>
    <definedName name="IQ_EBT_BR">"c378"</definedName>
    <definedName name="IQ_EBT_EXCL_BR">"c381"</definedName>
    <definedName name="IQ_ECO_METRIC_6825_UNUSED_UNUSED_UNUSED">"c6825"</definedName>
    <definedName name="IQ_ECO_METRIC_6839_UNUSED_UNUSED_UNUSED">"c6839"</definedName>
    <definedName name="IQ_ECO_METRIC_6896_UNUSED_UNUSED_UNUSED">"c6896"</definedName>
    <definedName name="IQ_ECO_METRIC_6897_UNUSED_UNUSED_UNUSED">"c6897"</definedName>
    <definedName name="IQ_ECO_METRIC_6988_UNUSED_UNUSED_UNUSED">"c6988"</definedName>
    <definedName name="IQ_ECO_METRIC_7045_UNUSED_UNUSED_UNUSED">"c7045"</definedName>
    <definedName name="IQ_ECO_METRIC_7059_UNUSED_UNUSED_UNUSED">"c7059"</definedName>
    <definedName name="IQ_ECO_METRIC_7116_UNUSED_UNUSED_UNUSED">"c7116"</definedName>
    <definedName name="IQ_ECO_METRIC_7117_UNUSED_UNUSED_UNUSED">"c7117"</definedName>
    <definedName name="IQ_ECO_METRIC_7208_UNUSED_UNUSED_UNUSED">"c7208"</definedName>
    <definedName name="IQ_ECO_METRIC_7265_UNUSED_UNUSED_UNUSED">"c7265"</definedName>
    <definedName name="IQ_ECO_METRIC_7279_UNUSED_UNUSED_UNUSED">"c7279"</definedName>
    <definedName name="IQ_ECO_METRIC_7336_UNUSED_UNUSED_UNUSED">"c7336"</definedName>
    <definedName name="IQ_ECO_METRIC_7337_UNUSED_UNUSED_UNUSED">"c7337"</definedName>
    <definedName name="IQ_ECO_METRIC_7428_UNUSED_UNUSED_UNUSED">"c7428"</definedName>
    <definedName name="IQ_ECO_METRIC_7556_UNUSED_UNUSED_UNUSED">"c7556"</definedName>
    <definedName name="IQ_ECO_METRIC_7557_UNUSED_UNUSED_UNUSED">"c7557"</definedName>
    <definedName name="IQ_ECO_METRIC_7648_UNUSED_UNUSED_UNUSED">"c7648"</definedName>
    <definedName name="IQ_ECO_METRIC_7705_UNUSED_UNUSED_UNUSED">"c7705"</definedName>
    <definedName name="IQ_ECO_METRIC_7719_UNUSED_UNUSED_UNUSED">"c7719"</definedName>
    <definedName name="IQ_ECO_METRIC_7776_UNUSED_UNUSED_UNUSED">"c7776"</definedName>
    <definedName name="IQ_ECO_METRIC_7777_UNUSED_UNUSED_UNUSED">"c7777"</definedName>
    <definedName name="IQ_ECO_METRIC_7868_UNUSED_UNUSED_UNUSED">"c7868"</definedName>
    <definedName name="IQ_ECO_METRIC_7925_UNUSED_UNUSED_UNUSED">"c7925"</definedName>
    <definedName name="IQ_ECO_METRIC_7939_UNUSED_UNUSED_UNUSED">"c7939"</definedName>
    <definedName name="IQ_ECO_METRIC_7996_UNUSED_UNUSED_UNUSED">"c7996"</definedName>
    <definedName name="IQ_ECO_METRIC_7997_UNUSED_UNUSED_UNUSED">"c7997"</definedName>
    <definedName name="IQ_ECO_METRIC_8088_UNUSED_UNUSED_UNUSED">"c8088"</definedName>
    <definedName name="IQ_ECO_METRIC_8145_UNUSED_UNUSED_UNUSED">"c8145"</definedName>
    <definedName name="IQ_ECO_METRIC_8159_UNUSED_UNUSED_UNUSED">"c8159"</definedName>
    <definedName name="IQ_ECO_METRIC_8216_UNUSED_UNUSED_UNUSED">"c8216"</definedName>
    <definedName name="IQ_ECO_METRIC_8217_UNUSED_UNUSED_UNUSED">"c8217"</definedName>
    <definedName name="IQ_ECO_METRIC_8308_UNUSED_UNUSED_UNUSED">"c8308"</definedName>
    <definedName name="IQ_ECO_METRIC_8436_UNUSED_UNUSED_UNUSED">"c8436"</definedName>
    <definedName name="IQ_ECO_METRIC_8437_UNUSED_UNUSED_UNUSED">"c8437"</definedName>
    <definedName name="IQ_ECO_METRIC_8528_UNUSED_UNUSED_UNUSED">"c8528"</definedName>
    <definedName name="IQ_EFFICIENCY_RATIO_FDIC">"c6736"</definedName>
    <definedName name="IQ_EPS_PRIMARY_EST">"c2226"</definedName>
    <definedName name="IQ_EPS_PRIMARY_HIGH_EST">"c2228"</definedName>
    <definedName name="IQ_EPS_PRIMARY_LOW_EST">"c2229"</definedName>
    <definedName name="IQ_EPS_PRIMARY_MEDIAN_EST">"c2227"</definedName>
    <definedName name="IQ_EPS_PRIMARY_NUM_EST">"c2230"</definedName>
    <definedName name="IQ_EPS_PRIMARY_STDDEV_EST">"c2231"</definedName>
    <definedName name="IQ_EQUITY_CAPITAL_ASSETS_FDIC">"c6744"</definedName>
    <definedName name="IQ_EQUITY_FDIC">"c6353"</definedName>
    <definedName name="IQ_EQUITY_SECURITIES_FDIC">"c6304"</definedName>
    <definedName name="IQ_EQUITY_SECURITY_EXPOSURES_FDIC">"c6664"</definedName>
    <definedName name="IQ_EST_ACT_BV_REUT">"c5409"</definedName>
    <definedName name="IQ_EST_ACT_EPS_PRIMARY">"c2232"</definedName>
    <definedName name="IQ_EST_ACT_FFO_REUT">"c3843"</definedName>
    <definedName name="IQ_EST_BV_DIFF_REUT">"c5433"</definedName>
    <definedName name="IQ_EST_BV_SURPRISE_PERCENT_REUT">"c5434"</definedName>
    <definedName name="IQ_EST_EPS_SURPRISE">"c1635"</definedName>
    <definedName name="IQ_EST_FFO_DIFF_REUT">"c3890"</definedName>
    <definedName name="IQ_EST_FFO_SURPRISE_PERCENT_REUT">"c3891"</definedName>
    <definedName name="IQ_EST_NUM_BUY_CIQ">"c3700"</definedName>
    <definedName name="IQ_EST_NUM_BUY_REUT">"c3869"</definedName>
    <definedName name="IQ_EST_NUM_BUY_THOM">"c5165"</definedName>
    <definedName name="IQ_EST_NUM_HOLD_CIQ">"c3702"</definedName>
    <definedName name="IQ_EST_NUM_HOLD_REUT">"c3871"</definedName>
    <definedName name="IQ_EST_NUM_HOLD_THOM">"c5167"</definedName>
    <definedName name="IQ_EST_NUM_OUTPERFORM_CIQ">"c3701"</definedName>
    <definedName name="IQ_EST_NUM_OUTPERFORM_REUT">"c3870"</definedName>
    <definedName name="IQ_EST_NUM_OUTPERFORM_THOM">"c5166"</definedName>
    <definedName name="IQ_EST_NUM_SELL_CIQ">"c3704"</definedName>
    <definedName name="IQ_EST_NUM_SELL_REUT">"c3873"</definedName>
    <definedName name="IQ_EST_NUM_SELL_THOM">"c5169"</definedName>
    <definedName name="IQ_EST_NUM_UNDERPERFORM_CIQ">"c3703"</definedName>
    <definedName name="IQ_EST_NUM_UNDERPERFORM_REUT">"c3872"</definedName>
    <definedName name="IQ_EST_NUM_UNDERPERFORM_THOM">"c5168"</definedName>
    <definedName name="IQ_ESTIMATED_ASSESSABLE_DEPOSITS_FDIC">"c6490"</definedName>
    <definedName name="IQ_ESTIMATED_INSURED_DEPOSITS_FDIC">"c6491"</definedName>
    <definedName name="IQ_EXPENSE_CODE_">"GoldenBoy"</definedName>
    <definedName name="IQ_EXPORTS_APR_FC_UNUSED_UNUSED_UNUSED">"c8401"</definedName>
    <definedName name="IQ_EXPORTS_APR_UNUSED_UNUSED_UNUSED">"c7521"</definedName>
    <definedName name="IQ_EXPORTS_FC_UNUSED_UNUSED_UNUSED">"c7741"</definedName>
    <definedName name="IQ_EXPORTS_GOODS_REAL_SAAR_APR_FC_UNUSED_UNUSED_UNUSED">"c8512"</definedName>
    <definedName name="IQ_EXPORTS_GOODS_REAL_SAAR_APR_UNUSED_UNUSED_UNUSED">"c7632"</definedName>
    <definedName name="IQ_EXPORTS_GOODS_REAL_SAAR_FC_UNUSED_UNUSED_UNUSED">"c7852"</definedName>
    <definedName name="IQ_EXPORTS_GOODS_REAL_SAAR_POP_FC_UNUSED_UNUSED_UNUSED">"c8072"</definedName>
    <definedName name="IQ_EXPORTS_GOODS_REAL_SAAR_POP_UNUSED_UNUSED_UNUSED">"c7192"</definedName>
    <definedName name="IQ_EXPORTS_GOODS_REAL_SAAR_UNUSED_UNUSED_UNUSED">"c6972"</definedName>
    <definedName name="IQ_EXPORTS_GOODS_REAL_SAAR_YOY_FC_UNUSED_UNUSED_UNUSED">"c8292"</definedName>
    <definedName name="IQ_EXPORTS_GOODS_REAL_SAAR_YOY_UNUSED_UNUSED_UNUSED">"c7412"</definedName>
    <definedName name="IQ_EXPORTS_POP_FC_UNUSED_UNUSED_UNUSED">"c7961"</definedName>
    <definedName name="IQ_EXPORTS_POP_UNUSED_UNUSED_UNUSED">"c7081"</definedName>
    <definedName name="IQ_EXPORTS_SERVICES_REAL_SAAR_APR_FC_UNUSED_UNUSED_UNUSED">"c8516"</definedName>
    <definedName name="IQ_EXPORTS_SERVICES_REAL_SAAR_APR_UNUSED_UNUSED_UNUSED">"c7636"</definedName>
    <definedName name="IQ_EXPORTS_SERVICES_REAL_SAAR_FC_UNUSED_UNUSED_UNUSED">"c7856"</definedName>
    <definedName name="IQ_EXPORTS_SERVICES_REAL_SAAR_POP_FC_UNUSED_UNUSED_UNUSED">"c8076"</definedName>
    <definedName name="IQ_EXPORTS_SERVICES_REAL_SAAR_POP_UNUSED_UNUSED_UNUSED">"c7196"</definedName>
    <definedName name="IQ_EXPORTS_SERVICES_REAL_SAAR_UNUSED_UNUSED_UNUSED">"c6976"</definedName>
    <definedName name="IQ_EXPORTS_SERVICES_REAL_SAAR_YOY_FC_UNUSED_UNUSED_UNUSED">"c8296"</definedName>
    <definedName name="IQ_EXPORTS_SERVICES_REAL_SAAR_YOY_UNUSED_UNUSED_UNUSED">"c7416"</definedName>
    <definedName name="IQ_EXPORTS_UNUSED_UNUSED_UNUSED">"c6861"</definedName>
    <definedName name="IQ_EXPORTS_YOY_FC_UNUSED_UNUSED_UNUSED">"c8181"</definedName>
    <definedName name="IQ_EXPORTS_YOY_UNUSED_UNUSED_UNUSED">"c7301"</definedName>
    <definedName name="IQ_EXTRA_ACC_ITEMS_BR">"c412"</definedName>
    <definedName name="IQ_EXTRAORDINARY_GAINS_FDIC">"c6586"</definedName>
    <definedName name="IQ_FAIR_VALUE_FDIC">"c6427"</definedName>
    <definedName name="IQ_FARM_LOANS_NET_FDIC">"c6316"</definedName>
    <definedName name="IQ_FARM_LOANS_TOTAL_LOANS_FOREIGN_FDIC">"c6450"</definedName>
    <definedName name="IQ_FARMLAND_LOANS_FDIC">"c6314"</definedName>
    <definedName name="IQ_FED_FUNDS_PURCHASED_FDIC">"c6343"</definedName>
    <definedName name="IQ_FED_FUNDS_SOLD_FDIC">"c6307"</definedName>
    <definedName name="IQ_FFO_ADJ_EST_CIQ">"c4959"</definedName>
    <definedName name="IQ_FFO_ADJ_HIGH_EST_CIQ">"c4962"</definedName>
    <definedName name="IQ_FFO_ADJ_LOW_EST_CIQ">"c4963"</definedName>
    <definedName name="IQ_FFO_ADJ_MEDIAN_EST_CIQ">"c4964"</definedName>
    <definedName name="IQ_FFO_ADJ_NUM_EST_CIQ">"c4965"</definedName>
    <definedName name="IQ_FFO_ADJ_STDDEV_EST_CIQ">"c4966"</definedName>
    <definedName name="IQ_FFO_EST_CIQ">"c4970"</definedName>
    <definedName name="IQ_FFO_EST_REUT">"c3837"</definedName>
    <definedName name="IQ_FFO_HIGH_EST_CIQ">"c4977"</definedName>
    <definedName name="IQ_FFO_HIGH_EST_REUT">"c3839"</definedName>
    <definedName name="IQ_FFO_LOW_EST_CIQ">"c4978"</definedName>
    <definedName name="IQ_FFO_LOW_EST_REUT">"c3840"</definedName>
    <definedName name="IQ_FFO_MEDIAN_EST_CIQ">"c4979"</definedName>
    <definedName name="IQ_FFO_MEDIAN_EST_REUT">"c3838"</definedName>
    <definedName name="IQ_FFO_NUM_EST_CIQ">"c4980"</definedName>
    <definedName name="IQ_FFO_NUM_EST_REUT">"c3841"</definedName>
    <definedName name="IQ_FFO_STDDEV_EST_CIQ">"c4981"</definedName>
    <definedName name="IQ_FFO_STDDEV_EST_REUT">"c3842"</definedName>
    <definedName name="IQ_FH">100000</definedName>
    <definedName name="IQ_FHLB_ADVANCES_FDIC">"c6366"</definedName>
    <definedName name="IQ_FIDUCIARY_ACTIVITIES_FDIC">"c6571"</definedName>
    <definedName name="IQ_FIFETEEN_YEAR_FIXED_AND_FLOATING_RATE_FDIC">"c6423"</definedName>
    <definedName name="IQ_FIFETEEN_YEAR_MORTGAGE_PASS_THROUGHS_FDIC">"c6415"</definedName>
    <definedName name="IQ_FIN_DIV_CURRENT_PORT_DEBT_TOTAL">"c5524"</definedName>
    <definedName name="IQ_FIN_DIV_CURRENT_PORT_LEASES_TOTAL">"c5523"</definedName>
    <definedName name="IQ_FIN_DIV_DEBT_LT_TOTAL">"c5526"</definedName>
    <definedName name="IQ_FIN_DIV_LEASES_LT_TOTAL">"c5525"</definedName>
    <definedName name="IQ_FIN_DIV_NOTES_PAY_TOTAL">"c5522"</definedName>
    <definedName name="IQ_FIVE_YEAR_FIXED_AND_FLOATING_RATE_FDIC">"c6422"</definedName>
    <definedName name="IQ_FIVE_YEAR_MORTGAGE_PASS_THROUGHS_FDIC">"c6414"</definedName>
    <definedName name="IQ_FIXED_INVEST_APR_FC_UNUSED_UNUSED_UNUSED">"c8410"</definedName>
    <definedName name="IQ_FIXED_INVEST_APR_UNUSED_UNUSED_UNUSED">"c7530"</definedName>
    <definedName name="IQ_FIXED_INVEST_FC_UNUSED_UNUSED_UNUSED">"c7750"</definedName>
    <definedName name="IQ_FIXED_INVEST_POP_FC_UNUSED_UNUSED_UNUSED">"c7970"</definedName>
    <definedName name="IQ_FIXED_INVEST_POP_UNUSED_UNUSED_UNUSED">"c7090"</definedName>
    <definedName name="IQ_FIXED_INVEST_REAL_APR_FC_UNUSED_UNUSED_UNUSED">"c8518"</definedName>
    <definedName name="IQ_FIXED_INVEST_REAL_APR_UNUSED_UNUSED_UNUSED">"c7638"</definedName>
    <definedName name="IQ_FIXED_INVEST_REAL_FC_UNUSED_UNUSED_UNUSED">"c7858"</definedName>
    <definedName name="IQ_FIXED_INVEST_REAL_POP_FC_UNUSED_UNUSED_UNUSED">"c8078"</definedName>
    <definedName name="IQ_FIXED_INVEST_REAL_POP_UNUSED_UNUSED_UNUSED">"c7198"</definedName>
    <definedName name="IQ_FIXED_INVEST_REAL_UNUSED_UNUSED_UNUSED">"c6978"</definedName>
    <definedName name="IQ_FIXED_INVEST_REAL_YOY_FC_UNUSED_UNUSED_UNUSED">"c8298"</definedName>
    <definedName name="IQ_FIXED_INVEST_REAL_YOY_UNUSED_UNUSED_UNUSED">"c7418"</definedName>
    <definedName name="IQ_FIXED_INVEST_UNUSED_UNUSED_UNUSED">"c6870"</definedName>
    <definedName name="IQ_FIXED_INVEST_YOY_FC_UNUSED_UNUSED_UNUSED">"c8190"</definedName>
    <definedName name="IQ_FIXED_INVEST_YOY_UNUSED_UNUSED_UNUSED">"c7310"</definedName>
    <definedName name="IQ_FNMA_FHLMC_FDIC">"c6397"</definedName>
    <definedName name="IQ_FNMA_FHLMC_GNMA_FDIC">"c6399"</definedName>
    <definedName name="IQ_FORECLOSED_PROPERTIES_FDIC">"c6459"</definedName>
    <definedName name="IQ_FOREIGN_BANK_LOANS_FDIC">"c6437"</definedName>
    <definedName name="IQ_FOREIGN_BANKS_DEPOSITS_FOREIGN_FDIC">"c6481"</definedName>
    <definedName name="IQ_FOREIGN_BANKS_LOAN_CHARG_OFFS_FDIC">"c6645"</definedName>
    <definedName name="IQ_FOREIGN_BANKS_NET_CHARGE_OFFS_FDIC">"c6647"</definedName>
    <definedName name="IQ_FOREIGN_BANKS_NONTRANSACTION_ACCOUNTS_FDIC">"c6550"</definedName>
    <definedName name="IQ_FOREIGN_BANKS_RECOVERIES_FDIC">"c6646"</definedName>
    <definedName name="IQ_FOREIGN_BANKS_TRANSACTION_ACCOUNTS_FDIC">"c6542"</definedName>
    <definedName name="IQ_FOREIGN_BRANCHES_U.S._BANKS_LOANS_FDIC">"c6438"</definedName>
    <definedName name="IQ_FOREIGN_BRANCHES_US_BANKS_FDIC">"c6392"</definedName>
    <definedName name="IQ_FOREIGN_BRANCHES_US_BANKS_LOANS_FDIC">"c6438"</definedName>
    <definedName name="IQ_FOREIGN_COUNTRIES_BANKS_TOTAL_LOANS_FOREIGN_FDIC">"c6445"</definedName>
    <definedName name="IQ_FOREIGN_DEBT_SECURITIES_FDIC">"c6303"</definedName>
    <definedName name="IQ_FOREIGN_DEPOSITS_NONTRANSACTION_ACCOUNTS_FDIC">"c6549"</definedName>
    <definedName name="IQ_FOREIGN_DEPOSITS_TRANSACTION_ACCOUNTS_FDIC">"c6541"</definedName>
    <definedName name="IQ_FOREIGN_EXCHANGE_EXPOSURES_FDIC">"c6663"</definedName>
    <definedName name="IQ_FOREIGN_GOVERNMENT_LOANS_FDIC">"c6430"</definedName>
    <definedName name="IQ_FOREIGN_GOVERNMENTS_CHARGE_OFFS_FDIC">"c6600"</definedName>
    <definedName name="IQ_FOREIGN_GOVERNMENTS_DEPOSITS_FOREIGN_FDIC">"c6482"</definedName>
    <definedName name="IQ_FOREIGN_GOVERNMENTS_NET_CHARGE_OFFS_FDIC">"c6638"</definedName>
    <definedName name="IQ_FOREIGN_GOVERNMENTS_NONTRANSACTION_ACCOUNTS_FDIC">"c6551"</definedName>
    <definedName name="IQ_FOREIGN_GOVERNMENTS_RECOVERIES_FDIC">"c6619"</definedName>
    <definedName name="IQ_FOREIGN_GOVERNMENTS_TOTAL_DEPOSITS_FDIC">"c6476"</definedName>
    <definedName name="IQ_FOREIGN_GOVERNMENTS_TRANSACTION_ACCOUNTS_FDIC">"c6543"</definedName>
    <definedName name="IQ_FQ">500</definedName>
    <definedName name="IQ_FULLY_INSURED_DEPOSITS_FDIC">"c6487"</definedName>
    <definedName name="IQ_FUTURES_FORWARD_CONTRACTS_NOTIONAL_AMOUNT_FDIC">"c6518"</definedName>
    <definedName name="IQ_FUTURES_FORWARD_CONTRACTS_RATE_RISK_FDIC">"c6508"</definedName>
    <definedName name="IQ_FWD_CY">10001</definedName>
    <definedName name="IQ_FWD_CY1">10002</definedName>
    <definedName name="IQ_FWD_CY2">10003</definedName>
    <definedName name="IQ_FWD_FY">1001</definedName>
    <definedName name="IQ_FWD_FY1">1002</definedName>
    <definedName name="IQ_FWD_FY2">1003</definedName>
    <definedName name="IQ_FWD_Q">501</definedName>
    <definedName name="IQ_FWD_Q1">502</definedName>
    <definedName name="IQ_FWD_Q2">503</definedName>
    <definedName name="IQ_FX_CONTRACTS_FDIC">"c6517"</definedName>
    <definedName name="IQ_FX_CONTRACTS_SPOT_FDIC">"c6356"</definedName>
    <definedName name="IQ_FY">1000</definedName>
    <definedName name="IQ_GAIN_ASSETS_BR">"c454"</definedName>
    <definedName name="IQ_GAIN_ASSETS_CF_BR">"c457"</definedName>
    <definedName name="IQ_GAIN_ASSETS_REV_BR">"c474"</definedName>
    <definedName name="IQ_GAIN_INVEST_BR">"c1464"</definedName>
    <definedName name="IQ_GAIN_INVEST_CF_BR">"c482"</definedName>
    <definedName name="IQ_GAIN_INVEST_REV_BR">"c496"</definedName>
    <definedName name="IQ_GAIN_SALE_LOANS_FDIC">"c6673"</definedName>
    <definedName name="IQ_GAIN_SALE_RE_FDIC">"c6674"</definedName>
    <definedName name="IQ_GAINS_SALE_ASSETS_FDIC">"c6675"</definedName>
    <definedName name="IQ_GNMA_FDIC">"c6398"</definedName>
    <definedName name="IQ_GOODWILL_FDIC">"c6334"</definedName>
    <definedName name="IQ_GOODWILL_IMPAIRMENT_FDIC">"c6678"</definedName>
    <definedName name="IQ_GOODWILL_INTAN_FDIC">"c6333"</definedName>
    <definedName name="IQ_GW_AMORT_BR">"c532"</definedName>
    <definedName name="IQ_GW_INTAN_AMORT_BR">"c1470"</definedName>
    <definedName name="IQ_GW_INTAN_AMORT_CF_BR">"c1473"</definedName>
    <definedName name="IQ_HELD_MATURITY_FDIC">"c6408"</definedName>
    <definedName name="IQ_HOME_EQUITY_LOC_NET_CHARGE_OFFS_FDIC">"c6644"</definedName>
    <definedName name="IQ_HOME_EQUITY_LOC_TOTAL_CHARGE_OFFS_FDIC">"c6606"</definedName>
    <definedName name="IQ_HOME_EQUITY_LOC_TOTAL_RECOVERIES_FDIC">"c6625"</definedName>
    <definedName name="IQ_HOUSING_COMPLETIONS_SINGLE_FAM_APR_FC_UNUSED_UNUSED_UNUSED">"c8422"</definedName>
    <definedName name="IQ_HOUSING_COMPLETIONS_SINGLE_FAM_APR_UNUSED_UNUSED_UNUSED">"c7542"</definedName>
    <definedName name="IQ_HOUSING_COMPLETIONS_SINGLE_FAM_FC_UNUSED_UNUSED_UNUSED">"c7762"</definedName>
    <definedName name="IQ_HOUSING_COMPLETIONS_SINGLE_FAM_POP_FC_UNUSED_UNUSED_UNUSED">"c7982"</definedName>
    <definedName name="IQ_HOUSING_COMPLETIONS_SINGLE_FAM_POP_UNUSED_UNUSED_UNUSED">"c7102"</definedName>
    <definedName name="IQ_HOUSING_COMPLETIONS_SINGLE_FAM_UNUSED_UNUSED_UNUSED">"c6882"</definedName>
    <definedName name="IQ_HOUSING_COMPLETIONS_SINGLE_FAM_YOY_FC_UNUSED_UNUSED_UNUSED">"c8202"</definedName>
    <definedName name="IQ_HOUSING_COMPLETIONS_SINGLE_FAM_YOY_UNUSED_UNUSED_UNUSED">"c7322"</definedName>
    <definedName name="IQ_IMPORTS_GOODS_REAL_SAAR_APR_FC_UNUSED_UNUSED_UNUSED">"c8523"</definedName>
    <definedName name="IQ_IMPORTS_GOODS_REAL_SAAR_APR_UNUSED_UNUSED_UNUSED">"c7643"</definedName>
    <definedName name="IQ_IMPORTS_GOODS_REAL_SAAR_FC_UNUSED_UNUSED_UNUSED">"c7863"</definedName>
    <definedName name="IQ_IMPORTS_GOODS_REAL_SAAR_POP_FC_UNUSED_UNUSED_UNUSED">"c8083"</definedName>
    <definedName name="IQ_IMPORTS_GOODS_REAL_SAAR_POP_UNUSED_UNUSED_UNUSED">"c7203"</definedName>
    <definedName name="IQ_IMPORTS_GOODS_REAL_SAAR_UNUSED_UNUSED_UNUSED">"c6983"</definedName>
    <definedName name="IQ_IMPORTS_GOODS_REAL_SAAR_YOY_FC_UNUSED_UNUSED_UNUSED">"c8303"</definedName>
    <definedName name="IQ_IMPORTS_GOODS_REAL_SAAR_YOY_UNUSED_UNUSED_UNUSED">"c7423"</definedName>
    <definedName name="IQ_IMPORTS_GOODS_SERVICES_APR_FC_UNUSED_UNUSED_UNUSED">"c8429"</definedName>
    <definedName name="IQ_IMPORTS_GOODS_SERVICES_APR_UNUSED_UNUSED_UNUSED">"c7549"</definedName>
    <definedName name="IQ_IMPORTS_GOODS_SERVICES_FC_UNUSED_UNUSED_UNUSED">"c7769"</definedName>
    <definedName name="IQ_IMPORTS_GOODS_SERVICES_POP_FC_UNUSED_UNUSED_UNUSED">"c7989"</definedName>
    <definedName name="IQ_IMPORTS_GOODS_SERVICES_POP_UNUSED_UNUSED_UNUSED">"c7109"</definedName>
    <definedName name="IQ_IMPORTS_GOODS_SERVICES_REAL_SAAR_APR_FC_UNUSED_UNUSED_UNUSED">"c8524"</definedName>
    <definedName name="IQ_IMPORTS_GOODS_SERVICES_REAL_SAAR_APR_UNUSED_UNUSED_UNUSED">"c7644"</definedName>
    <definedName name="IQ_IMPORTS_GOODS_SERVICES_REAL_SAAR_FC_UNUSED_UNUSED_UNUSED">"c7864"</definedName>
    <definedName name="IQ_IMPORTS_GOODS_SERVICES_REAL_SAAR_POP_FC_UNUSED_UNUSED_UNUSED">"c8084"</definedName>
    <definedName name="IQ_IMPORTS_GOODS_SERVICES_REAL_SAAR_POP_UNUSED_UNUSED_UNUSED">"c7204"</definedName>
    <definedName name="IQ_IMPORTS_GOODS_SERVICES_REAL_SAAR_UNUSED_UNUSED_UNUSED">"c6984"</definedName>
    <definedName name="IQ_IMPORTS_GOODS_SERVICES_REAL_SAAR_YOY_FC_UNUSED_UNUSED_UNUSED">"c8304"</definedName>
    <definedName name="IQ_IMPORTS_GOODS_SERVICES_REAL_SAAR_YOY_UNUSED_UNUSED_UNUSED">"c7424"</definedName>
    <definedName name="IQ_IMPORTS_GOODS_SERVICES_UNUSED_UNUSED_UNUSED">"c6889"</definedName>
    <definedName name="IQ_IMPORTS_GOODS_SERVICES_YOY_FC_UNUSED_UNUSED_UNUSED">"c8209"</definedName>
    <definedName name="IQ_IMPORTS_GOODS_SERVICES_YOY_UNUSED_UNUSED_UNUSED">"c7329"</definedName>
    <definedName name="IQ_INC_EQUITY_BR">"c550"</definedName>
    <definedName name="IQ_INCIDENTAL_CHANGES_BUSINESS_COMBINATIONS_FDIC">"c6502"</definedName>
    <definedName name="IQ_INCOME_BEFORE_EXTRA_FDIC">"c6585"</definedName>
    <definedName name="IQ_INCOME_EARNED_FDIC">"c6359"</definedName>
    <definedName name="IQ_INCOME_TAXES_FDIC">"c6582"</definedName>
    <definedName name="IQ_INDIVIDUALS_CHARGE_OFFS_FDIC">"c6599"</definedName>
    <definedName name="IQ_INDIVIDUALS_LOANS_FDIC">"c6318"</definedName>
    <definedName name="IQ_INDIVIDUALS_NET_CHARGE_OFFS_FDIC">"c6637"</definedName>
    <definedName name="IQ_INDIVIDUALS_OTHER_LOANS_FDIC">"c6321"</definedName>
    <definedName name="IQ_INDIVIDUALS_PARTNERSHIPS_CORP_DEPOSITS_FOREIGN_FDIC">"c6479"</definedName>
    <definedName name="IQ_INDIVIDUALS_PARTNERSHIPS_CORP_NONTRANSACTION_ACCOUNTS_FDIC">"c6545"</definedName>
    <definedName name="IQ_INDIVIDUALS_PARTNERSHIPS_CORP_TOTAL_DEPOSITS_FDIC">"c6471"</definedName>
    <definedName name="IQ_INDIVIDUALS_PARTNERSHIPS_CORP_TRANSACTION_ACCOUNTS_FDIC">"c6537"</definedName>
    <definedName name="IQ_INDIVIDUALS_RECOVERIES_FDIC">"c6618"</definedName>
    <definedName name="IQ_INS_SETTLE_BR">"c572"</definedName>
    <definedName name="IQ_INSIDER_LOANS_FDIC">"c6365"</definedName>
    <definedName name="IQ_INSTITUTIONS_EARNINGS_GAINS_FDIC">"c6723"</definedName>
    <definedName name="IQ_INSURANCE_COMMISSION_FEES_FDIC">"c6670"</definedName>
    <definedName name="IQ_INSURANCE_UNDERWRITING_INCOME_FDIC">"c6671"</definedName>
    <definedName name="IQ_INT_DEMAND_NOTES_FDIC">"c6567"</definedName>
    <definedName name="IQ_INT_DOMESTIC_DEPOSITS_FDIC">"c6564"</definedName>
    <definedName name="IQ_INT_EXP_BR">"c586"</definedName>
    <definedName name="IQ_INT_EXP_TOTAL_FDIC">"c6569"</definedName>
    <definedName name="IQ_INT_FED_FUNDS_FDIC">"c6566"</definedName>
    <definedName name="IQ_INT_FOREIGN_DEPOSITS_FDIC">"c6565"</definedName>
    <definedName name="IQ_INT_INC_BR">"c593"</definedName>
    <definedName name="IQ_INT_INC_DEPOSITORY_INST_FDIC">"c6558"</definedName>
    <definedName name="IQ_INT_INC_DOM_LOANS_FDIC">"c6555"</definedName>
    <definedName name="IQ_INT_INC_FED_FUNDS_FDIC">"c6561"</definedName>
    <definedName name="IQ_INT_INC_FOREIGN_LOANS_FDIC">"c6556"</definedName>
    <definedName name="IQ_INT_INC_LEASE_RECEIVABLES_FDIC">"c6557"</definedName>
    <definedName name="IQ_INT_INC_OTHER_FDIC">"c6562"</definedName>
    <definedName name="IQ_INT_INC_SECURITIES_FDIC">"c6559"</definedName>
    <definedName name="IQ_INT_INC_TOTAL_FDIC">"c6563"</definedName>
    <definedName name="IQ_INT_INC_TRADING_ACCOUNTS_FDIC">"c6560"</definedName>
    <definedName name="IQ_INT_SUB_NOTES_FDIC">"c6568"</definedName>
    <definedName name="IQ_INTEREST_BEARING_BALANCES_FDIC">"c6371"</definedName>
    <definedName name="IQ_INTEREST_BEARING_DEPOSITS_DOMESTIC_FDIC">"c6478"</definedName>
    <definedName name="IQ_INTEREST_BEARING_DEPOSITS_FDIC">"c6373"</definedName>
    <definedName name="IQ_INTEREST_BEARING_DEPOSITS_FOREIGN_FDIC">"c6485"</definedName>
    <definedName name="IQ_INTEREST_RATE_CONTRACTS_FDIC">"c6512"</definedName>
    <definedName name="IQ_INTEREST_RATE_EXPOSURES_FDIC">"c6662"</definedName>
    <definedName name="IQ_INVEST_LOANS_CF_BR">"c630"</definedName>
    <definedName name="IQ_INVEST_SECURITY_CF_BR">"c639"</definedName>
    <definedName name="IQ_INVESTMENT_BANKING_OTHER_FEES_FDIC">"c6666"</definedName>
    <definedName name="IQ_IRA_KEOGH_ACCOUNTS_FDIC">"c6496"</definedName>
    <definedName name="IQ_ISM_SERVICES_APR_FC_UNUSED_UNUSED_UNUSED">"c8443"</definedName>
    <definedName name="IQ_ISM_SERVICES_APR_UNUSED_UNUSED_UNUSED">"c7563"</definedName>
    <definedName name="IQ_ISM_SERVICES_FC_UNUSED_UNUSED_UNUSED">"c7783"</definedName>
    <definedName name="IQ_ISM_SERVICES_POP_FC_UNUSED_UNUSED_UNUSED">"c8003"</definedName>
    <definedName name="IQ_ISM_SERVICES_POP_UNUSED_UNUSED_UNUSED">"c7123"</definedName>
    <definedName name="IQ_ISM_SERVICES_UNUSED_UNUSED_UNUSED">"c6903"</definedName>
    <definedName name="IQ_ISM_SERVICES_YOY_FC_UNUSED_UNUSED_UNUSED">"c8223"</definedName>
    <definedName name="IQ_ISM_SERVICES_YOY_UNUSED_UNUSED_UNUSED">"c7343"</definedName>
    <definedName name="IQ_ISSUED_GUARANTEED_US_FDIC">"c6404"</definedName>
    <definedName name="IQ_LATESTK">1000</definedName>
    <definedName name="IQ_LATESTQ">500</definedName>
    <definedName name="IQ_LEASE_FINANCING_RECEIVABLES_CHARGE_OFFS_FDIC">"c6602"</definedName>
    <definedName name="IQ_LEASE_FINANCING_RECEIVABLES_FDIC">"c6433"</definedName>
    <definedName name="IQ_LEASE_FINANCING_RECEIVABLES_NET_CHARGE_OFFS_FDIC">"c6640"</definedName>
    <definedName name="IQ_LEASE_FINANCING_RECEIVABLES_RECOVERIES_FDIC">"c6621"</definedName>
    <definedName name="IQ_LEASE_FINANCING_RECEIVABLES_TOTAL_LOANS_FOREIGN_FDIC">"c6449"</definedName>
    <definedName name="IQ_LEGAL_SETTLE_BR">"c649"</definedName>
    <definedName name="IQ_LIFE_INSURANCE_ASSETS_FDIC">"c6372"</definedName>
    <definedName name="IQ_LOAN_COMMITMENTS_REVOLVING_FDIC">"c6524"</definedName>
    <definedName name="IQ_LOAN_LOSS_ALLOW_FDIC">"c6326"</definedName>
    <definedName name="IQ_LOAN_LOSS_ALLOWANCE_NONCURRENT_LOANS_FDIC">"c6740"</definedName>
    <definedName name="IQ_LOAN_LOSSES_FDIC">"c6580"</definedName>
    <definedName name="IQ_LOANS_AND_LEASES_HELD_FDIC">"c6367"</definedName>
    <definedName name="IQ_LOANS_CF_BR">"c661"</definedName>
    <definedName name="IQ_LOANS_DEPOSITORY_INSTITUTIONS_FDIC">"c6382"</definedName>
    <definedName name="IQ_LOANS_HELD_FOREIGN_FDIC">"c6315"</definedName>
    <definedName name="IQ_LOANS_LEASES_FOREIGN_FDIC">"c6383"</definedName>
    <definedName name="IQ_LOANS_LEASES_GROSS_FDIC">"c6323"</definedName>
    <definedName name="IQ_LOANS_LEASES_GROSS_FOREIGN_FDIC">"c6384"</definedName>
    <definedName name="IQ_LOANS_LEASES_NET_FDIC">"c6327"</definedName>
    <definedName name="IQ_LOANS_LEASES_NET_UNEARNED_FDIC">"c6325"</definedName>
    <definedName name="IQ_LOANS_NOT_SECURED_RE_FDIC">"c6381"</definedName>
    <definedName name="IQ_LOANS_SECURED_BY_RE_CHARGE_OFFS_FDIC">"c6588"</definedName>
    <definedName name="IQ_LOANS_SECURED_BY_RE_RECOVERIES_FDIC">"c6607"</definedName>
    <definedName name="IQ_LOANS_SECURED_NON_US_FDIC">"c6380"</definedName>
    <definedName name="IQ_LOANS_SECURED_RE_NET_CHARGE_OFFS_FDIC">"c6626"</definedName>
    <definedName name="IQ_LOANS_TO_DEPOSITORY_INSTITUTIONS_FOREIGN_FDIC">"c6453"</definedName>
    <definedName name="IQ_LOANS_TO_FOREIGN_GOVERNMENTS_FDIC">"c6448"</definedName>
    <definedName name="IQ_LOANS_TO_INDIVIDUALS_FOREIGN_FDIC">"c6452"</definedName>
    <definedName name="IQ_LONG_TERM_ASSETS_FDIC">"c6361"</definedName>
    <definedName name="IQ_LOSS_ALLOWANCE_LOANS_FDIC">"c6739"</definedName>
    <definedName name="IQ_LT_DEBT_BR">"c676"</definedName>
    <definedName name="IQ_LT_DEBT_ISSUED_BR">"c683"</definedName>
    <definedName name="IQ_LT_DEBT_REPAID_BR">"c691"</definedName>
    <definedName name="IQ_LT_INVEST_BR">"c698"</definedName>
    <definedName name="IQ_LTM">2000</definedName>
    <definedName name="IQ_LTMMONTH">120000</definedName>
    <definedName name="IQ_MATURITY_ONE_YEAR_LESS_FDIC">"c6425"</definedName>
    <definedName name="IQ_MEDIAN_NEW_HOME_SALES_APR_FC_UNUSED_UNUSED_UNUSED">"c8460"</definedName>
    <definedName name="IQ_MEDIAN_NEW_HOME_SALES_APR_UNUSED_UNUSED_UNUSED">"c7580"</definedName>
    <definedName name="IQ_MEDIAN_NEW_HOME_SALES_FC_UNUSED_UNUSED_UNUSED">"c7800"</definedName>
    <definedName name="IQ_MEDIAN_NEW_HOME_SALES_POP_FC_UNUSED_UNUSED_UNUSED">"c8020"</definedName>
    <definedName name="IQ_MEDIAN_NEW_HOME_SALES_POP_UNUSED_UNUSED_UNUSED">"c7140"</definedName>
    <definedName name="IQ_MEDIAN_NEW_HOME_SALES_UNUSED_UNUSED_UNUSED">"c6920"</definedName>
    <definedName name="IQ_MEDIAN_NEW_HOME_SALES_YOY_FC_UNUSED_UNUSED_UNUSED">"c8240"</definedName>
    <definedName name="IQ_MEDIAN_NEW_HOME_SALES_YOY_UNUSED_UNUSED_UNUSED">"c7360"</definedName>
    <definedName name="IQ_MERGER_BR">"c715"</definedName>
    <definedName name="IQ_MERGER_RESTRUCTURE_BR">"c721"</definedName>
    <definedName name="IQ_MINORITY_INTEREST_BR">"c729"</definedName>
    <definedName name="IQ_MONEY_MARKET_DEPOSIT_ACCOUNTS_FDIC">"c6553"</definedName>
    <definedName name="IQ_MONTH">15000</definedName>
    <definedName name="IQ_MORTGAGE_BACKED_SECURITIES_FDIC">"c6402"</definedName>
    <definedName name="IQ_MORTGAGE_SERVICING_FDIC">"c6335"</definedName>
    <definedName name="IQ_MTD">800000</definedName>
    <definedName name="IQ_MULTIFAMILY_RESIDENTIAL_LOANS_FDIC">"c6311"</definedName>
    <definedName name="IQ_NAMES_REVISION_DATE_">42149.6407060185</definedName>
    <definedName name="IQ_NAV_ACT_OR_EST">"c2225"</definedName>
    <definedName name="IQ_NET_CHARGE_OFFS_FDIC">"c6641"</definedName>
    <definedName name="IQ_NET_CHARGE_OFFS_LOANS_FDIC">"c6751"</definedName>
    <definedName name="IQ_NET_DEBT_ISSUED_BR">"c753"</definedName>
    <definedName name="IQ_NET_INCOME_FDIC">"c6587"</definedName>
    <definedName name="IQ_NET_INT_INC_BNK_FDIC">"c6570"</definedName>
    <definedName name="IQ_NET_INT_INC_BR">"c765"</definedName>
    <definedName name="IQ_NET_INTEREST_MARGIN_FDIC">"c6726"</definedName>
    <definedName name="IQ_NET_LOANS_LEASES_CORE_DEPOSITS_FDIC">"c6743"</definedName>
    <definedName name="IQ_NET_LOANS_LEASES_DEPOSITS_FDIC">"c6742"</definedName>
    <definedName name="IQ_NET_OPERATING_INCOME_ASSETS_FDIC">"c6729"</definedName>
    <definedName name="IQ_NET_SECURITIZATION_INCOME_FDIC">"c6669"</definedName>
    <definedName name="IQ_NET_SERVICING_FEES_FDIC">"c6668"</definedName>
    <definedName name="IQ_NON_INT_EXP_FDIC">"c6579"</definedName>
    <definedName name="IQ_NON_INT_INC_FDIC">"c6575"</definedName>
    <definedName name="IQ_NON_US_ADDRESSEES_TOTAL_LOANS_FOREIGN_FDIC">"c6443"</definedName>
    <definedName name="IQ_NON_US_CHARGE_OFFS_AND_RECOVERIES_FDIC">"c6650"</definedName>
    <definedName name="IQ_NON_US_CHARGE_OFFS_FDIC">"c6648"</definedName>
    <definedName name="IQ_NON_US_COMMERCIAL_INDUSTRIAL_CHARGE_OFFS_FDIC">"c6651"</definedName>
    <definedName name="IQ_NON_US_NET_LOANS_FDIC">"c6376"</definedName>
    <definedName name="IQ_NON_US_RECOVERIES_FDIC">"c6649"</definedName>
    <definedName name="IQ_NONCURRENT_LOANS_1_4_FAMILY_FDIC">"c6770"</definedName>
    <definedName name="IQ_NONCURRENT_LOANS_COMMERCIAL_INDUSTRIAL_FDIC">"c6773"</definedName>
    <definedName name="IQ_NONCURRENT_LOANS_COMMERCIAL_RE_FDIC">"c6768"</definedName>
    <definedName name="IQ_NONCURRENT_LOANS_COMMERCIAL_RE_NOT_SECURED_FDIC">"c6778"</definedName>
    <definedName name="IQ_NONCURRENT_LOANS_CONSTRUCTION_LAND_DEV_FDIC">"c6767"</definedName>
    <definedName name="IQ_NONCURRENT_LOANS_CREDIT_CARD_FDIC">"c6775"</definedName>
    <definedName name="IQ_NONCURRENT_LOANS_GUARANTEED_FDIC">"c6358"</definedName>
    <definedName name="IQ_NONCURRENT_LOANS_HOME_EQUITY_FDIC">"c6771"</definedName>
    <definedName name="IQ_NONCURRENT_LOANS_INDIVIDUALS_FDIC">"c6774"</definedName>
    <definedName name="IQ_NONCURRENT_LOANS_LEASES_FDIC">"c6357"</definedName>
    <definedName name="IQ_NONCURRENT_LOANS_MULTIFAMILY_FDIC">"c6769"</definedName>
    <definedName name="IQ_NONCURRENT_LOANS_OTHER_FAMILY_FDIC">"c6772"</definedName>
    <definedName name="IQ_NONCURRENT_LOANS_OTHER_INDIVIDUAL_FDIC">"c6776"</definedName>
    <definedName name="IQ_NONCURRENT_LOANS_OTHER_LOANS_FDIC">"c6777"</definedName>
    <definedName name="IQ_NONCURRENT_LOANS_RE_FDIC">"c6766"</definedName>
    <definedName name="IQ_NONCURRENT_LOANS_TOTAL_LOANS_FDIC">"c6765"</definedName>
    <definedName name="IQ_NONCURRENT_OREO_ASSETS_FDIC">"c6741"</definedName>
    <definedName name="IQ_NONINTEREST_BEARING_BALANCES_FDIC">"c6394"</definedName>
    <definedName name="IQ_NONINTEREST_BEARING_DEPOSITS_DOMESTIC_FDIC">"c6477"</definedName>
    <definedName name="IQ_NONINTEREST_BEARING_DEPOSITS_FOREIGN_FDIC">"c6484"</definedName>
    <definedName name="IQ_NONINTEREST_EXPENSE_EARNING_ASSETS_FDIC">"c6728"</definedName>
    <definedName name="IQ_NONINTEREST_INCOME_EARNING_ASSETS_FDIC">"c6727"</definedName>
    <definedName name="IQ_NONMORTGAGE_SERVICING_FDIC">"c6336"</definedName>
    <definedName name="IQ_NONRES_FIXED_INVEST_PRIV_APR_FC_UNUSED_UNUSED_UNUSED">"c8468"</definedName>
    <definedName name="IQ_NONRES_FIXED_INVEST_PRIV_APR_UNUSED_UNUSED_UNUSED">"c7588"</definedName>
    <definedName name="IQ_NONRES_FIXED_INVEST_PRIV_FC_UNUSED_UNUSED_UNUSED">"c7808"</definedName>
    <definedName name="IQ_NONRES_FIXED_INVEST_PRIV_POP_FC_UNUSED_UNUSED_UNUSED">"c8028"</definedName>
    <definedName name="IQ_NONRES_FIXED_INVEST_PRIV_POP_UNUSED_UNUSED_UNUSED">"c7148"</definedName>
    <definedName name="IQ_NONRES_FIXED_INVEST_PRIV_UNUSED_UNUSED_UNUSED">"c6928"</definedName>
    <definedName name="IQ_NONRES_FIXED_INVEST_PRIV_YOY_FC_UNUSED_UNUSED_UNUSED">"c8248"</definedName>
    <definedName name="IQ_NONRES_FIXED_INVEST_PRIV_YOY_UNUSED_UNUSED_UNUSED">"c7368"</definedName>
    <definedName name="IQ_NONTRANSACTION_ACCOUNTS_FDIC">"c6552"</definedName>
    <definedName name="IQ_NOTIONAL_AMOUNT_CREDIT_DERIVATIVES_FDIC">"c6507"</definedName>
    <definedName name="IQ_NOTIONAL_VALUE_EXCHANGE_SWAPS_FDIC">"c6516"</definedName>
    <definedName name="IQ_NOTIONAL_VALUE_OTHER_SWAPS_FDIC">"c6521"</definedName>
    <definedName name="IQ_NOTIONAL_VALUE_RATE_SWAPS_FDIC">"c6511"</definedName>
    <definedName name="IQ_NTM">6000</definedName>
    <definedName name="IQ_NUMBER_DEPOSITS_LESS_THAN_100K_FDIC">"c6495"</definedName>
    <definedName name="IQ_NUMBER_DEPOSITS_MORE_THAN_100K_FDIC">"c6493"</definedName>
    <definedName name="IQ_OBLIGATIONS_OF_STATES_TOTAL_LOANS_FOREIGN_FDIC">"c6447"</definedName>
    <definedName name="IQ_OBLIGATIONS_STATES_FDIC">"c6431"</definedName>
    <definedName name="IQ_OG_TOTAL_OIL_PRODUCTON">"c2059"</definedName>
    <definedName name="IQ_OPENED55">1</definedName>
    <definedName name="IQ_OPER_INC_BR">"c850"</definedName>
    <definedName name="IQ_OREO_1_4_RESIDENTIAL_FDIC">"c6454"</definedName>
    <definedName name="IQ_OREO_COMMERCIAL_RE_FDIC">"c6456"</definedName>
    <definedName name="IQ_OREO_CONSTRUCTION_DEVELOPMENT_FDIC">"c6457"</definedName>
    <definedName name="IQ_OREO_FARMLAND_FDIC">"c6458"</definedName>
    <definedName name="IQ_OREO_FOREIGN_FDIC">"c6460"</definedName>
    <definedName name="IQ_OREO_MULTI_FAMILY_RESIDENTIAL_FDIC">"c6455"</definedName>
    <definedName name="IQ_OTHER_AMORT_BR">"c5566"</definedName>
    <definedName name="IQ_OTHER_ASSETS_BR">"c862"</definedName>
    <definedName name="IQ_OTHER_ASSETS_FDIC">"c6338"</definedName>
    <definedName name="IQ_OTHER_BORROWED_FUNDS_FDIC">"c6345"</definedName>
    <definedName name="IQ_OTHER_CA_SUPPL_BR">"c871"</definedName>
    <definedName name="IQ_OTHER_CL_SUPPL_BR">"c880"</definedName>
    <definedName name="IQ_OTHER_COMPREHENSIVE_INCOME_FDIC">"c6503"</definedName>
    <definedName name="IQ_OTHER_DEPOSITORY_INSTITUTIONS_LOANS_FDIC">"c6436"</definedName>
    <definedName name="IQ_OTHER_DEPOSITORY_INSTITUTIONS_TOTAL_LOANS_FOREIGN_FDIC">"c6442"</definedName>
    <definedName name="IQ_OTHER_DOMESTIC_DEBT_SECURITIES_FDIC">"c6302"</definedName>
    <definedName name="IQ_OTHER_EQUITY_BR">"c888"</definedName>
    <definedName name="IQ_OTHER_FINANCE_ACT_BR">"c895"</definedName>
    <definedName name="IQ_OTHER_FINANCE_ACT_SUPPL_BR">"c901"</definedName>
    <definedName name="IQ_OTHER_INSURANCE_FEES_FDIC">"c6672"</definedName>
    <definedName name="IQ_OTHER_INTAN_BR">"c909"</definedName>
    <definedName name="IQ_OTHER_INTANGIBLE_FDIC">"c6337"</definedName>
    <definedName name="IQ_OTHER_INVEST_ACT_BR">"c918"</definedName>
    <definedName name="IQ_OTHER_INVEST_ACT_SUPPL_BR">"c924"</definedName>
    <definedName name="IQ_OTHER_LIAB_BR">"c932"</definedName>
    <definedName name="IQ_OTHER_LIAB_LT_BR">"c937"</definedName>
    <definedName name="IQ_OTHER_LIABILITIES_FDIC">"c6347"</definedName>
    <definedName name="IQ_OTHER_LOANS_CHARGE_OFFS_FDIC">"c6601"</definedName>
    <definedName name="IQ_OTHER_LOANS_FOREIGN_FDIC">"c6446"</definedName>
    <definedName name="IQ_OTHER_LOANS_LEASES_FDIC">"c6322"</definedName>
    <definedName name="IQ_OTHER_LOANS_NET_CHARGE_OFFS_FDIC">"c6639"</definedName>
    <definedName name="IQ_OTHER_LOANS_RECOVERIES_FDIC">"c6620"</definedName>
    <definedName name="IQ_OTHER_LOANS_TOTAL_FDIC">"c6432"</definedName>
    <definedName name="IQ_OTHER_LT_ASSETS_BR">"c948"</definedName>
    <definedName name="IQ_OTHER_NON_INT_EXP_FDIC">"c6578"</definedName>
    <definedName name="IQ_OTHER_NON_INT_EXPENSE_FDIC">"c6679"</definedName>
    <definedName name="IQ_OTHER_NON_INT_INC_FDIC">"c6676"</definedName>
    <definedName name="IQ_OTHER_NON_OPER_EXP_BR">"c957"</definedName>
    <definedName name="IQ_OTHER_NON_OPER_EXP_SUPPL_BR">"c962"</definedName>
    <definedName name="IQ_OTHER_OFF_BS_LIAB_FDIC">"c6533"</definedName>
    <definedName name="IQ_OTHER_OPER_ACT_BR">"c985"</definedName>
    <definedName name="IQ_OTHER_OPER_BR">"c990"</definedName>
    <definedName name="IQ_OTHER_OPER_SUPPL_BR">"c994"</definedName>
    <definedName name="IQ_OTHER_OPER_TOT_BR">"c1000"</definedName>
    <definedName name="IQ_OTHER_RE_OWNED_FDIC">"c6330"</definedName>
    <definedName name="IQ_OTHER_REV_BR">"c1011"</definedName>
    <definedName name="IQ_OTHER_REV_SUPPL_BR">"c1016"</definedName>
    <definedName name="IQ_OTHER_SAVINGS_DEPOSITS_FDIC">"c6554"</definedName>
    <definedName name="IQ_OTHER_TRANSACTIONS_FDIC">"c6504"</definedName>
    <definedName name="IQ_OTHER_UNUSED_COMMITMENTS_FDIC">"c6530"</definedName>
    <definedName name="IQ_OTHER_UNUSUAL_BR">"c1561"</definedName>
    <definedName name="IQ_OTHER_UNUSUAL_SUPPL_BR">"c1496"</definedName>
    <definedName name="IQ_OVER_FIFETEEN_YEAR_MORTGAGE_PASS_THROUGHS_FDIC">"c6416"</definedName>
    <definedName name="IQ_OVER_FIFTEEN_YEAR_FIXED_AND_FLOATING_RATE_FDIC">"c6424"</definedName>
    <definedName name="IQ_OVER_THREE_YEARS_FDIC">"c6418"</definedName>
    <definedName name="IQ_PARTICIPATION_POOLS_RESIDENTIAL_MORTGAGES_FDIC">"c6403"</definedName>
    <definedName name="IQ_PAST_DUE_30_1_4_FAMILY_LOANS_FDIC">"c6693"</definedName>
    <definedName name="IQ_PAST_DUE_30_AUTO_LOANS_FDIC">"c6687"</definedName>
    <definedName name="IQ_PAST_DUE_30_CL_LOANS_FDIC">"c6688"</definedName>
    <definedName name="IQ_PAST_DUE_30_CREDIT_CARDS_RECEIVABLES_FDIC">"c6690"</definedName>
    <definedName name="IQ_PAST_DUE_30_HOME_EQUITY_LINES_FDIC">"c6691"</definedName>
    <definedName name="IQ_PAST_DUE_30_OTHER_CONSUMER_LOANS_FDIC">"c6689"</definedName>
    <definedName name="IQ_PAST_DUE_30_OTHER_LOANS_FDIC">"c6692"</definedName>
    <definedName name="IQ_PAST_DUE_90_1_4_FAMILY_LOANS_FDIC">"c6700"</definedName>
    <definedName name="IQ_PAST_DUE_90_AUTO_LOANS_FDIC">"c6694"</definedName>
    <definedName name="IQ_PAST_DUE_90_CL_LOANS_FDIC">"c6695"</definedName>
    <definedName name="IQ_PAST_DUE_90_CREDIT_CARDS_RECEIVABLES_FDIC">"c6697"</definedName>
    <definedName name="IQ_PAST_DUE_90_HOME_EQUITY_LINES_FDIC">"c6698"</definedName>
    <definedName name="IQ_PAST_DUE_90_OTHER_CONSUMER_LOANS_FDIC">"c6696"</definedName>
    <definedName name="IQ_PAST_DUE_90_OTHER_LOANS_FDIC">"c6699"</definedName>
    <definedName name="IQ_PC_WRITTEN">"c1027"</definedName>
    <definedName name="IQ_PERCENT_CHANGE_EST_FFO_12MONTHS">"c1828"</definedName>
    <definedName name="IQ_PERCENT_CHANGE_EST_FFO_12MONTHS_REUT">"c3938"</definedName>
    <definedName name="IQ_PERCENT_CHANGE_EST_FFO_18MONTHS">"c1829"</definedName>
    <definedName name="IQ_PERCENT_CHANGE_EST_FFO_18MONTHS_REUT">"c3939"</definedName>
    <definedName name="IQ_PERCENT_CHANGE_EST_FFO_3MONTHS">"c1825"</definedName>
    <definedName name="IQ_PERCENT_CHANGE_EST_FFO_3MONTHS_REUT">"c3935"</definedName>
    <definedName name="IQ_PERCENT_CHANGE_EST_FFO_6MONTHS">"c1826"</definedName>
    <definedName name="IQ_PERCENT_CHANGE_EST_FFO_6MONTHS_REUT">"c3936"</definedName>
    <definedName name="IQ_PERCENT_CHANGE_EST_FFO_9MONTHS">"c1827"</definedName>
    <definedName name="IQ_PERCENT_CHANGE_EST_FFO_9MONTHS_REUT">"c3937"</definedName>
    <definedName name="IQ_PERCENT_CHANGE_EST_FFO_DAY">"c1822"</definedName>
    <definedName name="IQ_PERCENT_CHANGE_EST_FFO_DAY_REUT">"c3933"</definedName>
    <definedName name="IQ_PERCENT_CHANGE_EST_FFO_MONTH">"c1824"</definedName>
    <definedName name="IQ_PERCENT_CHANGE_EST_FFO_MONTH_REUT">"c3934"</definedName>
    <definedName name="IQ_PERCENT_CHANGE_EST_FFO_WEEK">"c1823"</definedName>
    <definedName name="IQ_PERCENT_CHANGE_EST_FFO_WEEK_REUT">"c3964"</definedName>
    <definedName name="IQ_PERCENT_INSURED_FDIC">"c6374"</definedName>
    <definedName name="IQ_PLEDGED_SECURITIES_FDIC">"c6401"</definedName>
    <definedName name="IQ_PRE_TAX_INCOME_FDIC">"c6581"</definedName>
    <definedName name="IQ_PREF_ISSUED_BR">"c1047"</definedName>
    <definedName name="IQ_PREF_OTHER_BR">"c1055"</definedName>
    <definedName name="IQ_PREF_REP_BR">"c1062"</definedName>
    <definedName name="IQ_PREFERRED_FDIC">"c6349"</definedName>
    <definedName name="IQ_PREMISES_EQUIPMENT_FDIC">"c6577"</definedName>
    <definedName name="IQ_PRETAX_RETURN_ASSETS_FDIC">"c6731"</definedName>
    <definedName name="IQ_PRIMARY_EPS_TYPE_THOM">"c5297"</definedName>
    <definedName name="IQ_PRIVATE_CONST_TOTAL_APR_FC_UNUSED_UNUSED_UNUSED">"c8559"</definedName>
    <definedName name="IQ_PRIVATE_CONST_TOTAL_APR_UNUSED_UNUSED_UNUSED">"c7679"</definedName>
    <definedName name="IQ_PRIVATE_CONST_TOTAL_FC_UNUSED_UNUSED_UNUSED">"c7899"</definedName>
    <definedName name="IQ_PRIVATE_CONST_TOTAL_POP_FC_UNUSED_UNUSED_UNUSED">"c8119"</definedName>
    <definedName name="IQ_PRIVATE_CONST_TOTAL_POP_UNUSED_UNUSED_UNUSED">"c7239"</definedName>
    <definedName name="IQ_PRIVATE_CONST_TOTAL_UNUSED_UNUSED_UNUSED">"c7019"</definedName>
    <definedName name="IQ_PRIVATE_CONST_TOTAL_YOY_FC_UNUSED_UNUSED_UNUSED">"c8339"</definedName>
    <definedName name="IQ_PRIVATE_CONST_TOTAL_YOY_UNUSED_UNUSED_UNUSED">"c7459"</definedName>
    <definedName name="IQ_PRIVATE_RES_CONST_REAL_APR_FC_UNUSED_UNUSED_UNUSED">"c8535"</definedName>
    <definedName name="IQ_PRIVATE_RES_CONST_REAL_APR_UNUSED_UNUSED_UNUSED">"c7655"</definedName>
    <definedName name="IQ_PRIVATE_RES_CONST_REAL_FC_UNUSED_UNUSED_UNUSED">"c7875"</definedName>
    <definedName name="IQ_PRIVATE_RES_CONST_REAL_POP_FC_UNUSED_UNUSED_UNUSED">"c8095"</definedName>
    <definedName name="IQ_PRIVATE_RES_CONST_REAL_POP_UNUSED_UNUSED_UNUSED">"c7215"</definedName>
    <definedName name="IQ_PRIVATE_RES_CONST_REAL_UNUSED_UNUSED_UNUSED">"c6995"</definedName>
    <definedName name="IQ_PRIVATE_RES_CONST_REAL_YOY_FC_UNUSED_UNUSED_UNUSED">"c8315"</definedName>
    <definedName name="IQ_PRIVATE_RES_CONST_REAL_YOY_UNUSED_UNUSED_UNUSED">"c7435"</definedName>
    <definedName name="IQ_PRIVATELY_ISSUED_MORTGAGE_BACKED_SECURITIES_FDIC">"c6407"</definedName>
    <definedName name="IQ_PRIVATELY_ISSUED_MORTGAGE_PASS_THROUGHS_FDIC">"c6405"</definedName>
    <definedName name="IQ_PURCHASE_FOREIGN_CURRENCIES_FDIC">"c6513"</definedName>
    <definedName name="IQ_PURCHASED_OPTION_CONTRACTS_FDIC">"c6510"</definedName>
    <definedName name="IQ_PURCHASED_OPTION_CONTRACTS_FX_RISK_FDIC">"c6515"</definedName>
    <definedName name="IQ_PURCHASED_OPTION_CONTRACTS_NON_FX_IR_FDIC">"c6520"</definedName>
    <definedName name="IQ_PURCHASES_EQUIP_NONRES_SAAR_APR_FC_UNUSED_UNUSED_UNUSED">"c8491"</definedName>
    <definedName name="IQ_PURCHASES_EQUIP_NONRES_SAAR_APR_UNUSED_UNUSED_UNUSED">"c7611"</definedName>
    <definedName name="IQ_PURCHASES_EQUIP_NONRES_SAAR_FC_UNUSED_UNUSED_UNUSED">"c7831"</definedName>
    <definedName name="IQ_PURCHASES_EQUIP_NONRES_SAAR_POP_FC_UNUSED_UNUSED_UNUSED">"c8051"</definedName>
    <definedName name="IQ_PURCHASES_EQUIP_NONRES_SAAR_POP_UNUSED_UNUSED_UNUSED">"c7171"</definedName>
    <definedName name="IQ_PURCHASES_EQUIP_NONRES_SAAR_UNUSED_UNUSED_UNUSED">"c6951"</definedName>
    <definedName name="IQ_PURCHASES_EQUIP_NONRES_SAAR_YOY_FC_UNUSED_UNUSED_UNUSED">"c8271"</definedName>
    <definedName name="IQ_PURCHASES_EQUIP_NONRES_SAAR_YOY_UNUSED_UNUSED_UNUSED">"c7391"</definedName>
    <definedName name="IQ_QTD">750000</definedName>
    <definedName name="IQ_RE_FORECLOSURE_FDIC">"c6332"</definedName>
    <definedName name="IQ_RE_INVEST_FDIC">"c6331"</definedName>
    <definedName name="IQ_RE_LOANS_DOMESTIC_CHARGE_OFFS_FDIC">"c6589"</definedName>
    <definedName name="IQ_RE_LOANS_DOMESTIC_FDIC">"c6309"</definedName>
    <definedName name="IQ_RE_LOANS_DOMESTIC_NET_CHARGE_OFFS_FDIC">"c6627"</definedName>
    <definedName name="IQ_RE_LOANS_DOMESTIC_RECOVERIES_FDIC">"c6608"</definedName>
    <definedName name="IQ_RE_LOANS_FDIC">"c6308"</definedName>
    <definedName name="IQ_RE_LOANS_FOREIGN_CHARGE_OFFS_FDIC">"c6595"</definedName>
    <definedName name="IQ_RE_LOANS_FOREIGN_NET_CHARGE_OFFS_FDIC">"c6633"</definedName>
    <definedName name="IQ_RE_LOANS_FOREIGN_RECOVERIES_FDIC">"c6614"</definedName>
    <definedName name="IQ_RECOVERIES_1_4_FAMILY_LOANS_FDIC">"c6707"</definedName>
    <definedName name="IQ_RECOVERIES_AUTO_LOANS_FDIC">"c6701"</definedName>
    <definedName name="IQ_RECOVERIES_CL_LOANS_FDIC">"c6702"</definedName>
    <definedName name="IQ_RECOVERIES_CREDIT_CARDS_RECEIVABLES_FDIC">"c6704"</definedName>
    <definedName name="IQ_RECOVERIES_HOME_EQUITY_LINES_FDIC">"c6705"</definedName>
    <definedName name="IQ_RECOVERIES_OTHER_CONSUMER_LOANS_FDIC">"c6703"</definedName>
    <definedName name="IQ_RECOVERIES_OTHER_LOANS_FDIC">"c6706"</definedName>
    <definedName name="IQ_RELATED_PLANS_FDIC">"c6320"</definedName>
    <definedName name="IQ_RES_CONST_REAL_APR_FC_UNUSED_UNUSED_UNUSED">"c8536"</definedName>
    <definedName name="IQ_RES_CONST_REAL_APR_UNUSED_UNUSED_UNUSED">"c7656"</definedName>
    <definedName name="IQ_RES_CONST_REAL_FC_UNUSED_UNUSED_UNUSED">"c7876"</definedName>
    <definedName name="IQ_RES_CONST_REAL_POP_FC_UNUSED_UNUSED_UNUSED">"c8096"</definedName>
    <definedName name="IQ_RES_CONST_REAL_POP_UNUSED_UNUSED_UNUSED">"c7216"</definedName>
    <definedName name="IQ_RES_CONST_REAL_SAAR_APR_FC_UNUSED_UNUSED_UNUSED">"c8537"</definedName>
    <definedName name="IQ_RES_CONST_REAL_SAAR_APR_UNUSED_UNUSED_UNUSED">"c7657"</definedName>
    <definedName name="IQ_RES_CONST_REAL_SAAR_FC_UNUSED_UNUSED_UNUSED">"c7877"</definedName>
    <definedName name="IQ_RES_CONST_REAL_SAAR_POP_FC_UNUSED_UNUSED_UNUSED">"c8097"</definedName>
    <definedName name="IQ_RES_CONST_REAL_SAAR_POP_UNUSED_UNUSED_UNUSED">"c7217"</definedName>
    <definedName name="IQ_RES_CONST_REAL_SAAR_UNUSED_UNUSED_UNUSED">"c6997"</definedName>
    <definedName name="IQ_RES_CONST_REAL_SAAR_YOY_FC_UNUSED_UNUSED_UNUSED">"c8317"</definedName>
    <definedName name="IQ_RES_CONST_REAL_SAAR_YOY_UNUSED_UNUSED_UNUSED">"c7437"</definedName>
    <definedName name="IQ_RES_CONST_REAL_UNUSED_UNUSED_UNUSED">"c6996"</definedName>
    <definedName name="IQ_RES_CONST_REAL_YOY_FC_UNUSED_UNUSED_UNUSED">"c8316"</definedName>
    <definedName name="IQ_RES_CONST_REAL_YOY_UNUSED_UNUSED_UNUSED">"c7436"</definedName>
    <definedName name="IQ_RES_CONST_SAAR_APR_FC_UNUSED_UNUSED_UNUSED">"c8540"</definedName>
    <definedName name="IQ_RES_CONST_SAAR_APR_UNUSED_UNUSED_UNUSED">"c7660"</definedName>
    <definedName name="IQ_RES_CONST_SAAR_FC_UNUSED_UNUSED_UNUSED">"c7880"</definedName>
    <definedName name="IQ_RES_CONST_SAAR_POP_FC_UNUSED_UNUSED_UNUSED">"c8100"</definedName>
    <definedName name="IQ_RES_CONST_SAAR_POP_UNUSED_UNUSED_UNUSED">"c7220"</definedName>
    <definedName name="IQ_RES_CONST_SAAR_UNUSED_UNUSED_UNUSED">"c7000"</definedName>
    <definedName name="IQ_RES_CONST_SAAR_YOY_FC_UNUSED_UNUSED_UNUSED">"c8320"</definedName>
    <definedName name="IQ_RES_CONST_SAAR_YOY_UNUSED_UNUSED_UNUSED">"c7440"</definedName>
    <definedName name="IQ_RESIDENTIAL_LOANS">"c1102"</definedName>
    <definedName name="IQ_RESTATEMENTS_NET_FDIC">"c6500"</definedName>
    <definedName name="IQ_RESTRUCTURE_BR">"c1106"</definedName>
    <definedName name="IQ_RESTRUCTURED_LOANS_1_4_RESIDENTIAL_FDIC">"c6378"</definedName>
    <definedName name="IQ_RESTRUCTURED_LOANS_LEASES_FDIC">"c6377"</definedName>
    <definedName name="IQ_RESTRUCTURED_LOANS_NON_1_4_FDIC">"c6379"</definedName>
    <definedName name="IQ_RETAIL_DEPOSITS_FDIC">"c6488"</definedName>
    <definedName name="IQ_RETAINED_EARNINGS_AVERAGE_EQUITY_FDIC">"c6733"</definedName>
    <definedName name="IQ_RETURN_ASSETS_BROK">"c1115"</definedName>
    <definedName name="IQ_RETURN_ASSETS_FDIC">"c6730"</definedName>
    <definedName name="IQ_RETURN_EQUITY_BROK">"c1120"</definedName>
    <definedName name="IQ_RETURN_EQUITY_FDIC">"c6732"</definedName>
    <definedName name="IQ_REVALUATION_GAINS_FDIC">"c6428"</definedName>
    <definedName name="IQ_REVALUATION_LOSSES_FDIC">"c6429"</definedName>
    <definedName name="IQ_RISK_WEIGHTED_ASSETS_FDIC">"c6370"</definedName>
    <definedName name="IQ_SALARY_FDIC">"c6576"</definedName>
    <definedName name="IQ_SALE_CONVERSION_RETIREMENT_STOCK_FDIC">"c6661"</definedName>
    <definedName name="IQ_SALE_INTAN_CF_BR">"c1133"</definedName>
    <definedName name="IQ_SALE_PPE_CF_BR">"c1139"</definedName>
    <definedName name="IQ_SALE_REAL_ESTATE_CF_BR">"c1145"</definedName>
    <definedName name="IQ_SECURED_1_4_FAMILY_RESIDENTIAL_CHARGE_OFFS_FDIC">"c6590"</definedName>
    <definedName name="IQ_SECURED_1_4_FAMILY_RESIDENTIAL_NET_CHARGE_OFFS_FDIC">"c6628"</definedName>
    <definedName name="IQ_SECURED_1_4_FAMILY_RESIDENTIAL_RECOVERIES_FDIC">"c6609"</definedName>
    <definedName name="IQ_SECURED_FARMLAND_CHARGE_OFFS_FDIC">"c6593"</definedName>
    <definedName name="IQ_SECURED_FARMLAND_NET_CHARGE_OFFS_FDIC">"c6631"</definedName>
    <definedName name="IQ_SECURED_FARMLAND_RECOVERIES_FDIC">"c6612"</definedName>
    <definedName name="IQ_SECURED_MULTIFAMILY_RESIDENTIAL_CHARGE_OFFS_FDIC">"c6591"</definedName>
    <definedName name="IQ_SECURED_MULTIFAMILY_RESIDENTIAL_NET_CHARGE_OFFS_FDIC">"c6629"</definedName>
    <definedName name="IQ_SECURED_MULTIFAMILY_RESIDENTIAL_RECOVERIES_FDIC">"c6610"</definedName>
    <definedName name="IQ_SECURED_NONFARM_NONRESIDENTIAL_CHARGE_OFFS_FDIC">"c6592"</definedName>
    <definedName name="IQ_SECURED_NONFARM_NONRESIDENTIAL_NET_CHARGE_OFFS_FDIC">"c6630"</definedName>
    <definedName name="IQ_SECURED_NONFARM_NONRESIDENTIAL_RECOVERIES_FDIC">"c6611"</definedName>
    <definedName name="IQ_SECURITIES_GAINS_FDIC">"c6584"</definedName>
    <definedName name="IQ_SECURITIES_ISSUED_STATES_FDIC">"c6300"</definedName>
    <definedName name="IQ_SECURITIES_LENT_FDIC">"c6532"</definedName>
    <definedName name="IQ_SECURITIES_UNDERWRITING_FDIC">"c6529"</definedName>
    <definedName name="IQ_SERVICE_CHARGES_FDIC">"c6572"</definedName>
    <definedName name="IQ_SHAREOUTSTANDING">"c1347"</definedName>
    <definedName name="IQ_SP_ISSUE_LC_ACTION">"c2644"</definedName>
    <definedName name="IQ_SP_ISSUE_LC_DATE">"c2643"</definedName>
    <definedName name="IQ_SP_ISSUE_LC_LT">"c2645"</definedName>
    <definedName name="IQ_SPECIAL_DIV_CF_BR">"c1171"</definedName>
    <definedName name="IQ_ST_DEBT_BR">"c1178"</definedName>
    <definedName name="IQ_ST_DEBT_ISSUED_BR">"c1183"</definedName>
    <definedName name="IQ_ST_DEBT_REPAID_BR">"c1191"</definedName>
    <definedName name="IQ_STATES_NONTRANSACTION_ACCOUNTS_FDIC">"c6547"</definedName>
    <definedName name="IQ_STATES_TOTAL_DEPOSITS_FDIC">"c6473"</definedName>
    <definedName name="IQ_STATES_TRANSACTION_ACCOUNTS_FDIC">"c6539"</definedName>
    <definedName name="IQ_SUB_DEBT_FDIC">"c6346"</definedName>
    <definedName name="IQ_SURPLUS_FDIC">"c6351"</definedName>
    <definedName name="IQ_THREE_MONTHS_FIXED_AND_FLOATING_FDIC">"c6419"</definedName>
    <definedName name="IQ_THREE_MONTHS_MORTGAGE_PASS_THROUGHS_FDIC">"c6411"</definedName>
    <definedName name="IQ_THREE_YEAR_FIXED_AND_FLOATING_RATE_FDIC">"c6421"</definedName>
    <definedName name="IQ_THREE_YEAR_MORTGAGE_PASS_THROUGHS_FDIC">"c6413"</definedName>
    <definedName name="IQ_THREE_YEARS_LESS_FDIC">"c6417"</definedName>
    <definedName name="IQ_TIER_1_RISK_BASED_CAPITAL_RATIO_FDIC">"c6746"</definedName>
    <definedName name="IQ_TIER_ONE_FDIC">"c6369"</definedName>
    <definedName name="IQ_TIME_DEPOSITS_LESS_THAN_100K_FDIC">"c6465"</definedName>
    <definedName name="IQ_TIME_DEPOSITS_MORE_THAN_100K_FDIC">"c6470"</definedName>
    <definedName name="IQ_TODAY">0</definedName>
    <definedName name="IQ_TOTAL_AR_BR">"c1231"</definedName>
    <definedName name="IQ_TOTAL_ASSETS_FDIC">"c6339"</definedName>
    <definedName name="IQ_TOTAL_CHARGE_OFFS_FDIC">"c6603"</definedName>
    <definedName name="IQ_TOTAL_DEBT_ISSUED_BR">"c1253"</definedName>
    <definedName name="IQ_TOTAL_DEBT_REPAID_BR">"c1260"</definedName>
    <definedName name="IQ_TOTAL_DEBT_SECURITIES_FDIC">"c6410"</definedName>
    <definedName name="IQ_TOTAL_DEPOSITS_FDIC">"c6342"</definedName>
    <definedName name="IQ_TOTAL_EMPLOYEES_FDIC">"c6355"</definedName>
    <definedName name="IQ_TOTAL_LIAB_BR">"c1278"</definedName>
    <definedName name="IQ_TOTAL_LIAB_EQUITY_FDIC">"c6354"</definedName>
    <definedName name="IQ_TOTAL_LIABILITIES_FDIC">"c6348"</definedName>
    <definedName name="IQ_TOTAL_OPER_EXP_BR">"c1284"</definedName>
    <definedName name="IQ_TOTAL_PENSION_OBLIGATION">"c1292"</definedName>
    <definedName name="IQ_TOTAL_RECOVERIES_FDIC">"c6622"</definedName>
    <definedName name="IQ_TOTAL_REV_BNK_FDIC">"c6786"</definedName>
    <definedName name="IQ_TOTAL_REV_BR">"c1303"</definedName>
    <definedName name="IQ_TOTAL_RISK_BASED_CAPITAL_RATIO_FDIC">"c6747"</definedName>
    <definedName name="IQ_TOTAL_SECURITIES_FDIC">"c6306"</definedName>
    <definedName name="IQ_TOTAL_TIME_DEPOSITS_FDIC">"c6497"</definedName>
    <definedName name="IQ_TOTAL_TIME_SAVINGS_DEPOSITS_FDIC">"c6498"</definedName>
    <definedName name="IQ_TOTAL_UNUSED_COMMITMENTS_FDIC">"c6536"</definedName>
    <definedName name="IQ_TOTAL_UNUSUAL_BR">"c5517"</definedName>
    <definedName name="IQ_TR_BUY_ADVISORS">"c2387"</definedName>
    <definedName name="IQ_TR_SELL_ADVISORS">"c2388"</definedName>
    <definedName name="IQ_TR_SUBDEBT">"c2370"</definedName>
    <definedName name="IQ_TRADING_ACCOUNT_GAINS_FEES_FDIC">"c6573"</definedName>
    <definedName name="IQ_TRADING_ASSETS_FDIC">"c6328"</definedName>
    <definedName name="IQ_TRADING_LIABILITIES_FDIC">"c6344"</definedName>
    <definedName name="IQ_TRANSACTION_ACCOUNTS_FDIC">"c6544"</definedName>
    <definedName name="IQ_TREASURY_OTHER_EQUITY_BR">"c1314"</definedName>
    <definedName name="IQ_TREASURY_STOCK_TRANSACTIONS_FDIC">"c6501"</definedName>
    <definedName name="IQ_TWELVE_MONTHS_FIXED_AND_FLOATING_FDIC">"c6420"</definedName>
    <definedName name="IQ_TWELVE_MONTHS_MORTGAGE_PASS_THROUGHS_FDIC">"c6412"</definedName>
    <definedName name="IQ_UNDIVIDED_PROFITS_FDIC">"c6352"</definedName>
    <definedName name="IQ_UNEARN_REV_CURRENT_BR">"c1324"</definedName>
    <definedName name="IQ_UNEARNED_INCOME_FDIC">"c6324"</definedName>
    <definedName name="IQ_UNEARNED_INCOME_FOREIGN_FDIC">"c6385"</definedName>
    <definedName name="IQ_UNPROFITABLE_INSTITUTIONS_FDIC">"c6722"</definedName>
    <definedName name="IQ_UNUSED_LOAN_COMMITMENTS_FDIC">"c6368"</definedName>
    <definedName name="IQ_US_BRANCHES_FOREIGN_BANK_LOANS_FDIC">"c6435"</definedName>
    <definedName name="IQ_US_BRANCHES_FOREIGN_BANKS_FDIC">"c6390"</definedName>
    <definedName name="IQ_US_GAAP_CA">"c2930"</definedName>
    <definedName name="IQ_US_GAAP_CL">"c2932"</definedName>
    <definedName name="IQ_US_GAAP_COST_REV">"c2965"</definedName>
    <definedName name="IQ_US_GAAP_DO">"c2973"</definedName>
    <definedName name="IQ_US_GAAP_EXTRA_ACC_ITEMS">"c2972"</definedName>
    <definedName name="IQ_US_GAAP_INC_TAX">"c2975"</definedName>
    <definedName name="IQ_US_GAAP_INTEREST_EXP">"c2971"</definedName>
    <definedName name="IQ_US_GAAP_LIAB_LT">"c2933"</definedName>
    <definedName name="IQ_US_GAAP_MINORITY_INTEREST_IS">"c2974"</definedName>
    <definedName name="IQ_US_GAAP_NCA">"c2931"</definedName>
    <definedName name="IQ_US_GAAP_NI_AVAIL_EXCL">"c2977"</definedName>
    <definedName name="IQ_US_GAAP_OTHER_NON_OPER">"c2969"</definedName>
    <definedName name="IQ_US_GAAP_OTHER_OPER">"c2968"</definedName>
    <definedName name="IQ_US_GAAP_RD">"c2967"</definedName>
    <definedName name="IQ_US_GAAP_SGA">"c2966"</definedName>
    <definedName name="IQ_US_GAAP_TOTAL_REV">"c2964"</definedName>
    <definedName name="IQ_US_GAAP_TOTAL_UNUSUAL">"c2970"</definedName>
    <definedName name="IQ_US_GOV_AGENCIES_FDIC">"c6395"</definedName>
    <definedName name="IQ_US_GOV_DEPOSITS_FDIC">"c6483"</definedName>
    <definedName name="IQ_US_GOV_ENTERPRISES_FDIC">"c6396"</definedName>
    <definedName name="IQ_US_GOV_NONCURRENT_LOANS_TOTAL_NONCURRENT_FDIC">"c6779"</definedName>
    <definedName name="IQ_US_GOV_NONTRANSACTION_ACCOUNTS_FDIC">"c6546"</definedName>
    <definedName name="IQ_US_GOV_OBLIGATIONS_FDIC">"c6299"</definedName>
    <definedName name="IQ_US_GOV_SECURITIES_FDIC">"c6297"</definedName>
    <definedName name="IQ_US_GOV_TOTAL_DEPOSITS_FDIC">"c6472"</definedName>
    <definedName name="IQ_US_GOV_TRANSACTION_ACCOUNTS_FDIC">"c6538"</definedName>
    <definedName name="IQ_US_TREASURY_SECURITIES_FDIC">"c6298"</definedName>
    <definedName name="IQ_VALUATION_ALLOWANCES_FDIC">"c6400"</definedName>
    <definedName name="IQ_VC_REVENUE_FDIC">"c6667"</definedName>
    <definedName name="IQ_VOLATILE_LIABILITIES_FDIC">"c6364"</definedName>
    <definedName name="IQ_WEEK">50000</definedName>
    <definedName name="IQ_WRITTEN_OPTION_CONTRACTS_FDIC">"c6509"</definedName>
    <definedName name="IQ_WRITTEN_OPTION_CONTRACTS_FX_RISK_FDIC">"c6514"</definedName>
    <definedName name="IQ_WRITTEN_OPTION_CONTRACTS_NON_FX_IR_FDIC">"c6519"</definedName>
    <definedName name="IQ_YTD">3000</definedName>
    <definedName name="IQ_YTDMONTH">130000</definedName>
    <definedName name="IQRAA22">"$AA$23:$AA$1280"</definedName>
    <definedName name="IQRAB22">"$AB$23:$AB$1280"</definedName>
    <definedName name="IQRAF22">"$AF$23:$AF$1281"</definedName>
    <definedName name="IQRAG22">"$AG$23:$AG$1281"</definedName>
    <definedName name="IQRB15">"$B$16"</definedName>
    <definedName name="IQRB16">"$B$17"</definedName>
    <definedName name="IQRB21">"$B$22:$B$1280"</definedName>
    <definedName name="IQRB22">"$B$23:$B$1282"</definedName>
    <definedName name="IQRC1278">"$C$1279:$C$2537"</definedName>
    <definedName name="IQRC1280">"$C$1281:$C$2539"</definedName>
    <definedName name="IQRC21">"$C$22:$C$1280"</definedName>
    <definedName name="IQRC22">"$C$23:$C$1282"</definedName>
    <definedName name="IQRCapitalizationA82">[13]Capitalization!$A$83:$A$90</definedName>
    <definedName name="IQRCapitalizationD79">[13]Capitalization!$D$80:$D$87</definedName>
    <definedName name="IQRCapitalizationE79">[13]Capitalization!$E$80:$E$87</definedName>
    <definedName name="IQRF13">"$F$14:$F$1383"</definedName>
    <definedName name="IQRG15">"$G$16:$G$504"</definedName>
    <definedName name="IQRG21">"$G$22:$G$1246"</definedName>
    <definedName name="IQRG22">"$G$23:$G$1280"</definedName>
    <definedName name="IQRH1280">"$H$1281:$H$2539"</definedName>
    <definedName name="IQRH1281">"$H$1282:$H$2540"</definedName>
    <definedName name="IQRH21">"$H$22:$H$1246"</definedName>
    <definedName name="IQRH22">"$H$23:$H$1282"</definedName>
    <definedName name="IQRH23">"$H$24:$H$1282"</definedName>
    <definedName name="IQRL21">"$L$22:$L$1280"</definedName>
    <definedName name="IQRL22">"$L$23:$L$1280"</definedName>
    <definedName name="IQRM21">"$M$22:$M$1280"</definedName>
    <definedName name="IQRM22">"$M$23:$M$1282"</definedName>
    <definedName name="IQRM23">"$M$24"</definedName>
    <definedName name="IQRQ21">"$Q$22:$Q$1280"</definedName>
    <definedName name="IQRQ22">"$Q$23:$Q$1280"</definedName>
    <definedName name="IQRR1261">"$R$1262:$R$2497"</definedName>
    <definedName name="IQRR1262">"$R$1263:$R$2498"</definedName>
    <definedName name="IQRR21">"$R$22:$R$1280"</definedName>
    <definedName name="IQRR22">"$R$23:$R$1282"</definedName>
    <definedName name="IQRSavA85">[13]Sav!$A$86:$A$93</definedName>
    <definedName name="IQRSavD82">[13]Sav!$D$83:$D$90</definedName>
    <definedName name="IQRSavE82">[13]Sav!$E$83:$E$90</definedName>
    <definedName name="IQRV21">"$V$22:$V$562"</definedName>
    <definedName name="IQRV22">"$V$23:$V$1281"</definedName>
    <definedName name="IQRVolatilityCalculationAM21">'[14]Volatility Calculation'!#REF!</definedName>
    <definedName name="IQRVolatilityCalculationAR21">'[14]Volatility Calculation'!#REF!</definedName>
    <definedName name="IQRW21">"$W$22:$W$562"</definedName>
    <definedName name="IQRW22">"$W$23:$W$1281"</definedName>
    <definedName name="IsColHidden">FALSE</definedName>
    <definedName name="IsLTMColHidden">FALSE</definedName>
    <definedName name="kerri">{"Costprogram",#N/A,FALSE,"COST OF PROGRAM PROJECTION"}</definedName>
    <definedName name="KIT">{"equity comps",#N/A,FALSE,"CS Comps";"equity comps",#N/A,FALSE,"PS Comps";"equity comps",#N/A,FALSE,"GIC_Comps";"equity comps",#N/A,FALSE,"GIC2_Comps"}</definedName>
    <definedName name="kol">{"away stand alones",#N/A,FALSE,"Target"}</definedName>
    <definedName name="LEVEL">[11]LOOKUP!$B$4:$B$15</definedName>
    <definedName name="limcount">1</definedName>
    <definedName name="ListOffset">1</definedName>
    <definedName name="LKLK">{"Costprogram",#N/A,FALSE,"COST OF PROGRAM PROJECTION"}</definedName>
    <definedName name="mason?">{#N/A,#N/A,FALSE,"Data &amp; Key Results";#N/A,#N/A,FALSE,"Summary Template";#N/A,#N/A,FALSE,"Budget";#N/A,#N/A,FALSE,"Present Value Comparison";#N/A,#N/A,FALSE,"Cashflow";#N/A,#N/A,FALSE,"Income";#N/A,#N/A,FALSE,"Inputs"}</definedName>
    <definedName name="mason2">{#N/A,#N/A,FALSE,"Data &amp; Key Results";#N/A,#N/A,FALSE,"Summary Template";#N/A,#N/A,FALSE,"Budget";#N/A,#N/A,FALSE,"Present Value Comparison";#N/A,#N/A,FALSE,"Cashflow";#N/A,#N/A,FALSE,"Income";#N/A,#N/A,FALSE,"Inputs"}</definedName>
    <definedName name="mason3">{#N/A,#N/A,FALSE,"Data &amp; Key Results";#N/A,#N/A,FALSE,"Summary Template";#N/A,#N/A,FALSE,"Budget";#N/A,#N/A,FALSE,"Present Value Comparison";#N/A,#N/A,FALSE,"Cashflow";#N/A,#N/A,FALSE,"Income";#N/A,#N/A,FALSE,"Inputs"}</definedName>
    <definedName name="mason4">{#N/A,#N/A,FALSE,"Data &amp; Key Results";#N/A,#N/A,FALSE,"Summary Template";#N/A,#N/A,FALSE,"Budget";#N/A,#N/A,FALSE,"Present Value Comparison";#N/A,#N/A,FALSE,"Cashflow";#N/A,#N/A,FALSE,"Income";#N/A,#N/A,FALSE,"Inputs"}</definedName>
    <definedName name="mason5">{#N/A,#N/A,FALSE,"Data &amp; Key Results";#N/A,#N/A,FALSE,"Summary Template";#N/A,#N/A,FALSE,"Budget";#N/A,#N/A,FALSE,"Present Value Comparison";#N/A,#N/A,FALSE,"Cashflow";#N/A,#N/A,FALSE,"Income";#N/A,#N/A,FALSE,"Inputs"}</definedName>
    <definedName name="masonII">{#N/A,#N/A,FALSE,"Data &amp; Key Results";#N/A,#N/A,FALSE,"Summary Template";#N/A,#N/A,FALSE,"Budget";#N/A,#N/A,FALSE,"Present Value Comparison";#N/A,#N/A,FALSE,"Cashflow";#N/A,#N/A,FALSE,"Income";#N/A,#N/A,FALSE,"Inputs"}</definedName>
    <definedName name="n">{"Central",#N/A,FALSE,"Total"}</definedName>
    <definedName name="New">{"West",#N/A,FALSE,"Total"}</definedName>
    <definedName name="NFT">'[2]DCF Assump-F3'!#REF!</definedName>
    <definedName name="noidea">{#N/A,#N/A,FALSE,"Calc";#N/A,#N/A,FALSE,"Sensitivity";#N/A,#N/A,FALSE,"LT Earn.Dil.";#N/A,#N/A,FALSE,"Dil. AVP"}</definedName>
    <definedName name="NOIDEA2">{#N/A,#N/A,FALSE,"Calc";#N/A,#N/A,FALSE,"Sensitivity";#N/A,#N/A,FALSE,"LT Earn.Dil.";#N/A,#N/A,FALSE,"Dil. AVP"}</definedName>
    <definedName name="o">{#N/A,#N/A,FALSE,"New Depr Sch-150% DB";#N/A,#N/A,FALSE,"Cash Flows RLP";#N/A,#N/A,FALSE,"IRR";#N/A,#N/A,FALSE,"Proforma IS";#N/A,#N/A,FALSE,"Assumptions"}</definedName>
    <definedName name="ok">{#N/A,#N/A,FALSE,"Calc";#N/A,#N/A,FALSE,"Sensitivity";#N/A,#N/A,FALSE,"LT Earn.Dil.";#N/A,#N/A,FALSE,"Dil. AVP"}</definedName>
    <definedName name="oku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P">{#N/A,#N/A,FALSE,"Operations";#N/A,#N/A,FALSE,"Financials"}</definedName>
    <definedName name="po">{#N/A,#N/A,FALSE,"Calc";#N/A,#N/A,FALSE,"Sensitivity";#N/A,#N/A,FALSE,"LT Earn.Dil.";#N/A,#N/A,FALSE,"Dil. AVP"}</definedName>
    <definedName name="poi">{"assumption 50 50",#N/A,TRUE,"Merger";"has gets cash",#N/A,TRUE,"Merger";"accretion dilution",#N/A,TRUE,"Merger";"comparison credit stats",#N/A,TRUE,"Merger";"pf credit stats",#N/A,TRUE,"Merger";"pf sheets",#N/A,TRUE,"Merger"}</definedName>
    <definedName name="prout">{"comp1",#N/A,FALSE,"COMPS";"footnotes",#N/A,FALSE,"COMPS"}</definedName>
    <definedName name="qewreqrqwer">{"comp1",#N/A,FALSE,"COMPS";"footnotes",#N/A,FALSE,"COMPS"}</definedName>
    <definedName name="qq">{"equity comps",#N/A,FALSE,"CS Comps";"equity comps",#N/A,FALSE,"PS Comps";"equity comps",#N/A,FALSE,"GIC_Comps";"equity comps",#N/A,FALSE,"GIC2_Comps"}</definedName>
    <definedName name="qwe">{"assumption cash",#N/A,TRUE,"Merger";"has gets cash",#N/A,TRUE,"Merger";"accretion dilution",#N/A,TRUE,"Merger";"comparison credit stats",#N/A,TRUE,"Merger";"pf credit stats",#N/A,TRUE,"Merger";"pf sheets",#N/A,TRUE,"Merger"}</definedName>
    <definedName name="qwer">{"hiden",#N/A,FALSE,"14";"hidden",#N/A,FALSE,"16";"hidden",#N/A,FALSE,"18";"hidden",#N/A,FALSE,"20"}</definedName>
    <definedName name="qwerqewr">{#N/A,#N/A,FALSE,"Calc";#N/A,#N/A,FALSE,"Sensitivity";#N/A,#N/A,FALSE,"LT Earn.Dil.";#N/A,#N/A,FALSE,"Dil. AVP"}</definedName>
    <definedName name="qwerqwerq">{"assumption 50 50",#N/A,TRUE,"Merger";"has gets cash",#N/A,TRUE,"Merger";"accretion dilution",#N/A,TRUE,"Merger";"comparison credit stats",#N/A,TRUE,"Merger";"pf credit stats",#N/A,TRUE,"Merger";"pf sheets",#N/A,TRUE,"Merger"}</definedName>
    <definedName name="rrrr">{"comp1",#N/A,FALSE,"COMPS";"footnotes",#N/A,FALSE,"COMPS"}</definedName>
    <definedName name="rty">{#N/A,#N/A,TRUE,"Pro Forma";#N/A,#N/A,TRUE,"PF_Bal";#N/A,#N/A,TRUE,"PF_INC";#N/A,#N/A,TRUE,"CBE";#N/A,#N/A,TRUE,"SWK"}</definedName>
    <definedName name="saaaaaaaaaaaaaaa">{"up stand alones",#N/A,FALSE,"Acquiror"}</definedName>
    <definedName name="sdf">{#N/A,#N/A,FALSE,"Calc";#N/A,#N/A,FALSE,"Sensitivity";#N/A,#N/A,FALSE,"LT Earn.Dil.";#N/A,#N/A,FALSE,"Dil. AVP"}</definedName>
    <definedName name="sdgdfghfhgfjhgfjhjjjg">{"general",#N/A,FALSE,"Assumptions"}</definedName>
    <definedName name="se">{"consolidated",#N/A,FALSE,"Sheet1";"cms",#N/A,FALSE,"Sheet1";"fse",#N/A,FALSE,"Sheet1"}</definedName>
    <definedName name="sencount">1</definedName>
    <definedName name="sfs">{"comps",#N/A,FALSE,"HANDPACK";"footnotes",#N/A,FALSE,"HANDPACK"}</definedName>
    <definedName name="SPS">{#N/A,#N/A,TRUE,"financial";#N/A,#N/A,TRUE,"plants"}</definedName>
    <definedName name="ss">{#N/A,#N/A,TRUE,"Pro Forma";#N/A,#N/A,TRUE,"PF_Bal";#N/A,#N/A,TRUE,"PF_INC";#N/A,#N/A,TRUE,"CBE";#N/A,#N/A,TRUE,"SWK"}</definedName>
    <definedName name="StatusPR">[15]LOOKUPS!$A$4:$A$7</definedName>
    <definedName name="svfs">{"comps2",#N/A,FALSE,"AERO";"footnotes",#N/A,FALSE,"AERO"}</definedName>
    <definedName name="test">{"AR_SCH1",#N/A,FALSE,"AR-SCH1";"AR_SCH2",#N/A,FALSE,"AR-SCH2";"AR_SCH3",#N/A,FALSE,"AR-SCH3";"AR_SCH4",#N/A,FALSE,"ARSCH4-5";"AR_SCH5",#N/A,FALSE,"ARSCH4-5";"AR_SCH6",#N/A,FALSE,"AR-SCH6";"AR_SCH7",#N/A,FALSE,"AR-SCH7 PROG_SUM";"AR_SCH8",#N/A,FALSE,"AR_SCH8 BARTER SUM";"Costprogram",#N/A,FALSE,"COST OF PROGRAM PROJECTION";"DAYPART",#N/A,FALSE,"CONT. DAYPART";"INVENTORY",#N/A,FALSE,"RECAP OF INVENTORY";"REVENUE",#N/A,FALSE,"REVENUE COMPARISON"}</definedName>
    <definedName name="TIMEFRAME">[11]LOOKUP!$H$5:$H$23</definedName>
    <definedName name="tt">{"away stand alones",#N/A,FALSE,"Target"}</definedName>
    <definedName name="tyu">{"consolidated",#N/A,FALSE,"Sheet1";"cms",#N/A,FALSE,"Sheet1";"fse",#N/A,FALSE,"Sheet1"}</definedName>
    <definedName name="uu">{"away stand alones",#N/A,FALSE,"Target"}</definedName>
    <definedName name="v">{"hiden",#N/A,FALSE,"14";"hidden",#N/A,FALSE,"16";"hidden",#N/A,FALSE,"18";"hidden",#N/A,FALSE,"20"}</definedName>
    <definedName name="vsv">{"comp",#N/A,FALSE,"SPEC";"footnotes",#N/A,FALSE,"SPEC"}</definedName>
    <definedName name="wefsdfasdf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ittenbyNBC">[15]LOOKUPS!$C$4:$C$5</definedName>
    <definedName name="wrn">{#N/A,#N/A,FALSE,"Scenario Manager";#N/A,#N/A,FALSE,"Key Data";#N/A,#N/A,FALSE,"Cash Flow";#N/A,#N/A,FALSE,"Income Statement";#N/A,#N/A,FALSE,"Cost Model";#N/A,#N/A,FALSE,"Yearly S and U";#N/A,#N/A,FALSE,"Monthly S and U";#N/A,#N/A,FALSE,"Revenue";#N/A,#N/A,FALSE,"NonFuel Expenses";#N/A,#N/A,FALSE,"Debt ";#N/A,#N/A,FALSE,"Tax";#N/A,#N/A,FALSE,"Fuel";#N/A,#N/A,FALSE,"Depreciation";#N/A,#N/A,FALSE,"Technical";#N/A,#N/A,FALSE,"Working Capital";#N/A,#N/A,FALSE,"Returns";#N/A,#N/A,FALSE,"Energy Price";#N/A,#N/A,FALSE,"Gas Price";#N/A,#N/A,FALSE,"Graphs"}</definedName>
    <definedName name="wrn.1.">{#N/A,#N/A,FALSE,"Calc";#N/A,#N/A,FALSE,"Sensitivity";#N/A,#N/A,FALSE,"LT Earn.Dil.";#N/A,#N/A,FALSE,"Dil. AVP"}</definedName>
    <definedName name="WRN.2.">{#N/A,#N/A,FALSE,"Calc";#N/A,#N/A,FALSE,"Sensitivity";#N/A,#N/A,FALSE,"LT Earn.Dil.";#N/A,#N/A,FALSE,"Dil. AVP"}</definedName>
    <definedName name="wrn.20._.year._.indices.">{#N/A,#N/A,FALSE,"20 yrindrefema";#N/A,#N/A,FALSE,"20yrindloema";#N/A,#N/A,FALSE,"20yrindhiema"}</definedName>
    <definedName name="wrn.50._.50.">{"assumption 50 50",#N/A,TRUE,"Merger";"has gets cash",#N/A,TRUE,"Merger";"accretion dilution",#N/A,TRUE,"Merger";"comparison credit stats",#N/A,TRUE,"Merger";"pf credit stats",#N/A,TRUE,"Merger";"pf sheets",#N/A,TRUE,"Merger"}</definedName>
    <definedName name="wrn.50.2">{"assumption 50 50",#N/A,TRUE,"Merger";"has gets cash",#N/A,TRUE,"Merger";"accretion dilution",#N/A,TRUE,"Merger";"comparison credit stats",#N/A,TRUE,"Merger";"pf credit stats",#N/A,TRUE,"Merger";"pf sheets",#N/A,TRUE,"Merger"}</definedName>
    <definedName name="wrn.50_.501">{"assumption 50 50",#N/A,TRUE,"Merger";"has gets cash",#N/A,TRUE,"Merger";"accretion dilution",#N/A,TRUE,"Merger";"comparison credit stats",#N/A,TRUE,"Merger";"pf credit stats",#N/A,TRUE,"Merger";"pf sheets",#N/A,TRUE,"Merger"}</definedName>
    <definedName name="wrn.all._.comps.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Reports.">{"BS",#N/A,FALSE,"NGC";"PL",#N/A,FALSE,"NGC";"CF",#N/A,FALSE,"NGC"}</definedName>
    <definedName name="wrn.ALL._.SCH..">{"AR_SCH1",#N/A,FALSE,"AR-SCH1";"AR_SCH2",#N/A,FALSE,"AR-SCH2";"AR_SCH3",#N/A,FALSE,"AR-SCH3";"AR_SCH4",#N/A,FALSE,"ARSCH4-5";"AR_SCH5",#N/A,FALSE,"ARSCH4-5";"AR_SCH6",#N/A,FALSE,"AR-SCH6";"AR_SCH7",#N/A,FALSE,"AR-SCH7 PROG_SUM";"AR_SCH8",#N/A,FALSE,"AR_SCH8 BARTER SUM";"Costprogram",#N/A,FALSE,"COST OF PROGRAM PROJECTION";"DAYPART",#N/A,FALSE,"CONT. DAYPART";"INVENTORY",#N/A,FALSE,"RECAP OF INVENTORY";"REVENUE",#N/A,FALSE,"REVENUE COMPARISON"}</definedName>
    <definedName name="wrn.All._.Up.">{"All Up",#N/A,FALSE,"Feedstock"}</definedName>
    <definedName name="wrn.All._.Worksheets.">{#N/A,#N/A,FALSE,"Scenario Manager";#N/A,#N/A,FALSE,"Key Data";#N/A,#N/A,FALSE,"Cash Flow";#N/A,#N/A,FALSE,"Income Statement";#N/A,#N/A,FALSE,"Cost Model";#N/A,#N/A,FALSE,"Yearly S and U";#N/A,#N/A,FALSE,"Monthly S and U";#N/A,#N/A,FALSE,"Revenue";#N/A,#N/A,FALSE,"NonFuel Expenses";#N/A,#N/A,FALSE,"Debt ";#N/A,#N/A,FALSE,"Tax";#N/A,#N/A,FALSE,"Fuel";#N/A,#N/A,FALSE,"Depreciation";#N/A,#N/A,FALSE,"Technical";#N/A,#N/A,FALSE,"Working Capital";#N/A,#N/A,FALSE,"Returns";#N/A,#N/A,FALSE,"Energy Price";#N/A,#N/A,FALSE,"Gas Price";#N/A,#N/A,FALSE,"Graphs"}</definedName>
    <definedName name="wrn.apsc5">{"AR_SCH6",#N/A,FALSE,"AR-SCH6"}</definedName>
    <definedName name="wrn.ar">{"AR_SCH1",#N/A,FALSE,"AR-SCH1"}</definedName>
    <definedName name="wrn.arsc15">{"AR_SCH4",#N/A,FALSE,"ARSCH4-5";"AR_SCH5",#N/A,FALSE,"ARSCH4-5"}</definedName>
    <definedName name="WRN.ARSC2">{"AR_SCH2",#N/A,FALSE,"AR-SCH2"}</definedName>
    <definedName name="wrn.ARSC2.">{"AR_SCH2",#N/A,FALSE,"AR-SCH2"}</definedName>
    <definedName name="wrn.ARSC3.">{"AR_SCH3",#N/A,FALSE,"AR-SCH3"}</definedName>
    <definedName name="WRN.ARSC4">{"AR_SCH3",#N/A,FALSE,"AR-SCH3"}</definedName>
    <definedName name="wrn.ARSC4.5.">{"AR_SCH4",#N/A,FALSE,"ARSCH4-5";"AR_SCH5",#N/A,FALSE,"ARSCH4-5"}</definedName>
    <definedName name="wrn.ARSC6.">{"AR_SCH6",#N/A,FALSE,"AR-SCH6"}</definedName>
    <definedName name="wrn.ARSCH1.">{"AR_SCH1",#N/A,FALSE,"AR-SCH1"}</definedName>
    <definedName name="wrn.assumptions.">{"casespecific",#N/A,FALSE,"Assumptions"}</definedName>
    <definedName name="wrn.Auto._.Comp.">{#N/A,#N/A,FALSE,"Sheet1"}</definedName>
    <definedName name="wrn.away.">{"away stand alones",#N/A,FALSE,"Target"}</definedName>
    <definedName name="wrn.BARTERSUM.">{#N/A,#N/A,FALSE,"AR_SCH8 BARTER SUM"}</definedName>
    <definedName name="wrn.Basic._.Report.">{#N/A,#N/A,FALSE,"New Depr Sch-150% DB";#N/A,#N/A,FALSE,"Cash Flows RLP";#N/A,#N/A,FALSE,"IRR";#N/A,#N/A,FALSE,"Proforma IS";#N/A,#N/A,FALSE,"Assumptions"}</definedName>
    <definedName name="wrn.brian.">{#N/A,#N/A,FALSE,"output";#N/A,#N/A,FALSE,"contrib";#N/A,#N/A,FALSE,"profile";#N/A,#N/A,FALSE,"comps"}</definedName>
    <definedName name="wrn.Budget.">{"Budget",#N/A,FALSE,"Summary"}</definedName>
    <definedName name="wrn.CAESARS._.PROJECT._.D.">{"CONSOLIDATED INCOME STMT",#N/A,TRUE,"Sheet1";"PROPERTY COMPARABLES",#N/A,TRUE,"Sheet1";"SENSITIVITY",#N/A,TRUE,"Sheet1";"CASH FLOW",#N/A,TRUE,"Sheet6";"CASINO DEPT",#N/A,TRUE,"Sheet1";"TABLE GAMES DEPT",#N/A,TRUE,"Sheet2";"SLOT DEPT",#N/A,TRUE,"Sheet2";"ROOMS DEPARTMENT",#N/A,TRUE,"Sheet4";"FOOD AND BEVERAGE",#N/A,TRUE,"Sheet1";"FOOD DEPARTMENT",#N/A,TRUE,"Sheet3";"BEVERAGE DEPARTMENT",#N/A,TRUE,"Sheet3";"OTHER REVENUE",#N/A,TRUE,"Sheet4";"GIFT SHOP MERCHANDISE",#N/A,TRUE,"Sheet4";"MUSIC AND ENTERTAINMENT",#N/A,TRUE,"Sheet1";"GENERAL AND ADMIN",#N/A,TRUE,"Sheet5";"PROJECT COST CAP STRUCTURE",#N/A,TRUE,"Sheet8";"DEVELOPMENT WORKSHEET",#N/A,TRUE,"Sheet11";"DEPRECIATION SCHEDULE",#N/A,TRUE,"Sheet6";"CAP INT",#N/A,TRUE,"Sheet14"}</definedName>
    <definedName name="wrn.cash.">{"assumption cash",#N/A,TRUE,"Merger";"has gets cash",#N/A,TRUE,"Merger";"accretion dilution",#N/A,TRUE,"Merger";"comparison credit stats",#N/A,TRUE,"Merger";"pf credit stats",#N/A,TRUE,"Merger";"pf sheets",#N/A,TRUE,"Merger"}</definedName>
    <definedName name="wrn.Central.">{"Central",#N/A,FALSE,"Total"}</definedName>
    <definedName name="wrn.clientcopy.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omplete._.Report.">{#N/A,#N/A,FALSE,"Assumptions";#N/A,#N/A,FALSE,"Proforma IS";#N/A,#N/A,FALSE,"Cash Flows RLP";#N/A,#N/A,FALSE,"IRR";#N/A,#N/A,FALSE,"New Depr Sch-150% DB";#N/A,#N/A,FALSE,"Comments"}</definedName>
    <definedName name="wrn.comps.">{"comps",#N/A,FALSE,"comps";"notes",#N/A,FALSE,"comps"}</definedName>
    <definedName name="wrn.cooper.">{#N/A,#N/A,TRUE,"Pro Forma";#N/A,#N/A,TRUE,"PF_Bal";#N/A,#N/A,TRUE,"PF_INC";#N/A,#N/A,TRUE,"CBE";#N/A,#N/A,TRUE,"SWK"}</definedName>
    <definedName name="wrn.COSTPROGPROJ.">{"Costprogram",#N/A,FALSE,"COST OF PROGRAM PROJECTION"}</definedName>
    <definedName name="wrn.COSTPROGRPOJ2">{"Costprogram",#N/A,FALSE,"COST OF PROGRAM PROJECTION"}</definedName>
    <definedName name="wrn.Development.">{"Development",#N/A,FALSE,"Total"}</definedName>
    <definedName name="wrn.DevRptMatz.">{"DevSumm-Matz",#N/A,FALSE,"DevSumm-Matz";"DevSumm-Matz,2",#N/A,FALSE,"DevSumm-Matz";"DevSumm-Matz,3",#N/A,FALSE,"DevSumm-Matz"}</definedName>
    <definedName name="wrn.dil_anal.">{"hiden",#N/A,FALSE,"14";"hidden",#N/A,FALSE,"16";"hidden",#N/A,FALSE,"18";"hidden",#N/A,FALSE,"20"}</definedName>
    <definedName name="wrn.document.">{"consolidated",#N/A,FALSE,"Sheet1";"cms",#N/A,FALSE,"Sheet1";"fse",#N/A,FALSE,"Sheet1"}</definedName>
    <definedName name="wrn.documentaero.">{"comps2",#N/A,FALSE,"AERO";"footnotes",#N/A,FALSE,"AERO"}</definedName>
    <definedName name="wrn.documenthand.">{"comps",#N/A,FALSE,"HANDPACK";"footnotes",#N/A,FALSE,"HANDPACK"}</definedName>
    <definedName name="wrn.East.">{"East",#N/A,FALSE,"Total"}</definedName>
    <definedName name="wrn.equity._.comps.">{"equity comps",#N/A,FALSE,"CS Comps";"equity comps",#N/A,FALSE,"PS Comps";"equity comps",#N/A,FALSE,"GIC_Comps";"equity comps",#N/A,FALSE,"GIC2_Comps"}</definedName>
    <definedName name="wrn.fcb2">{"FCB_ALL",#N/A,FALSE,"FCB"}</definedName>
    <definedName name="wrn.Feedstock.">{"Feedstock",#N/A,FALSE,"Feedstock"}</definedName>
    <definedName name="wrn.filecopy.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riendly.">{#N/A,#N/A,TRUE,"Julio";#N/A,#N/A,TRUE,"Agosto";#N/A,#N/A,TRUE,"BHCo";#N/A,#N/A,TRUE,"Abril";#N/A,#N/A,TRUE,"Pro Forma"}</definedName>
    <definedName name="wrn.Full._.Report.">{"RACC",#N/A,FALSE,"RACC";"Summary",#N/A,FALSE,"Model";"Income Statement",#N/A,FALSE,"Model";"Balance Sheet",#N/A,FALSE,"Model";"Cash Flow",#N/A,FALSE,"Model";"Availability",#N/A,FALSE,"Model";"Valuation",#N/A,FALSE,"Model";"IRR Analysis",#N/A,FALSE,"Model";"Sensitivity",#N/A,FALSE,"MODEL"}</definedName>
    <definedName name="wrn.HIGH._.SENARIO.">{"CONSOLIDATED INCOME STMT",#N/A,TRUE,"Sheet1 (3)";"PROPERTY COMPARABLES",#N/A,TRUE,"Sheet1 (3)";"SENSITIVITY",#N/A,TRUE,"Sheet1 (3)";"CASH FLOW",#N/A,TRUE,"Sheet6 (3)";"CASINO DEPT",#N/A,TRUE,"Sheet1 (3)";"TABLE GAMES DEPT",#N/A,TRUE,"Sheet2 (3)";"SLOT DEPT",#N/A,TRUE,"Sheet2 (3)";"ROOMS DEPARTMENT",#N/A,TRUE,"Sheet4 (3)";"FOOD AND BEVERAGE",#N/A,TRUE,"Sheet1 (3)";"FOOD DEPARTMENT",#N/A,TRUE,"Sheet3 (3)";"BEVERAGE DEPARTMENT",#N/A,TRUE,"Sheet3 (3)";"OTHER REVENUE",#N/A,TRUE,"Sheet4 (3)";"GIFT SHOP MERCHANDISE",#N/A,TRUE,"Sheet4 (3)";"MUSIC AND ENTERTAINMENT",#N/A,TRUE,"Sheet1 (3)";"GENERAL AND ADMIN",#N/A,TRUE,"Sheet5 (3)";"PROJECT COST CAP STRUCTURE",#N/A,TRUE,"Sheet8 (3)";"DEVELOPMENT WORKSHEET",#N/A,TRUE,"Sheet11 (3)";"DEPRECIATION SCHEDULE",#N/A,TRUE,"Sheet6 (3)";"CAP INT",#N/A,TRUE,"Sheet14 (3)"}</definedName>
    <definedName name="wrn.LOW._.SENARIO.">{"CONSOLIDATED INCOME STMT",#N/A,TRUE,"Sheet1 (2)";"PROPERTY COMPARABLES",#N/A,TRUE,"Sheet1 (2)";"SENSITIVITY",#N/A,TRUE,"Sheet1 (2)";"CASH FLOW",#N/A,TRUE,"Sheet6 (2)";"CASINO DEPT",#N/A,TRUE,"Sheet1 (2)";"TABLE GAMES DEPT",#N/A,TRUE,"Sheet2 (2)";"SLOT DEPT",#N/A,TRUE,"Sheet2 (2)";"ROOMS DEPARTMENT",#N/A,TRUE,"Sheet4 (2)";"FOOD AND BEVERAGE",#N/A,TRUE,"Sheet1 (2)";"FOOD DEPARTMENT",#N/A,TRUE,"Sheet3 (2)";"BEVERAGE DEPARTMENT",#N/A,TRUE,"Sheet3 (2)";"OTHER REVENUE",#N/A,TRUE,"Sheet4 (2)";"GIFT SHOP MERCHANDISE",#N/A,TRUE,"Sheet4 (2)";"MUSIC AND ENTERTAINMENT",#N/A,TRUE,"Sheet1 (2)";"GENERAL AND ADMIN",#N/A,TRUE,"Sheet5 (2)";"PROJECT COST CAP STRUCTURE",#N/A,TRUE,"Sheet8 (2)";"DEVELOPMENT WORKSHEET",#N/A,TRUE,"Sheet11 (2)";"DEPRECIATION SCHEDULE",#N/A,TRUE,"Sheet6 (2)";"CAP INT",#N/A,TRUE,"Sheet14 (2)"}</definedName>
    <definedName name="wrn.Mason._.Deliverables.">{#N/A,#N/A,FALSE,"Data &amp; Key Results";#N/A,#N/A,FALSE,"Summary Template";#N/A,#N/A,FALSE,"Budget";#N/A,#N/A,FALSE,"Present Value Comparison";#N/A,#N/A,FALSE,"Cashflow";#N/A,#N/A,FALSE,"Income";#N/A,#N/A,FALSE,"Inputs"}</definedName>
    <definedName name="wrn.memo.">{#N/A,#N/A,TRUE,"financial";#N/A,#N/A,TRUE,"plants"}</definedName>
    <definedName name="wrn.merger.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wrn.Monthly._.no._.Notes.">{"Without Notes",#N/A,FALSE,"23 Mo Forecast"}</definedName>
    <definedName name="wrn.Monthly._.with._.Notes.">{"With Notes",#N/A,FALSE,"23 Mo Forecast"}</definedName>
    <definedName name="wrn.perimeter._.comp.">{#N/A,#N/A,TRUE,"comp";#N/A,#N/A,TRUE,"notes"}</definedName>
    <definedName name="wrn.Pianocomp.">{"page_1",#N/A,TRUE,"Sheet1";"page_2",#N/A,TRUE,"Sheet1";"page_notes",#N/A,TRUE,"Sheet1"}</definedName>
    <definedName name="wrn.print.">{"ass",#N/A,FALSE,"Assumptions";#N/A,#N/A,FALSE,"Merg";"sens",#N/A,FALSE,"Assumptions";#N/A,#N/A,FALSE,"Bach";#N/A,#N/A,FALSE,"Kent";#N/A,#N/A,FALSE,"Bell"}</definedName>
    <definedName name="wrn.print._.graphs.">{"cap_structure",#N/A,FALSE,"Graph-Mkt Cap";"price",#N/A,FALSE,"Graph-Price";"ebit",#N/A,FALSE,"Graph-EBITDA";"ebitda",#N/A,FALSE,"Graph-EBITDA"}</definedName>
    <definedName name="wrn.print._.raw._.data._.entry.">{"inputs raw data",#N/A,TRUE,"INPUT"}</definedName>
    <definedName name="wrn.print._.summary._.sheets.">{"summary1",#N/A,TRUE,"Comps";"summary2",#N/A,TRUE,"Comps";"summary3",#N/A,TRUE,"Comps"}</definedName>
    <definedName name="wrn.Print._.the._.lot.">{"First Page",#N/A,FALSE,"Surfactants LBO";"Second Page",#N/A,FALSE,"Surfactants LBO"}</definedName>
    <definedName name="wrn.print._raw.">{"inputs raw data",#N/A,TRUE,"INPUT"}</definedName>
    <definedName name="wrn.print.2">{"ass",#N/A,FALSE,"Assumptions";#N/A,#N/A,FALSE,"Merg";"sens",#N/A,FALSE,"Assumptions";#N/A,#N/A,FALSE,"Bach";#N/A,#N/A,FALSE,"Kent";#N/A,#N/A,FALSE,"Bell"}</definedName>
    <definedName name="wrn.Printing._.Report.">{"Assumptions",#N/A,FALSE,"Assumptions";"Sensitivities1",#N/A,FALSE,"Sensitivities";"Sensitivities2",#N/A,FALSE,"Sensitivities";"Sensitivities3",#N/A,FALSE,"Sensitivities";"Bidder",#N/A,FALSE,"Bidder";"Annualised_Target",#N/A,FALSE,"Target";"Target",#N/A,FALSE,"Target";"Summary",#N/A,FALSE,"Summary";"Historic",#N/A,FALSE,"Hist";"Current",#N/A,FALSE,"Curr";"Prospective",#N/A,FALSE,"Prosp";"Prospective+1",#N/A,FALSE,"Prosp+1"}</definedName>
    <definedName name="wrn.PROGRAMSUMMARY.">{"INVENTORY",#N/A,FALSE,"RECAP OF INVENTORY"}</definedName>
    <definedName name="wrn.RECAPINVENTORY.">{#N/A,#N/A,FALSE,"RECAP OF INVENTORY"}</definedName>
    <definedName name="wrn.Report1.">{#N/A,#N/A,FALSE,"Operations";#N/A,#N/A,FALSE,"Financials"}</definedName>
    <definedName name="wrn.REVSUM.">{"REVENUE",#N/A,FALSE,"REVENUE COMPARISON"}</definedName>
    <definedName name="wrn.revsum2">{"REVENUE",#N/A,FALSE,"REVENUE COMPARISON"}</definedName>
    <definedName name="wrn.sens.">{#N/A,#N/A,FALSE,"Sensitivities";#N/A,#N/A,FALSE,"Sensitivities2"}</definedName>
    <definedName name="wrn.sensitivity._.analyses.">{"general",#N/A,FALSE,"Assumptions"}</definedName>
    <definedName name="wrn.STAFFING.">{"TG STAFF",#N/A,TRUE,"Sheet1";"SLOT STAFF",#N/A,TRUE,"Sheet1";"F AND B STAFF",#N/A,TRUE,"Sheet1";"ADMIN STAFF",#N/A,TRUE,"Sheet1";"OTHER STAFF",#N/A,TRUE,"Sheet1"}</definedName>
    <definedName name="wrn.stand_alone.">{#N/A,#N/A,FALSE,"CBE";#N/A,#N/A,FALSE,"SWK"}</definedName>
    <definedName name="wrn.Strategic.">{"Strategic",#N/A,FALSE,"Total"}</definedName>
    <definedName name="wrn.Summary.">{#N/A,#N/A,FALSE,"Summary3";#N/A,#N/A,FALSE,"Summary1";#N/A,#N/A,FALSE,"Summary2";#N/A,#N/A,FALSE,"Sensitivities1";#N/A,#N/A,FALSE,"Sensitivities2"}</definedName>
    <definedName name="wrn.Summary._.Report.">{"Summary",#N/A,FALSE,"Model";"Income Statement",#N/A,FALSE,"MODEL";"Balance Sheet",#N/A,FALSE,"Model";"Cash Flow",#N/A,FALSE,"Model";"Availability Analysis",#N/A,FALSE,"Model"}</definedName>
    <definedName name="wrn.Thomas_Case.">{#N/A,#N/A,TRUE,"Thomas Case";#N/A,#N/A,TRUE,"Corporate Overhead";#N/A,#N/A,TRUE,"Arizona";#N/A,#N/A,TRUE,"Cal";#N/A,#N/A,TRUE,"Illinois";#N/A,#N/A,TRUE,"Indiana";#N/A,#N/A,TRUE,"Ohio";#N/A,#N/A,TRUE,"Pennsylvania";#N/A,#N/A,TRUE,"Growth";#N/A,#N/A,TRUE,"Anthem";#N/A,#N/A,TRUE,"Pipeline"}</definedName>
    <definedName name="wrn.TotalBud.">{"SumBud",#N/A,FALSE,"Summary";"IEMBud",#N/A,FALSE,"IE&amp;M";"GenBud",#N/A,FALSE,"Gen";"ETBud",#N/A,FALSE,"ET";"IPBud",#N/A,FALSE,"Interstate Pipeline";"NEGBud",#N/A,FALSE,"NEG";"MerchBud",#N/A,FALSE,"Merch";#N/A,#N/A,FALSE,"LT Cont (2)";#N/A,#N/A,FALSE,"Mgmt"}</definedName>
    <definedName name="wrn.totalcomp.">{"comp1",#N/A,FALSE,"COMPS";"footnotes",#N/A,FALSE,"COMPS"}</definedName>
    <definedName name="wrn.trans._.sum.">{"trans assumptions",#N/A,FALSE,"Merger";"trans accretion",#N/A,FALSE,"Merger"}</definedName>
    <definedName name="wrn.up.">{"up stand alones",#N/A,FALSE,"Acquiror"}</definedName>
    <definedName name="wrn.Wacc.">{"Area1",#N/A,FALSE,"OREWACC";"Area2",#N/A,FALSE,"OREWACC"}</definedName>
    <definedName name="wrn.West.">{"West",#N/A,FALSE,"Total"}</definedName>
    <definedName name="wrn.Worldwide.">{"Worldwide",#N/A,FALSE,"Total";"West",#N/A,FALSE,"Total";"Central",#N/A,FALSE,"Total";"East",#N/A,FALSE,"Total";"Strategic",#N/A,FALSE,"Total";"Development",#N/A,FALSE,"Total"}</definedName>
    <definedName name="WRN2.Document">{"consolidated",#N/A,FALSE,"Sheet1";"cms",#N/A,FALSE,"Sheet1";"fse",#N/A,FALSE,"Sheet1"}</definedName>
    <definedName name="wvu.inputs._.raw._.data.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summary1.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2.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3.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yes_no">[11]LOOKUP!$F$4:$F$6</definedName>
    <definedName name="Z_2891AF67_639B_11D2_AA4E_AB73DC59AB4D_.wvu.PrintArea">'[1]Forecast 2009'!$B$2:$U$50</definedName>
    <definedName name="Z_2891AF68_639B_11D2_AA4E_AB73DC59AB4D_.wvu.PrintArea">'[1]Forecast 2009'!$B$51:$U$88</definedName>
    <definedName name="Monthly_NetRev_FB">#REF!</definedName>
    <definedName name="_bdm.5B56CBBF40174F30A214D0FAF6927131.edm">#REF!</definedName>
    <definedName name="mau_ios">#REF!</definedName>
    <definedName name="_Regression_X">#REF!</definedName>
    <definedName name="Installs_iosFB">#REF!</definedName>
    <definedName name="Month3MultiDeposit">#REF!</definedName>
    <definedName name="DepositorsGp">#REF!</definedName>
    <definedName name="_Dist_Values">#REF!</definedName>
    <definedName name="_bdm.5AD17A7D2A894DDBBA3FBD97A616C453.edm">#REF!</definedName>
    <definedName name="Month1CNV">#REF!</definedName>
    <definedName name="mau_all">#REF!</definedName>
    <definedName name="_Regression_Y">#REF!</definedName>
    <definedName name="Monthly_NewP2Ps_gooa">#REF!</definedName>
    <definedName name="MonthlyPlayingP2Ps_FB">#REF!</definedName>
    <definedName name="Monthly_NewP2Ps_FB">#REF!</definedName>
    <definedName name="Monthly_NetRev_iOS">#REF!</definedName>
    <definedName name="P2PMonth4Retained">#REF!</definedName>
    <definedName name="RevenueAmaz">#REF!</definedName>
    <definedName name="P2PMonth3Retained">#REF!</definedName>
    <definedName name="_Table2_Out">#REF!</definedName>
    <definedName name="Monthly_Depositors_goop">#REF!</definedName>
    <definedName name="DepositorsWeb">#REF!</definedName>
    <definedName name="DepositorsAmaz">#REF!</definedName>
    <definedName name="Installs_amazfbid">#REF!</definedName>
    <definedName name="_bdm.AFDFC669C1C743C08789BA6598D8C7C7.edm">#REF!</definedName>
    <definedName name="MAUMonth2Retained">#REF!</definedName>
    <definedName name="_bdm.F43A40C7265B4CA58869BA762742FBE7.edm">#REF!</definedName>
    <definedName name="_bdm.28B88CA80AA94FF9A7EB642447841A3D.edm">#REF!</definedName>
    <definedName name="MonthlyInstallsFBsource">#REF!</definedName>
    <definedName name="_Sort">#REF!</definedName>
    <definedName name="PurchaseMonth">#REF!</definedName>
    <definedName name="_bdm.4C769668C10D423B8F51C26A6952D92E.edm">#REF!</definedName>
    <definedName name="MonthlyinstallsAndroidAmazonFB_ID">#REF!</definedName>
    <definedName name="Installs_Web_viral">#REF!</definedName>
    <definedName name="Installs_Web_Paid">#REF!</definedName>
    <definedName name="Monthly_Depositors">#REF!</definedName>
    <definedName name="Monthly_Dates">#REF!</definedName>
    <definedName name="mau_web">#REF!</definedName>
    <definedName name="MonthlyPlayingP2Ps_iOS">#REF!</definedName>
    <definedName name="_bdm.2FF99FB69CF942C69C38F45956C01832.edm">#REF!</definedName>
    <definedName name="DepositorsIos">#REF!</definedName>
    <definedName name="MonthlyinstallsAndroidAmazonGUEST_ID">#REF!</definedName>
    <definedName name="_bdm.67632E388A6C45B3BB1D120C6A9EEB52.edm">#REF!</definedName>
    <definedName name="CnvWeb">#REF!</definedName>
    <definedName name="MonthlyPlayingP2Ps">#REF!</definedName>
    <definedName name="_bdm.2E53D2ED51134F56B8244B880E5FEF76.edm">#REF!</definedName>
    <definedName name="_bdm.9E77370805BA4442A75BBC561C34426A.edm">#REF!</definedName>
    <definedName name="Month1NetUSD">#REF!</definedName>
    <definedName name="Monthly_NewP2Ps">#REF!</definedName>
    <definedName name="RevenueGp">#REF!</definedName>
    <definedName name="_Table2_In2">#REF!</definedName>
    <definedName name="CnvGp">#REF!</definedName>
    <definedName name="Monthly_NetRev_gooa">#REF!</definedName>
    <definedName name="__123Graph_BCurrent">#REF!</definedName>
    <definedName name="MAU">#REF!</definedName>
    <definedName name="mau_gp">#REF!</definedName>
    <definedName name="_bdm.66530AD6F44B4312940DD7032E2F7FC4.edm">#REF!</definedName>
    <definedName name="RevenueWeb">#REF!</definedName>
    <definedName name="CnvIos">#REF!</definedName>
    <definedName name="MonthlyNetRevToDate">#REF!</definedName>
    <definedName name="_Table1_In1">#REF!</definedName>
    <definedName name="__123Graph_XCurrent">#REF!</definedName>
    <definedName name="_bdm.B0B2DD5326A744EC8C20645E58BA870A.edm">#REF!</definedName>
    <definedName name="NAV">#REF!</definedName>
    <definedName name="MonthlyInstallsIOSFB_ID">#REF!</definedName>
    <definedName name="Installs_Web_xsell">#REF!</definedName>
    <definedName name="_bdm.3D34C55D28374E988D0A0CF52B126D20.edm">#REF!</definedName>
    <definedName name="MAU_GOOA">#REF!</definedName>
    <definedName name="Monthly_NetRev_goop">#REF!</definedName>
    <definedName name="MonthlyInstallsOther">#REF!</definedName>
    <definedName name="_Key1">#REF!</definedName>
    <definedName name="MAU_GOOP">#REF!</definedName>
    <definedName name="Installs_amazonguest">#REF!</definedName>
    <definedName name="MonthlyLastUpdated">#REF!</definedName>
    <definedName name="_bdm.9388ECE20BE14F5DBDE940F3019EFF2D.edm">#REF!</definedName>
    <definedName name="M3InstallRetained">#REF!</definedName>
    <definedName name="Installs_Web_fbsource">#REF!</definedName>
    <definedName name="_bdm.7C640B983ECF46BFA426901A06AF3654.edm">#REF!</definedName>
    <definedName name="MonthlyPlayingP2Ps_gooa">#REF!</definedName>
    <definedName name="Month4MultiDeposit">#REF!</definedName>
    <definedName name="RevenueIos">#REF!</definedName>
    <definedName name="_bdm.255B957CA315446A8244F42CF164814D.edm">#REF!</definedName>
    <definedName name="CnvAmaz">#REF!</definedName>
    <definedName name="_bdm.66FFF72FAFE047969122AC9DF1F69358.edm">#REF!</definedName>
    <definedName name="MonthlyinstallsAndroidGoogleFB_ID">#REF!</definedName>
    <definedName name="_Regression_Out">#REF!</definedName>
    <definedName name="_bdm.5AD7256008E748C4BEB74568AA0AA068.edm">#REF!</definedName>
    <definedName name="_bdm.D71813CD4C154CB899859A5978D8AA00.edm">#REF!</definedName>
    <definedName name="P2PMonth2Retained">#REF!</definedName>
    <definedName name="MonthlyLastModified">#REF!</definedName>
    <definedName name="MAU_FB">#REF!</definedName>
    <definedName name="_bdm.1D12C875560549AE8C2FFA475755D007.edm">#REF!</definedName>
    <definedName name="Monthly_NewP2Ps_iOS">#REF!</definedName>
    <definedName name="Month2MultiDeposit">#REF!</definedName>
    <definedName name="_Fill">#REF!</definedName>
    <definedName name="Installs_googleguest">#REF!</definedName>
    <definedName name="_bdm.E29FBD2524274A0B95F3A12500F57A69.edm">#REF!</definedName>
    <definedName name="_bdm.744963FA5FFB4C9E8AC02EA6E4BFB338.edm">#REF!</definedName>
    <definedName name="_bdm.8262156DFD6D400FB6DBDC7D2D5A75A9.edm">#REF!</definedName>
    <definedName name="MonthlyCNVToDate">#REF!</definedName>
    <definedName name="Monthly_NewP2Ps_goop">#REF!</definedName>
    <definedName name="_Table1_Out">#REF!</definedName>
    <definedName name="MonthlyInstallsXsell">#REF!</definedName>
    <definedName name="M2InstallRetained">#REF!</definedName>
    <definedName name="Installs_googlefbid">#REF!</definedName>
    <definedName name="_Key2">#REF!</definedName>
    <definedName name="Monthly_Depositors_gooa">#REF!</definedName>
    <definedName name="Monthly_Depositors_FB">#REF!</definedName>
    <definedName name="Monthly_Depositors_iOS">#REF!</definedName>
    <definedName name="MonthlyinstallsIOSGUEST_ID">#REF!</definedName>
    <definedName name="Installs_Web_other">#REF!</definedName>
    <definedName name="MonthlyInstallsViral">#REF!</definedName>
    <definedName name="Monthly_NetRev">#REF!</definedName>
    <definedName name="_bdm.5A8D724E90CB483DB12067E00163B252.edm">#REF!</definedName>
    <definedName name="MAUMonth3Retained">#REF!</definedName>
    <definedName name="_bdm.A2BE92D780EF4B9986E82EC658284B8B.edm">#REF!</definedName>
    <definedName name="_bdm.D9657B267EDF42C294F3560936290C74.edm">#REF!</definedName>
    <definedName name="_bdm.E8364B49FD9E42F6B3B906F9122484A1.edm">#REF!</definedName>
    <definedName name="_bdm.1DAB935FD1754524825CD421EDE30CC7.edm">#REF!</definedName>
    <definedName name="M4InstallRetained">#REF!</definedName>
    <definedName name="__123Graph_ACurrent">#REF!</definedName>
    <definedName name="MonthInstallsPaid">#REF!</definedName>
    <definedName name="MonthlyinstallsAndroidGoogleGUEST_ID">#REF!</definedName>
    <definedName name="_Table3_Out">#REF!</definedName>
    <definedName name="_bdm.24BA006B1D89414AB3B6F6D0E9ACFCFF.edm">#REF!</definedName>
    <definedName name="_Table2_In1">#REF!</definedName>
    <definedName name="MonthlyPlayingP2Ps_goop">#REF!</definedName>
    <definedName name="Installmonth">#REF!</definedName>
    <definedName name="Installs_ios_guest">#REF!</definedName>
    <definedName name="mau_amaz">#REF!</definedName>
    <definedName name="MAUMonth4Retained">#REF!</definedName>
  </definedNames>
  <calcPr/>
  <extLst>
    <ext uri="GoogleSheetsCustomDataVersion2">
      <go:sheetsCustomData xmlns:go="http://customooxmlschemas.google.com/" r:id="rId36" roundtripDataChecksum="NdSt1gpgIBbdRIVsYq9NJIazXrtT5+Vo9JlB0LyD590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19">
      <text>
        <t xml:space="preserve">======
ID#AAABGlBWyKc
aliso    (2024-03-07 19:21:04)
alison: All 3 core developers salary increased to the same amount</t>
      </text>
    </comment>
    <comment authorId="0" ref="I21">
      <text>
        <t xml:space="preserve">======
ID#AAABGlBWyKg
aliso    (2024-03-07 19:21:04)
Includes $12K for Donald and $20K for MMH</t>
      </text>
    </comment>
  </commentList>
  <extLst>
    <ext uri="GoogleSheetsCustomDataVersion2">
      <go:sheetsCustomData xmlns:go="http://customooxmlschemas.google.com/" r:id="rId1" roundtripDataSignature="AMtx7mh+o958Tze5tKyU9w1W1cAzntDNsQ=="/>
    </ext>
  </extL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T53">
      <text>
        <t xml:space="preserve">======
ID#AAABBq5J1F8
alison    (2023-12-20 00:46:21)
Travel costs in case DevCon occurs late in 2021</t>
      </text>
    </comment>
  </commentList>
  <extLst>
    <ext uri="GoogleSheetsCustomDataVersion2">
      <go:sheetsCustomData xmlns:go="http://customooxmlschemas.google.com/" r:id="rId1" roundtripDataSignature="AMtx7mhAOovVSJMm3nk7R62J4thM0AnhKw=="/>
    </ext>
  </extLst>
</comments>
</file>

<file path=xl/sharedStrings.xml><?xml version="1.0" encoding="utf-8"?>
<sst xmlns="http://schemas.openxmlformats.org/spreadsheetml/2006/main" count="2100" uniqueCount="722">
  <si>
    <t>ETC Coooperative 2024预算</t>
  </si>
  <si>
    <t>以美金计算</t>
  </si>
  <si>
    <t>一月</t>
  </si>
  <si>
    <t>二月</t>
  </si>
  <si>
    <t>三月</t>
  </si>
  <si>
    <t>四月</t>
  </si>
  <si>
    <t>五月</t>
  </si>
  <si>
    <t>六月</t>
  </si>
  <si>
    <t>七月</t>
  </si>
  <si>
    <t>八月</t>
  </si>
  <si>
    <t>九月</t>
  </si>
  <si>
    <t>十月</t>
  </si>
  <si>
    <t>十一月</t>
  </si>
  <si>
    <t>十二月</t>
  </si>
  <si>
    <t>Category Code</t>
  </si>
  <si>
    <t>Department</t>
  </si>
  <si>
    <t>CATEGORY</t>
  </si>
  <si>
    <t>Total</t>
  </si>
  <si>
    <t>收入</t>
  </si>
  <si>
    <t>00</t>
  </si>
  <si>
    <t>Revenue</t>
  </si>
  <si>
    <t>01-00-5000</t>
  </si>
  <si>
    <t>Greyscale费用</t>
  </si>
  <si>
    <t>01-00-5002</t>
  </si>
  <si>
    <t>赞助</t>
  </si>
  <si>
    <t>01-00-5001</t>
  </si>
  <si>
    <t>捐赠</t>
  </si>
  <si>
    <t>01-00-5003</t>
  </si>
  <si>
    <t>会员费</t>
  </si>
  <si>
    <t>01-00-5005</t>
  </si>
  <si>
    <t>其他</t>
  </si>
  <si>
    <t>总收入</t>
  </si>
  <si>
    <t>员工薪酬</t>
  </si>
  <si>
    <t>01</t>
  </si>
  <si>
    <t>Wages</t>
  </si>
  <si>
    <t>01-01-1100</t>
  </si>
  <si>
    <t>执行董事</t>
  </si>
  <si>
    <t>03</t>
  </si>
  <si>
    <t>01-03-1100</t>
  </si>
  <si>
    <t>开发团队</t>
  </si>
  <si>
    <t>07</t>
  </si>
  <si>
    <t>01-07-1100</t>
  </si>
  <si>
    <t>财务控制和商务服务</t>
  </si>
  <si>
    <t>02</t>
  </si>
  <si>
    <t>01-02-1100</t>
  </si>
  <si>
    <t>传媒和营销</t>
  </si>
  <si>
    <t>服务费和税收</t>
  </si>
  <si>
    <t>员工福利</t>
  </si>
  <si>
    <t>其他开发工作</t>
  </si>
  <si>
    <t>01-01-1310</t>
  </si>
  <si>
    <t>培训与发展</t>
  </si>
  <si>
    <t>总计</t>
  </si>
  <si>
    <t>专业服务</t>
  </si>
  <si>
    <t>Professional Services</t>
  </si>
  <si>
    <t>01-07-1500</t>
  </si>
  <si>
    <t>税务申报</t>
  </si>
  <si>
    <t>01-01-1500</t>
  </si>
  <si>
    <t>法律</t>
  </si>
  <si>
    <t xml:space="preserve">其他 </t>
  </si>
  <si>
    <t>10%的应急预备</t>
  </si>
  <si>
    <t>间接费用与总务</t>
  </si>
  <si>
    <t>G&amp;A</t>
  </si>
  <si>
    <t>01-01-1304</t>
  </si>
  <si>
    <t>电话和互联网费用</t>
  </si>
  <si>
    <t>Tech</t>
  </si>
  <si>
    <t>01-01-1202</t>
  </si>
  <si>
    <t>间接费用 - 办公室类型费用</t>
  </si>
  <si>
    <t>专业会费和会员费</t>
  </si>
  <si>
    <t>01-07-1200</t>
  </si>
  <si>
    <t>会计软件 （Xero和Expensify）</t>
  </si>
  <si>
    <t>01-01-1200</t>
  </si>
  <si>
    <t>软件订阅</t>
  </si>
  <si>
    <t>计算机硬件</t>
  </si>
  <si>
    <t>01-01-1303</t>
  </si>
  <si>
    <t>银行服务费</t>
  </si>
  <si>
    <t>01-01-1305</t>
  </si>
  <si>
    <t>0%的应急预备</t>
  </si>
  <si>
    <t>开发成本</t>
  </si>
  <si>
    <t>04</t>
  </si>
  <si>
    <t>01-04-1202</t>
  </si>
  <si>
    <t>01-04-1500</t>
  </si>
  <si>
    <t>托管服务</t>
  </si>
  <si>
    <t>05</t>
  </si>
  <si>
    <t>01-05-1202</t>
  </si>
  <si>
    <t>Grants</t>
  </si>
  <si>
    <t>01-04-1502</t>
  </si>
  <si>
    <t>01-05-1502</t>
  </si>
  <si>
    <t>市场营销、旅行和其他</t>
  </si>
  <si>
    <t>Travel</t>
  </si>
  <si>
    <t>01-02-1400</t>
  </si>
  <si>
    <t>会议参加</t>
  </si>
  <si>
    <t>01-02-1000</t>
  </si>
  <si>
    <t>旅行</t>
  </si>
  <si>
    <t>01-02-1001</t>
  </si>
  <si>
    <t>Travel-Hotels</t>
  </si>
  <si>
    <t>01-02-1002</t>
  </si>
  <si>
    <t>Travel-Meals &amp; Entertainment</t>
  </si>
  <si>
    <t>01-02-1003</t>
  </si>
  <si>
    <t>Travel-Transportation</t>
  </si>
  <si>
    <t>01-02-1004</t>
  </si>
  <si>
    <t>Travel-Other</t>
  </si>
  <si>
    <t>Marketing</t>
  </si>
  <si>
    <t>01-02-1401</t>
  </si>
  <si>
    <t>01-02-1405</t>
  </si>
  <si>
    <t>网站</t>
  </si>
  <si>
    <t>01-02-1406</t>
  </si>
  <si>
    <t>演示文稿、标志、其他</t>
  </si>
  <si>
    <t>10%应急预备</t>
  </si>
  <si>
    <t>发放补助</t>
  </si>
  <si>
    <t>补助金</t>
  </si>
  <si>
    <t>与补助金相关网络</t>
  </si>
  <si>
    <t>其他与补助金相关</t>
  </si>
  <si>
    <t>POW峰会</t>
  </si>
  <si>
    <t>场地</t>
  </si>
  <si>
    <t>演讲嘉宾</t>
  </si>
  <si>
    <t>非合作人员差旅费</t>
  </si>
  <si>
    <t xml:space="preserve">                                        </t>
  </si>
  <si>
    <t>活动管理费</t>
  </si>
  <si>
    <t>总计支出</t>
  </si>
  <si>
    <t>净收入/（亏损）</t>
  </si>
  <si>
    <t xml:space="preserve">Note that this negative balance can be funded with the beginning bank balance. </t>
  </si>
  <si>
    <t>Scenario 1 (including ETC investments at current value)</t>
  </si>
  <si>
    <t>Runway, including ETC investments at current value</t>
  </si>
  <si>
    <t>Cash Balance</t>
  </si>
  <si>
    <t xml:space="preserve">Coinbase vaults </t>
  </si>
  <si>
    <t>ETC</t>
  </si>
  <si>
    <t xml:space="preserve"> </t>
  </si>
  <si>
    <t>2024 budget (minus Jan - June)</t>
  </si>
  <si>
    <t>March to December</t>
  </si>
  <si>
    <t>Runway at end of 2024</t>
  </si>
  <si>
    <t>Budget 2024 (assuming same)</t>
  </si>
  <si>
    <t>Runway at end of 2025</t>
  </si>
  <si>
    <t>Funds for 2026 &amp; beyond</t>
  </si>
  <si>
    <t>(assumes no funds in or change in investments)</t>
  </si>
  <si>
    <t>场景2 （不包括ETC投资基金）</t>
  </si>
  <si>
    <t>除ETC投资外的营运资金</t>
  </si>
  <si>
    <t>现金余额</t>
  </si>
  <si>
    <t xml:space="preserve">2024年预算（扣除1月和2月）
</t>
  </si>
  <si>
    <t xml:space="preserve">2024年底营运资金
</t>
  </si>
  <si>
    <t xml:space="preserve">2025年预算（假设相同）
</t>
  </si>
  <si>
    <t xml:space="preserve">2025年资金
</t>
  </si>
  <si>
    <t xml:space="preserve">ETC投资基金（不包括13,200用于补助金）
</t>
  </si>
  <si>
    <t xml:space="preserve">Scenario 2中的额外年限
</t>
  </si>
  <si>
    <t>F2020</t>
  </si>
  <si>
    <t>Budget</t>
  </si>
  <si>
    <t>ACCOUNT NAME</t>
  </si>
  <si>
    <t>Jan</t>
  </si>
  <si>
    <t>Feb</t>
  </si>
  <si>
    <t>Mar</t>
  </si>
  <si>
    <t>Apr</t>
  </si>
  <si>
    <t>May</t>
  </si>
  <si>
    <t>Jun</t>
  </si>
  <si>
    <t>July</t>
  </si>
  <si>
    <t>Aug</t>
  </si>
  <si>
    <t>Sep</t>
  </si>
  <si>
    <t>Oct</t>
  </si>
  <si>
    <t>Nov</t>
  </si>
  <si>
    <t>Dec</t>
  </si>
  <si>
    <t>Jan - Dec</t>
  </si>
  <si>
    <t>Revenues</t>
  </si>
  <si>
    <t>Grayscale Fees</t>
  </si>
  <si>
    <t>[Product 2]</t>
  </si>
  <si>
    <t>[Product 3]</t>
  </si>
  <si>
    <t>[Other 1]</t>
  </si>
  <si>
    <t>Expenditures</t>
  </si>
  <si>
    <t>Compensation</t>
  </si>
  <si>
    <t>Ecosystem &amp; Technical</t>
  </si>
  <si>
    <t>Marketing, Travel &amp; Other</t>
  </si>
  <si>
    <t>ETC Summit</t>
  </si>
  <si>
    <t>General &amp; Admin</t>
  </si>
  <si>
    <t>Net Income</t>
  </si>
  <si>
    <t/>
  </si>
  <si>
    <t>Cash Used in Investing</t>
  </si>
  <si>
    <t>[Capital Cost 1]</t>
  </si>
  <si>
    <t>[Capital Cost 2]</t>
  </si>
  <si>
    <t>Total Cash Used in Investing</t>
  </si>
  <si>
    <t>Cash Used/From Financing</t>
  </si>
  <si>
    <t>[Cash In/Out Financing 1]</t>
  </si>
  <si>
    <t>[Cash In/Out Financing 2]</t>
  </si>
  <si>
    <t>Total Cash Used/From Financing</t>
  </si>
  <si>
    <t>Total Increase/Decrease in Cash</t>
  </si>
  <si>
    <t>March</t>
  </si>
  <si>
    <t>April</t>
  </si>
  <si>
    <t>Sept</t>
  </si>
  <si>
    <t>August</t>
  </si>
  <si>
    <t>June</t>
  </si>
  <si>
    <t>Executive Summary - $USD</t>
  </si>
  <si>
    <t>Month</t>
  </si>
  <si>
    <t>Variance</t>
  </si>
  <si>
    <t>Prior Period</t>
  </si>
  <si>
    <t>YTD</t>
  </si>
  <si>
    <t>FY 2021</t>
  </si>
  <si>
    <t>2021 Actual</t>
  </si>
  <si>
    <t>2021 Budget</t>
  </si>
  <si>
    <t>Actual to Budget ($)</t>
  </si>
  <si>
    <t>Actual to Budget (%)</t>
  </si>
  <si>
    <t>2020 Actual</t>
  </si>
  <si>
    <t>Actual 2020 to Actual 2021 ($)</t>
  </si>
  <si>
    <t>Actual 2020 to Actual 2021 (%)</t>
  </si>
  <si>
    <t>2021Actual</t>
  </si>
  <si>
    <t>Note Ref #</t>
  </si>
  <si>
    <t>Financial consolidated:</t>
  </si>
  <si>
    <t>Other Contributions</t>
  </si>
  <si>
    <t>Dues</t>
  </si>
  <si>
    <t>Sponsorships</t>
  </si>
  <si>
    <t>Other</t>
  </si>
  <si>
    <t>Departments</t>
  </si>
  <si>
    <t>Overhead &amp; Management</t>
  </si>
  <si>
    <t xml:space="preserve">Travel </t>
  </si>
  <si>
    <t>Comms &amp; Marketing</t>
  </si>
  <si>
    <t>Development</t>
  </si>
  <si>
    <t>Infrastructure</t>
  </si>
  <si>
    <t>Protocol</t>
  </si>
  <si>
    <t>Partnerships</t>
  </si>
  <si>
    <t>06</t>
  </si>
  <si>
    <t xml:space="preserve">Finance </t>
  </si>
  <si>
    <t>08</t>
  </si>
  <si>
    <t>Total Expenses</t>
  </si>
  <si>
    <t>Total Revenue</t>
  </si>
  <si>
    <t>Total Expenses by Category</t>
  </si>
  <si>
    <t>Color Code</t>
  </si>
  <si>
    <t>Within +/- 5%</t>
  </si>
  <si>
    <t>Over 5% variance (positive)</t>
  </si>
  <si>
    <t>Over 5% variance (negative)</t>
  </si>
  <si>
    <t>Variance not calculated</t>
  </si>
  <si>
    <t>Variance Analysis (Actual Month vs Budget Month)</t>
  </si>
  <si>
    <t>2017 Actuals</t>
  </si>
  <si>
    <t>2018 Actuals</t>
  </si>
  <si>
    <t>2019 Actuals</t>
  </si>
  <si>
    <t>2020 Bare Bones</t>
  </si>
  <si>
    <t>2020 Bronze</t>
  </si>
  <si>
    <t>2020 Silver</t>
  </si>
  <si>
    <t>2020 Gold</t>
  </si>
  <si>
    <t>Executive</t>
  </si>
  <si>
    <r>
      <rPr>
        <rFont val="Open Sans"/>
        <color theme="1"/>
        <sz val="12.0"/>
      </rPr>
      <t>Director -</t>
    </r>
    <r>
      <rPr>
        <rFont val="Open Sans"/>
        <b/>
        <color theme="1"/>
        <sz val="12.0"/>
      </rPr>
      <t xml:space="preserve"> $110K</t>
    </r>
  </si>
  <si>
    <r>
      <rPr>
        <rFont val="Open Sans"/>
        <color theme="1"/>
        <sz val="12.0"/>
      </rPr>
      <t xml:space="preserve">Executive Director - </t>
    </r>
    <r>
      <rPr>
        <rFont val="Open Sans"/>
        <b/>
        <color theme="1"/>
        <sz val="12.0"/>
      </rPr>
      <t xml:space="preserve">$175K
</t>
    </r>
    <r>
      <rPr>
        <rFont val="Open Sans"/>
        <color theme="1"/>
        <sz val="11.0"/>
      </rPr>
      <t xml:space="preserve">Director - </t>
    </r>
    <r>
      <rPr>
        <rFont val="Open Sans"/>
        <b/>
        <color theme="1"/>
        <sz val="12.0"/>
      </rPr>
      <t>$28K</t>
    </r>
  </si>
  <si>
    <r>
      <rPr>
        <rFont val="Open Sans"/>
        <color theme="1"/>
        <sz val="12.0"/>
      </rPr>
      <t xml:space="preserve">Executive Director - </t>
    </r>
    <r>
      <rPr>
        <rFont val="Open Sans"/>
        <b/>
        <color theme="1"/>
        <sz val="12.0"/>
      </rPr>
      <t>$200K</t>
    </r>
  </si>
  <si>
    <r>
      <rPr>
        <rFont val="Open Sans"/>
        <color theme="1"/>
        <sz val="12.0"/>
      </rPr>
      <t xml:space="preserve">Executive Director - </t>
    </r>
    <r>
      <rPr>
        <rFont val="Open Sans"/>
        <b/>
        <color theme="1"/>
        <sz val="12.0"/>
      </rPr>
      <t>$200K</t>
    </r>
  </si>
  <si>
    <r>
      <rPr>
        <rFont val="Open Sans"/>
        <color theme="1"/>
        <sz val="12.0"/>
      </rPr>
      <t xml:space="preserve">Executive Director - </t>
    </r>
    <r>
      <rPr>
        <rFont val="Open Sans"/>
        <b/>
        <color theme="1"/>
        <sz val="12.0"/>
      </rPr>
      <t>$200K</t>
    </r>
  </si>
  <si>
    <r>
      <rPr>
        <rFont val="Open Sans"/>
        <color theme="1"/>
        <sz val="12.0"/>
      </rPr>
      <t xml:space="preserve">Executive Director - </t>
    </r>
    <r>
      <rPr>
        <rFont val="Open Sans"/>
        <b/>
        <color theme="1"/>
        <sz val="12.0"/>
      </rPr>
      <t xml:space="preserve">$200K
</t>
    </r>
  </si>
  <si>
    <t>Comms and Marketing</t>
  </si>
  <si>
    <r>
      <rPr>
        <rFont val="Open Sans"/>
        <color theme="1"/>
        <sz val="12.0"/>
      </rPr>
      <t xml:space="preserve">ETC Summit - </t>
    </r>
    <r>
      <rPr>
        <rFont val="Open Sans"/>
        <b/>
        <color theme="1"/>
        <sz val="12.0"/>
      </rPr>
      <t xml:space="preserve">$130K
</t>
    </r>
  </si>
  <si>
    <r>
      <rPr>
        <rFont val="Open Sans"/>
        <color theme="1"/>
        <sz val="12.0"/>
      </rPr>
      <t xml:space="preserve">ETC Summit - </t>
    </r>
    <r>
      <rPr>
        <rFont val="Open Sans"/>
        <b/>
        <color theme="1"/>
        <sz val="12.0"/>
      </rPr>
      <t xml:space="preserve">$180K
</t>
    </r>
    <r>
      <rPr>
        <rFont val="Open Sans"/>
        <color theme="1"/>
        <sz val="11.0"/>
      </rPr>
      <t xml:space="preserve">Marketing - </t>
    </r>
    <r>
      <rPr>
        <rFont val="Open Sans"/>
        <b/>
        <color theme="1"/>
        <sz val="12.0"/>
      </rPr>
      <t>$170K</t>
    </r>
    <r>
      <rPr>
        <rFont val="Open Sans"/>
        <color theme="1"/>
        <sz val="11.0"/>
      </rPr>
      <t xml:space="preserve">
WordPress sites - </t>
    </r>
    <r>
      <rPr>
        <rFont val="Open Sans"/>
        <b/>
        <color theme="1"/>
        <sz val="12.0"/>
      </rPr>
      <t>$28K</t>
    </r>
    <r>
      <rPr>
        <rFont val="Open Sans"/>
        <color theme="1"/>
        <sz val="11.0"/>
      </rPr>
      <t xml:space="preserve">
Technical guides -</t>
    </r>
    <r>
      <rPr>
        <rFont val="Open Sans"/>
        <b/>
        <color theme="1"/>
        <sz val="12.0"/>
      </rPr>
      <t xml:space="preserve"> $7K</t>
    </r>
    <r>
      <rPr>
        <rFont val="Open Sans"/>
        <color theme="1"/>
        <sz val="11.0"/>
      </rPr>
      <t xml:space="preserve">
Social Media - </t>
    </r>
    <r>
      <rPr>
        <rFont val="Open Sans"/>
        <b/>
        <color theme="1"/>
        <sz val="12.0"/>
      </rPr>
      <t>$0</t>
    </r>
    <r>
      <rPr>
        <rFont val="Open Sans"/>
        <color theme="1"/>
        <sz val="11.0"/>
      </rPr>
      <t xml:space="preserve">
Blog posts - </t>
    </r>
    <r>
      <rPr>
        <rFont val="Open Sans"/>
        <b/>
        <color theme="1"/>
        <sz val="12.0"/>
      </rPr>
      <t>$0</t>
    </r>
  </si>
  <si>
    <r>
      <rPr>
        <rFont val="Open Sans"/>
        <color theme="1"/>
        <sz val="12.0"/>
      </rPr>
      <t xml:space="preserve">ETC Summit - </t>
    </r>
    <r>
      <rPr>
        <rFont val="Open Sans"/>
        <b/>
        <color theme="1"/>
        <sz val="12.0"/>
      </rPr>
      <t xml:space="preserve">$160K
</t>
    </r>
    <r>
      <rPr>
        <rFont val="Open Sans"/>
        <color theme="1"/>
        <sz val="11.0"/>
      </rPr>
      <t>Other conferences -</t>
    </r>
    <r>
      <rPr>
        <rFont val="Open Sans"/>
        <b/>
        <color theme="1"/>
        <sz val="12.0"/>
      </rPr>
      <t xml:space="preserve"> $30K?</t>
    </r>
    <r>
      <rPr>
        <rFont val="Open Sans"/>
        <color theme="1"/>
        <sz val="11.0"/>
      </rPr>
      <t xml:space="preserve">
Ad campaigns</t>
    </r>
    <r>
      <rPr>
        <rFont val="Open Sans"/>
        <b/>
        <color theme="1"/>
        <sz val="12.0"/>
      </rPr>
      <t xml:space="preserve"> - $13K</t>
    </r>
    <r>
      <rPr>
        <rFont val="Open Sans"/>
        <color theme="1"/>
        <sz val="11.0"/>
      </rPr>
      <t xml:space="preserve">
WordPress sites </t>
    </r>
    <r>
      <rPr>
        <rFont val="Open Sans"/>
        <b/>
        <color theme="1"/>
        <sz val="12.0"/>
      </rPr>
      <t>- $14K</t>
    </r>
  </si>
  <si>
    <r>
      <rPr>
        <rFont val="Open Sans"/>
        <color theme="1"/>
        <sz val="12.0"/>
      </rPr>
      <t xml:space="preserve">Websites - </t>
    </r>
    <r>
      <rPr>
        <rFont val="Open Sans"/>
        <b/>
        <color theme="1"/>
        <sz val="12.0"/>
      </rPr>
      <t>$0</t>
    </r>
    <r>
      <rPr>
        <rFont val="Open Sans"/>
        <color theme="1"/>
        <sz val="11.0"/>
      </rPr>
      <t xml:space="preserve">
No conferences - </t>
    </r>
    <r>
      <rPr>
        <rFont val="Open Sans"/>
        <b/>
        <color theme="1"/>
        <sz val="12.0"/>
      </rPr>
      <t>$0</t>
    </r>
  </si>
  <si>
    <r>
      <rPr>
        <rFont val="Open Sans"/>
        <color theme="1"/>
        <sz val="12.0"/>
      </rPr>
      <t>ETHDenver -</t>
    </r>
    <r>
      <rPr>
        <rFont val="Open Sans"/>
        <b/>
        <color theme="1"/>
        <sz val="12.0"/>
      </rPr>
      <t xml:space="preserve"> $10K
</t>
    </r>
    <r>
      <rPr>
        <rFont val="Open Sans"/>
        <color theme="1"/>
        <sz val="11.0"/>
      </rPr>
      <t xml:space="preserve">EthCC[3] </t>
    </r>
    <r>
      <rPr>
        <rFont val="Open Sans"/>
        <b/>
        <color theme="1"/>
        <sz val="12.0"/>
      </rPr>
      <t>- $10K</t>
    </r>
    <r>
      <rPr>
        <rFont val="Open Sans"/>
        <color theme="1"/>
        <sz val="11.0"/>
      </rPr>
      <t xml:space="preserve">
EDCON - </t>
    </r>
    <r>
      <rPr>
        <rFont val="Open Sans"/>
        <b/>
        <color theme="1"/>
        <sz val="12.0"/>
      </rPr>
      <t xml:space="preserve">$5K
</t>
    </r>
    <r>
      <rPr>
        <rFont val="Open Sans"/>
        <color theme="1"/>
        <sz val="11.0"/>
      </rPr>
      <t>Consensus -</t>
    </r>
    <r>
      <rPr>
        <rFont val="Open Sans"/>
        <b/>
        <color theme="1"/>
        <sz val="12.0"/>
      </rPr>
      <t xml:space="preserve"> $5K</t>
    </r>
  </si>
  <si>
    <r>
      <rPr>
        <rFont val="Open Sans"/>
        <color theme="1"/>
        <sz val="12.0"/>
      </rPr>
      <t>ETHDenver -</t>
    </r>
    <r>
      <rPr>
        <rFont val="Open Sans"/>
        <b/>
        <color theme="1"/>
        <sz val="12.0"/>
      </rPr>
      <t xml:space="preserve"> $10K</t>
    </r>
    <r>
      <rPr>
        <rFont val="Open Sans"/>
        <color theme="1"/>
        <sz val="11.0"/>
      </rPr>
      <t xml:space="preserve">
EthCC[3] - </t>
    </r>
    <r>
      <rPr>
        <rFont val="Open Sans"/>
        <b/>
        <color theme="1"/>
        <sz val="12.0"/>
      </rPr>
      <t>$10K</t>
    </r>
    <r>
      <rPr>
        <rFont val="Open Sans"/>
        <color theme="1"/>
        <sz val="11.0"/>
      </rPr>
      <t xml:space="preserve">
EDCON - </t>
    </r>
    <r>
      <rPr>
        <rFont val="Open Sans"/>
        <b/>
        <color theme="1"/>
        <sz val="12.0"/>
      </rPr>
      <t>$5K</t>
    </r>
    <r>
      <rPr>
        <rFont val="Open Sans"/>
        <color theme="1"/>
        <sz val="11.0"/>
      </rPr>
      <t xml:space="preserve">
Consensus - </t>
    </r>
    <r>
      <rPr>
        <rFont val="Open Sans"/>
        <b/>
        <color theme="1"/>
        <sz val="12.0"/>
      </rPr>
      <t>$5K</t>
    </r>
    <r>
      <rPr>
        <rFont val="Open Sans"/>
        <color theme="1"/>
        <sz val="11.0"/>
      </rPr>
      <t xml:space="preserve">
Bitcoin 2020 - </t>
    </r>
    <r>
      <rPr>
        <rFont val="Open Sans"/>
        <b/>
        <color theme="1"/>
        <sz val="12.0"/>
      </rPr>
      <t>$5K</t>
    </r>
    <r>
      <rPr>
        <rFont val="Open Sans"/>
        <color theme="1"/>
        <sz val="11.0"/>
      </rPr>
      <t xml:space="preserve">
BRI Toronto - </t>
    </r>
    <r>
      <rPr>
        <rFont val="Open Sans"/>
        <b/>
        <color theme="1"/>
        <sz val="12.0"/>
      </rPr>
      <t>$5K</t>
    </r>
    <r>
      <rPr>
        <rFont val="Open Sans"/>
        <color theme="1"/>
        <sz val="11.0"/>
      </rPr>
      <t xml:space="preserve">
OSCON - </t>
    </r>
    <r>
      <rPr>
        <rFont val="Open Sans"/>
        <b/>
        <color theme="1"/>
        <sz val="12.0"/>
      </rPr>
      <t>$5K</t>
    </r>
    <r>
      <rPr>
        <rFont val="Open Sans"/>
        <color theme="1"/>
        <sz val="11.0"/>
      </rPr>
      <t xml:space="preserve">
DEVCON - </t>
    </r>
    <r>
      <rPr>
        <rFont val="Open Sans"/>
        <b/>
        <color theme="1"/>
        <sz val="12.0"/>
      </rPr>
      <t>$10K</t>
    </r>
    <r>
      <rPr>
        <rFont val="Open Sans"/>
        <color theme="1"/>
        <sz val="11.0"/>
      </rPr>
      <t xml:space="preserve">
ETHWaterloo -</t>
    </r>
    <r>
      <rPr>
        <rFont val="Open Sans"/>
        <b/>
        <color theme="1"/>
        <sz val="12.0"/>
      </rPr>
      <t xml:space="preserve"> $5K</t>
    </r>
    <r>
      <rPr>
        <rFont val="Open Sans"/>
        <color theme="1"/>
        <sz val="11.0"/>
      </rPr>
      <t xml:space="preserve">
</t>
    </r>
  </si>
  <si>
    <r>
      <rPr>
        <rFont val="Open Sans"/>
        <color theme="1"/>
        <sz val="12.0"/>
      </rPr>
      <t>ETHDenver -</t>
    </r>
    <r>
      <rPr>
        <rFont val="Open Sans"/>
        <b/>
        <color theme="1"/>
        <sz val="12.0"/>
      </rPr>
      <t xml:space="preserve"> $10K</t>
    </r>
    <r>
      <rPr>
        <rFont val="Open Sans"/>
        <color theme="1"/>
        <sz val="11.0"/>
      </rPr>
      <t xml:space="preserve">
EthCC[3] -</t>
    </r>
    <r>
      <rPr>
        <rFont val="Open Sans"/>
        <b/>
        <color theme="1"/>
        <sz val="12.0"/>
      </rPr>
      <t xml:space="preserve"> $10K</t>
    </r>
    <r>
      <rPr>
        <rFont val="Open Sans"/>
        <color theme="1"/>
        <sz val="11.0"/>
      </rPr>
      <t xml:space="preserve">
EDCON - </t>
    </r>
    <r>
      <rPr>
        <rFont val="Open Sans"/>
        <b/>
        <color theme="1"/>
        <sz val="12.0"/>
      </rPr>
      <t>$5K</t>
    </r>
    <r>
      <rPr>
        <rFont val="Open Sans"/>
        <color theme="1"/>
        <sz val="11.0"/>
      </rPr>
      <t xml:space="preserve">
Consensus - </t>
    </r>
    <r>
      <rPr>
        <rFont val="Open Sans"/>
        <b/>
        <color theme="1"/>
        <sz val="12.0"/>
      </rPr>
      <t>$5K</t>
    </r>
    <r>
      <rPr>
        <rFont val="Open Sans"/>
        <color theme="1"/>
        <sz val="11.0"/>
      </rPr>
      <t xml:space="preserve">
Bitcoin 2020 - </t>
    </r>
    <r>
      <rPr>
        <rFont val="Open Sans"/>
        <b/>
        <color theme="1"/>
        <sz val="12.0"/>
      </rPr>
      <t>$5K</t>
    </r>
    <r>
      <rPr>
        <rFont val="Open Sans"/>
        <color theme="1"/>
        <sz val="11.0"/>
      </rPr>
      <t xml:space="preserve">
BRI Toronto - </t>
    </r>
    <r>
      <rPr>
        <rFont val="Open Sans"/>
        <b/>
        <color theme="1"/>
        <sz val="12.0"/>
      </rPr>
      <t>$5K</t>
    </r>
    <r>
      <rPr>
        <rFont val="Open Sans"/>
        <color theme="1"/>
        <sz val="11.0"/>
      </rPr>
      <t xml:space="preserve">
OSCON - </t>
    </r>
    <r>
      <rPr>
        <rFont val="Open Sans"/>
        <b/>
        <color theme="1"/>
        <sz val="12.0"/>
      </rPr>
      <t>$5K</t>
    </r>
    <r>
      <rPr>
        <rFont val="Open Sans"/>
        <color theme="1"/>
        <sz val="11.0"/>
      </rPr>
      <t xml:space="preserve">
DEVCON - </t>
    </r>
    <r>
      <rPr>
        <rFont val="Open Sans"/>
        <b/>
        <color theme="1"/>
        <sz val="12.0"/>
      </rPr>
      <t>$10K</t>
    </r>
    <r>
      <rPr>
        <rFont val="Open Sans"/>
        <color theme="1"/>
        <sz val="11.0"/>
      </rPr>
      <t xml:space="preserve">
ETHWaterloo -</t>
    </r>
    <r>
      <rPr>
        <rFont val="Open Sans"/>
        <b/>
        <color theme="1"/>
        <sz val="12.0"/>
      </rPr>
      <t xml:space="preserve"> $5K
</t>
    </r>
    <r>
      <rPr>
        <rFont val="Open Sans"/>
        <color theme="1"/>
        <sz val="11.0"/>
      </rPr>
      <t>Hosting ETC Summit -</t>
    </r>
    <r>
      <rPr>
        <rFont val="Open Sans"/>
        <b/>
        <color theme="1"/>
        <sz val="12.0"/>
      </rPr>
      <t xml:space="preserve"> $160K
</t>
    </r>
    <r>
      <rPr>
        <rFont val="Open Sans"/>
        <color theme="1"/>
        <sz val="11.0"/>
      </rPr>
      <t>"Phoenix Day" ads -</t>
    </r>
    <r>
      <rPr>
        <rFont val="Open Sans"/>
        <b/>
        <color theme="1"/>
        <sz val="12.0"/>
      </rPr>
      <t xml:space="preserve"> $50K </t>
    </r>
    <r>
      <rPr>
        <rFont val="Open Sans"/>
        <color theme="1"/>
        <sz val="12.0"/>
      </rPr>
      <t>Comms Manager</t>
    </r>
    <r>
      <rPr>
        <rFont val="Open Sans"/>
        <b/>
        <color theme="1"/>
        <sz val="12.0"/>
      </rPr>
      <t xml:space="preserve"> - $100K
</t>
    </r>
    <r>
      <rPr>
        <rFont val="Open Sans"/>
        <color theme="1"/>
        <sz val="11.0"/>
      </rPr>
      <t xml:space="preserve">
</t>
    </r>
  </si>
  <si>
    <r>
      <rPr>
        <rFont val="Open Sans"/>
        <color theme="1"/>
        <sz val="12.0"/>
      </rPr>
      <t xml:space="preserve">Director of DevRel - </t>
    </r>
    <r>
      <rPr>
        <rFont val="Open Sans"/>
        <b/>
        <color theme="1"/>
        <sz val="12.0"/>
      </rPr>
      <t>$23K</t>
    </r>
  </si>
  <si>
    <r>
      <rPr>
        <rFont val="Open Sans"/>
        <color theme="1"/>
        <sz val="12.0"/>
      </rPr>
      <t xml:space="preserve">Director of DevRel - </t>
    </r>
    <r>
      <rPr>
        <rFont val="Open Sans"/>
        <b/>
        <color theme="1"/>
        <sz val="12.0"/>
      </rPr>
      <t>$110K</t>
    </r>
  </si>
  <si>
    <r>
      <rPr>
        <rFont val="Open Sans"/>
        <color theme="1"/>
        <sz val="12.0"/>
      </rPr>
      <t xml:space="preserve">Director of DevRel - </t>
    </r>
    <r>
      <rPr>
        <rFont val="Open Sans"/>
        <b/>
        <color theme="1"/>
        <sz val="12.0"/>
      </rPr>
      <t>$120K</t>
    </r>
  </si>
  <si>
    <r>
      <rPr>
        <rFont val="Open Sans"/>
        <color theme="1"/>
        <sz val="12.0"/>
      </rPr>
      <t xml:space="preserve">Director of DevRel - </t>
    </r>
    <r>
      <rPr>
        <rFont val="Open Sans"/>
        <b/>
        <color theme="1"/>
        <sz val="12.0"/>
      </rPr>
      <t>$120K</t>
    </r>
  </si>
  <si>
    <r>
      <rPr>
        <rFont val="Open Sans"/>
        <color theme="1"/>
        <sz val="12.0"/>
      </rPr>
      <t xml:space="preserve">Director of DevRel - </t>
    </r>
    <r>
      <rPr>
        <rFont val="Open Sans"/>
        <b/>
        <color theme="1"/>
        <sz val="12.0"/>
      </rPr>
      <t>$120K</t>
    </r>
    <r>
      <rPr>
        <rFont val="Open Sans"/>
        <color theme="1"/>
        <sz val="11.0"/>
      </rPr>
      <t xml:space="preserve">
Principal Engineer - </t>
    </r>
    <r>
      <rPr>
        <rFont val="Open Sans"/>
        <b/>
        <color theme="1"/>
        <sz val="12.0"/>
      </rPr>
      <t>$200K</t>
    </r>
  </si>
  <si>
    <r>
      <rPr>
        <rFont val="Open Sans"/>
        <color theme="1"/>
        <sz val="12.0"/>
      </rPr>
      <t xml:space="preserve">Director of DevRel - </t>
    </r>
    <r>
      <rPr>
        <rFont val="Open Sans"/>
        <b/>
        <color theme="1"/>
        <sz val="12.0"/>
      </rPr>
      <t>$120K</t>
    </r>
    <r>
      <rPr>
        <rFont val="Open Sans"/>
        <color theme="1"/>
        <sz val="11.0"/>
      </rPr>
      <t xml:space="preserve">
Principal Engineer - </t>
    </r>
    <r>
      <rPr>
        <rFont val="Open Sans"/>
        <b/>
        <color theme="1"/>
        <sz val="12.0"/>
      </rPr>
      <t>$200K</t>
    </r>
  </si>
  <si>
    <r>
      <rPr>
        <rFont val="Open Sans"/>
        <color theme="1"/>
        <sz val="12.0"/>
      </rPr>
      <t xml:space="preserve">Gorli/Kotti </t>
    </r>
    <r>
      <rPr>
        <rFont val="Open Sans"/>
        <b/>
        <color theme="1"/>
        <sz val="12.0"/>
      </rPr>
      <t>- $63K</t>
    </r>
    <r>
      <rPr>
        <rFont val="Open Sans"/>
        <color theme="1"/>
        <sz val="11.0"/>
      </rPr>
      <t xml:space="preserve">
Peacebridge</t>
    </r>
    <r>
      <rPr>
        <rFont val="Open Sans"/>
        <b/>
        <color theme="1"/>
        <sz val="12.0"/>
      </rPr>
      <t xml:space="preserve"> - $43K</t>
    </r>
  </si>
  <si>
    <r>
      <rPr>
        <rFont val="Open Sans"/>
        <color theme="1"/>
        <sz val="12.0"/>
      </rPr>
      <t xml:space="preserve">Gorli/Kotti </t>
    </r>
    <r>
      <rPr>
        <rFont val="Open Sans"/>
        <b/>
        <color theme="1"/>
        <sz val="12.0"/>
      </rPr>
      <t xml:space="preserve">- $63K
</t>
    </r>
    <r>
      <rPr>
        <rFont val="Open Sans"/>
        <color theme="1"/>
        <sz val="11.0"/>
      </rPr>
      <t xml:space="preserve">Besu Agharta - </t>
    </r>
    <r>
      <rPr>
        <rFont val="Open Sans"/>
        <b/>
        <color theme="1"/>
        <sz val="12.0"/>
      </rPr>
      <t xml:space="preserve">$25K
</t>
    </r>
    <r>
      <rPr>
        <rFont val="Open Sans"/>
        <color theme="1"/>
        <sz val="11.0"/>
      </rPr>
      <t xml:space="preserve">Hosted services - </t>
    </r>
    <r>
      <rPr>
        <rFont val="Open Sans"/>
        <b/>
        <color theme="1"/>
        <sz val="12.0"/>
      </rPr>
      <t xml:space="preserve">$10K
</t>
    </r>
    <r>
      <rPr>
        <rFont val="Open Sans"/>
        <color theme="1"/>
        <sz val="11.0"/>
      </rPr>
      <t xml:space="preserve">ETCNodes - </t>
    </r>
    <r>
      <rPr>
        <rFont val="Open Sans"/>
        <b/>
        <color theme="1"/>
        <sz val="12.0"/>
      </rPr>
      <t>$5K</t>
    </r>
  </si>
  <si>
    <r>
      <rPr>
        <rFont val="Open Sans"/>
        <color theme="1"/>
        <sz val="12.0"/>
      </rPr>
      <t xml:space="preserve">Besu Aztlan + Next </t>
    </r>
    <r>
      <rPr>
        <rFont val="Open Sans"/>
        <b/>
        <color theme="1"/>
        <sz val="12.0"/>
      </rPr>
      <t>- $15K</t>
    </r>
    <r>
      <rPr>
        <rFont val="Open Sans"/>
        <color theme="1"/>
        <sz val="11.0"/>
      </rPr>
      <t xml:space="preserve">
Hosted services - </t>
    </r>
    <r>
      <rPr>
        <rFont val="Open Sans"/>
        <b/>
        <color theme="1"/>
        <sz val="12.0"/>
      </rPr>
      <t>$15K</t>
    </r>
    <r>
      <rPr>
        <rFont val="Open Sans"/>
        <color theme="1"/>
        <sz val="11.0"/>
      </rPr>
      <t xml:space="preserve">
ETCNodes </t>
    </r>
    <r>
      <rPr>
        <rFont val="Open Sans"/>
        <b/>
        <color theme="1"/>
        <sz val="12.0"/>
      </rPr>
      <t>- $7K</t>
    </r>
    <r>
      <rPr>
        <rFont val="Open Sans"/>
        <color theme="1"/>
        <sz val="11.0"/>
      </rPr>
      <t xml:space="preserve">
SOLL and LLVM/EVM</t>
    </r>
    <r>
      <rPr>
        <rFont val="Open Sans"/>
        <b/>
        <color theme="1"/>
        <sz val="12.0"/>
      </rPr>
      <t xml:space="preserve"> - $0K
</t>
    </r>
    <r>
      <rPr>
        <rFont val="Open Sans"/>
        <color theme="1"/>
        <sz val="11.0"/>
      </rPr>
      <t>Connext state channels -</t>
    </r>
    <r>
      <rPr>
        <rFont val="Open Sans"/>
        <b/>
        <color theme="1"/>
        <sz val="12.0"/>
      </rPr>
      <t xml:space="preserve"> $0</t>
    </r>
    <r>
      <rPr>
        <rFont val="Open Sans"/>
        <color theme="1"/>
        <sz val="11.0"/>
      </rPr>
      <t xml:space="preserve">
Funfair state channels - </t>
    </r>
    <r>
      <rPr>
        <rFont val="Open Sans"/>
        <b/>
        <color theme="1"/>
        <sz val="12.0"/>
      </rPr>
      <t>$0</t>
    </r>
  </si>
  <si>
    <r>
      <rPr>
        <rFont val="Open Sans"/>
        <color theme="1"/>
        <sz val="12.0"/>
      </rPr>
      <t xml:space="preserve">Besu Aztlan + Next </t>
    </r>
    <r>
      <rPr>
        <rFont val="Open Sans"/>
        <b/>
        <color theme="1"/>
        <sz val="12.0"/>
      </rPr>
      <t>- $15K</t>
    </r>
    <r>
      <rPr>
        <rFont val="Open Sans"/>
        <color theme="1"/>
        <sz val="11.0"/>
      </rPr>
      <t xml:space="preserve">
Hosted services - </t>
    </r>
    <r>
      <rPr>
        <rFont val="Open Sans"/>
        <b/>
        <color theme="1"/>
        <sz val="12.0"/>
      </rPr>
      <t>$15K</t>
    </r>
    <r>
      <rPr>
        <rFont val="Open Sans"/>
        <color theme="1"/>
        <sz val="11.0"/>
      </rPr>
      <t xml:space="preserve">
ETCNodes </t>
    </r>
    <r>
      <rPr>
        <rFont val="Open Sans"/>
        <b/>
        <color theme="1"/>
        <sz val="12.0"/>
      </rPr>
      <t>- $7K</t>
    </r>
    <r>
      <rPr>
        <rFont val="Open Sans"/>
        <color theme="1"/>
        <sz val="11.0"/>
      </rPr>
      <t xml:space="preserve">
SOLL and LLVM/EVM</t>
    </r>
    <r>
      <rPr>
        <rFont val="Open Sans"/>
        <b/>
        <color theme="1"/>
        <sz val="12.0"/>
      </rPr>
      <t xml:space="preserve"> - $0K
</t>
    </r>
    <r>
      <rPr>
        <rFont val="Open Sans"/>
        <color theme="1"/>
        <sz val="11.0"/>
      </rPr>
      <t xml:space="preserve">Connext state channels </t>
    </r>
    <r>
      <rPr>
        <rFont val="Open Sans"/>
        <b/>
        <color theme="1"/>
        <sz val="12.0"/>
      </rPr>
      <t>- $0</t>
    </r>
    <r>
      <rPr>
        <rFont val="Open Sans"/>
        <color theme="1"/>
        <sz val="11.0"/>
      </rPr>
      <t xml:space="preserve">
Funfair state channels </t>
    </r>
    <r>
      <rPr>
        <rFont val="Open Sans"/>
        <b/>
        <color theme="1"/>
        <sz val="12.0"/>
      </rPr>
      <t xml:space="preserve">- $0
</t>
    </r>
    <r>
      <rPr>
        <rFont val="Open Sans"/>
        <color theme="1"/>
        <sz val="11.0"/>
      </rPr>
      <t xml:space="preserve">BTC -&gt; ETC bridge </t>
    </r>
    <r>
      <rPr>
        <rFont val="Open Sans"/>
        <b/>
        <color theme="1"/>
        <sz val="12.0"/>
      </rPr>
      <t xml:space="preserve">- $10K?
</t>
    </r>
    <r>
      <rPr>
        <rFont val="Open Sans"/>
        <color theme="1"/>
        <sz val="11.0"/>
      </rPr>
      <t xml:space="preserve">RSK &lt;-&gt; ETC bridge </t>
    </r>
    <r>
      <rPr>
        <rFont val="Open Sans"/>
        <b/>
        <color theme="1"/>
        <sz val="12.0"/>
      </rPr>
      <t xml:space="preserve">- $5K?
</t>
    </r>
    <r>
      <rPr>
        <rFont val="Open Sans"/>
        <color theme="1"/>
        <sz val="11.0"/>
      </rPr>
      <t>ETH &lt;-&gt; ETC bridge</t>
    </r>
    <r>
      <rPr>
        <rFont val="Open Sans"/>
        <b/>
        <color theme="1"/>
        <sz val="12.0"/>
      </rPr>
      <t xml:space="preserve"> - $10K?</t>
    </r>
  </si>
  <si>
    <r>
      <rPr>
        <rFont val="Open Sans"/>
        <color theme="1"/>
        <sz val="12.0"/>
      </rPr>
      <t xml:space="preserve">Besu Aztlan + Next </t>
    </r>
    <r>
      <rPr>
        <rFont val="Open Sans"/>
        <b/>
        <color theme="1"/>
        <sz val="12.0"/>
      </rPr>
      <t>- $15K</t>
    </r>
    <r>
      <rPr>
        <rFont val="Open Sans"/>
        <color theme="1"/>
        <sz val="11.0"/>
      </rPr>
      <t xml:space="preserve">
Hosted services -</t>
    </r>
    <r>
      <rPr>
        <rFont val="Open Sans"/>
        <b/>
        <color theme="1"/>
        <sz val="12.0"/>
      </rPr>
      <t xml:space="preserve"> $15K</t>
    </r>
    <r>
      <rPr>
        <rFont val="Open Sans"/>
        <color theme="1"/>
        <sz val="11.0"/>
      </rPr>
      <t xml:space="preserve">
ETCNodes - </t>
    </r>
    <r>
      <rPr>
        <rFont val="Open Sans"/>
        <b/>
        <color theme="1"/>
        <sz val="12.0"/>
      </rPr>
      <t>$7K</t>
    </r>
    <r>
      <rPr>
        <rFont val="Open Sans"/>
        <color theme="1"/>
        <sz val="11.0"/>
      </rPr>
      <t xml:space="preserve">
SOLL and LLVM/EVM</t>
    </r>
    <r>
      <rPr>
        <rFont val="Open Sans"/>
        <b/>
        <color theme="1"/>
        <sz val="12.0"/>
      </rPr>
      <t xml:space="preserve"> - $0K
</t>
    </r>
    <r>
      <rPr>
        <rFont val="Open Sans"/>
        <color theme="1"/>
        <sz val="11.0"/>
      </rPr>
      <t>Connext state channels -</t>
    </r>
    <r>
      <rPr>
        <rFont val="Open Sans"/>
        <b/>
        <color theme="1"/>
        <sz val="12.0"/>
      </rPr>
      <t xml:space="preserve"> $0
</t>
    </r>
    <r>
      <rPr>
        <rFont val="Open Sans"/>
        <color theme="1"/>
        <sz val="11.0"/>
      </rPr>
      <t>Funfair state channels -</t>
    </r>
    <r>
      <rPr>
        <rFont val="Open Sans"/>
        <b/>
        <color theme="1"/>
        <sz val="12.0"/>
      </rPr>
      <t xml:space="preserve"> $0</t>
    </r>
    <r>
      <rPr>
        <rFont val="Open Sans"/>
        <color theme="1"/>
        <sz val="11.0"/>
      </rPr>
      <t xml:space="preserve">
BTC -&gt; ETC bridge - </t>
    </r>
    <r>
      <rPr>
        <rFont val="Open Sans"/>
        <b/>
        <color theme="1"/>
        <sz val="12.0"/>
      </rPr>
      <t>$10K?</t>
    </r>
    <r>
      <rPr>
        <rFont val="Open Sans"/>
        <color theme="1"/>
        <sz val="11.0"/>
      </rPr>
      <t xml:space="preserve">
RSK &lt;-&gt; ETC bridge -</t>
    </r>
    <r>
      <rPr>
        <rFont val="Open Sans"/>
        <b/>
        <color theme="1"/>
        <sz val="12.0"/>
      </rPr>
      <t xml:space="preserve"> $5K?</t>
    </r>
    <r>
      <rPr>
        <rFont val="Open Sans"/>
        <color theme="1"/>
        <sz val="11.0"/>
      </rPr>
      <t xml:space="preserve">
ETH &lt;-&gt; ETC bridge - </t>
    </r>
    <r>
      <rPr>
        <rFont val="Open Sans"/>
        <b/>
        <color theme="1"/>
        <sz val="12.0"/>
      </rPr>
      <t xml:space="preserve">$10K?
</t>
    </r>
    <r>
      <rPr>
        <rFont val="Open Sans"/>
        <color theme="1"/>
        <sz val="11.0"/>
      </rPr>
      <t>Mantis -</t>
    </r>
    <r>
      <rPr>
        <rFont val="Open Sans"/>
        <b/>
        <color theme="1"/>
        <sz val="12.0"/>
      </rPr>
      <t xml:space="preserve"> $50K</t>
    </r>
    <r>
      <rPr>
        <rFont val="Open Sans"/>
        <color theme="1"/>
        <sz val="11.0"/>
      </rPr>
      <t xml:space="preserve">
</t>
    </r>
  </si>
  <si>
    <r>
      <rPr>
        <rFont val="Open Sans"/>
        <color theme="1"/>
        <sz val="12.0"/>
      </rPr>
      <t xml:space="preserve">Besu Aztlan + Next - </t>
    </r>
    <r>
      <rPr>
        <rFont val="Open Sans"/>
        <b/>
        <color theme="1"/>
        <sz val="12.0"/>
      </rPr>
      <t>$15K</t>
    </r>
    <r>
      <rPr>
        <rFont val="Open Sans"/>
        <color theme="1"/>
        <sz val="11.0"/>
      </rPr>
      <t xml:space="preserve">
Hosted services </t>
    </r>
    <r>
      <rPr>
        <rFont val="Open Sans"/>
        <b/>
        <color theme="1"/>
        <sz val="12.0"/>
      </rPr>
      <t>- $15K</t>
    </r>
    <r>
      <rPr>
        <rFont val="Open Sans"/>
        <color theme="1"/>
        <sz val="11.0"/>
      </rPr>
      <t xml:space="preserve">
ETCNodes - </t>
    </r>
    <r>
      <rPr>
        <rFont val="Open Sans"/>
        <b/>
        <color theme="1"/>
        <sz val="12.0"/>
      </rPr>
      <t>$7K</t>
    </r>
    <r>
      <rPr>
        <rFont val="Open Sans"/>
        <color theme="1"/>
        <sz val="11.0"/>
      </rPr>
      <t xml:space="preserve">
SOLL and LLVM/EVM - </t>
    </r>
    <r>
      <rPr>
        <rFont val="Open Sans"/>
        <b/>
        <color theme="1"/>
        <sz val="12.0"/>
      </rPr>
      <t>$0K</t>
    </r>
    <r>
      <rPr>
        <rFont val="Open Sans"/>
        <color theme="1"/>
        <sz val="11.0"/>
      </rPr>
      <t xml:space="preserve">
Connext state channels - </t>
    </r>
    <r>
      <rPr>
        <rFont val="Open Sans"/>
        <b/>
        <color theme="1"/>
        <sz val="12.0"/>
      </rPr>
      <t>$0</t>
    </r>
    <r>
      <rPr>
        <rFont val="Open Sans"/>
        <color theme="1"/>
        <sz val="11.0"/>
      </rPr>
      <t xml:space="preserve">
Funfair state channels - </t>
    </r>
    <r>
      <rPr>
        <rFont val="Open Sans"/>
        <b/>
        <color theme="1"/>
        <sz val="12.0"/>
      </rPr>
      <t>$0</t>
    </r>
    <r>
      <rPr>
        <rFont val="Open Sans"/>
        <color theme="1"/>
        <sz val="11.0"/>
      </rPr>
      <t xml:space="preserve">
BTC -&gt; ETC bridge - </t>
    </r>
    <r>
      <rPr>
        <rFont val="Open Sans"/>
        <b/>
        <color theme="1"/>
        <sz val="12.0"/>
      </rPr>
      <t>$10K?</t>
    </r>
    <r>
      <rPr>
        <rFont val="Open Sans"/>
        <color theme="1"/>
        <sz val="11.0"/>
      </rPr>
      <t xml:space="preserve">
RSK &lt;-&gt; ETC bridge - </t>
    </r>
    <r>
      <rPr>
        <rFont val="Open Sans"/>
        <b/>
        <color theme="1"/>
        <sz val="12.0"/>
      </rPr>
      <t>$5K?</t>
    </r>
    <r>
      <rPr>
        <rFont val="Open Sans"/>
        <color theme="1"/>
        <sz val="11.0"/>
      </rPr>
      <t xml:space="preserve">
ETH &lt;-&gt; ETC bridge - </t>
    </r>
    <r>
      <rPr>
        <rFont val="Open Sans"/>
        <b/>
        <color theme="1"/>
        <sz val="12.0"/>
      </rPr>
      <t>$10K?</t>
    </r>
    <r>
      <rPr>
        <rFont val="Open Sans"/>
        <color theme="1"/>
        <sz val="11.0"/>
      </rPr>
      <t xml:space="preserve">
Mantis -</t>
    </r>
    <r>
      <rPr>
        <rFont val="Open Sans"/>
        <b/>
        <color theme="1"/>
        <sz val="12.0"/>
      </rPr>
      <t xml:space="preserve"> $50K</t>
    </r>
    <r>
      <rPr>
        <rFont val="Open Sans"/>
        <color theme="1"/>
        <sz val="11.0"/>
      </rPr>
      <t xml:space="preserve">
Parity-Ethereum - </t>
    </r>
    <r>
      <rPr>
        <rFont val="Open Sans"/>
        <b/>
        <color theme="1"/>
        <sz val="12.0"/>
      </rPr>
      <t>$50K</t>
    </r>
    <r>
      <rPr>
        <rFont val="Open Sans"/>
        <color theme="1"/>
        <sz val="11.0"/>
      </rPr>
      <t xml:space="preserve">
Privacy L2 </t>
    </r>
    <r>
      <rPr>
        <rFont val="Open Sans"/>
        <b/>
        <color theme="1"/>
        <sz val="12.0"/>
      </rPr>
      <t>- $20K?</t>
    </r>
    <r>
      <rPr>
        <rFont val="Open Sans"/>
        <color theme="1"/>
        <sz val="11.0"/>
      </rPr>
      <t xml:space="preserve">
Rollups L2 </t>
    </r>
    <r>
      <rPr>
        <rFont val="Open Sans"/>
        <b/>
        <color theme="1"/>
        <sz val="12.0"/>
      </rPr>
      <t>- $20K?</t>
    </r>
    <r>
      <rPr>
        <rFont val="Open Sans"/>
        <color theme="1"/>
        <sz val="11.0"/>
      </rPr>
      <t xml:space="preserve">
Scaling L2 -</t>
    </r>
    <r>
      <rPr>
        <rFont val="Open Sans"/>
        <b/>
        <color theme="1"/>
        <sz val="12.0"/>
      </rPr>
      <t xml:space="preserve"> $20K?</t>
    </r>
  </si>
  <si>
    <t>Protocol Stewardship</t>
  </si>
  <si>
    <r>
      <rPr>
        <rFont val="Open Sans"/>
        <color theme="1"/>
        <sz val="12.0"/>
      </rPr>
      <t>ECIP process -</t>
    </r>
    <r>
      <rPr>
        <rFont val="Open Sans"/>
        <b/>
        <color theme="1"/>
        <sz val="12.0"/>
      </rPr>
      <t xml:space="preserve"> $0</t>
    </r>
  </si>
  <si>
    <r>
      <rPr>
        <rFont val="Open Sans"/>
        <color theme="1"/>
        <sz val="12.0"/>
      </rPr>
      <t xml:space="preserve">IP protection - </t>
    </r>
    <r>
      <rPr>
        <rFont val="Open Sans"/>
        <b/>
        <color theme="1"/>
        <sz val="12.0"/>
      </rPr>
      <t xml:space="preserve">$0
</t>
    </r>
    <r>
      <rPr>
        <rFont val="Open Sans"/>
        <color theme="1"/>
        <sz val="11.0"/>
      </rPr>
      <t>Gaslimit HF</t>
    </r>
    <r>
      <rPr>
        <rFont val="Open Sans"/>
        <b/>
        <color theme="1"/>
        <sz val="12.0"/>
      </rPr>
      <t xml:space="preserve"> - $0</t>
    </r>
  </si>
  <si>
    <r>
      <rPr>
        <rFont val="Open Sans"/>
        <color theme="1"/>
        <sz val="12.0"/>
      </rPr>
      <t xml:space="preserve">Ethereum Magicians - </t>
    </r>
    <r>
      <rPr>
        <rFont val="Open Sans"/>
        <b/>
        <color theme="1"/>
        <sz val="12.0"/>
      </rPr>
      <t xml:space="preserve">$0
</t>
    </r>
    <r>
      <rPr>
        <rFont val="Open Sans"/>
        <color theme="1"/>
        <sz val="11.0"/>
      </rPr>
      <t>Keccak256 support -</t>
    </r>
    <r>
      <rPr>
        <rFont val="Open Sans"/>
        <b/>
        <color theme="1"/>
        <sz val="12.0"/>
      </rPr>
      <t xml:space="preserve"> $0
</t>
    </r>
    <r>
      <rPr>
        <rFont val="Open Sans"/>
        <color theme="1"/>
        <sz val="11.0"/>
      </rPr>
      <t>TurboGeth ETC -</t>
    </r>
    <r>
      <rPr>
        <rFont val="Open Sans"/>
        <b/>
        <color theme="1"/>
        <sz val="12.0"/>
      </rPr>
      <t xml:space="preserve"> $0</t>
    </r>
  </si>
  <si>
    <r>
      <rPr>
        <rFont val="Open Sans"/>
        <color theme="1"/>
        <sz val="12.0"/>
      </rPr>
      <t xml:space="preserve">Ethereum Magicians </t>
    </r>
    <r>
      <rPr>
        <rFont val="Open Sans"/>
        <b/>
        <color theme="1"/>
        <sz val="12.0"/>
      </rPr>
      <t xml:space="preserve">- $0
</t>
    </r>
    <r>
      <rPr>
        <rFont val="Open Sans"/>
        <color theme="1"/>
        <sz val="11.0"/>
      </rPr>
      <t xml:space="preserve">Keccak256 support - </t>
    </r>
    <r>
      <rPr>
        <rFont val="Open Sans"/>
        <b/>
        <color theme="1"/>
        <sz val="12.0"/>
      </rPr>
      <t>$0</t>
    </r>
    <r>
      <rPr>
        <rFont val="Open Sans"/>
        <color theme="1"/>
        <sz val="11.0"/>
      </rPr>
      <t xml:space="preserve">
TurboGeth ETC</t>
    </r>
    <r>
      <rPr>
        <rFont val="Open Sans"/>
        <b/>
        <color theme="1"/>
        <sz val="12.0"/>
      </rPr>
      <t xml:space="preserve"> - $0</t>
    </r>
    <r>
      <rPr>
        <rFont val="Open Sans"/>
        <color theme="1"/>
        <sz val="11.0"/>
      </rPr>
      <t xml:space="preserve">
Keccak256 MultiGeth</t>
    </r>
    <r>
      <rPr>
        <rFont val="Open Sans"/>
        <b/>
        <color theme="1"/>
        <sz val="12.0"/>
      </rPr>
      <t xml:space="preserve"> - $14K</t>
    </r>
    <r>
      <rPr>
        <rFont val="Open Sans"/>
        <color theme="1"/>
        <sz val="11.0"/>
      </rPr>
      <t xml:space="preserve">
Keccak256 Parity/Besu</t>
    </r>
    <r>
      <rPr>
        <rFont val="Open Sans"/>
        <b/>
        <color theme="1"/>
        <sz val="12.0"/>
      </rPr>
      <t xml:space="preserve"> - $20K?
</t>
    </r>
    <r>
      <rPr>
        <rFont val="Open Sans"/>
        <color theme="1"/>
        <sz val="11.0"/>
      </rPr>
      <t>Account versioning -</t>
    </r>
    <r>
      <rPr>
        <rFont val="Open Sans"/>
        <b/>
        <color theme="1"/>
        <sz val="12.0"/>
      </rPr>
      <t xml:space="preserve"> $10K?
</t>
    </r>
    <r>
      <rPr>
        <rFont val="Open Sans"/>
        <color theme="1"/>
        <sz val="11.0"/>
      </rPr>
      <t>Kunming -</t>
    </r>
    <r>
      <rPr>
        <rFont val="Open Sans"/>
        <b/>
        <color theme="1"/>
        <sz val="12.0"/>
      </rPr>
      <t xml:space="preserve"> $20K?
</t>
    </r>
  </si>
  <si>
    <r>
      <rPr>
        <rFont val="Open Sans"/>
        <color theme="1"/>
        <sz val="12.0"/>
      </rPr>
      <t xml:space="preserve">Ethereum Magicians </t>
    </r>
    <r>
      <rPr>
        <rFont val="Open Sans"/>
        <b/>
        <color theme="1"/>
        <sz val="12.0"/>
      </rPr>
      <t xml:space="preserve">- $0
</t>
    </r>
    <r>
      <rPr>
        <rFont val="Open Sans"/>
        <color theme="1"/>
        <sz val="11.0"/>
      </rPr>
      <t xml:space="preserve">Keccak256 support - </t>
    </r>
    <r>
      <rPr>
        <rFont val="Open Sans"/>
        <b/>
        <color theme="1"/>
        <sz val="12.0"/>
      </rPr>
      <t>$0</t>
    </r>
    <r>
      <rPr>
        <rFont val="Open Sans"/>
        <color theme="1"/>
        <sz val="11.0"/>
      </rPr>
      <t xml:space="preserve">
TurboGeth ETC</t>
    </r>
    <r>
      <rPr>
        <rFont val="Open Sans"/>
        <b/>
        <color theme="1"/>
        <sz val="12.0"/>
      </rPr>
      <t xml:space="preserve"> - $0</t>
    </r>
    <r>
      <rPr>
        <rFont val="Open Sans"/>
        <color theme="1"/>
        <sz val="11.0"/>
      </rPr>
      <t xml:space="preserve">
Keccak256 MultiGeth</t>
    </r>
    <r>
      <rPr>
        <rFont val="Open Sans"/>
        <b/>
        <color theme="1"/>
        <sz val="12.0"/>
      </rPr>
      <t xml:space="preserve"> - $14K</t>
    </r>
    <r>
      <rPr>
        <rFont val="Open Sans"/>
        <color theme="1"/>
        <sz val="11.0"/>
      </rPr>
      <t xml:space="preserve">
Keccak256 Parity/Besu</t>
    </r>
    <r>
      <rPr>
        <rFont val="Open Sans"/>
        <b/>
        <color theme="1"/>
        <sz val="12.0"/>
      </rPr>
      <t xml:space="preserve"> - $20K?
</t>
    </r>
    <r>
      <rPr>
        <rFont val="Open Sans"/>
        <color theme="1"/>
        <sz val="11.0"/>
      </rPr>
      <t xml:space="preserve">Account versioning - </t>
    </r>
    <r>
      <rPr>
        <rFont val="Open Sans"/>
        <b/>
        <color theme="1"/>
        <sz val="12.0"/>
      </rPr>
      <t>$10K?</t>
    </r>
    <r>
      <rPr>
        <rFont val="Open Sans"/>
        <color theme="1"/>
        <sz val="11.0"/>
      </rPr>
      <t xml:space="preserve">
Kunming - </t>
    </r>
    <r>
      <rPr>
        <rFont val="Open Sans"/>
        <b/>
        <color theme="1"/>
        <sz val="12.0"/>
      </rPr>
      <t>$20K?</t>
    </r>
    <r>
      <rPr>
        <rFont val="Open Sans"/>
        <color theme="1"/>
        <sz val="11.0"/>
      </rPr>
      <t xml:space="preserve">
Besu BESU-27 -</t>
    </r>
    <r>
      <rPr>
        <rFont val="Open Sans"/>
        <b/>
        <color theme="1"/>
        <sz val="12.0"/>
      </rPr>
      <t xml:space="preserve"> $21K</t>
    </r>
    <r>
      <rPr>
        <rFont val="Open Sans"/>
        <color theme="1"/>
        <sz val="11.0"/>
      </rPr>
      <t xml:space="preserve">
Besu BESU-31 - </t>
    </r>
    <r>
      <rPr>
        <rFont val="Open Sans"/>
        <b/>
        <color theme="1"/>
        <sz val="12.0"/>
      </rPr>
      <t>$11K</t>
    </r>
    <r>
      <rPr>
        <rFont val="Open Sans"/>
        <color theme="1"/>
        <sz val="11.0"/>
      </rPr>
      <t xml:space="preserve">
Besu BESU-63 - </t>
    </r>
    <r>
      <rPr>
        <rFont val="Open Sans"/>
        <b/>
        <color theme="1"/>
        <sz val="12.0"/>
      </rPr>
      <t>$15K</t>
    </r>
  </si>
  <si>
    <r>
      <rPr>
        <rFont val="Open Sans"/>
        <color theme="1"/>
        <sz val="12.0"/>
      </rPr>
      <t xml:space="preserve">Ethereum Magicians </t>
    </r>
    <r>
      <rPr>
        <rFont val="Open Sans"/>
        <b/>
        <color theme="1"/>
        <sz val="12.0"/>
      </rPr>
      <t xml:space="preserve">- $0
</t>
    </r>
    <r>
      <rPr>
        <rFont val="Open Sans"/>
        <color theme="1"/>
        <sz val="11.0"/>
      </rPr>
      <t xml:space="preserve">Keccak256 support - </t>
    </r>
    <r>
      <rPr>
        <rFont val="Open Sans"/>
        <b/>
        <color theme="1"/>
        <sz val="12.0"/>
      </rPr>
      <t>$0</t>
    </r>
    <r>
      <rPr>
        <rFont val="Open Sans"/>
        <color theme="1"/>
        <sz val="11.0"/>
      </rPr>
      <t xml:space="preserve">
TurboGeth ETC</t>
    </r>
    <r>
      <rPr>
        <rFont val="Open Sans"/>
        <b/>
        <color theme="1"/>
        <sz val="12.0"/>
      </rPr>
      <t xml:space="preserve"> - $0</t>
    </r>
    <r>
      <rPr>
        <rFont val="Open Sans"/>
        <color theme="1"/>
        <sz val="11.0"/>
      </rPr>
      <t xml:space="preserve">
Keccak256 MultiGeth</t>
    </r>
    <r>
      <rPr>
        <rFont val="Open Sans"/>
        <b/>
        <color theme="1"/>
        <sz val="12.0"/>
      </rPr>
      <t xml:space="preserve"> - $14K</t>
    </r>
    <r>
      <rPr>
        <rFont val="Open Sans"/>
        <color theme="1"/>
        <sz val="11.0"/>
      </rPr>
      <t xml:space="preserve">
Keccak256 Parity/Besu</t>
    </r>
    <r>
      <rPr>
        <rFont val="Open Sans"/>
        <b/>
        <color theme="1"/>
        <sz val="12.0"/>
      </rPr>
      <t xml:space="preserve"> - $20K?</t>
    </r>
    <r>
      <rPr>
        <rFont val="Open Sans"/>
        <color theme="1"/>
        <sz val="11.0"/>
      </rPr>
      <t xml:space="preserve">
Account versioning - </t>
    </r>
    <r>
      <rPr>
        <rFont val="Open Sans"/>
        <b/>
        <color theme="1"/>
        <sz val="12.0"/>
      </rPr>
      <t xml:space="preserve">$10K?
</t>
    </r>
    <r>
      <rPr>
        <rFont val="Open Sans"/>
        <color theme="1"/>
        <sz val="11.0"/>
      </rPr>
      <t>Kunming -</t>
    </r>
    <r>
      <rPr>
        <rFont val="Open Sans"/>
        <b/>
        <color theme="1"/>
        <sz val="12.0"/>
      </rPr>
      <t xml:space="preserve"> $20K?
</t>
    </r>
    <r>
      <rPr>
        <rFont val="Open Sans"/>
        <color theme="1"/>
        <sz val="11.0"/>
      </rPr>
      <t xml:space="preserve">Besu BESU-27 - </t>
    </r>
    <r>
      <rPr>
        <rFont val="Open Sans"/>
        <b/>
        <color theme="1"/>
        <sz val="12.0"/>
      </rPr>
      <t xml:space="preserve">$21K
</t>
    </r>
    <r>
      <rPr>
        <rFont val="Open Sans"/>
        <color theme="1"/>
        <sz val="11.0"/>
      </rPr>
      <t>Besu BESU-31 -</t>
    </r>
    <r>
      <rPr>
        <rFont val="Open Sans"/>
        <b/>
        <color theme="1"/>
        <sz val="12.0"/>
      </rPr>
      <t xml:space="preserve"> $11K
</t>
    </r>
    <r>
      <rPr>
        <rFont val="Open Sans"/>
        <color theme="1"/>
        <sz val="11.0"/>
      </rPr>
      <t>Besu BESU-63 -</t>
    </r>
    <r>
      <rPr>
        <rFont val="Open Sans"/>
        <b/>
        <color theme="1"/>
        <sz val="12.0"/>
      </rPr>
      <t xml:space="preserve"> $15K
</t>
    </r>
    <r>
      <rPr>
        <rFont val="Open Sans"/>
        <color theme="1"/>
        <sz val="11.0"/>
      </rPr>
      <t>Gas pricing survey -</t>
    </r>
    <r>
      <rPr>
        <rFont val="Open Sans"/>
        <b/>
        <color theme="1"/>
        <sz val="12.0"/>
      </rPr>
      <t xml:space="preserve"> $30K?</t>
    </r>
  </si>
  <si>
    <r>
      <rPr>
        <rFont val="Open Sans"/>
        <color theme="1"/>
        <sz val="12.0"/>
      </rPr>
      <t>DCG/Grayscale</t>
    </r>
    <r>
      <rPr>
        <rFont val="Open Sans"/>
        <b/>
        <color theme="1"/>
        <sz val="12.0"/>
      </rPr>
      <t xml:space="preserve"> - $0</t>
    </r>
  </si>
  <si>
    <r>
      <rPr>
        <rFont val="Open Sans"/>
        <color theme="1"/>
        <sz val="12.0"/>
      </rPr>
      <t>EF -</t>
    </r>
    <r>
      <rPr>
        <rFont val="Open Sans"/>
        <b/>
        <color theme="1"/>
        <sz val="12.0"/>
      </rPr>
      <t xml:space="preserve"> $0</t>
    </r>
  </si>
  <si>
    <r>
      <rPr>
        <rFont val="Open Sans"/>
        <color theme="1"/>
        <sz val="12.0"/>
      </rPr>
      <t xml:space="preserve">EEA </t>
    </r>
    <r>
      <rPr>
        <rFont val="Open Sans"/>
        <b/>
        <color theme="1"/>
        <sz val="12.0"/>
      </rPr>
      <t>- $0</t>
    </r>
    <r>
      <rPr>
        <rFont val="Open Sans"/>
        <color theme="1"/>
        <sz val="11.0"/>
      </rPr>
      <t xml:space="preserve">
Hyperledger </t>
    </r>
    <r>
      <rPr>
        <rFont val="Open Sans"/>
        <b/>
        <color theme="1"/>
        <sz val="12.0"/>
      </rPr>
      <t>- $0</t>
    </r>
    <r>
      <rPr>
        <rFont val="Open Sans"/>
        <color theme="1"/>
        <sz val="11.0"/>
      </rPr>
      <t xml:space="preserve">
GDF</t>
    </r>
    <r>
      <rPr>
        <rFont val="Open Sans"/>
        <b/>
        <color theme="1"/>
        <sz val="12.0"/>
      </rPr>
      <t xml:space="preserve"> - $0</t>
    </r>
  </si>
  <si>
    <r>
      <rPr>
        <rFont val="Open Sans"/>
        <color theme="1"/>
        <sz val="12.0"/>
      </rPr>
      <t xml:space="preserve">Truffle Teams </t>
    </r>
    <r>
      <rPr>
        <rFont val="Open Sans"/>
        <b/>
        <color theme="1"/>
        <sz val="12.0"/>
      </rPr>
      <t>- $10K</t>
    </r>
  </si>
  <si>
    <r>
      <rPr>
        <rFont val="Open Sans"/>
        <color theme="1"/>
        <sz val="12.0"/>
      </rPr>
      <t>Truffle Teams</t>
    </r>
    <r>
      <rPr>
        <rFont val="Open Sans"/>
        <b/>
        <color theme="1"/>
        <sz val="12.0"/>
      </rPr>
      <t xml:space="preserve"> - $10K</t>
    </r>
  </si>
  <si>
    <t>Finance</t>
  </si>
  <si>
    <r>
      <rPr>
        <rFont val="Open Sans"/>
        <color theme="1"/>
        <sz val="12.0"/>
      </rPr>
      <t xml:space="preserve">Financial Controller </t>
    </r>
    <r>
      <rPr>
        <rFont val="Open Sans"/>
        <b/>
        <color theme="1"/>
        <sz val="12.0"/>
      </rPr>
      <t>- $10K</t>
    </r>
  </si>
  <si>
    <r>
      <rPr>
        <rFont val="Open Sans"/>
        <color theme="1"/>
        <sz val="12.0"/>
      </rPr>
      <t xml:space="preserve">Monthly book-keeping, monthly reporting, tax planning ($10K), software, Controller contract fees - </t>
    </r>
    <r>
      <rPr>
        <rFont val="Open Sans"/>
        <b/>
        <color theme="1"/>
        <sz val="12.0"/>
      </rPr>
      <t>$50K</t>
    </r>
  </si>
  <si>
    <r>
      <rPr>
        <rFont val="Open Sans"/>
        <color theme="1"/>
        <sz val="12.0"/>
      </rPr>
      <t xml:space="preserve">Monthly book-keeping, annual planning, monthly &amp; quarterly reporting, other projects, tax planning ($10K), software, Controller contract fees - </t>
    </r>
    <r>
      <rPr>
        <rFont val="Open Sans"/>
        <b/>
        <color theme="1"/>
        <sz val="12.0"/>
      </rPr>
      <t>$65K</t>
    </r>
  </si>
  <si>
    <r>
      <rPr>
        <rFont val="Open Sans"/>
        <color theme="1"/>
        <sz val="12.0"/>
      </rPr>
      <t xml:space="preserve">Monthly book-keeping, annual planning, monthly &amp; quarterly reporting, other projects, tax planning ($10K), software, Controller contract fees - </t>
    </r>
    <r>
      <rPr>
        <rFont val="Open Sans"/>
        <b/>
        <color theme="1"/>
        <sz val="12.0"/>
      </rPr>
      <t>$65K</t>
    </r>
  </si>
  <si>
    <r>
      <rPr>
        <rFont val="Open Sans"/>
        <color theme="1"/>
        <sz val="12.0"/>
      </rPr>
      <t>Monthly book-keeping, annual planning, monthly &amp; quarterly reporting, other projects, tax planning ($10K), software, Controller contract fees -</t>
    </r>
    <r>
      <rPr>
        <rFont val="Open Sans"/>
        <b/>
        <color theme="1"/>
        <sz val="12.0"/>
      </rPr>
      <t xml:space="preserve"> $65K</t>
    </r>
  </si>
  <si>
    <t>Internal Processes</t>
  </si>
  <si>
    <r>
      <rPr>
        <rFont val="Open Sans"/>
        <color theme="1"/>
        <sz val="12.0"/>
      </rPr>
      <t>Overhead-</t>
    </r>
    <r>
      <rPr>
        <rFont val="Open Sans"/>
        <b/>
        <color theme="1"/>
        <sz val="12.0"/>
      </rPr>
      <t>$3K</t>
    </r>
  </si>
  <si>
    <r>
      <rPr>
        <rFont val="Open Sans"/>
        <color theme="1"/>
        <sz val="12.0"/>
      </rPr>
      <t xml:space="preserve">Legal, Tax filings, other - </t>
    </r>
    <r>
      <rPr>
        <rFont val="Open Sans"/>
        <b/>
        <color theme="1"/>
        <sz val="12.0"/>
      </rPr>
      <t>$21K</t>
    </r>
  </si>
  <si>
    <r>
      <rPr>
        <rFont val="Open Sans"/>
        <color theme="1"/>
        <sz val="12.0"/>
      </rPr>
      <t xml:space="preserve">Overhead - </t>
    </r>
    <r>
      <rPr>
        <rFont val="Open Sans"/>
        <b/>
        <color theme="1"/>
        <sz val="12.0"/>
      </rPr>
      <t>$33K</t>
    </r>
  </si>
  <si>
    <r>
      <rPr>
        <rFont val="Open Sans"/>
        <color theme="1"/>
        <sz val="12.0"/>
      </rPr>
      <t xml:space="preserve">Overhead - </t>
    </r>
    <r>
      <rPr>
        <rFont val="Open Sans"/>
        <b/>
        <color theme="1"/>
        <sz val="12.0"/>
      </rPr>
      <t>$35K</t>
    </r>
  </si>
  <si>
    <r>
      <rPr>
        <rFont val="Open Sans"/>
        <color theme="1"/>
        <sz val="12.0"/>
      </rPr>
      <t xml:space="preserve">Overhead - </t>
    </r>
    <r>
      <rPr>
        <rFont val="Open Sans"/>
        <b/>
        <color theme="1"/>
        <sz val="12.0"/>
      </rPr>
      <t>$40K</t>
    </r>
  </si>
  <si>
    <r>
      <rPr>
        <rFont val="Open Sans"/>
        <color theme="1"/>
        <sz val="12.0"/>
      </rPr>
      <t>Overhead</t>
    </r>
    <r>
      <rPr>
        <rFont val="Open Sans"/>
        <b/>
        <color theme="1"/>
        <sz val="12.0"/>
      </rPr>
      <t xml:space="preserve"> - $50K</t>
    </r>
  </si>
  <si>
    <t>Transparency</t>
  </si>
  <si>
    <r>
      <rPr>
        <rFont val="Open Sans"/>
        <color theme="1"/>
        <sz val="12.0"/>
      </rPr>
      <t xml:space="preserve">Transparency reports </t>
    </r>
    <r>
      <rPr>
        <rFont val="Open Sans"/>
        <b/>
        <color theme="1"/>
        <sz val="12.0"/>
      </rPr>
      <t>- $0</t>
    </r>
  </si>
  <si>
    <r>
      <rPr>
        <rFont val="Open Sans"/>
        <color theme="1"/>
        <sz val="12.0"/>
      </rPr>
      <t xml:space="preserve">Messari - </t>
    </r>
    <r>
      <rPr>
        <rFont val="Open Sans"/>
        <b/>
        <color theme="1"/>
        <sz val="12.0"/>
      </rPr>
      <t>$10K</t>
    </r>
  </si>
  <si>
    <r>
      <rPr>
        <rFont val="Open Sans"/>
        <color theme="1"/>
        <sz val="12.0"/>
      </rPr>
      <t xml:space="preserve">Messari - </t>
    </r>
    <r>
      <rPr>
        <rFont val="Open Sans"/>
        <b/>
        <color theme="1"/>
        <sz val="12.0"/>
      </rPr>
      <t>$10K</t>
    </r>
  </si>
  <si>
    <r>
      <rPr>
        <rFont val="Open Sans"/>
        <color theme="1"/>
        <sz val="12.0"/>
      </rPr>
      <t xml:space="preserve">Messari - </t>
    </r>
    <r>
      <rPr>
        <rFont val="Open Sans"/>
        <b/>
        <color theme="1"/>
        <sz val="12.0"/>
      </rPr>
      <t>$10K</t>
    </r>
  </si>
  <si>
    <t>Total spend</t>
  </si>
  <si>
    <t>$634K</t>
  </si>
  <si>
    <t>$646K</t>
  </si>
  <si>
    <t>$440K</t>
  </si>
  <si>
    <t>$576K</t>
  </si>
  <si>
    <t>$928K</t>
  </si>
  <si>
    <t>$1.4M</t>
  </si>
  <si>
    <t>Keccak 256 impl</t>
  </si>
  <si>
    <t>Improved Besu mining</t>
  </si>
  <si>
    <t>Q1</t>
  </si>
  <si>
    <t>Checkpointing</t>
  </si>
  <si>
    <t>Q2</t>
  </si>
  <si>
    <t>Treasury</t>
  </si>
  <si>
    <t>Outreach</t>
  </si>
  <si>
    <t>General Besu Maintenance</t>
  </si>
  <si>
    <t>Q3</t>
  </si>
  <si>
    <t>Q4</t>
  </si>
  <si>
    <t>https://www.capitalone.com/learn-grow/money-management/cost-of-living-adjustment/</t>
  </si>
  <si>
    <t xml:space="preserve">总体而言，合作社的薪水多年来没有变化（除了工作范围的变化），由于法定货币购买力的恶化，我们已经调整了薪水，根据CPI通货膨胀率每年调整，并将根据社会保障COLA增长调整。
</t>
  </si>
  <si>
    <t>https://www.ssa.gov/cola/</t>
  </si>
  <si>
    <t>Trips</t>
  </si>
  <si>
    <t>People</t>
  </si>
  <si>
    <t>周期/天</t>
  </si>
  <si>
    <t>机票</t>
  </si>
  <si>
    <t>住宿</t>
  </si>
  <si>
    <t>饮食</t>
  </si>
  <si>
    <t>交通</t>
  </si>
  <si>
    <t>ETH Denver</t>
  </si>
  <si>
    <t>丹佛</t>
  </si>
  <si>
    <t>法兰克福</t>
  </si>
  <si>
    <t xml:space="preserve">ETH CC  </t>
  </si>
  <si>
    <t>巴黎</t>
  </si>
  <si>
    <t>多伦多</t>
  </si>
  <si>
    <t>DevCon</t>
  </si>
  <si>
    <t>欧洲</t>
  </si>
  <si>
    <t xml:space="preserve">ETC Coooperative 2021 Budget </t>
  </si>
  <si>
    <t>in USD</t>
  </si>
  <si>
    <t>January</t>
  </si>
  <si>
    <t>February</t>
  </si>
  <si>
    <t>September</t>
  </si>
  <si>
    <t>October</t>
  </si>
  <si>
    <t>November</t>
  </si>
  <si>
    <t>December</t>
  </si>
  <si>
    <t>Sponsorship</t>
  </si>
  <si>
    <t>Donations</t>
  </si>
  <si>
    <t>Membership Dues</t>
  </si>
  <si>
    <t xml:space="preserve">Other   </t>
  </si>
  <si>
    <t>Staff Compensation</t>
  </si>
  <si>
    <t>Executive Director</t>
  </si>
  <si>
    <t>Manager, Developer Relations</t>
  </si>
  <si>
    <t>Financial Controller &amp; Business Services</t>
  </si>
  <si>
    <t>Comms &amp; Marketing Manager</t>
  </si>
  <si>
    <t>Part time Dev Work</t>
  </si>
  <si>
    <t>Besu Developer</t>
  </si>
  <si>
    <t>Other Development Work</t>
  </si>
  <si>
    <t>Training &amp; Development</t>
  </si>
  <si>
    <t>Tax Filing</t>
  </si>
  <si>
    <t>Legal</t>
  </si>
  <si>
    <t xml:space="preserve">Other </t>
  </si>
  <si>
    <t>Tech/IT &amp; G&amp;A</t>
  </si>
  <si>
    <t>Phones</t>
  </si>
  <si>
    <t>Host Services (nodes etc)</t>
  </si>
  <si>
    <t>Accounting Software (Xero &amp; Expensify)</t>
  </si>
  <si>
    <t>Software subscriptions</t>
  </si>
  <si>
    <t>Bank Service Charges</t>
  </si>
  <si>
    <t>Development, Protocol, &amp; Partnerships</t>
  </si>
  <si>
    <t>Infrastructure-Hosted Services</t>
  </si>
  <si>
    <t>Infrastructure-Professional Service Providers</t>
  </si>
  <si>
    <t>Protocol-Hosted Services</t>
  </si>
  <si>
    <t>Infrastructure-Grants</t>
  </si>
  <si>
    <t>Protocol-Grants</t>
  </si>
  <si>
    <t>Conference Attendance</t>
  </si>
  <si>
    <t>Travel-Flights</t>
  </si>
  <si>
    <t>Website</t>
  </si>
  <si>
    <t>Presentations, logos, other</t>
  </si>
  <si>
    <t>Net income</t>
  </si>
  <si>
    <t>Bob Summerwill, Executive Director</t>
  </si>
  <si>
    <t xml:space="preserve">Yaz Khoury, Developer </t>
  </si>
  <si>
    <t>Alison Alexis, Financial Controller and Business Services</t>
  </si>
  <si>
    <t>New Hires</t>
  </si>
  <si>
    <t>Website, presentations, logos, etc</t>
  </si>
  <si>
    <t>Conference Center</t>
  </si>
  <si>
    <t>Conference Materials/Swag</t>
  </si>
  <si>
    <t>Travel, Food &amp; Entertainment</t>
  </si>
  <si>
    <t>Grand Total</t>
  </si>
  <si>
    <t>Cloud &amp; Subscription Services</t>
  </si>
  <si>
    <t>Accounting Software</t>
  </si>
  <si>
    <t>Expensify Software</t>
  </si>
  <si>
    <t>Ethereum Classic Cooperative Inc.</t>
  </si>
  <si>
    <t>Balance Sheet (in USD)</t>
  </si>
  <si>
    <t>Reporting Book:</t>
  </si>
  <si>
    <t>As of Date:</t>
  </si>
  <si>
    <t>Company:</t>
  </si>
  <si>
    <t>Month Ending</t>
  </si>
  <si>
    <t>04/30/2018</t>
  </si>
  <si>
    <t>05/31/2018</t>
  </si>
  <si>
    <t>06/30/2018</t>
  </si>
  <si>
    <t>07/31/2018</t>
  </si>
  <si>
    <t>08/31/2018</t>
  </si>
  <si>
    <t>09/30/2018</t>
  </si>
  <si>
    <t>10/31/2018</t>
  </si>
  <si>
    <t>11/30/2018</t>
  </si>
  <si>
    <t>12/31/2018</t>
  </si>
  <si>
    <t>01/31/2019</t>
  </si>
  <si>
    <t>02/28/2019</t>
  </si>
  <si>
    <t>03/31/2019</t>
  </si>
  <si>
    <t>04/30/2019</t>
  </si>
  <si>
    <t>05/31/2019</t>
  </si>
  <si>
    <t>06/30/2019</t>
  </si>
  <si>
    <t>07/31/2019</t>
  </si>
  <si>
    <t>08/31/2019</t>
  </si>
  <si>
    <t>09/30/2019</t>
  </si>
  <si>
    <t>10/31/2019</t>
  </si>
  <si>
    <t>11/30/2019</t>
  </si>
  <si>
    <t>12/31/2019</t>
  </si>
  <si>
    <t xml:space="preserve">  Assets</t>
  </si>
  <si>
    <t xml:space="preserve">  </t>
  </si>
  <si>
    <t xml:space="preserve">    Current Assets</t>
  </si>
  <si>
    <t xml:space="preserve">    </t>
  </si>
  <si>
    <t xml:space="preserve">      Cash and Cash Equivalents</t>
  </si>
  <si>
    <t xml:space="preserve">      </t>
  </si>
  <si>
    <t xml:space="preserve">        10231 - ETC Coop Silvergate Checking - 2899</t>
  </si>
  <si>
    <t xml:space="preserve">      Total Cash and Cash Equivalents</t>
  </si>
  <si>
    <t xml:space="preserve">      Short Term Investments</t>
  </si>
  <si>
    <t xml:space="preserve">        12614 - Proprietary ETC - (Investment)</t>
  </si>
  <si>
    <t xml:space="preserve">        12615 - Proprietary ETC - (Trading)</t>
  </si>
  <si>
    <t xml:space="preserve">      Total ST Investments</t>
  </si>
  <si>
    <t xml:space="preserve">      Accounts Receivable, Net</t>
  </si>
  <si>
    <t xml:space="preserve">        Accounts Receivable</t>
  </si>
  <si>
    <t xml:space="preserve">        </t>
  </si>
  <si>
    <t xml:space="preserve">          11400 - Accounts Receivable</t>
  </si>
  <si>
    <t xml:space="preserve">        Total Accounts Receivable</t>
  </si>
  <si>
    <t xml:space="preserve">      Total Accounts Receivable, Net</t>
  </si>
  <si>
    <t xml:space="preserve">      Intercompany Receivable</t>
  </si>
  <si>
    <t xml:space="preserve">        11886 - Due from ACAM</t>
  </si>
  <si>
    <t xml:space="preserve">      Total Intercompany Receivable</t>
  </si>
  <si>
    <t xml:space="preserve">    Total Current Assets</t>
  </si>
  <si>
    <t xml:space="preserve">  Total Assets</t>
  </si>
  <si>
    <t xml:space="preserve">  Liabilities and Equity</t>
  </si>
  <si>
    <t xml:space="preserve">    Liabilities</t>
  </si>
  <si>
    <t xml:space="preserve">      Current Liabilities</t>
  </si>
  <si>
    <t xml:space="preserve">        Accounts Payable</t>
  </si>
  <si>
    <t xml:space="preserve">          98765 - Accounts Payable</t>
  </si>
  <si>
    <t xml:space="preserve">        Total Accounts Payable</t>
  </si>
  <si>
    <t xml:space="preserve">        Intercompany Payable</t>
  </si>
  <si>
    <t xml:space="preserve">          21820 - Due to DCG</t>
  </si>
  <si>
    <t xml:space="preserve">          98766 - Elim #1</t>
  </si>
  <si>
    <t xml:space="preserve">        Total Intercompany Payable</t>
  </si>
  <si>
    <t xml:space="preserve">      Total Current Liabilities</t>
  </si>
  <si>
    <t xml:space="preserve">    Total Liabilities</t>
  </si>
  <si>
    <t xml:space="preserve">    Stockholders Equity</t>
  </si>
  <si>
    <t xml:space="preserve">      Retained Earnings</t>
  </si>
  <si>
    <t xml:space="preserve">        35100 - Retained Earnings</t>
  </si>
  <si>
    <t xml:space="preserve">      Total Retained Earnings</t>
  </si>
  <si>
    <t xml:space="preserve">      Net Income (Loss)</t>
  </si>
  <si>
    <t xml:space="preserve">    Total Stockholders Equity</t>
  </si>
  <si>
    <t xml:space="preserve">  Total Liabilities and Equity</t>
  </si>
  <si>
    <t>Created on: 04/15/2019 06:33 PM</t>
  </si>
  <si>
    <t>Net movement of Intercompany</t>
  </si>
  <si>
    <t>Operating Activities</t>
  </si>
  <si>
    <t>Net income/loss for the period</t>
  </si>
  <si>
    <t>Add (deduct) items not involving cash</t>
  </si>
  <si>
    <t>Intercompany</t>
  </si>
  <si>
    <t>Change in non-cash operating items</t>
  </si>
  <si>
    <t>Accounts receivable</t>
  </si>
  <si>
    <t>Accounts payable</t>
  </si>
  <si>
    <t>Cash provided by operating activities</t>
  </si>
  <si>
    <t>Total cash provided by operating activities</t>
  </si>
  <si>
    <t>Financing activities</t>
  </si>
  <si>
    <t>Payment of ETC 1% fees/Settlment of receivable</t>
  </si>
  <si>
    <t>Total cash provided by Financing activities</t>
  </si>
  <si>
    <t>Investing activities</t>
  </si>
  <si>
    <t>ETC Holding account</t>
  </si>
  <si>
    <t>ETC Trading account</t>
  </si>
  <si>
    <t>Total cash provided by Investing activities</t>
  </si>
  <si>
    <t>Net increase (decrease) in cash during the period</t>
  </si>
  <si>
    <t>Cash Beginning of the period</t>
  </si>
  <si>
    <t>Net Crypto movement</t>
  </si>
  <si>
    <t>Cash, end of period</t>
  </si>
  <si>
    <t>Cash per BS</t>
  </si>
  <si>
    <t>Cash in USD</t>
  </si>
  <si>
    <t>ETC Balances at Market</t>
  </si>
  <si>
    <t>Forecast Assumptions</t>
  </si>
  <si>
    <t>ETC Fee</t>
  </si>
  <si>
    <t>Baseline</t>
  </si>
  <si>
    <t>P&amp;L 12 Month - W Account Details (in USD)</t>
  </si>
  <si>
    <t>Actual</t>
  </si>
  <si>
    <t>Forecast</t>
  </si>
  <si>
    <t>Fiscal 2019</t>
  </si>
  <si>
    <t>Since inception</t>
  </si>
  <si>
    <t xml:space="preserve">  Operating Income</t>
  </si>
  <si>
    <t xml:space="preserve">    Operating Expenses</t>
  </si>
  <si>
    <t xml:space="preserve">      Professional &amp; Regulatory fees</t>
  </si>
  <si>
    <t xml:space="preserve">        Regulatory fees</t>
  </si>
  <si>
    <t xml:space="preserve">          Filing Fees</t>
  </si>
  <si>
    <t xml:space="preserve">        Total Regulatory fees</t>
  </si>
  <si>
    <t xml:space="preserve">        Professional fees</t>
  </si>
  <si>
    <t xml:space="preserve">          Legal Fees</t>
  </si>
  <si>
    <t xml:space="preserve">          IT Consulting Fees</t>
  </si>
  <si>
    <t xml:space="preserve">          Other Professional Fees</t>
  </si>
  <si>
    <t xml:space="preserve">        Total Professional fees</t>
  </si>
  <si>
    <t xml:space="preserve">      Total Professional &amp; Regulatory fees</t>
  </si>
  <si>
    <t xml:space="preserve">      Office &amp; other business exp</t>
  </si>
  <si>
    <t xml:space="preserve">        Other Operating Expense</t>
  </si>
  <si>
    <t xml:space="preserve">          Bank Service Charges</t>
  </si>
  <si>
    <t xml:space="preserve">          Franchise Tax</t>
  </si>
  <si>
    <t xml:space="preserve">        Total Other Operating Expense</t>
  </si>
  <si>
    <t xml:space="preserve">      Total Office &amp; other business exp</t>
  </si>
  <si>
    <t xml:space="preserve">      Travel &amp; entertainment</t>
  </si>
  <si>
    <t xml:space="preserve">        Travel Expenses</t>
  </si>
  <si>
    <t xml:space="preserve">          Travel</t>
  </si>
  <si>
    <t xml:space="preserve">        Total Travel Expenses</t>
  </si>
  <si>
    <t xml:space="preserve">      Total Travel &amp; entertainment</t>
  </si>
  <si>
    <t xml:space="preserve">      Marketing &amp; Events</t>
  </si>
  <si>
    <t xml:space="preserve">        Marketing Expense</t>
  </si>
  <si>
    <t xml:space="preserve">          Marketing Expense</t>
  </si>
  <si>
    <t xml:space="preserve">          Conference Sponsorships</t>
  </si>
  <si>
    <t xml:space="preserve">          Conference Materials</t>
  </si>
  <si>
    <t xml:space="preserve">          Marketing Events</t>
  </si>
  <si>
    <t xml:space="preserve">        Total Marketing Expense</t>
  </si>
  <si>
    <t xml:space="preserve">      Total Marketing</t>
  </si>
  <si>
    <t xml:space="preserve">    Total Operating Expenses</t>
  </si>
  <si>
    <t xml:space="preserve">  Total Operating Income</t>
  </si>
  <si>
    <t xml:space="preserve">  Unrealized Gains/Losses</t>
  </si>
  <si>
    <t xml:space="preserve">    Other Income</t>
  </si>
  <si>
    <t xml:space="preserve">      Other Income</t>
  </si>
  <si>
    <t xml:space="preserve">        ETCC Fees from ETC</t>
  </si>
  <si>
    <t xml:space="preserve">        Donation Income</t>
  </si>
  <si>
    <t xml:space="preserve">      Total Other Income</t>
  </si>
  <si>
    <t xml:space="preserve">    Total Other Income</t>
  </si>
  <si>
    <t xml:space="preserve">  Total Unrealized Gains/Losses</t>
  </si>
  <si>
    <t xml:space="preserve">  Net Income (Loss)</t>
  </si>
  <si>
    <t>Cumulative</t>
  </si>
  <si>
    <t>Financial Positions in $US</t>
  </si>
  <si>
    <t>Assets</t>
  </si>
  <si>
    <t>Cash &amp; Cash Equivalents</t>
  </si>
  <si>
    <r>
      <rPr>
        <rFont val="Arial"/>
        <color theme="1"/>
        <sz val="10.0"/>
      </rPr>
      <t>ETC (at book value)</t>
    </r>
    <r>
      <rPr>
        <rFont val="Arial"/>
        <color theme="1"/>
        <sz val="10.0"/>
        <vertAlign val="superscript"/>
      </rPr>
      <t>1</t>
    </r>
  </si>
  <si>
    <t>Accounts Receivable</t>
  </si>
  <si>
    <t>Due from Grayscale</t>
  </si>
  <si>
    <r>
      <rPr>
        <rFont val="Arial"/>
        <color theme="1"/>
        <sz val="10.0"/>
      </rPr>
      <t>Prepaid Expenses &amp; Deposits</t>
    </r>
    <r>
      <rPr>
        <rFont val="Arial"/>
        <color theme="1"/>
        <sz val="10.0"/>
        <vertAlign val="superscript"/>
      </rPr>
      <t>2</t>
    </r>
  </si>
  <si>
    <t>Total Assets</t>
  </si>
  <si>
    <t>Liabilities</t>
  </si>
  <si>
    <t>Accounts Payable &amp; Accrued Liabilities</t>
  </si>
  <si>
    <t>Due to Grayscale</t>
  </si>
  <si>
    <t>Total Liabilities</t>
  </si>
  <si>
    <t>Equity</t>
  </si>
  <si>
    <t>Retained Earnings</t>
  </si>
  <si>
    <t>Net (Loss/Income)</t>
  </si>
  <si>
    <t>Total Equity</t>
  </si>
  <si>
    <t>Total Liabilities &amp; Equity</t>
  </si>
  <si>
    <r>
      <rPr>
        <rFont val="Arial"/>
        <i/>
        <color theme="1"/>
        <sz val="10.0"/>
      </rPr>
      <t>ETC at Market Value</t>
    </r>
    <r>
      <rPr>
        <rFont val="Arial"/>
        <i/>
        <color theme="1"/>
        <sz val="10.0"/>
        <vertAlign val="superscript"/>
      </rPr>
      <t>1</t>
    </r>
  </si>
  <si>
    <r>
      <rPr>
        <rFont val="Arial"/>
        <b/>
        <color theme="1"/>
        <sz val="10.0"/>
      </rPr>
      <t>Liquid assets</t>
    </r>
    <r>
      <rPr>
        <rFont val="Arial"/>
        <b/>
        <color theme="1"/>
        <sz val="10.0"/>
        <vertAlign val="superscript"/>
      </rPr>
      <t>3</t>
    </r>
  </si>
  <si>
    <t xml:space="preserve">Book value is the value when the ETC was originally purchased. Market value is the value </t>
  </si>
  <si>
    <t>Includes deposit of $120,000 that was made for ETC Summit 2019 expenses.</t>
  </si>
  <si>
    <t>Liquid assets consist of cash and cash equivalents and ETC at market value</t>
  </si>
  <si>
    <t>Income Scenarios</t>
  </si>
  <si>
    <t>Grayscale ETC</t>
  </si>
  <si>
    <t xml:space="preserve">Worst </t>
  </si>
  <si>
    <t>Base</t>
  </si>
  <si>
    <t>Best</t>
  </si>
  <si>
    <t>Starting Point</t>
  </si>
  <si>
    <t>As of -----------</t>
  </si>
  <si>
    <t>Per Month</t>
  </si>
  <si>
    <t>Probability</t>
  </si>
  <si>
    <t>Price</t>
  </si>
  <si>
    <t>Worst</t>
  </si>
  <si>
    <t>ETC Price</t>
  </si>
  <si>
    <t>Percentage</t>
  </si>
  <si>
    <t>Prob Weighted</t>
  </si>
  <si>
    <t>Worst 1</t>
  </si>
  <si>
    <t>Worst 2</t>
  </si>
  <si>
    <t>Worst 3</t>
  </si>
  <si>
    <t>Base 1</t>
  </si>
  <si>
    <t>Base 2</t>
  </si>
  <si>
    <t>Base 3</t>
  </si>
  <si>
    <t>Best 1</t>
  </si>
  <si>
    <t>Best 2</t>
  </si>
  <si>
    <t>Best 3</t>
  </si>
  <si>
    <t xml:space="preserve">Base Prices for each </t>
  </si>
  <si>
    <t>These prices can be flexed for different scenarios, but should be used as the base level</t>
  </si>
  <si>
    <t>Monthly Income (before flexing)</t>
  </si>
  <si>
    <t>Legal Units</t>
  </si>
  <si>
    <t>Company Name</t>
  </si>
  <si>
    <t>Unit Number</t>
  </si>
  <si>
    <t>Acroynm</t>
  </si>
  <si>
    <t>Name</t>
  </si>
  <si>
    <t>Account</t>
  </si>
  <si>
    <t>Expense Element Name</t>
  </si>
  <si>
    <t>Account Number</t>
  </si>
  <si>
    <t>Category</t>
  </si>
  <si>
    <t>Meal &amp; Entertainment</t>
  </si>
  <si>
    <t>Transportation</t>
  </si>
  <si>
    <t>Contract Wages (Staff)</t>
  </si>
  <si>
    <t>Salaries Expense</t>
  </si>
  <si>
    <t>Employee Benefits</t>
  </si>
  <si>
    <t>Other-Wage related</t>
  </si>
  <si>
    <t>Software</t>
  </si>
  <si>
    <t>Paying for a license for something, subscriptions</t>
  </si>
  <si>
    <t>Hardware</t>
  </si>
  <si>
    <t>Hosted Services</t>
  </si>
  <si>
    <t>Ex. ETC Nodes, AWS, Digitial Ocean</t>
  </si>
  <si>
    <t>Office Expenses</t>
  </si>
  <si>
    <t>Membership &amp; Dues</t>
  </si>
  <si>
    <t>Shipping &amp; Postage</t>
  </si>
  <si>
    <t>Bank Charges</t>
  </si>
  <si>
    <t>Cell Phones</t>
  </si>
  <si>
    <t>G&amp;A - Other</t>
  </si>
  <si>
    <t>Conferences</t>
  </si>
  <si>
    <t>Advertising</t>
  </si>
  <si>
    <t>Swag</t>
  </si>
  <si>
    <t>Presentations, logos, etc</t>
  </si>
  <si>
    <t>Professional Service Providers</t>
  </si>
  <si>
    <t>Contractors</t>
  </si>
  <si>
    <t>Depreciation</t>
  </si>
  <si>
    <t>Interest Expense</t>
  </si>
  <si>
    <t>Bank Revaluations</t>
  </si>
  <si>
    <t>Unrealized Currency Gains</t>
  </si>
  <si>
    <t>Realized Currency Gains</t>
  </si>
  <si>
    <t>Membership Fees</t>
  </si>
  <si>
    <t>Interest Income</t>
  </si>
  <si>
    <t>Department #</t>
  </si>
  <si>
    <t>Department Name</t>
  </si>
  <si>
    <t>Account #</t>
  </si>
  <si>
    <t>Account Name</t>
  </si>
  <si>
    <t>GL Account</t>
  </si>
  <si>
    <t>01-01-1000</t>
  </si>
  <si>
    <t>Overhead &amp; Management-Travel-Flights</t>
  </si>
  <si>
    <t>01-01-1001</t>
  </si>
  <si>
    <t>Overhead &amp; Management-Travel-Hotels</t>
  </si>
  <si>
    <t>01-01-1002</t>
  </si>
  <si>
    <t>Overhead &amp; Management-Meal &amp; Entertainment</t>
  </si>
  <si>
    <t>01-01-1003</t>
  </si>
  <si>
    <t>Overhead &amp; Management-Transportation</t>
  </si>
  <si>
    <t>01-01-1004</t>
  </si>
  <si>
    <t>Overhead &amp; Management-Travel-Other</t>
  </si>
  <si>
    <t>Overhead &amp; Management-Contract Wages (Staff)</t>
  </si>
  <si>
    <t>Overhead &amp; Management-Software</t>
  </si>
  <si>
    <t>01-01-1201</t>
  </si>
  <si>
    <t>Overhead &amp; Management-Hardware</t>
  </si>
  <si>
    <t>Overhead &amp; Management-Hosted Services</t>
  </si>
  <si>
    <t>01-01-1300</t>
  </si>
  <si>
    <t>Overhead &amp; Management-Office Expenses</t>
  </si>
  <si>
    <t>01-01-1301</t>
  </si>
  <si>
    <t>Overhead &amp; Management-Membership &amp; Dues</t>
  </si>
  <si>
    <t>01-01-1302</t>
  </si>
  <si>
    <t>Overhead &amp; Management-Shipping &amp; Postage</t>
  </si>
  <si>
    <t>Overhead &amp; Management-Bank Charges</t>
  </si>
  <si>
    <t>Overhead &amp; Management-Cell Phones</t>
  </si>
  <si>
    <t>Overhead &amp; Management-G&amp;A - Other</t>
  </si>
  <si>
    <t>Overhead &amp; Management-Professional Service Providers</t>
  </si>
  <si>
    <t>01-01-1601</t>
  </si>
  <si>
    <t>Overhead &amp; Management-Interest Expense</t>
  </si>
  <si>
    <t>01-01-1602</t>
  </si>
  <si>
    <t>Overhead &amp; Management-Bank Revaluations</t>
  </si>
  <si>
    <t>01-01-1603</t>
  </si>
  <si>
    <t>Overhead &amp; Management-Unrealized Currency Gains</t>
  </si>
  <si>
    <t>01-01-1604</t>
  </si>
  <si>
    <t>Overhead &amp; Management-Realized Currency Gains</t>
  </si>
  <si>
    <t>Comms &amp; Marketing-Travel-Flights</t>
  </si>
  <si>
    <t>Comms &amp; Marketing-Travel-Hotels</t>
  </si>
  <si>
    <t>Comms &amp; Marketing-Meal &amp; Entertainment</t>
  </si>
  <si>
    <t>Comms &amp; Marketing-Transportation</t>
  </si>
  <si>
    <t>Comms &amp; Marketing-Travel-Other</t>
  </si>
  <si>
    <t>01-02-1200</t>
  </si>
  <si>
    <t>Comms &amp; Marketing-Software</t>
  </si>
  <si>
    <t>Comms &amp; Marketing-Conferences</t>
  </si>
  <si>
    <t>Comms &amp; Marketing-Sponsorship</t>
  </si>
  <si>
    <t>01-02-1402</t>
  </si>
  <si>
    <t>Comms &amp; Marketing-Advertising</t>
  </si>
  <si>
    <t>01-02-1403</t>
  </si>
  <si>
    <t>Comms &amp; Marketing-Swag</t>
  </si>
  <si>
    <t>01-02-1404</t>
  </si>
  <si>
    <t>Comms &amp; Marketing-Transparency</t>
  </si>
  <si>
    <t>Comms &amp; Marketing-Website</t>
  </si>
  <si>
    <t>Comms &amp; Marketing-Presentations, logos, other</t>
  </si>
  <si>
    <t>01-02-1500</t>
  </si>
  <si>
    <t>Comms &amp; Marketing-Professional Service Providers</t>
  </si>
  <si>
    <t>01-02-1501</t>
  </si>
  <si>
    <t>Comms &amp; Marketing-Contractors</t>
  </si>
  <si>
    <t>Development-Contract Wages (Staff)</t>
  </si>
  <si>
    <t>01-03-1202</t>
  </si>
  <si>
    <t>Development-Hosted Services</t>
  </si>
  <si>
    <t>01-03-1500</t>
  </si>
  <si>
    <t>Development-Professional Service Providers</t>
  </si>
  <si>
    <t>01-03-1501</t>
  </si>
  <si>
    <t>Development-Contractors</t>
  </si>
  <si>
    <t>01-03-1502</t>
  </si>
  <si>
    <t>Development-Grants</t>
  </si>
  <si>
    <t>01-04-1501</t>
  </si>
  <si>
    <t>Infrastructure-Contractors</t>
  </si>
  <si>
    <t>01-05-1500</t>
  </si>
  <si>
    <t>Protocol-Professional Service Providers</t>
  </si>
  <si>
    <t>01-05-1501</t>
  </si>
  <si>
    <t>Protocol-Contractors</t>
  </si>
  <si>
    <t>01-06-1500</t>
  </si>
  <si>
    <t>Partnerships-Professional Service Providers</t>
  </si>
  <si>
    <t>01-06-1501</t>
  </si>
  <si>
    <t>Partnerships-Contractors</t>
  </si>
  <si>
    <t>01-06-1502</t>
  </si>
  <si>
    <t>Partnerships-Grants</t>
  </si>
  <si>
    <t>Finance-Contract Wages (Staff)</t>
  </si>
  <si>
    <t>Finance-Software</t>
  </si>
  <si>
    <t>Finance-Professional Service Providers</t>
  </si>
  <si>
    <t>01-07-1501</t>
  </si>
  <si>
    <t>Finance-Contractors</t>
  </si>
  <si>
    <t>01-08-1000</t>
  </si>
  <si>
    <t>ETC Summit-Travel-Flights</t>
  </si>
  <si>
    <t>01-08-1001</t>
  </si>
  <si>
    <t>ETC Summit-Travel-Hotels</t>
  </si>
  <si>
    <t>01-08-1002</t>
  </si>
  <si>
    <t>ETC Summit-Meal &amp; Entertainment</t>
  </si>
  <si>
    <t>01-08-1003</t>
  </si>
  <si>
    <t>ETC Summit-Transportation</t>
  </si>
  <si>
    <t>01-08-1004</t>
  </si>
  <si>
    <t>ETC Summit-Travel-Other</t>
  </si>
  <si>
    <t>01-08-1400</t>
  </si>
  <si>
    <t>ETC Summit-Conferences</t>
  </si>
  <si>
    <t>01-08-1401</t>
  </si>
  <si>
    <t>ETC Summit-Sponsorship</t>
  </si>
  <si>
    <t>01-08-1402</t>
  </si>
  <si>
    <t>ETC Summit-Advertising</t>
  </si>
  <si>
    <t>01-08-1403</t>
  </si>
  <si>
    <t>ETC Summit-Swag</t>
  </si>
  <si>
    <t>01-08-1407</t>
  </si>
  <si>
    <t>ETC Summit-Other</t>
  </si>
  <si>
    <t>Revenue-Grayscale Fees</t>
  </si>
  <si>
    <t>Revenue-Donations</t>
  </si>
  <si>
    <t>Revenue-Sponsorships</t>
  </si>
  <si>
    <t>Revenue-Membership Fees</t>
  </si>
  <si>
    <t>01-00-5004</t>
  </si>
  <si>
    <t>Revenue-Interest Income</t>
  </si>
  <si>
    <t>Revenue-Other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</si>
</sst>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3">
    <numFmt numFmtId="164" formatCode="_-&quot;$&quot;* #,##0_-;\-&quot;$&quot;* #,##0_-;_-&quot;$&quot;* &quot;-&quot;??_-;_-@"/>
    <numFmt numFmtId="165" formatCode="_-&quot;$&quot;* #,##0.00_-;\-&quot;$&quot;* #,##0.00_-;_-&quot;$&quot;* &quot;-&quot;??_-;_-@"/>
    <numFmt numFmtId="166" formatCode="_-* #,##0.00_-;\-* #,##0.00_-;_-* &quot;-&quot;??_-;_-@"/>
    <numFmt numFmtId="167" formatCode="_-* #,##0_-;\(#,##0\)_-;_-* &quot;-&quot;_-;_-@"/>
    <numFmt numFmtId="168" formatCode="#,##0;\(#,##0\)"/>
    <numFmt numFmtId="169" formatCode="_(* #,##0_);_(* \(#,##0\);_(* &quot;-&quot;??_);_(@_)"/>
    <numFmt numFmtId="170" formatCode="_(* #,##0.0_);_(* \(#,##0.0\);_(* &quot;-&quot;?_);_(@_)"/>
    <numFmt numFmtId="171" formatCode="_(* #,##0_);_(* \(#,##0\);_(* &quot;-&quot;?_);_(@_)"/>
    <numFmt numFmtId="172" formatCode="_(* #,##0.00_);_(* \(#,##0.00\);_(* &quot;-&quot;??_);_(@_)"/>
    <numFmt numFmtId="173" formatCode="#,##0.00;\(#,##0.00\)"/>
    <numFmt numFmtId="174" formatCode="&quot;$&quot;\ #,##0.00;&quot;$&quot;\ \(#,##0.00\)"/>
    <numFmt numFmtId="175" formatCode="_-* #,##0_-;\-* #,##0_-;_-* &quot;-&quot;_-;_-@"/>
    <numFmt numFmtId="176" formatCode="&quot;$&quot;#,##0;&quot;$&quot;\(#,##0\)"/>
  </numFmts>
  <fonts count="58">
    <font>
      <sz val="11.0"/>
      <color theme="1"/>
      <name val="Open Sans"/>
      <scheme val="minor"/>
    </font>
    <font>
      <sz val="10.0"/>
      <color theme="1"/>
      <name val="Roboto"/>
    </font>
    <font>
      <b/>
      <sz val="10.0"/>
      <color theme="1"/>
      <name val="Roboto"/>
    </font>
    <font>
      <sz val="10.0"/>
      <color theme="0"/>
      <name val="Roboto"/>
    </font>
    <font>
      <b/>
      <sz val="10.0"/>
      <color rgb="FF000000"/>
      <name val="Roboto"/>
    </font>
    <font>
      <sz val="10.0"/>
      <color rgb="FF000000"/>
      <name val="Roboto"/>
    </font>
    <font>
      <sz val="10.0"/>
      <color rgb="FFF3F3F4"/>
      <name val="Roboto"/>
    </font>
    <font>
      <b/>
      <sz val="10.0"/>
      <color rgb="FFF3F3F4"/>
      <name val="Roboto"/>
    </font>
    <font>
      <b/>
      <sz val="10.0"/>
      <color theme="0"/>
      <name val="Roboto"/>
    </font>
    <font>
      <sz val="11.0"/>
      <color theme="1"/>
      <name val="Roboto"/>
    </font>
    <font>
      <i/>
      <sz val="10.0"/>
      <color theme="1"/>
      <name val="Roboto"/>
    </font>
    <font>
      <b/>
      <i/>
      <sz val="10.0"/>
      <color rgb="FF000000"/>
      <name val="Roboto"/>
    </font>
    <font/>
    <font>
      <sz val="10.0"/>
      <color theme="0"/>
      <name val="Open Sans"/>
    </font>
    <font>
      <sz val="11.0"/>
      <color theme="1"/>
      <name val="Open Sans"/>
    </font>
    <font>
      <b/>
      <sz val="10.0"/>
      <color rgb="FFFFFFFF"/>
      <name val="Open Sans"/>
    </font>
    <font>
      <sz val="10.0"/>
      <color theme="1"/>
      <name val="Open Sans"/>
    </font>
    <font>
      <b/>
      <sz val="10.0"/>
      <color theme="1"/>
      <name val="Open Sans"/>
    </font>
    <font>
      <sz val="10.0"/>
      <color rgb="FF0000FF"/>
      <name val="Open Sans"/>
    </font>
    <font>
      <sz val="9.0"/>
      <color theme="1"/>
      <name val="Open Sans"/>
    </font>
    <font>
      <b/>
      <sz val="9.0"/>
      <color theme="1"/>
      <name val="Open Sans"/>
    </font>
    <font>
      <b/>
      <sz val="9.0"/>
      <color rgb="FF000000"/>
      <name val="Open Sans"/>
    </font>
    <font>
      <sz val="9.0"/>
      <color theme="0"/>
      <name val="Open Sans"/>
    </font>
    <font>
      <b/>
      <sz val="9.0"/>
      <color theme="0"/>
      <name val="Open Sans"/>
    </font>
    <font>
      <sz val="9.0"/>
      <color theme="1"/>
      <name val="Merriweather"/>
    </font>
    <font>
      <b/>
      <sz val="9.0"/>
      <color rgb="FF000000"/>
      <name val="Merriweather"/>
    </font>
    <font>
      <b/>
      <sz val="10.0"/>
      <color theme="0"/>
      <name val="Open Sans"/>
    </font>
    <font>
      <sz val="9.0"/>
      <color rgb="FF000000"/>
      <name val="Open Sans"/>
    </font>
    <font>
      <b/>
      <sz val="12.0"/>
      <color theme="1"/>
      <name val="Open Sans"/>
    </font>
    <font>
      <b/>
      <sz val="9.0"/>
      <color rgb="FFFF0000"/>
      <name val="Open Sans"/>
    </font>
    <font>
      <sz val="9.0"/>
      <color rgb="FFFF0000"/>
      <name val="Open Sans"/>
    </font>
    <font>
      <sz val="9.0"/>
      <color rgb="FFE7E6E6"/>
      <name val="Open Sans"/>
    </font>
    <font>
      <sz val="8.0"/>
      <color rgb="FF000000"/>
      <name val="Open Sans"/>
    </font>
    <font>
      <b/>
      <sz val="10.0"/>
      <color rgb="FF000000"/>
      <name val="Open Sans"/>
    </font>
    <font>
      <sz val="12.0"/>
      <color theme="1"/>
      <name val="Open Sans"/>
    </font>
    <font>
      <b/>
      <sz val="11.0"/>
      <color theme="1"/>
      <name val="Open Sans"/>
    </font>
    <font>
      <b/>
      <sz val="11.0"/>
      <color theme="1"/>
      <name val="Roboto"/>
    </font>
    <font>
      <b/>
      <sz val="10.0"/>
      <color theme="0"/>
      <name val="Merriweather"/>
    </font>
    <font>
      <sz val="10.0"/>
      <color theme="0"/>
      <name val="Merriweather"/>
    </font>
    <font>
      <b/>
      <sz val="10.0"/>
      <color theme="1"/>
      <name val="Merriweather"/>
    </font>
    <font>
      <sz val="10.0"/>
      <color rgb="FFF3F3F4"/>
      <name val="Open Sans"/>
    </font>
    <font>
      <b/>
      <sz val="10.0"/>
      <color rgb="FFF3F3F4"/>
      <name val="Merriweather"/>
    </font>
    <font>
      <sz val="10.0"/>
      <color rgb="FFF3F3F4"/>
      <name val="Merriweather"/>
    </font>
    <font>
      <i/>
      <sz val="10.0"/>
      <color theme="1"/>
      <name val="Open Sans"/>
    </font>
    <font>
      <sz val="10.0"/>
      <color theme="1"/>
      <name val="Merriweather"/>
    </font>
    <font>
      <b/>
      <i/>
      <sz val="10.0"/>
      <color theme="1"/>
      <name val="Open Sans"/>
    </font>
    <font>
      <b/>
      <sz val="12.0"/>
      <color theme="1"/>
      <name val="Helvetica Neue"/>
    </font>
    <font>
      <sz val="10.0"/>
      <color theme="1"/>
      <name val="Arial"/>
    </font>
    <font>
      <sz val="8.0"/>
      <color theme="1"/>
      <name val="Helvetica Neue"/>
    </font>
    <font>
      <sz val="8.0"/>
      <color rgb="FF00B0F0"/>
      <name val="Helvetica Neue"/>
    </font>
    <font>
      <sz val="6.0"/>
      <color theme="1"/>
      <name val="Helvetica Neue"/>
    </font>
    <font>
      <b/>
      <sz val="8.0"/>
      <color theme="1"/>
      <name val="Helvetica Neue"/>
    </font>
    <font>
      <b/>
      <sz val="10.0"/>
      <color theme="1"/>
      <name val="Arial"/>
    </font>
    <font>
      <i/>
      <sz val="10.0"/>
      <color theme="1"/>
      <name val="Arial"/>
    </font>
    <font>
      <b/>
      <sz val="10.0"/>
      <color theme="0"/>
      <name val="Arial"/>
    </font>
    <font>
      <vertAlign val="superscript"/>
      <sz val="10.0"/>
      <color theme="1"/>
      <name val="Arial"/>
    </font>
    <font>
      <i/>
      <sz val="11.0"/>
      <color theme="1"/>
      <name val="Open Sans"/>
    </font>
    <font>
      <b/>
      <sz val="11.0"/>
      <color theme="1"/>
      <name val="Merriweather"/>
    </font>
  </fonts>
  <fills count="26">
    <fill>
      <patternFill patternType="none"/>
    </fill>
    <fill>
      <patternFill patternType="lightGray"/>
    </fill>
    <fill>
      <patternFill patternType="solid">
        <fgColor rgb="FF00994C"/>
        <bgColor rgb="FF00994C"/>
      </patternFill>
    </fill>
    <fill>
      <patternFill patternType="solid">
        <fgColor rgb="FF53EB45"/>
        <bgColor rgb="FF53EB45"/>
      </patternFill>
    </fill>
    <fill>
      <patternFill patternType="solid">
        <fgColor theme="0"/>
        <bgColor theme="0"/>
      </patternFill>
    </fill>
    <fill>
      <patternFill patternType="solid">
        <fgColor theme="6"/>
        <bgColor theme="6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theme="8"/>
        <bgColor theme="8"/>
      </patternFill>
    </fill>
    <fill>
      <patternFill patternType="solid">
        <fgColor rgb="FFF3F3F4"/>
        <bgColor rgb="FFF3F3F4"/>
      </patternFill>
    </fill>
    <fill>
      <patternFill patternType="solid">
        <fgColor rgb="FF595959"/>
        <bgColor rgb="FF595959"/>
      </patternFill>
    </fill>
    <fill>
      <patternFill patternType="solid">
        <fgColor rgb="FFA5A5A5"/>
        <bgColor rgb="FFA5A5A5"/>
      </patternFill>
    </fill>
    <fill>
      <patternFill patternType="solid">
        <fgColor rgb="FFC3C3C3"/>
        <bgColor rgb="FFC3C3C3"/>
      </patternFill>
    </fill>
    <fill>
      <patternFill patternType="solid">
        <fgColor rgb="FFE7E6E6"/>
        <bgColor rgb="FFE7E6E6"/>
      </patternFill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  <fill>
      <patternFill patternType="solid">
        <fgColor rgb="FFE2D8AF"/>
        <bgColor rgb="FFE2D8AF"/>
      </patternFill>
    </fill>
    <fill>
      <patternFill patternType="solid">
        <fgColor rgb="FFF0EAE9"/>
        <bgColor rgb="FFF0EAE9"/>
      </patternFill>
    </fill>
    <fill>
      <patternFill patternType="solid">
        <fgColor rgb="FF66FFFF"/>
        <bgColor rgb="FF66FFFF"/>
      </patternFill>
    </fill>
    <fill>
      <patternFill patternType="solid">
        <fgColor rgb="FFD0CECE"/>
        <bgColor rgb="FFD0CECE"/>
      </patternFill>
    </fill>
    <fill>
      <patternFill patternType="solid">
        <fgColor rgb="FFFFFF00"/>
        <bgColor rgb="FFFFFF00"/>
      </patternFill>
    </fill>
    <fill>
      <patternFill patternType="solid">
        <fgColor rgb="FF009991"/>
        <bgColor rgb="FF009991"/>
      </patternFill>
    </fill>
    <fill>
      <patternFill patternType="solid">
        <fgColor rgb="FF00B0F0"/>
        <bgColor rgb="FF00B0F0"/>
      </patternFill>
    </fill>
    <fill>
      <patternFill patternType="solid">
        <fgColor rgb="FF00590B"/>
        <bgColor rgb="FF00590B"/>
      </patternFill>
    </fill>
    <fill>
      <patternFill patternType="solid">
        <fgColor rgb="FF33FF99"/>
        <bgColor rgb="FF33FF99"/>
      </patternFill>
    </fill>
    <fill>
      <patternFill patternType="solid">
        <fgColor rgb="FFD6FFEA"/>
        <bgColor rgb="FFD6FFEA"/>
      </patternFill>
    </fill>
  </fills>
  <borders count="54">
    <border/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</border>
    <border>
      <left style="thin">
        <color rgb="FF000000"/>
      </left>
      <right/>
      <top style="thin">
        <color rgb="FF000000"/>
      </top>
      <bottom style="double">
        <color rgb="FF000000"/>
      </bottom>
    </border>
    <border>
      <left/>
      <right/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thin">
        <color rgb="FF000000"/>
      </top>
      <bottom style="double">
        <color rgb="FF000000"/>
      </bottom>
    </border>
    <border>
      <left/>
      <top/>
      <bottom/>
    </border>
    <border>
      <top/>
      <bottom/>
    </border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 style="medium">
        <color rgb="FFFFFFFF"/>
      </left>
      <right style="medium">
        <color rgb="FFFFFFFF"/>
      </right>
      <top style="thin">
        <color theme="0"/>
      </top>
      <bottom/>
    </border>
    <border>
      <left/>
      <right style="medium">
        <color rgb="FFFFFFFF"/>
      </right>
      <top/>
      <bottom style="medium">
        <color rgb="FFFFFFFF"/>
      </bottom>
    </border>
    <border>
      <left style="thin">
        <color theme="0"/>
      </left>
      <right style="medium">
        <color rgb="FFFFFFFF"/>
      </right>
      <top style="thin">
        <color theme="0"/>
      </top>
    </border>
    <border>
      <left style="thin">
        <color theme="0"/>
      </left>
      <right style="medium">
        <color rgb="FFFFFFFF"/>
      </right>
      <bottom style="thin">
        <color theme="0"/>
      </bottom>
    </border>
    <border>
      <left/>
      <right style="medium">
        <color rgb="FFFFFFFF"/>
      </right>
      <top/>
      <bottom/>
    </border>
    <border>
      <left style="medium">
        <color rgb="FFFFFFFF"/>
      </left>
      <right style="medium">
        <color rgb="FFFFFFFF"/>
      </right>
      <top/>
      <bottom style="medium">
        <color rgb="FFFFFFFF"/>
      </bottom>
    </border>
    <border>
      <left style="medium">
        <color rgb="FFFFFFFF"/>
      </left>
      <top style="medium">
        <color rgb="FFFFFFFF"/>
      </top>
      <bottom style="medium">
        <color rgb="FFFFFFFF"/>
      </bottom>
    </border>
    <border>
      <top style="medium">
        <color rgb="FFFFFFFF"/>
      </top>
      <bottom style="medium">
        <color rgb="FFFFFFFF"/>
      </bottom>
    </border>
    <border>
      <left/>
      <right/>
      <top style="medium">
        <color rgb="FFFFFFFF"/>
      </top>
      <bottom style="medium">
        <color rgb="FFFFFFFF"/>
      </bottom>
    </border>
    <border>
      <left style="thin">
        <color theme="0"/>
      </left>
      <right style="medium">
        <color rgb="FFFFFFFF"/>
      </right>
      <top style="medium">
        <color rgb="FFFFFFFF"/>
      </top>
      <bottom style="medium">
        <color rgb="FFFFFFFF"/>
      </bottom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</border>
    <border>
      <left style="thin">
        <color theme="0"/>
      </left>
      <right style="medium">
        <color rgb="FFFFFFFF"/>
      </right>
      <top style="thin">
        <color theme="0"/>
      </top>
      <bottom/>
    </border>
    <border>
      <left style="medium">
        <color rgb="FFFFFFFF"/>
      </left>
      <top style="thin">
        <color theme="0"/>
      </top>
      <bottom style="medium">
        <color rgb="FFFFFFFF"/>
      </bottom>
    </border>
    <border>
      <top style="thin">
        <color theme="0"/>
      </top>
      <bottom style="medium">
        <color rgb="FFFFFFFF"/>
      </bottom>
    </border>
    <border>
      <right style="medium">
        <color rgb="FFFFFFFF"/>
      </right>
      <top style="thin">
        <color theme="0"/>
      </top>
      <bottom style="medium">
        <color rgb="FFFFFFFF"/>
      </bottom>
    </border>
    <border>
      <left/>
      <right style="medium">
        <color rgb="FFFFFFFF"/>
      </right>
      <top style="medium">
        <color rgb="FFFFFFFF"/>
      </top>
      <bottom style="medium">
        <color rgb="FFFFFFFF"/>
      </bottom>
    </border>
    <border>
      <right style="medium">
        <color rgb="FFFFFFFF"/>
      </right>
      <top style="medium">
        <color rgb="FFFFFFFF"/>
      </top>
      <bottom style="medium">
        <color rgb="FFFFFFFF"/>
      </bottom>
    </border>
    <border>
      <left/>
      <right/>
      <top/>
      <bottom style="thin">
        <color rgb="FF000000"/>
      </bottom>
    </border>
    <border>
      <left/>
      <right/>
      <top/>
      <bottom style="double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9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shrinkToFit="0" wrapText="1"/>
    </xf>
    <xf borderId="0" fillId="0" fontId="1" numFmtId="0" xfId="0" applyAlignment="1" applyFont="1">
      <alignment readingOrder="0"/>
    </xf>
    <xf borderId="1" fillId="2" fontId="1" numFmtId="0" xfId="0" applyBorder="1" applyFill="1" applyFont="1"/>
    <xf borderId="0" fillId="0" fontId="1" numFmtId="0" xfId="0" applyAlignment="1" applyFont="1">
      <alignment horizontal="center" readingOrder="0"/>
    </xf>
    <xf borderId="0" fillId="0" fontId="3" numFmtId="0" xfId="0" applyFont="1"/>
    <xf borderId="2" fillId="3" fontId="4" numFmtId="0" xfId="0" applyBorder="1" applyFill="1" applyFont="1"/>
    <xf borderId="3" fillId="3" fontId="5" numFmtId="0" xfId="0" applyBorder="1" applyFont="1"/>
    <xf borderId="3" fillId="3" fontId="4" numFmtId="17" xfId="0" applyAlignment="1" applyBorder="1" applyFont="1" applyNumberFormat="1">
      <alignment horizontal="center"/>
    </xf>
    <xf borderId="4" fillId="3" fontId="4" numFmtId="0" xfId="0" applyAlignment="1" applyBorder="1" applyFont="1">
      <alignment horizontal="center"/>
    </xf>
    <xf borderId="1" fillId="4" fontId="6" numFmtId="0" xfId="0" applyBorder="1" applyFill="1" applyFont="1"/>
    <xf borderId="5" fillId="4" fontId="7" numFmtId="0" xfId="0" applyBorder="1" applyFont="1"/>
    <xf borderId="1" fillId="4" fontId="7" numFmtId="17" xfId="0" applyBorder="1" applyFont="1" applyNumberFormat="1"/>
    <xf borderId="6" fillId="5" fontId="8" numFmtId="0" xfId="0" applyBorder="1" applyFill="1" applyFont="1"/>
    <xf borderId="7" fillId="0" fontId="2" numFmtId="0" xfId="0" applyAlignment="1" applyBorder="1" applyFont="1">
      <alignment readingOrder="0"/>
    </xf>
    <xf borderId="0" fillId="0" fontId="1" numFmtId="164" xfId="0" applyFont="1" applyNumberFormat="1"/>
    <xf borderId="1" fillId="4" fontId="1" numFmtId="0" xfId="0" applyBorder="1" applyFont="1"/>
    <xf quotePrefix="1" borderId="1" fillId="4" fontId="1" numFmtId="0" xfId="0" applyBorder="1" applyFont="1"/>
    <xf borderId="0" fillId="0" fontId="9" numFmtId="0" xfId="0" applyFont="1"/>
    <xf borderId="5" fillId="4" fontId="10" numFmtId="0" xfId="0" applyAlignment="1" applyBorder="1" applyFont="1">
      <alignment readingOrder="0"/>
    </xf>
    <xf borderId="0" fillId="0" fontId="1" numFmtId="164" xfId="0" applyAlignment="1" applyFont="1" applyNumberFormat="1">
      <alignment horizontal="right"/>
    </xf>
    <xf borderId="6" fillId="5" fontId="8" numFmtId="164" xfId="0" applyBorder="1" applyFont="1" applyNumberFormat="1"/>
    <xf borderId="8" fillId="3" fontId="4" numFmtId="0" xfId="0" applyAlignment="1" applyBorder="1" applyFont="1">
      <alignment readingOrder="0"/>
    </xf>
    <xf borderId="9" fillId="3" fontId="4" numFmtId="0" xfId="0" applyBorder="1" applyFont="1"/>
    <xf borderId="9" fillId="3" fontId="4" numFmtId="164" xfId="0" applyBorder="1" applyFont="1" applyNumberFormat="1"/>
    <xf borderId="10" fillId="3" fontId="4" numFmtId="164" xfId="0" applyBorder="1" applyFont="1" applyNumberFormat="1"/>
    <xf borderId="7" fillId="0" fontId="1" numFmtId="0" xfId="0" applyBorder="1" applyFont="1"/>
    <xf borderId="7" fillId="0" fontId="10" numFmtId="0" xfId="0" applyAlignment="1" applyBorder="1" applyFont="1">
      <alignment readingOrder="0"/>
    </xf>
    <xf borderId="8" fillId="3" fontId="11" numFmtId="0" xfId="0" applyAlignment="1" applyBorder="1" applyFont="1">
      <alignment readingOrder="0"/>
    </xf>
    <xf borderId="9" fillId="3" fontId="5" numFmtId="0" xfId="0" applyBorder="1" applyFont="1"/>
    <xf borderId="6" fillId="5" fontId="3" numFmtId="0" xfId="0" applyBorder="1" applyFont="1"/>
    <xf borderId="11" fillId="0" fontId="1" numFmtId="9" xfId="0" applyBorder="1" applyFont="1" applyNumberFormat="1"/>
    <xf borderId="12" fillId="0" fontId="10" numFmtId="0" xfId="0" applyAlignment="1" applyBorder="1" applyFont="1">
      <alignment readingOrder="0"/>
    </xf>
    <xf borderId="13" fillId="0" fontId="1" numFmtId="0" xfId="0" applyBorder="1" applyFont="1"/>
    <xf borderId="13" fillId="0" fontId="1" numFmtId="164" xfId="0" applyBorder="1" applyFont="1" applyNumberFormat="1"/>
    <xf borderId="14" fillId="5" fontId="8" numFmtId="164" xfId="0" applyBorder="1" applyFont="1" applyNumberFormat="1"/>
    <xf borderId="7" fillId="0" fontId="10" numFmtId="0" xfId="0" applyBorder="1" applyFont="1"/>
    <xf borderId="12" fillId="0" fontId="10" numFmtId="0" xfId="0" applyBorder="1" applyFont="1"/>
    <xf borderId="12" fillId="0" fontId="1" numFmtId="0" xfId="0" applyBorder="1" applyFont="1"/>
    <xf borderId="15" fillId="0" fontId="1" numFmtId="0" xfId="0" applyBorder="1" applyFont="1"/>
    <xf borderId="16" fillId="0" fontId="1" numFmtId="0" xfId="0" applyAlignment="1" applyBorder="1" applyFont="1">
      <alignment horizontal="center" shrinkToFit="0" wrapText="1"/>
    </xf>
    <xf borderId="17" fillId="0" fontId="12" numFmtId="0" xfId="0" applyBorder="1" applyFont="1"/>
    <xf borderId="18" fillId="0" fontId="12" numFmtId="0" xfId="0" applyBorder="1" applyFont="1"/>
    <xf borderId="19" fillId="0" fontId="12" numFmtId="0" xfId="0" applyBorder="1" applyFont="1"/>
    <xf borderId="20" fillId="0" fontId="12" numFmtId="0" xfId="0" applyBorder="1" applyFont="1"/>
    <xf borderId="21" fillId="0" fontId="12" numFmtId="0" xfId="0" applyBorder="1" applyFont="1"/>
    <xf borderId="22" fillId="0" fontId="12" numFmtId="0" xfId="0" applyBorder="1" applyFont="1"/>
    <xf borderId="23" fillId="0" fontId="12" numFmtId="0" xfId="0" applyBorder="1" applyFont="1"/>
    <xf borderId="0" fillId="0" fontId="1" numFmtId="15" xfId="0" applyFont="1" applyNumberFormat="1"/>
    <xf borderId="0" fillId="0" fontId="1" numFmtId="165" xfId="0" applyFont="1" applyNumberFormat="1"/>
    <xf borderId="0" fillId="0" fontId="1" numFmtId="166" xfId="0" applyFont="1" applyNumberFormat="1"/>
    <xf borderId="13" fillId="0" fontId="1" numFmtId="165" xfId="0" applyBorder="1" applyFont="1" applyNumberFormat="1"/>
    <xf borderId="24" fillId="0" fontId="2" numFmtId="0" xfId="0" applyBorder="1" applyFont="1"/>
    <xf borderId="24" fillId="0" fontId="2" numFmtId="164" xfId="0" applyBorder="1" applyFont="1" applyNumberFormat="1"/>
    <xf borderId="24" fillId="0" fontId="2" numFmtId="0" xfId="0" applyAlignment="1" applyBorder="1" applyFont="1">
      <alignment readingOrder="0"/>
    </xf>
    <xf borderId="0" fillId="0" fontId="1" numFmtId="2" xfId="0" applyFont="1" applyNumberFormat="1"/>
    <xf borderId="25" fillId="2" fontId="13" numFmtId="167" xfId="0" applyAlignment="1" applyBorder="1" applyFont="1" applyNumberFormat="1">
      <alignment horizontal="center"/>
    </xf>
    <xf borderId="26" fillId="0" fontId="12" numFmtId="0" xfId="0" applyBorder="1" applyFont="1"/>
    <xf borderId="0" fillId="0" fontId="14" numFmtId="0" xfId="0" applyFont="1"/>
    <xf borderId="1" fillId="2" fontId="15" numFmtId="0" xfId="0" applyBorder="1" applyFont="1"/>
    <xf borderId="1" fillId="2" fontId="15" numFmtId="0" xfId="0" applyAlignment="1" applyBorder="1" applyFont="1">
      <alignment horizontal="center"/>
    </xf>
    <xf borderId="0" fillId="0" fontId="15" numFmtId="0" xfId="0" applyFont="1"/>
    <xf borderId="0" fillId="0" fontId="15" numFmtId="0" xfId="0" applyAlignment="1" applyFont="1">
      <alignment horizontal="center"/>
    </xf>
    <xf borderId="0" fillId="0" fontId="16" numFmtId="168" xfId="0" applyAlignment="1" applyFont="1" applyNumberFormat="1">
      <alignment horizontal="right"/>
    </xf>
    <xf borderId="0" fillId="0" fontId="17" numFmtId="0" xfId="0" applyAlignment="1" applyFont="1">
      <alignment horizontal="left"/>
    </xf>
    <xf borderId="0" fillId="0" fontId="16" numFmtId="0" xfId="0" applyAlignment="1" applyFont="1">
      <alignment horizontal="left"/>
    </xf>
    <xf borderId="0" fillId="0" fontId="18" numFmtId="168" xfId="0" applyAlignment="1" applyFont="1" applyNumberFormat="1">
      <alignment horizontal="right"/>
    </xf>
    <xf borderId="27" fillId="0" fontId="16" numFmtId="0" xfId="0" applyAlignment="1" applyBorder="1" applyFont="1">
      <alignment horizontal="left"/>
    </xf>
    <xf borderId="27" fillId="0" fontId="16" numFmtId="168" xfId="0" applyAlignment="1" applyBorder="1" applyFont="1" applyNumberFormat="1">
      <alignment horizontal="right"/>
    </xf>
    <xf borderId="0" fillId="0" fontId="17" numFmtId="0" xfId="0" applyFont="1"/>
    <xf borderId="28" fillId="0" fontId="16" numFmtId="168" xfId="0" applyAlignment="1" applyBorder="1" applyFont="1" applyNumberFormat="1">
      <alignment horizontal="right"/>
    </xf>
    <xf borderId="29" fillId="6" fontId="17" numFmtId="168" xfId="0" applyBorder="1" applyFill="1" applyFont="1" applyNumberFormat="1"/>
    <xf borderId="29" fillId="6" fontId="17" numFmtId="168" xfId="0" applyAlignment="1" applyBorder="1" applyFont="1" applyNumberFormat="1">
      <alignment horizontal="right"/>
    </xf>
    <xf borderId="1" fillId="7" fontId="16" numFmtId="0" xfId="0" applyAlignment="1" applyBorder="1" applyFill="1" applyFont="1">
      <alignment horizontal="left"/>
    </xf>
    <xf borderId="3" fillId="8" fontId="17" numFmtId="0" xfId="0" applyBorder="1" applyFill="1" applyFont="1"/>
    <xf borderId="3" fillId="8" fontId="17" numFmtId="168" xfId="0" applyAlignment="1" applyBorder="1" applyFont="1" applyNumberFormat="1">
      <alignment horizontal="right"/>
    </xf>
    <xf borderId="1" fillId="8" fontId="14" numFmtId="0" xfId="0" applyBorder="1" applyFont="1"/>
    <xf borderId="1" fillId="4" fontId="19" numFmtId="0" xfId="0" applyBorder="1" applyFont="1"/>
    <xf borderId="1" fillId="9" fontId="20" numFmtId="0" xfId="0" applyBorder="1" applyFill="1" applyFont="1"/>
    <xf borderId="30" fillId="4" fontId="21" numFmtId="0" xfId="0" applyAlignment="1" applyBorder="1" applyFont="1">
      <alignment horizontal="center" readingOrder="1" shrinkToFit="0" vertical="center" wrapText="1"/>
    </xf>
    <xf borderId="1" fillId="4" fontId="20" numFmtId="0" xfId="0" applyBorder="1" applyFont="1"/>
    <xf borderId="25" fillId="4" fontId="22" numFmtId="0" xfId="0" applyAlignment="1" applyBorder="1" applyFont="1">
      <alignment horizontal="center"/>
    </xf>
    <xf borderId="1" fillId="4" fontId="20" numFmtId="15" xfId="0" applyBorder="1" applyFont="1" applyNumberFormat="1"/>
    <xf borderId="30" fillId="10" fontId="23" numFmtId="0" xfId="0" applyAlignment="1" applyBorder="1" applyFill="1" applyFont="1">
      <alignment horizontal="center" readingOrder="1" shrinkToFit="0" vertical="center" wrapText="1"/>
    </xf>
    <xf borderId="1" fillId="4" fontId="19" numFmtId="0" xfId="0" applyAlignment="1" applyBorder="1" applyFont="1">
      <alignment horizontal="right"/>
    </xf>
    <xf borderId="31" fillId="10" fontId="23" numFmtId="0" xfId="0" applyAlignment="1" applyBorder="1" applyFont="1">
      <alignment horizontal="center" readingOrder="1" shrinkToFit="0" vertical="center" wrapText="1"/>
    </xf>
    <xf borderId="30" fillId="11" fontId="23" numFmtId="0" xfId="0" applyAlignment="1" applyBorder="1" applyFill="1" applyFont="1">
      <alignment horizontal="center" readingOrder="1" shrinkToFit="0" vertical="center" wrapText="1"/>
    </xf>
    <xf borderId="1" fillId="4" fontId="24" numFmtId="0" xfId="0" applyBorder="1" applyFont="1"/>
    <xf borderId="1" fillId="4" fontId="21" numFmtId="0" xfId="0" applyAlignment="1" applyBorder="1" applyFont="1">
      <alignment horizontal="center" readingOrder="1" shrinkToFit="0" vertical="center" wrapText="1"/>
    </xf>
    <xf borderId="1" fillId="4" fontId="24" numFmtId="0" xfId="0" applyAlignment="1" applyBorder="1" applyFont="1">
      <alignment horizontal="right"/>
    </xf>
    <xf borderId="1" fillId="4" fontId="25" numFmtId="0" xfId="0" applyAlignment="1" applyBorder="1" applyFont="1">
      <alignment horizontal="center" readingOrder="1" shrinkToFit="0" vertical="center" wrapText="1"/>
    </xf>
    <xf borderId="0" fillId="0" fontId="19" numFmtId="0" xfId="0" applyFont="1"/>
    <xf borderId="32" fillId="2" fontId="26" numFmtId="0" xfId="0" applyAlignment="1" applyBorder="1" applyFont="1">
      <alignment horizontal="left" readingOrder="1" shrinkToFit="0" vertical="center" wrapText="1"/>
    </xf>
    <xf borderId="30" fillId="4" fontId="27" numFmtId="0" xfId="0" applyAlignment="1" applyBorder="1" applyFont="1">
      <alignment horizontal="left" readingOrder="1" shrinkToFit="0" wrapText="1"/>
    </xf>
    <xf borderId="33" fillId="0" fontId="12" numFmtId="0" xfId="0" applyBorder="1" applyFont="1"/>
    <xf borderId="34" fillId="4" fontId="27" numFmtId="0" xfId="0" applyAlignment="1" applyBorder="1" applyFont="1">
      <alignment horizontal="left" readingOrder="1" shrinkToFit="0" wrapText="1"/>
    </xf>
    <xf borderId="35" fillId="10" fontId="23" numFmtId="0" xfId="0" applyAlignment="1" applyBorder="1" applyFont="1">
      <alignment horizontal="center" readingOrder="1" shrinkToFit="0" vertical="center" wrapText="1"/>
    </xf>
    <xf borderId="31" fillId="11" fontId="23" numFmtId="0" xfId="0" applyAlignment="1" applyBorder="1" applyFont="1">
      <alignment horizontal="center" readingOrder="1" shrinkToFit="0" vertical="center" wrapText="1"/>
    </xf>
    <xf borderId="30" fillId="12" fontId="21" numFmtId="0" xfId="0" applyAlignment="1" applyBorder="1" applyFill="1" applyFont="1">
      <alignment horizontal="left" readingOrder="1" shrinkToFit="0" vertical="center" wrapText="1"/>
    </xf>
    <xf borderId="1" fillId="4" fontId="27" numFmtId="0" xfId="0" applyAlignment="1" applyBorder="1" applyFont="1">
      <alignment horizontal="left" readingOrder="1" shrinkToFit="0" wrapText="1"/>
    </xf>
    <xf borderId="36" fillId="12" fontId="21" numFmtId="0" xfId="0" applyAlignment="1" applyBorder="1" applyFont="1">
      <alignment horizontal="center" readingOrder="1" shrinkToFit="0" vertical="center" wrapText="1"/>
    </xf>
    <xf borderId="37" fillId="0" fontId="12" numFmtId="0" xfId="0" applyBorder="1" applyFont="1"/>
    <xf borderId="38" fillId="12" fontId="21" numFmtId="0" xfId="0" applyAlignment="1" applyBorder="1" applyFont="1">
      <alignment horizontal="left" readingOrder="1" shrinkToFit="0" vertical="center" wrapText="1"/>
    </xf>
    <xf borderId="39" fillId="9" fontId="28" numFmtId="0" xfId="0" applyAlignment="1" applyBorder="1" applyFont="1">
      <alignment horizontal="left" readingOrder="1" shrinkToFit="0" wrapText="1"/>
    </xf>
    <xf borderId="40" fillId="4" fontId="20" numFmtId="0" xfId="0" applyAlignment="1" applyBorder="1" applyFont="1">
      <alignment horizontal="left" readingOrder="1" shrinkToFit="0" wrapText="1"/>
    </xf>
    <xf borderId="40" fillId="9" fontId="20" numFmtId="169" xfId="0" applyAlignment="1" applyBorder="1" applyFont="1" applyNumberFormat="1">
      <alignment horizontal="left" readingOrder="1" shrinkToFit="0" wrapText="1"/>
    </xf>
    <xf borderId="40" fillId="9" fontId="20" numFmtId="9" xfId="0" applyAlignment="1" applyBorder="1" applyFont="1" applyNumberFormat="1">
      <alignment horizontal="right" readingOrder="1" shrinkToFit="0" wrapText="1"/>
    </xf>
    <xf borderId="40" fillId="9" fontId="20" numFmtId="1" xfId="0" applyAlignment="1" applyBorder="1" applyFont="1" applyNumberFormat="1">
      <alignment horizontal="right" readingOrder="1" shrinkToFit="0" wrapText="1"/>
    </xf>
    <xf borderId="40" fillId="9" fontId="29" numFmtId="1" xfId="0" applyAlignment="1" applyBorder="1" applyFont="1" applyNumberFormat="1">
      <alignment horizontal="right" readingOrder="1" shrinkToFit="0" wrapText="1"/>
    </xf>
    <xf borderId="40" fillId="9" fontId="20" numFmtId="169" xfId="0" applyAlignment="1" applyBorder="1" applyFont="1" applyNumberFormat="1">
      <alignment horizontal="right" readingOrder="1" shrinkToFit="0" wrapText="1"/>
    </xf>
    <xf borderId="1" fillId="9" fontId="19" numFmtId="0" xfId="0" applyBorder="1" applyFont="1"/>
    <xf quotePrefix="1" borderId="1" fillId="9" fontId="19" numFmtId="0" xfId="0" applyBorder="1" applyFont="1"/>
    <xf borderId="39" fillId="9" fontId="19" numFmtId="0" xfId="0" applyAlignment="1" applyBorder="1" applyFont="1">
      <alignment horizontal="left" readingOrder="1" shrinkToFit="0" wrapText="1"/>
    </xf>
    <xf borderId="40" fillId="4" fontId="19" numFmtId="0" xfId="0" applyAlignment="1" applyBorder="1" applyFont="1">
      <alignment horizontal="left" readingOrder="1" shrinkToFit="0" wrapText="1"/>
    </xf>
    <xf borderId="40" fillId="9" fontId="19" numFmtId="169" xfId="0" applyAlignment="1" applyBorder="1" applyFont="1" applyNumberFormat="1">
      <alignment horizontal="left" readingOrder="1" shrinkToFit="0" wrapText="1"/>
    </xf>
    <xf borderId="40" fillId="9" fontId="19" numFmtId="9" xfId="0" applyAlignment="1" applyBorder="1" applyFont="1" applyNumberFormat="1">
      <alignment horizontal="right" readingOrder="1" shrinkToFit="0" wrapText="1"/>
    </xf>
    <xf borderId="40" fillId="9" fontId="19" numFmtId="1" xfId="0" applyAlignment="1" applyBorder="1" applyFont="1" applyNumberFormat="1">
      <alignment horizontal="right" readingOrder="1" shrinkToFit="0" wrapText="1"/>
    </xf>
    <xf borderId="40" fillId="9" fontId="30" numFmtId="1" xfId="0" applyAlignment="1" applyBorder="1" applyFont="1" applyNumberFormat="1">
      <alignment horizontal="right" readingOrder="1" shrinkToFit="0" wrapText="1"/>
    </xf>
    <xf borderId="39" fillId="9" fontId="20" numFmtId="0" xfId="0" applyAlignment="1" applyBorder="1" applyFont="1">
      <alignment horizontal="left" readingOrder="1" shrinkToFit="0" wrapText="1"/>
    </xf>
    <xf quotePrefix="1" borderId="1" fillId="9" fontId="20" numFmtId="0" xfId="0" applyBorder="1" applyFont="1"/>
    <xf borderId="1" fillId="9" fontId="31" numFmtId="0" xfId="0" applyBorder="1" applyFont="1"/>
    <xf borderId="1" fillId="13" fontId="19" numFmtId="0" xfId="0" applyBorder="1" applyFill="1" applyFont="1"/>
    <xf borderId="30" fillId="13" fontId="21" numFmtId="0" xfId="0" applyAlignment="1" applyBorder="1" applyFont="1">
      <alignment horizontal="left" readingOrder="1" shrinkToFit="0" vertical="center" wrapText="1"/>
    </xf>
    <xf borderId="36" fillId="13" fontId="21" numFmtId="0" xfId="0" applyAlignment="1" applyBorder="1" applyFont="1">
      <alignment horizontal="center" readingOrder="1" shrinkToFit="0" vertical="center" wrapText="1"/>
    </xf>
    <xf borderId="38" fillId="13" fontId="21" numFmtId="0" xfId="0" applyAlignment="1" applyBorder="1" applyFont="1">
      <alignment horizontal="left" readingOrder="1" shrinkToFit="0" vertical="center" wrapText="1"/>
    </xf>
    <xf borderId="40" fillId="9" fontId="20" numFmtId="170" xfId="0" applyAlignment="1" applyBorder="1" applyFont="1" applyNumberFormat="1">
      <alignment horizontal="left" readingOrder="1" shrinkToFit="0" wrapText="1"/>
    </xf>
    <xf borderId="40" fillId="9" fontId="20" numFmtId="171" xfId="0" applyAlignment="1" applyBorder="1" applyFont="1" applyNumberFormat="1">
      <alignment horizontal="left" readingOrder="1" shrinkToFit="0" wrapText="1"/>
    </xf>
    <xf borderId="40" fillId="9" fontId="19" numFmtId="170" xfId="0" applyAlignment="1" applyBorder="1" applyFont="1" applyNumberFormat="1">
      <alignment horizontal="left" readingOrder="1" shrinkToFit="0" wrapText="1"/>
    </xf>
    <xf borderId="40" fillId="9" fontId="19" numFmtId="171" xfId="0" applyAlignment="1" applyBorder="1" applyFont="1" applyNumberFormat="1">
      <alignment horizontal="left" readingOrder="1" shrinkToFit="0" wrapText="1"/>
    </xf>
    <xf borderId="40" fillId="9" fontId="20" numFmtId="172" xfId="0" applyAlignment="1" applyBorder="1" applyFont="1" applyNumberFormat="1">
      <alignment horizontal="left" readingOrder="1" shrinkToFit="0" wrapText="1"/>
    </xf>
    <xf borderId="40" fillId="9" fontId="19" numFmtId="172" xfId="0" applyAlignment="1" applyBorder="1" applyFont="1" applyNumberFormat="1">
      <alignment horizontal="left" readingOrder="1" shrinkToFit="0" wrapText="1"/>
    </xf>
    <xf borderId="1" fillId="4" fontId="32" numFmtId="0" xfId="0" applyAlignment="1" applyBorder="1" applyFont="1">
      <alignment horizontal="left" readingOrder="1" shrinkToFit="0" vertical="center" wrapText="1"/>
    </xf>
    <xf borderId="1" fillId="4" fontId="32" numFmtId="2" xfId="0" applyAlignment="1" applyBorder="1" applyFont="1" applyNumberFormat="1">
      <alignment horizontal="center" readingOrder="1" shrinkToFit="0" vertical="center" wrapText="1"/>
    </xf>
    <xf borderId="1" fillId="4" fontId="21" numFmtId="0" xfId="0" applyAlignment="1" applyBorder="1" applyFont="1">
      <alignment horizontal="right" readingOrder="1" shrinkToFit="0" vertical="center" wrapText="1"/>
    </xf>
    <xf borderId="25" fillId="4" fontId="27" numFmtId="0" xfId="0" applyAlignment="1" applyBorder="1" applyFont="1">
      <alignment horizontal="left" readingOrder="1" shrinkToFit="0" vertical="center" wrapText="1"/>
    </xf>
    <xf borderId="1" fillId="4" fontId="21" numFmtId="0" xfId="0" applyAlignment="1" applyBorder="1" applyFont="1">
      <alignment horizontal="left" readingOrder="1" shrinkToFit="0" vertical="center" wrapText="1"/>
    </xf>
    <xf borderId="40" fillId="14" fontId="19" numFmtId="9" xfId="0" applyAlignment="1" applyBorder="1" applyFill="1" applyFont="1" applyNumberFormat="1">
      <alignment horizontal="right" readingOrder="1" shrinkToFit="0" wrapText="1"/>
    </xf>
    <xf borderId="1" fillId="15" fontId="27" numFmtId="0" xfId="0" applyAlignment="1" applyBorder="1" applyFill="1" applyFont="1">
      <alignment horizontal="left" readingOrder="1" shrinkToFit="0" wrapText="1"/>
    </xf>
    <xf borderId="41" fillId="2" fontId="33" numFmtId="0" xfId="0" applyAlignment="1" applyBorder="1" applyFont="1">
      <alignment horizontal="left" readingOrder="1" shrinkToFit="0" vertical="center" wrapText="1"/>
    </xf>
    <xf borderId="42" fillId="2" fontId="23" numFmtId="0" xfId="0" applyAlignment="1" applyBorder="1" applyFont="1">
      <alignment horizontal="left" readingOrder="1" shrinkToFit="0" vertical="center" wrapText="1"/>
    </xf>
    <xf borderId="43" fillId="0" fontId="12" numFmtId="0" xfId="0" applyBorder="1" applyFont="1"/>
    <xf borderId="44" fillId="0" fontId="12" numFmtId="0" xfId="0" applyBorder="1" applyFont="1"/>
    <xf borderId="30" fillId="16" fontId="21" numFmtId="0" xfId="0" applyAlignment="1" applyBorder="1" applyFill="1" applyFont="1">
      <alignment horizontal="left" readingOrder="1" shrinkToFit="0" vertical="center" wrapText="1"/>
    </xf>
    <xf borderId="36" fillId="16" fontId="21" numFmtId="0" xfId="0" applyAlignment="1" applyBorder="1" applyFont="1">
      <alignment horizontal="center" readingOrder="1" shrinkToFit="0" vertical="center" wrapText="1"/>
    </xf>
    <xf borderId="45" fillId="17" fontId="20" numFmtId="0" xfId="0" applyAlignment="1" applyBorder="1" applyFill="1" applyFont="1">
      <alignment horizontal="center" readingOrder="1" shrinkToFit="0" wrapText="1"/>
    </xf>
    <xf borderId="36" fillId="17" fontId="19" numFmtId="0" xfId="0" applyAlignment="1" applyBorder="1" applyFont="1">
      <alignment horizontal="left" readingOrder="1" shrinkToFit="0" wrapText="1"/>
    </xf>
    <xf borderId="46" fillId="0" fontId="12" numFmtId="0" xfId="0" applyBorder="1" applyFont="1"/>
    <xf borderId="0" fillId="0" fontId="34" numFmtId="0" xfId="0" applyFont="1"/>
    <xf borderId="11" fillId="0" fontId="34" numFmtId="0" xfId="0" applyBorder="1" applyFont="1"/>
    <xf borderId="11" fillId="0" fontId="28" numFmtId="0" xfId="0" applyAlignment="1" applyBorder="1" applyFont="1">
      <alignment horizontal="left"/>
    </xf>
    <xf borderId="11" fillId="0" fontId="34" numFmtId="0" xfId="0" applyAlignment="1" applyBorder="1" applyFont="1">
      <alignment vertical="top"/>
    </xf>
    <xf borderId="11" fillId="0" fontId="34" numFmtId="0" xfId="0" applyAlignment="1" applyBorder="1" applyFont="1">
      <alignment shrinkToFit="0" wrapText="1"/>
    </xf>
    <xf borderId="11" fillId="0" fontId="34" numFmtId="0" xfId="0" applyAlignment="1" applyBorder="1" applyFont="1">
      <alignment shrinkToFit="0" vertical="top" wrapText="1"/>
    </xf>
    <xf borderId="11" fillId="0" fontId="34" numFmtId="0" xfId="0" applyAlignment="1" applyBorder="1" applyFont="1">
      <alignment horizontal="left" shrinkToFit="0" vertical="top" wrapText="1"/>
    </xf>
    <xf borderId="0" fillId="0" fontId="34" numFmtId="0" xfId="0" applyAlignment="1" applyFont="1">
      <alignment shrinkToFit="0" vertical="top" wrapText="1"/>
    </xf>
    <xf borderId="0" fillId="0" fontId="35" numFmtId="0" xfId="0" applyFont="1"/>
    <xf borderId="0" fillId="0" fontId="14" numFmtId="166" xfId="0" applyFont="1" applyNumberFormat="1"/>
    <xf borderId="13" fillId="0" fontId="14" numFmtId="166" xfId="0" applyBorder="1" applyFont="1" applyNumberFormat="1"/>
    <xf borderId="0" fillId="0" fontId="36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9" numFmtId="164" xfId="0" applyFont="1" applyNumberFormat="1"/>
    <xf borderId="0" fillId="0" fontId="36" numFmtId="164" xfId="0" applyFont="1" applyNumberFormat="1"/>
    <xf borderId="24" fillId="0" fontId="36" numFmtId="164" xfId="0" applyBorder="1" applyFont="1" applyNumberFormat="1"/>
    <xf borderId="0" fillId="0" fontId="16" numFmtId="0" xfId="0" applyFont="1"/>
    <xf borderId="0" fillId="0" fontId="17" numFmtId="0" xfId="0" applyAlignment="1" applyFont="1">
      <alignment shrinkToFit="0" wrapText="1"/>
    </xf>
    <xf borderId="1" fillId="2" fontId="16" numFmtId="0" xfId="0" applyBorder="1" applyFont="1"/>
    <xf borderId="0" fillId="0" fontId="16" numFmtId="0" xfId="0" applyAlignment="1" applyFont="1">
      <alignment horizontal="center"/>
    </xf>
    <xf borderId="0" fillId="0" fontId="13" numFmtId="0" xfId="0" applyFont="1"/>
    <xf borderId="2" fillId="2" fontId="37" numFmtId="0" xfId="0" applyBorder="1" applyFont="1"/>
    <xf borderId="3" fillId="2" fontId="38" numFmtId="0" xfId="0" applyBorder="1" applyFont="1"/>
    <xf borderId="3" fillId="2" fontId="37" numFmtId="17" xfId="0" applyAlignment="1" applyBorder="1" applyFont="1" applyNumberFormat="1">
      <alignment horizontal="center"/>
    </xf>
    <xf borderId="4" fillId="18" fontId="39" numFmtId="0" xfId="0" applyAlignment="1" applyBorder="1" applyFill="1" applyFont="1">
      <alignment horizontal="center"/>
    </xf>
    <xf borderId="1" fillId="4" fontId="40" numFmtId="0" xfId="0" applyBorder="1" applyFont="1"/>
    <xf borderId="5" fillId="4" fontId="41" numFmtId="0" xfId="0" applyBorder="1" applyFont="1"/>
    <xf borderId="1" fillId="4" fontId="42" numFmtId="0" xfId="0" applyBorder="1" applyFont="1"/>
    <xf borderId="1" fillId="4" fontId="41" numFmtId="17" xfId="0" applyBorder="1" applyFont="1" applyNumberFormat="1"/>
    <xf borderId="6" fillId="18" fontId="17" numFmtId="0" xfId="0" applyBorder="1" applyFont="1"/>
    <xf borderId="7" fillId="0" fontId="17" numFmtId="0" xfId="0" applyBorder="1" applyFont="1"/>
    <xf borderId="0" fillId="0" fontId="16" numFmtId="164" xfId="0" applyFont="1" applyNumberFormat="1"/>
    <xf borderId="1" fillId="4" fontId="16" numFmtId="0" xfId="0" applyBorder="1" applyFont="1"/>
    <xf quotePrefix="1" borderId="1" fillId="4" fontId="16" numFmtId="0" xfId="0" applyBorder="1" applyFont="1"/>
    <xf borderId="5" fillId="4" fontId="43" numFmtId="0" xfId="0" applyBorder="1" applyFont="1"/>
    <xf borderId="1" fillId="4" fontId="44" numFmtId="0" xfId="0" applyBorder="1" applyFont="1"/>
    <xf borderId="0" fillId="0" fontId="16" numFmtId="164" xfId="0" applyAlignment="1" applyFont="1" applyNumberFormat="1">
      <alignment horizontal="right"/>
    </xf>
    <xf borderId="6" fillId="18" fontId="17" numFmtId="164" xfId="0" applyBorder="1" applyFont="1" applyNumberFormat="1"/>
    <xf borderId="8" fillId="10" fontId="26" numFmtId="0" xfId="0" applyBorder="1" applyFont="1"/>
    <xf borderId="9" fillId="10" fontId="26" numFmtId="0" xfId="0" applyBorder="1" applyFont="1"/>
    <xf borderId="9" fillId="10" fontId="26" numFmtId="164" xfId="0" applyBorder="1" applyFont="1" applyNumberFormat="1"/>
    <xf borderId="10" fillId="18" fontId="17" numFmtId="164" xfId="0" applyBorder="1" applyFont="1" applyNumberFormat="1"/>
    <xf borderId="7" fillId="0" fontId="16" numFmtId="0" xfId="0" applyBorder="1" applyFont="1"/>
    <xf borderId="7" fillId="0" fontId="43" numFmtId="0" xfId="0" applyBorder="1" applyFont="1"/>
    <xf borderId="8" fillId="19" fontId="45" numFmtId="0" xfId="0" applyBorder="1" applyFill="1" applyFont="1"/>
    <xf borderId="9" fillId="19" fontId="16" numFmtId="0" xfId="0" applyBorder="1" applyFont="1"/>
    <xf borderId="9" fillId="19" fontId="17" numFmtId="164" xfId="0" applyBorder="1" applyFont="1" applyNumberFormat="1"/>
    <xf borderId="6" fillId="18" fontId="16" numFmtId="0" xfId="0" applyBorder="1" applyFont="1"/>
    <xf borderId="11" fillId="0" fontId="16" numFmtId="9" xfId="0" applyBorder="1" applyFont="1" applyNumberFormat="1"/>
    <xf borderId="12" fillId="0" fontId="43" numFmtId="0" xfId="0" applyBorder="1" applyFont="1"/>
    <xf borderId="13" fillId="0" fontId="16" numFmtId="0" xfId="0" applyBorder="1" applyFont="1"/>
    <xf borderId="13" fillId="0" fontId="16" numFmtId="164" xfId="0" applyBorder="1" applyFont="1" applyNumberFormat="1"/>
    <xf borderId="14" fillId="18" fontId="17" numFmtId="164" xfId="0" applyBorder="1" applyFont="1" applyNumberFormat="1"/>
    <xf borderId="12" fillId="0" fontId="16" numFmtId="0" xfId="0" applyBorder="1" applyFont="1"/>
    <xf borderId="14" fillId="18" fontId="16" numFmtId="0" xfId="0" applyBorder="1" applyFont="1"/>
    <xf borderId="3" fillId="2" fontId="37" numFmtId="17" xfId="0" applyBorder="1" applyFont="1" applyNumberFormat="1"/>
    <xf borderId="4" fillId="2" fontId="37" numFmtId="17" xfId="0" applyBorder="1" applyFont="1" applyNumberFormat="1"/>
    <xf borderId="1" fillId="4" fontId="39" numFmtId="17" xfId="0" applyBorder="1" applyFont="1" applyNumberFormat="1"/>
    <xf borderId="5" fillId="20" fontId="43" numFmtId="0" xfId="0" applyBorder="1" applyFill="1" applyFont="1"/>
    <xf borderId="2" fillId="21" fontId="37" numFmtId="0" xfId="0" applyBorder="1" applyFill="1" applyFont="1"/>
    <xf borderId="3" fillId="21" fontId="38" numFmtId="0" xfId="0" applyBorder="1" applyFont="1"/>
    <xf borderId="3" fillId="21" fontId="37" numFmtId="17" xfId="0" applyBorder="1" applyFont="1" applyNumberFormat="1"/>
    <xf borderId="4" fillId="21" fontId="37" numFmtId="17" xfId="0" applyBorder="1" applyFont="1" applyNumberFormat="1"/>
    <xf borderId="1" fillId="7" fontId="46" numFmtId="0" xfId="0" applyAlignment="1" applyBorder="1" applyFont="1">
      <alignment horizontal="left"/>
    </xf>
    <xf borderId="1" fillId="7" fontId="47" numFmtId="0" xfId="0" applyBorder="1" applyFont="1"/>
    <xf borderId="1" fillId="7" fontId="48" numFmtId="0" xfId="0" applyAlignment="1" applyBorder="1" applyFont="1">
      <alignment horizontal="left"/>
    </xf>
    <xf borderId="1" fillId="7" fontId="47" numFmtId="0" xfId="0" applyAlignment="1" applyBorder="1" applyFont="1">
      <alignment horizontal="left"/>
    </xf>
    <xf borderId="1" fillId="7" fontId="48" numFmtId="0" xfId="0" applyAlignment="1" applyBorder="1" applyFont="1">
      <alignment horizontal="right"/>
    </xf>
    <xf borderId="47" fillId="7" fontId="48" numFmtId="0" xfId="0" applyAlignment="1" applyBorder="1" applyFont="1">
      <alignment horizontal="right"/>
    </xf>
    <xf borderId="47" fillId="7" fontId="49" numFmtId="0" xfId="0" applyAlignment="1" applyBorder="1" applyFont="1">
      <alignment horizontal="right"/>
    </xf>
    <xf borderId="1" fillId="7" fontId="50" numFmtId="0" xfId="0" applyAlignment="1" applyBorder="1" applyFont="1">
      <alignment horizontal="left"/>
    </xf>
    <xf borderId="29" fillId="7" fontId="50" numFmtId="0" xfId="0" applyAlignment="1" applyBorder="1" applyFont="1">
      <alignment horizontal="right"/>
    </xf>
    <xf borderId="1" fillId="7" fontId="51" numFmtId="0" xfId="0" applyAlignment="1" applyBorder="1" applyFont="1">
      <alignment horizontal="left"/>
    </xf>
    <xf borderId="1" fillId="7" fontId="48" numFmtId="0" xfId="0" applyBorder="1" applyFont="1"/>
    <xf borderId="1" fillId="7" fontId="48" numFmtId="173" xfId="0" applyAlignment="1" applyBorder="1" applyFont="1" applyNumberFormat="1">
      <alignment horizontal="right"/>
    </xf>
    <xf borderId="3" fillId="7" fontId="48" numFmtId="173" xfId="0" applyAlignment="1" applyBorder="1" applyFont="1" applyNumberFormat="1">
      <alignment horizontal="right"/>
    </xf>
    <xf borderId="29" fillId="7" fontId="48" numFmtId="0" xfId="0" applyAlignment="1" applyBorder="1" applyFont="1">
      <alignment horizontal="left"/>
    </xf>
    <xf borderId="47" fillId="7" fontId="48" numFmtId="173" xfId="0" applyAlignment="1" applyBorder="1" applyFont="1" applyNumberFormat="1">
      <alignment horizontal="right"/>
    </xf>
    <xf borderId="48" fillId="7" fontId="51" numFmtId="174" xfId="0" applyAlignment="1" applyBorder="1" applyFont="1" applyNumberFormat="1">
      <alignment horizontal="right"/>
    </xf>
    <xf borderId="1" fillId="7" fontId="48" numFmtId="4" xfId="0" applyAlignment="1" applyBorder="1" applyFont="1" applyNumberFormat="1">
      <alignment horizontal="left"/>
    </xf>
    <xf borderId="1" fillId="7" fontId="48" numFmtId="166" xfId="0" applyBorder="1" applyFont="1" applyNumberFormat="1"/>
    <xf borderId="1" fillId="7" fontId="47" numFmtId="175" xfId="0" applyBorder="1" applyFont="1" applyNumberFormat="1"/>
    <xf borderId="0" fillId="0" fontId="47" numFmtId="0" xfId="0" applyFont="1"/>
    <xf borderId="1" fillId="7" fontId="49" numFmtId="0" xfId="0" applyAlignment="1" applyBorder="1" applyFont="1">
      <alignment horizontal="right"/>
    </xf>
    <xf borderId="0" fillId="0" fontId="52" numFmtId="0" xfId="0" applyFont="1"/>
    <xf borderId="0" fillId="0" fontId="53" numFmtId="0" xfId="0" applyFont="1"/>
    <xf borderId="0" fillId="0" fontId="47" numFmtId="175" xfId="0" applyFont="1" applyNumberFormat="1"/>
    <xf borderId="0" fillId="0" fontId="47" numFmtId="0" xfId="0" applyAlignment="1" applyFont="1">
      <alignment horizontal="left"/>
    </xf>
    <xf borderId="24" fillId="0" fontId="47" numFmtId="175" xfId="0" applyBorder="1" applyFont="1" applyNumberFormat="1"/>
    <xf borderId="1" fillId="22" fontId="47" numFmtId="175" xfId="0" applyBorder="1" applyFill="1" applyFont="1" applyNumberFormat="1"/>
    <xf borderId="1" fillId="20" fontId="47" numFmtId="175" xfId="0" applyBorder="1" applyFont="1" applyNumberFormat="1"/>
    <xf borderId="49" fillId="7" fontId="52" numFmtId="0" xfId="0" applyBorder="1" applyFont="1"/>
    <xf borderId="1" fillId="7" fontId="51" numFmtId="173" xfId="0" applyAlignment="1" applyBorder="1" applyFont="1" applyNumberFormat="1">
      <alignment horizontal="right"/>
    </xf>
    <xf borderId="29" fillId="7" fontId="48" numFmtId="173" xfId="0" applyAlignment="1" applyBorder="1" applyFont="1" applyNumberFormat="1">
      <alignment horizontal="right"/>
    </xf>
    <xf borderId="29" fillId="7" fontId="51" numFmtId="173" xfId="0" applyAlignment="1" applyBorder="1" applyFont="1" applyNumberFormat="1">
      <alignment horizontal="right"/>
    </xf>
    <xf borderId="3" fillId="7" fontId="51" numFmtId="173" xfId="0" applyAlignment="1" applyBorder="1" applyFont="1" applyNumberFormat="1">
      <alignment horizontal="right"/>
    </xf>
    <xf borderId="29" fillId="7" fontId="51" numFmtId="0" xfId="0" applyAlignment="1" applyBorder="1" applyFont="1">
      <alignment horizontal="left"/>
    </xf>
    <xf borderId="1" fillId="7" fontId="51" numFmtId="0" xfId="0" applyBorder="1" applyFont="1"/>
    <xf borderId="1" fillId="7" fontId="52" numFmtId="0" xfId="0" applyBorder="1" applyFont="1"/>
    <xf borderId="1" fillId="23" fontId="54" numFmtId="0" xfId="0" applyAlignment="1" applyBorder="1" applyFill="1" applyFont="1">
      <alignment vertical="center"/>
    </xf>
    <xf borderId="50" fillId="0" fontId="52" numFmtId="0" xfId="0" applyBorder="1" applyFont="1"/>
    <xf borderId="50" fillId="24" fontId="52" numFmtId="15" xfId="0" applyAlignment="1" applyBorder="1" applyFill="1" applyFont="1" applyNumberFormat="1">
      <alignment horizontal="center"/>
    </xf>
    <xf borderId="50" fillId="0" fontId="52" numFmtId="15" xfId="0" applyAlignment="1" applyBorder="1" applyFont="1" applyNumberFormat="1">
      <alignment horizontal="center"/>
    </xf>
    <xf borderId="0" fillId="0" fontId="47" numFmtId="0" xfId="0" applyAlignment="1" applyFont="1">
      <alignment horizontal="center"/>
    </xf>
    <xf borderId="50" fillId="0" fontId="47" numFmtId="0" xfId="0" applyAlignment="1" applyBorder="1" applyFont="1">
      <alignment horizontal="left"/>
    </xf>
    <xf borderId="50" fillId="24" fontId="47" numFmtId="176" xfId="0" applyAlignment="1" applyBorder="1" applyFont="1" applyNumberFormat="1">
      <alignment horizontal="center"/>
    </xf>
    <xf borderId="50" fillId="4" fontId="47" numFmtId="176" xfId="0" applyAlignment="1" applyBorder="1" applyFont="1" applyNumberFormat="1">
      <alignment horizontal="center"/>
    </xf>
    <xf borderId="50" fillId="24" fontId="52" numFmtId="176" xfId="0" applyAlignment="1" applyBorder="1" applyFont="1" applyNumberFormat="1">
      <alignment horizontal="center"/>
    </xf>
    <xf borderId="50" fillId="4" fontId="52" numFmtId="176" xfId="0" applyAlignment="1" applyBorder="1" applyFont="1" applyNumberFormat="1">
      <alignment horizontal="center"/>
    </xf>
    <xf borderId="50" fillId="0" fontId="47" numFmtId="0" xfId="0" applyBorder="1" applyFont="1"/>
    <xf borderId="50" fillId="0" fontId="52" numFmtId="0" xfId="0" applyAlignment="1" applyBorder="1" applyFont="1">
      <alignment horizontal="left"/>
    </xf>
    <xf borderId="50" fillId="24" fontId="14" numFmtId="37" xfId="0" applyAlignment="1" applyBorder="1" applyFont="1" applyNumberFormat="1">
      <alignment horizontal="center"/>
    </xf>
    <xf borderId="50" fillId="0" fontId="14" numFmtId="37" xfId="0" applyAlignment="1" applyBorder="1" applyFont="1" applyNumberFormat="1">
      <alignment horizontal="center"/>
    </xf>
    <xf borderId="0" fillId="0" fontId="47" numFmtId="37" xfId="0" applyAlignment="1" applyFont="1" applyNumberFormat="1">
      <alignment horizontal="center"/>
    </xf>
    <xf borderId="50" fillId="0" fontId="53" numFmtId="0" xfId="0" applyBorder="1" applyFont="1"/>
    <xf borderId="50" fillId="24" fontId="53" numFmtId="37" xfId="0" applyAlignment="1" applyBorder="1" applyFont="1" applyNumberFormat="1">
      <alignment horizontal="center"/>
    </xf>
    <xf borderId="50" fillId="0" fontId="53" numFmtId="37" xfId="0" applyAlignment="1" applyBorder="1" applyFont="1" applyNumberFormat="1">
      <alignment horizontal="center"/>
    </xf>
    <xf borderId="50" fillId="24" fontId="52" numFmtId="37" xfId="0" applyAlignment="1" applyBorder="1" applyFont="1" applyNumberFormat="1">
      <alignment horizontal="center"/>
    </xf>
    <xf borderId="50" fillId="0" fontId="52" numFmtId="37" xfId="0" applyAlignment="1" applyBorder="1" applyFont="1" applyNumberFormat="1">
      <alignment horizontal="center"/>
    </xf>
    <xf borderId="0" fillId="0" fontId="55" numFmtId="0" xfId="0" applyFont="1"/>
    <xf borderId="0" fillId="0" fontId="56" numFmtId="0" xfId="0" applyFont="1"/>
    <xf borderId="49" fillId="0" fontId="35" numFmtId="9" xfId="0" applyAlignment="1" applyBorder="1" applyFont="1" applyNumberFormat="1">
      <alignment horizontal="center"/>
    </xf>
    <xf borderId="0" fillId="0" fontId="35" numFmtId="166" xfId="0" applyFont="1" applyNumberFormat="1"/>
    <xf borderId="1" fillId="20" fontId="14" numFmtId="0" xfId="0" applyBorder="1" applyFont="1"/>
    <xf borderId="51" fillId="0" fontId="57" numFmtId="0" xfId="0" applyAlignment="1" applyBorder="1" applyFont="1">
      <alignment horizontal="center"/>
    </xf>
    <xf borderId="52" fillId="0" fontId="12" numFmtId="0" xfId="0" applyBorder="1" applyFont="1"/>
    <xf borderId="53" fillId="0" fontId="12" numFmtId="0" xfId="0" applyBorder="1" applyFont="1"/>
    <xf borderId="0" fillId="0" fontId="14" numFmtId="0" xfId="0" applyAlignment="1" applyFont="1">
      <alignment horizontal="center"/>
    </xf>
    <xf borderId="11" fillId="0" fontId="14" numFmtId="165" xfId="0" applyAlignment="1" applyBorder="1" applyFont="1" applyNumberFormat="1">
      <alignment horizontal="center"/>
    </xf>
    <xf borderId="0" fillId="0" fontId="14" numFmtId="165" xfId="0" applyAlignment="1" applyFont="1" applyNumberFormat="1">
      <alignment horizontal="center"/>
    </xf>
    <xf borderId="0" fillId="0" fontId="14" numFmtId="9" xfId="0" applyFont="1" applyNumberFormat="1"/>
    <xf borderId="0" fillId="0" fontId="14" numFmtId="165" xfId="0" applyFont="1" applyNumberFormat="1"/>
    <xf borderId="24" fillId="0" fontId="35" numFmtId="0" xfId="0" applyBorder="1" applyFont="1"/>
    <xf borderId="24" fillId="0" fontId="35" numFmtId="165" xfId="0" applyBorder="1" applyFont="1" applyNumberFormat="1"/>
    <xf borderId="24" fillId="0" fontId="56" numFmtId="0" xfId="0" applyBorder="1" applyFont="1"/>
    <xf borderId="24" fillId="0" fontId="14" numFmtId="0" xfId="0" applyBorder="1" applyFont="1"/>
    <xf quotePrefix="1" borderId="0" fillId="0" fontId="14" numFmtId="0" xfId="0" applyFont="1"/>
    <xf borderId="1" fillId="25" fontId="28" numFmtId="0" xfId="0" applyAlignment="1" applyBorder="1" applyFill="1" applyFont="1">
      <alignment shrinkToFit="0" wrapText="1"/>
    </xf>
    <xf borderId="1" fillId="25" fontId="28" numFmtId="0" xfId="0" applyAlignment="1" applyBorder="1" applyFont="1">
      <alignment horizontal="center" shrinkToFit="0" wrapText="1"/>
    </xf>
    <xf borderId="11" fillId="0" fontId="35" numFmtId="0" xfId="0" applyBorder="1" applyFont="1"/>
  </cellXfs>
  <cellStyles count="1">
    <cellStyle xfId="0" name="Normal" builtinId="0"/>
  </cellStyles>
  <dxfs count="5">
    <dxf>
      <font/>
      <numFmt numFmtId="0" formatCode="_-* #,##0_-;\-* #,##0_-;_-* &quot;-&quot;_-;_-@"/>
      <fill>
        <patternFill patternType="none"/>
      </fill>
      <border/>
    </dxf>
    <dxf>
      <font/>
      <fill>
        <patternFill patternType="none"/>
      </fill>
      <border/>
    </dxf>
    <dxf>
      <font/>
      <fill>
        <patternFill patternType="solid">
          <fgColor rgb="FFFFFF00"/>
          <bgColor rgb="FFFFFF00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92D050"/>
          <bgColor rgb="FF92D050"/>
        </patternFill>
      </fill>
      <border/>
    </dxf>
  </dxf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<Relationships xmlns="http://schemas.openxmlformats.org/package/2006/relationships"><Relationship Id="rId1" Type="http://customschemas.google.com/relationships/workbookmetadata" Target="commentsmeta1"/></Relationships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externalLink" Target="externalLinks/externalLink2.xml"/><Relationship Id="rId21" Type="http://schemas.openxmlformats.org/officeDocument/2006/relationships/externalLink" Target="externalLinks/externalLink1.xml"/><Relationship Id="rId24" Type="http://schemas.openxmlformats.org/officeDocument/2006/relationships/externalLink" Target="externalLinks/externalLink4.xml"/><Relationship Id="rId23" Type="http://schemas.openxmlformats.org/officeDocument/2006/relationships/externalLink" Target="externalLinks/externalLink3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externalLink" Target="externalLinks/externalLink6.xml"/><Relationship Id="rId25" Type="http://schemas.openxmlformats.org/officeDocument/2006/relationships/externalLink" Target="externalLinks/externalLink5.xml"/><Relationship Id="rId28" Type="http://schemas.openxmlformats.org/officeDocument/2006/relationships/externalLink" Target="externalLinks/externalLink8.xml"/><Relationship Id="rId27" Type="http://schemas.openxmlformats.org/officeDocument/2006/relationships/externalLink" Target="externalLinks/externalLink7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externalLink" Target="externalLinks/externalLink9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externalLink" Target="externalLinks/externalLink11.xml"/><Relationship Id="rId30" Type="http://schemas.openxmlformats.org/officeDocument/2006/relationships/externalLink" Target="externalLinks/externalLink10.xml"/><Relationship Id="rId11" Type="http://schemas.openxmlformats.org/officeDocument/2006/relationships/worksheet" Target="worksheets/sheet8.xml"/><Relationship Id="rId33" Type="http://schemas.openxmlformats.org/officeDocument/2006/relationships/externalLink" Target="externalLinks/externalLink13.xml"/><Relationship Id="rId10" Type="http://schemas.openxmlformats.org/officeDocument/2006/relationships/worksheet" Target="worksheets/sheet7.xml"/><Relationship Id="rId32" Type="http://schemas.openxmlformats.org/officeDocument/2006/relationships/externalLink" Target="externalLinks/externalLink12.xml"/><Relationship Id="rId13" Type="http://schemas.openxmlformats.org/officeDocument/2006/relationships/worksheet" Target="worksheets/sheet10.xml"/><Relationship Id="rId35" Type="http://schemas.openxmlformats.org/officeDocument/2006/relationships/externalLink" Target="externalLinks/externalLink15.xml"/><Relationship Id="rId12" Type="http://schemas.openxmlformats.org/officeDocument/2006/relationships/worksheet" Target="worksheets/sheet9.xml"/><Relationship Id="rId34" Type="http://schemas.openxmlformats.org/officeDocument/2006/relationships/externalLink" Target="externalLinks/externalLink14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36" Type="http://customschemas.google.com/relationships/workbookmetadata" Target="metadata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2.png"/></Relationships>
</file>

<file path=xl/drawings/_rels/drawing10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161925</xdr:colOff>
      <xdr:row>0</xdr:row>
      <xdr:rowOff>47625</xdr:rowOff>
    </xdr:from>
    <xdr:ext cx="1238250" cy="16192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4</xdr:row>
      <xdr:rowOff>0</xdr:rowOff>
    </xdr:from>
    <xdr:ext cx="6791325" cy="2486025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20</xdr:row>
      <xdr:rowOff>0</xdr:rowOff>
    </xdr:from>
    <xdr:ext cx="7315200" cy="415290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85725</xdr:colOff>
      <xdr:row>0</xdr:row>
      <xdr:rowOff>85725</xdr:rowOff>
    </xdr:from>
    <xdr:ext cx="1743075" cy="923925"/>
    <xdr:pic>
      <xdr:nvPicPr>
        <xdr:cNvPr id="0" name="image4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file:///C:\Users\mhilcove.US-IG\Desktop\Deals\Cadillac%20Jack\CJ%20Diligence\(I)%20Financial%20&amp;%20Accounting\July%202009%20Master%202009%20Model%20v.1.6.xls" TargetMode="External"/></Relationships>
</file>

<file path=xl/externalLinks/_rels/externalLink2.xml.rels><?xml version="1.0" encoding="UTF-8" standalone="yes"?><Relationships xmlns="http://schemas.openxmlformats.org/package/2006/relationships"><Relationship Id="rId1" Type="http://schemas.openxmlformats.org/officeDocument/2006/relationships/externalLinkPath" Target="file:///C:\Users\hink\AppData\Local\Microsoft\Windows\Temporary%20Internet%20Files\Content.Outlook\Q2K9LOL2\Crisis%20Care%20Network%20Exhibits%20v5.xlsx" TargetMode="External"/></Relationships>
</file>

<file path=xl/externalLinks/_rels/externalLink3.xml.rels><?xml version="1.0" encoding="UTF-8" standalone="yes"?><Relationships xmlns="http://schemas.openxmlformats.org/package/2006/relationships"><Relationship Id="rId1" Type="http://schemas.microsoft.com/office/2006/relationships/xlExternalLinkPath/xlPathMissing" Target="QUIX%20Defense%20Profile.xls" TargetMode="External"/></Relationships>
</file>

<file path=xl/externalLinks/_rels/externalLink4.xml.rels><?xml version="1.0" encoding="UTF-8" standalone="yes"?><Relationships xmlns="http://schemas.openxmlformats.org/package/2006/relationships"><Relationship Id="rId1" Type="http://schemas.microsoft.com/office/2006/relationships/xlExternalLinkPath/xlPathMissing" Target="ShareRightsPlan_Chartsv1%20(08.26.10).xls" TargetMode="External"/></Relationships>
</file>

<file path=xl/externalLinks/_rels/externalLink5.xml.rels><?xml version="1.0" encoding="UTF-8" standalone="yes"?><Relationships xmlns="http://schemas.openxmlformats.org/package/2006/relationships"><Relationship Id="rId1" Type="http://schemas.openxmlformats.org/officeDocument/2006/relationships/externalLinkPath" Target="file:///C:\Users\hink\AppData\Local\Microsoft\Windows\Temporary%20Internet%20Files\Content.Outlook\Q2K9LOL2\ProxyProposals.xls" TargetMode="External"/></Relationships>
</file>

<file path=xl/externalLinks/_rels/externalLink6.xml.rels><?xml version="1.0" encoding="UTF-8" standalone="yes"?><Relationships xmlns="http://schemas.openxmlformats.org/package/2006/relationships"><Relationship Id="rId1" Type="http://schemas.microsoft.com/office/2006/relationships/xlExternalLinkPath/xlPathMissing" Target="Theoretical%20EBITDA%20Bridge.xls" TargetMode="External"/></Relationships>
</file>

<file path=xl/externalLinks/_rels/externalLink7.xml.rels><?xml version="1.0" encoding="UTF-8" standalone="yes"?><Relationships xmlns="http://schemas.openxmlformats.org/package/2006/relationships"><Relationship Id="rId1" Type="http://schemas.microsoft.com/office/2006/relationships/xlExternalLinkPath/xlPathMissing" Target="Contract%20Provisions.xls" TargetMode="External"/></Relationships>
</file>

<file path=xl/externalLinks/_rels/externalLink8.xml.rels><?xml version="1.0" encoding="UTF-8" standalone="yes"?><Relationships xmlns="http://schemas.openxmlformats.org/package/2006/relationships"><Relationship Id="rId1" Type="http://schemas.openxmlformats.org/officeDocument/2006/relationships/externalLinkPath" Target="file:///C:\Users\amyb\AppData\Local\Microsoft\Windows\Temporary%20Internet%20Files\Content.Outlook\PH6JFS2L\Jackpotjoy%20Link%20Building%20Project%20Plan%202011-2012.xlsx" TargetMode="External"/></Relationships>
</file>

<file path=xl/externalLinks/_rels/externalLink9.xml.rels><?xml version="1.0" encoding="UTF-8" standalone="yes"?><Relationships xmlns="http://schemas.openxmlformats.org/package/2006/relationships"><Relationship Id="rId1" Type="http://schemas.openxmlformats.org/officeDocument/2006/relationships/externalLinkPath" Target="file:///C:\Users\pjohnson\Desktop\Capcoal\Cap%20OC%20Weekly%20Review%20File%20RF%20Updated%20V2.xlsx" TargetMode="External"/></Relationships>
</file>

<file path=xl/externalLinks/_rels/externalLink10.xml.rels><?xml version="1.0" encoding="UTF-8" standalone="yes"?><Relationships xmlns="http://schemas.openxmlformats.org/package/2006/relationships"><Relationship Id="rId1" Type="http://schemas.openxmlformats.org/officeDocument/2006/relationships/externalLinkPath" Target="file:///C:\Accounting\Accounting%20and%20Reports\Monthend\2015\09%20September\Monthend\KSA%20Reporting\2015%20Budget%20Model-%20Sept%20v4-Revised%20Budget%20v53-clean.xlsx" TargetMode="External"/></Relationships>
</file>

<file path=xl/externalLinks/_rels/externalLink11.xml.rels><?xml version="1.0" encoding="UTF-8" standalone="yes"?><Relationships xmlns="http://schemas.openxmlformats.org/package/2006/relationships"><Relationship Id="rId1" Type="http://schemas.openxmlformats.org/officeDocument/2006/relationships/externalLinkPath" Target="file:///C:\Users\amyb\AppData\Local\Microsoft\Windows\Temporary%20Internet%20Files\Content.Outlook\PH6JFS2L\Monthly%20planning%20and%20campaign%20management%20budget%20-%20April%20-%20March%202013.xlsx" TargetMode="External"/></Relationships>
</file>

<file path=xl/externalLinks/_rels/externalLink12.xml.rels><?xml version="1.0" encoding="UTF-8" standalone="yes"?><Relationships xmlns="http://schemas.openxmlformats.org/package/2006/relationships"><Relationship Id="rId1" Type="http://schemas.openxmlformats.org/officeDocument/2006/relationships/externalLinkPath" Target="file:///C:\C\Documents%20and%20Settings\michaelm.LONDON\Local%20Settings\Temporary%20Internet%20Files\Content.Outlook\AEVYCW7A\Bingo%20Q2fc%200809" TargetMode="External"/></Relationships>
</file>

<file path=xl/externalLinks/_rels/externalLink13.xml.rels><?xml version="1.0" encoding="UTF-8" standalone="yes"?><Relationships xmlns="http://schemas.openxmlformats.org/package/2006/relationships"><Relationship Id="rId1" Type="http://schemas.openxmlformats.org/officeDocument/2006/relationships/externalLinkPath" Target="file:///E:\locmotive\Analysis\Models\FF.xlsx" TargetMode="External"/></Relationships>
</file>

<file path=xl/externalLinks/_rels/externalLink14.xml.rels><?xml version="1.0" encoding="UTF-8" standalone="yes"?><Relationships xmlns="http://schemas.openxmlformats.org/package/2006/relationships"><Relationship Id="rId1" Type="http://schemas.microsoft.com/office/2006/relationships/xlExternalLinkPath/xlPathMissing" Target="CJ%20Equity%20Valuation_v2.xlsx" TargetMode="External"/></Relationships>
</file>

<file path=xl/externalLinks/_rels/externalLink15.xml.rels><?xml version="1.0" encoding="UTF-8" standalone="yes"?><Relationships xmlns="http://schemas.openxmlformats.org/package/2006/relationships"><Relationship Id="rId1" Type="http://schemas.openxmlformats.org/officeDocument/2006/relationships/externalLinkPath" Target="file:///E:\DASHBOARD\NBC%20PR%20Dashboard%20V6%207Jul.xlsm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Forecast 2009"/>
      <sheetName val="Cabinet Worksheet"/>
      <sheetName val="Product Cost"/>
      <sheetName val="Property &amp; Use Tax"/>
      <sheetName val="COGS Analysis"/>
      <sheetName val="Dept Expense Summ"/>
      <sheetName val="SG&amp;A Allocations"/>
      <sheetName val="Summary P&amp;L-Consolidated"/>
      <sheetName val="Monthly P&amp;L"/>
      <sheetName val="Revenue-US"/>
      <sheetName val="Summary P&amp;L-US"/>
      <sheetName val="P&amp;L-US"/>
      <sheetName val="COGS&amp;CAPEX-US"/>
      <sheetName val="US WAP"/>
      <sheetName val="Summary P&amp;L-Mex"/>
      <sheetName val="P&amp;L-Mex"/>
      <sheetName val="Revenue-Mex"/>
      <sheetName val="COGS&amp;CAPEX-MEX"/>
      <sheetName val="MX WAP"/>
      <sheetName val="Redemption Summary P&amp;L"/>
      <sheetName val="Redemption P&amp;L"/>
      <sheetName val="AWP Sales-Cogs Foreca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2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DCF Assump-F3"/>
      <sheetName val="Summary-A"/>
      <sheetName val="Hist IS-B1"/>
      <sheetName val="IS Adj-B2"/>
      <sheetName val="Adj IS-B3"/>
      <sheetName val="Hist BS-B4"/>
      <sheetName val="Ratios-C"/>
      <sheetName val="WACC-D"/>
      <sheetName val="Dir Cap-E"/>
      <sheetName val="Projected IS-F"/>
      <sheetName val="DCF-Common-F2"/>
      <sheetName val="Transaction Data-G1"/>
      <sheetName val="Transaction Summ-G2"/>
      <sheetName val="NAV-H"/>
      <sheetName val="Debt-I"/>
      <sheetName val="BREAK"/>
      <sheetName val="BS Adj-B5"/>
      <sheetName val="Adj BS-B6"/>
      <sheetName val="Public Comps. Summ-G3"/>
      <sheetName val="Public Companies"/>
      <sheetName val="PBC"/>
      <sheetName val="2009 Redone for Allocation Expe"/>
      <sheetName val=" Debt"/>
      <sheetName val="Sch A - Budget 2009"/>
      <sheetName val="Sch B - Income Statement"/>
      <sheetName val="Sch C - Balance Sheet"/>
      <sheetName val="Sch D - Cash Flow"/>
      <sheetName val="Sch E - Cust Rev"/>
      <sheetName val="Sch F - Debt"/>
      <sheetName val="Sch G - Fixed Assets"/>
      <sheetName val="Debt"/>
      <sheetName val="Module5"/>
      <sheetName val="Module1"/>
      <sheetName val="Module2"/>
      <sheetName val="Module3"/>
      <sheetName val="Module4"/>
      <sheetName val="Module6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</sheetDataSet>
  </externalBook>
</externalLink>
</file>

<file path=xl/externalLinks/externalLink3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Sheet1"/>
      <sheetName val="Profile Comparison"/>
      <sheetName val="Indexed Chart"/>
      <sheetName val="Key Pill Provision"/>
      <sheetName val="Detail Profile"/>
      <sheetName val="Profile"/>
      <sheetName val="Graphs"/>
      <sheetName val="Quartiles"/>
      <sheetName val="Tactic Option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4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Defense Profile Summary"/>
      <sheetName val="Peer Defense Comparison"/>
      <sheetName val="SandPTakeover"/>
      <sheetName val="Industry Rights Provisions"/>
      <sheetName val="SandPs"/>
      <sheetName val="ExtendExpire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5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Shareholder proposals by type"/>
      <sheetName val="2007ISSWatchlist"/>
      <sheetName val="SH poison pill proposals by yr"/>
      <sheetName val="Contested Solicitations"/>
      <sheetName val="SandPTakeover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6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Sheet1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Contracts"/>
      <sheetName val="Sheet1"/>
      <sheetName val="Sheet2"/>
      <sheetName val="Sheet3"/>
    </sheetNames>
    <sheetDataSet>
      <sheetData sheetId="0"/>
      <sheetData sheetId="1" refreshError="1"/>
      <sheetData sheetId="2" refreshError="1"/>
      <sheetData sheetId="3" refreshError="1"/>
    </sheetDataSet>
  </externalBook>
</externalLink>
</file>

<file path=xl/externalLinks/externalLink8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Forcast"/>
      <sheetName val="budget "/>
      <sheetName val="P2Ps per engine"/>
      <sheetName val="Summary"/>
      <sheetName val="jackpotjoy.com"/>
      <sheetName val="SLAed Target Term Requirements"/>
      <sheetName val="Benchmarks"/>
      <sheetName val="summary of inputs"/>
      <sheetName val="targets"/>
      <sheetName val="Notes"/>
      <sheetName val="dir subs"/>
      <sheetName val="auth links"/>
      <sheetName val="webmasters"/>
      <sheetName val="pr links"/>
      <sheetName val="diagram"/>
      <sheetName val="accounts"/>
      <sheetName val="as boilers"/>
      <sheetName val="market shares"/>
      <sheetName val="brand boilers"/>
      <sheetName val="Fortify"/>
      <sheetName val="build relationship"/>
      <sheetName val="BBC Blog Work"/>
      <sheetName val="Power Links"/>
      <sheetName val="SEO Monster Market Wire"/>
      <sheetName val="SEO Issues"/>
      <sheetName val="Sheet1"/>
    </sheetNames>
    <sheetDataSet>
      <sheetData sheetId="0" refreshError="1"/>
      <sheetData sheetId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9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Settings"/>
      <sheetName val="Dept Data Dump"/>
      <sheetName val="Manual_Driver_Dump"/>
      <sheetName val="Maintenance"/>
      <sheetName val="CHPP"/>
      <sheetName val="Production"/>
      <sheetName val="Lookup"/>
      <sheetName val="Pivot"/>
      <sheetName val="Weekly Dum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10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Validation&amp;Reconciliation"/>
      <sheetName val="Pricing Drivers"/>
      <sheetName val="KSA Summary"/>
      <sheetName val="Liquidity A"/>
      <sheetName val="Liquidity A (2)"/>
      <sheetName val="Production"/>
      <sheetName val="CBC"/>
      <sheetName val="CBN"/>
      <sheetName val="C1"/>
      <sheetName val="KSA TEMPLATE $"/>
      <sheetName val="P&amp;L"/>
      <sheetName val="Liquidity B"/>
      <sheetName val="BS"/>
      <sheetName val="KSA TEMPLATE $000s"/>
      <sheetName val="SITE INPUTS BREAK"/>
      <sheetName val="KI Corporate"/>
      <sheetName val="Robinson"/>
      <sheetName val="Carlota"/>
      <sheetName val="Franke"/>
      <sheetName val="Morrison"/>
      <sheetName val="McCreedy"/>
      <sheetName val="Podolsky"/>
      <sheetName val="Victoria"/>
      <sheetName val="DMC"/>
      <sheetName val="SierraGorda"/>
      <sheetName val="Cash By Operation"/>
      <sheetName val="JDE Cash"/>
      <sheetName val="Sum"/>
      <sheetName val="Sum (2)"/>
      <sheetName val="Debt Covenants"/>
      <sheetName val="ES"/>
      <sheetName val="HFM"/>
      <sheetName val="Aug"/>
      <sheetName val="Aug Delta"/>
      <sheetName val="Official Budget Static"/>
      <sheetName val="Official Budget Delta"/>
      <sheetName val="WC"/>
      <sheetName val="EXCO Dashboard"/>
      <sheetName val="Flat_Price_EBITDA"/>
      <sheetName val="Old EXCO DASHBOARD"/>
      <sheetName val="Operating Asset Capital"/>
      <sheetName val="SG Oxides"/>
      <sheetName val="Victoria SNC Model"/>
      <sheetName val="KI Corporate Hyperion"/>
      <sheetName val="Change Log"/>
      <sheetName val="Mapping"/>
      <sheetName val="NewUploadFile"/>
      <sheetName val="Forecast-For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</sheetDataSet>
  </externalBook>
</externalLink>
</file>

<file path=xl/externalLinks/externalLink1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Data"/>
      <sheetName val="Budget Summary"/>
      <sheetName val="Programme Development"/>
      <sheetName val="Campaign Management"/>
      <sheetName val="Core Activities"/>
      <sheetName val="Project Activities"/>
      <sheetName val="Time Summary"/>
      <sheetName val="LOOKUP"/>
    </sheetNames>
    <sheetDataSet>
      <sheetData sheetId="0"/>
      <sheetData sheetId="1" refreshError="1"/>
      <sheetData sheetId="2"/>
      <sheetData sheetId="3"/>
      <sheetData sheetId="4"/>
      <sheetData sheetId="5"/>
      <sheetData sheetId="6" refreshError="1"/>
      <sheetData sheetId="7"/>
    </sheetDataSet>
  </externalBook>
</externalLink>
</file>

<file path=xl/externalLinks/externalLink12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graphs"/>
      <sheetName val="monthly"/>
      <sheetName val="weekly"/>
      <sheetName val="tombola"/>
      <sheetName val="Board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3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Contribution Analysis3"/>
      <sheetName val="Sav"/>
      <sheetName val="Capitalization"/>
      <sheetName val="Contribution Analysis2"/>
      <sheetName val="Management Estimates"/>
      <sheetName val="Management Estimates- old"/>
      <sheetName val="New Estimates Field"/>
      <sheetName val="Combined Field"/>
      <sheetName val="Old Estimates Field"/>
      <sheetName val="Revenue Brekadown"/>
      <sheetName val="M&amp;A Considerations"/>
      <sheetName val="Shareholders + Comps Graphs"/>
      <sheetName val="Share Price"/>
      <sheetName val="Chart11"/>
      <sheetName val="VWAP-"/>
      <sheetName val="graph-vwap"/>
      <sheetName val="Chart12"/>
      <sheetName val="Chart13"/>
      <sheetName val="Financials"/>
      <sheetName val="Chart14"/>
      <sheetName val="Chart15"/>
      <sheetName val="Chart16"/>
      <sheetName val="Chart17"/>
      <sheetName val="Chart18"/>
      <sheetName val="Estimates"/>
      <sheetName val="Comps Rob"/>
      <sheetName val="Output I"/>
      <sheetName val="Comps - Output2"/>
      <sheetName val="Coverage"/>
      <sheetName val="Chart19"/>
      <sheetName val="Segmentation"/>
      <sheetName val="Comp Descriptions"/>
      <sheetName val="Football Field - Extended"/>
      <sheetName val="FootballFIeld 2"/>
      <sheetName val="Sheet5"/>
      <sheetName val="Tool Box"/>
      <sheetName val="Interplan Growth"/>
      <sheetName val="Chart20"/>
      <sheetName val="Comps Old"/>
      <sheetName val="Football Field Old"/>
      <sheetName val="Comps-old"/>
      <sheetName val="VWAP"/>
      <sheetName val="Contribution Analysis"/>
      <sheetName val="FootballFIeld 2 (2)"/>
      <sheetName val="SIB MATH"/>
      <sheetName val="Going Private"/>
      <sheetName val="Private Placement"/>
      <sheetName val="Issue Equity"/>
      <sheetName val="SIB"/>
      <sheetName val="Sample Data (3)"/>
      <sheetName val="Reconcialliation of Q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  <sheetData sheetId="14"/>
      <sheetData sheetId="15"/>
      <sheetData sheetId="16" refreshError="1"/>
      <sheetData sheetId="17" refreshError="1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/>
      <sheetData sheetId="25"/>
      <sheetData sheetId="26"/>
      <sheetData sheetId="27"/>
      <sheetData sheetId="28"/>
      <sheetData sheetId="29" refreshError="1"/>
      <sheetData sheetId="30"/>
      <sheetData sheetId="31"/>
      <sheetData sheetId="32"/>
      <sheetData sheetId="33"/>
      <sheetData sheetId="34"/>
      <sheetData sheetId="35"/>
      <sheetData sheetId="36"/>
      <sheetData sheetId="37" refreshError="1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externalLinks/externalLink14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Ibbotson-D2"/>
      <sheetName val="D&amp;P-D3"/>
      <sheetName val="MCAPM-D4"/>
      <sheetName val="WACC-D5"/>
      <sheetName val="Minority Discount-E1 "/>
      <sheetName val="DLOM - F1"/>
      <sheetName val="WPs"/>
      <sheetName val="Mergerstat"/>
      <sheetName val="Mergerstat-Amus &amp; Softw"/>
      <sheetName val="Mergerstat-Racing"/>
      <sheetName val="GPC"/>
      <sheetName val="Unlevering &amp; Relevering Beta"/>
      <sheetName val="Beta Calculation - 5 yrs"/>
      <sheetName val="Volatility Calculation"/>
      <sheetName val="_CIQHiddenCacheSheet"/>
      <sheetName val="Cover Page"/>
      <sheetName val="Executive Summary "/>
      <sheetName val="Equity Value Analysis Summary_1"/>
      <sheetName val="Equity Value Analysis Summary_2"/>
      <sheetName val="Equity Value Analysis Summary_3"/>
      <sheetName val="Equity Value Analysis Summary_4"/>
      <sheetName val="Market Multiples Summary"/>
      <sheetName val="Market Multiples Comps"/>
      <sheetName val="DCF Analysis"/>
      <sheetName val="Cap Table"/>
      <sheetName val="Executive Summary"/>
      <sheetName val="Market Multiples Comps (2)"/>
      <sheetName val="Financial Data"/>
      <sheetName val="NOT USED"/>
      <sheetName val="Value per Share -A1"/>
      <sheetName val="Summary of Values -A2"/>
      <sheetName val="Capital Structure - B1"/>
      <sheetName val="OPM - B2"/>
      <sheetName val="OPM - B3"/>
      <sheetName val="OPM - B4"/>
      <sheetName val="OPM - B5"/>
      <sheetName val="OPM - B6"/>
      <sheetName val="OPM - B7"/>
      <sheetName val="Allocating Equity Value -B8"/>
      <sheetName val="Hist IS-C1"/>
      <sheetName val="Hist BS-C2"/>
      <sheetName val="Ratios - C3"/>
      <sheetName val="DCF-D1"/>
      <sheetName val="M&amp;A Method-D1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/>
      <sheetData sheetId="24" refreshError="1"/>
      <sheetData sheetId="25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</sheetDataSet>
  </externalBook>
</externalLink>
</file>

<file path=xl/externalLinks/externalLink15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Schedule"/>
      <sheetName val="Dashboard"/>
      <sheetName val="Data"/>
      <sheetName val="Releases"/>
      <sheetName val="Contact Prog"/>
      <sheetName val="Op Articles"/>
      <sheetName val="Features"/>
      <sheetName val="Events"/>
      <sheetName val="Awards"/>
      <sheetName val="Speakers"/>
      <sheetName val="Reporting"/>
      <sheetName val="Blogs &amp; Comments"/>
      <sheetName val="Newsletters"/>
      <sheetName val="Other"/>
      <sheetName val="LOOKUP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33FF99"/>
      </a:accent1>
      <a:accent2>
        <a:srgbClr val="131313"/>
      </a:accent2>
      <a:accent3>
        <a:srgbClr val="121820"/>
      </a:accent3>
      <a:accent4>
        <a:srgbClr val="FFED00"/>
      </a:accent4>
      <a:accent5>
        <a:srgbClr val="34FFF4"/>
      </a:accent5>
      <a:accent6>
        <a:srgbClr val="FD025D"/>
      </a:accent6>
      <a:hlink>
        <a:srgbClr val="0563C1"/>
      </a:hlink>
      <a:folHlink>
        <a:srgbClr val="0563C1"/>
      </a:folHlink>
    </a:clrScheme>
    <a:fontScheme name="Sheets">
      <a:majorFont>
        <a:latin typeface="Open Sans"/>
        <a:ea typeface="Open Sans"/>
        <a:cs typeface="Open Sans"/>
      </a:majorFont>
      <a:minorFont>
        <a:latin typeface="Open Sans"/>
        <a:ea typeface="Open Sans"/>
        <a:cs typeface="Open San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2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hidden="1" min="1" max="1" width="14.38"/>
    <col customWidth="1" hidden="1" min="2" max="2" width="10.38"/>
    <col customWidth="1" hidden="1" min="3" max="5" width="8.75"/>
    <col customWidth="1" min="6" max="6" width="9.38"/>
    <col customWidth="1" min="7" max="7" width="53.13"/>
    <col customWidth="1" min="8" max="8" width="8.75"/>
    <col customWidth="1" min="9" max="9" width="12.38"/>
    <col customWidth="1" min="10" max="20" width="11.75"/>
    <col customWidth="1" min="21" max="21" width="12.75"/>
    <col customWidth="1" min="22" max="26" width="8.75"/>
  </cols>
  <sheetData>
    <row r="1" ht="14.25" customHeight="1">
      <c r="A1" s="1"/>
      <c r="B1" s="1"/>
      <c r="C1" s="1"/>
      <c r="D1" s="1"/>
      <c r="E1" s="1"/>
      <c r="F1" s="1"/>
      <c r="G1" s="2" t="s">
        <v>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1"/>
      <c r="B3" s="1"/>
      <c r="C3" s="1"/>
      <c r="D3" s="1"/>
      <c r="E3" s="1"/>
      <c r="F3" s="1"/>
      <c r="G3" s="3"/>
      <c r="H3" s="3"/>
      <c r="I3" s="4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1"/>
      <c r="W3" s="1"/>
      <c r="X3" s="1"/>
      <c r="Y3" s="1"/>
      <c r="Z3" s="1"/>
    </row>
    <row r="4" ht="14.2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1"/>
      <c r="B5" s="1"/>
      <c r="C5" s="1"/>
      <c r="D5" s="1"/>
      <c r="E5" s="1"/>
      <c r="F5" s="1"/>
      <c r="G5" s="5" t="s">
        <v>1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1"/>
      <c r="B6" s="1"/>
      <c r="C6" s="1"/>
      <c r="D6" s="1"/>
      <c r="E6" s="6"/>
      <c r="F6" s="1"/>
      <c r="G6" s="1"/>
      <c r="H6" s="1"/>
      <c r="I6" s="7" t="s">
        <v>2</v>
      </c>
      <c r="J6" s="7" t="s">
        <v>3</v>
      </c>
      <c r="K6" s="7" t="s">
        <v>4</v>
      </c>
      <c r="L6" s="7" t="s">
        <v>5</v>
      </c>
      <c r="M6" s="7" t="s">
        <v>6</v>
      </c>
      <c r="N6" s="7" t="s">
        <v>7</v>
      </c>
      <c r="O6" s="7" t="s">
        <v>8</v>
      </c>
      <c r="P6" s="7" t="s">
        <v>9</v>
      </c>
      <c r="Q6" s="7" t="s">
        <v>10</v>
      </c>
      <c r="R6" s="7" t="s">
        <v>11</v>
      </c>
      <c r="S6" s="7" t="s">
        <v>12</v>
      </c>
      <c r="T6" s="7" t="s">
        <v>13</v>
      </c>
      <c r="U6" s="1"/>
      <c r="V6" s="1"/>
      <c r="W6" s="1"/>
      <c r="X6" s="1"/>
      <c r="Y6" s="1"/>
      <c r="Z6" s="1"/>
    </row>
    <row r="7" ht="14.25" customHeight="1">
      <c r="A7" s="1" t="s">
        <v>14</v>
      </c>
      <c r="B7" s="1" t="s">
        <v>15</v>
      </c>
      <c r="C7" s="1"/>
      <c r="D7" s="1"/>
      <c r="E7" s="1"/>
      <c r="F7" s="8"/>
      <c r="G7" s="9" t="s">
        <v>16</v>
      </c>
      <c r="H7" s="10"/>
      <c r="I7" s="11">
        <v>45292.0</v>
      </c>
      <c r="J7" s="11">
        <v>45323.0</v>
      </c>
      <c r="K7" s="11">
        <v>45352.0</v>
      </c>
      <c r="L7" s="11">
        <v>45383.0</v>
      </c>
      <c r="M7" s="11">
        <v>45413.0</v>
      </c>
      <c r="N7" s="11">
        <v>45444.0</v>
      </c>
      <c r="O7" s="11">
        <v>45474.0</v>
      </c>
      <c r="P7" s="11">
        <v>45505.0</v>
      </c>
      <c r="Q7" s="11">
        <v>45536.0</v>
      </c>
      <c r="R7" s="11">
        <v>45566.0</v>
      </c>
      <c r="S7" s="11">
        <v>45597.0</v>
      </c>
      <c r="T7" s="11">
        <v>45627.0</v>
      </c>
      <c r="U7" s="12" t="s">
        <v>17</v>
      </c>
      <c r="V7" s="8"/>
      <c r="W7" s="8"/>
      <c r="X7" s="8"/>
      <c r="Y7" s="8"/>
      <c r="Z7" s="8"/>
    </row>
    <row r="8" ht="14.25" customHeight="1">
      <c r="A8" s="13"/>
      <c r="B8" s="13"/>
      <c r="C8" s="13"/>
      <c r="D8" s="13"/>
      <c r="E8" s="13"/>
      <c r="F8" s="13"/>
      <c r="G8" s="14"/>
      <c r="H8" s="13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6"/>
      <c r="V8" s="13"/>
      <c r="W8" s="13"/>
      <c r="X8" s="13"/>
      <c r="Y8" s="13"/>
      <c r="Z8" s="13"/>
    </row>
    <row r="9" ht="14.25" customHeight="1">
      <c r="A9" s="13"/>
      <c r="B9" s="13"/>
      <c r="C9" s="13"/>
      <c r="D9" s="13"/>
      <c r="E9" s="13"/>
      <c r="F9" s="13"/>
      <c r="G9" s="17" t="s">
        <v>18</v>
      </c>
      <c r="H9" s="13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6"/>
      <c r="V9" s="13"/>
      <c r="W9" s="13"/>
      <c r="X9" s="13"/>
      <c r="Y9" s="13"/>
      <c r="Z9" s="13"/>
    </row>
    <row r="10" ht="14.25" customHeight="1">
      <c r="A10" s="19">
        <v>9.0</v>
      </c>
      <c r="B10" s="20" t="s">
        <v>19</v>
      </c>
      <c r="C10" s="19" t="str">
        <f t="shared" ref="C10:C22" si="1">CONCATENATE(B10,A10)</f>
        <v>009</v>
      </c>
      <c r="D10" s="19" t="s">
        <v>20</v>
      </c>
      <c r="E10" s="21" t="s">
        <v>21</v>
      </c>
      <c r="F10" s="19"/>
      <c r="G10" s="22" t="s">
        <v>22</v>
      </c>
      <c r="H10" s="19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4">
        <f t="shared" ref="U10:U14" si="2">SUM(I10:T10)</f>
        <v>0</v>
      </c>
      <c r="V10" s="19"/>
      <c r="W10" s="19"/>
      <c r="X10" s="19"/>
      <c r="Y10" s="19"/>
      <c r="Z10" s="19"/>
    </row>
    <row r="11" ht="14.25" customHeight="1">
      <c r="A11" s="19">
        <v>9.0</v>
      </c>
      <c r="B11" s="20" t="s">
        <v>19</v>
      </c>
      <c r="C11" s="19" t="str">
        <f t="shared" si="1"/>
        <v>009</v>
      </c>
      <c r="D11" s="19" t="s">
        <v>20</v>
      </c>
      <c r="E11" s="21" t="s">
        <v>23</v>
      </c>
      <c r="F11" s="19"/>
      <c r="G11" s="22" t="s">
        <v>24</v>
      </c>
      <c r="H11" s="19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24">
        <f t="shared" si="2"/>
        <v>0</v>
      </c>
      <c r="V11" s="19"/>
      <c r="W11" s="19"/>
      <c r="X11" s="19"/>
      <c r="Y11" s="19"/>
      <c r="Z11" s="19"/>
    </row>
    <row r="12" ht="14.25" customHeight="1">
      <c r="A12" s="19">
        <v>9.0</v>
      </c>
      <c r="B12" s="20" t="s">
        <v>19</v>
      </c>
      <c r="C12" s="19" t="str">
        <f t="shared" si="1"/>
        <v>009</v>
      </c>
      <c r="D12" s="19" t="s">
        <v>20</v>
      </c>
      <c r="E12" s="21" t="s">
        <v>25</v>
      </c>
      <c r="F12" s="19"/>
      <c r="G12" s="22" t="s">
        <v>26</v>
      </c>
      <c r="H12" s="19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24">
        <f t="shared" si="2"/>
        <v>0</v>
      </c>
      <c r="V12" s="19"/>
      <c r="W12" s="19"/>
      <c r="X12" s="19"/>
      <c r="Y12" s="19"/>
      <c r="Z12" s="19"/>
    </row>
    <row r="13" ht="14.25" customHeight="1">
      <c r="A13" s="19">
        <v>9.0</v>
      </c>
      <c r="B13" s="20" t="s">
        <v>19</v>
      </c>
      <c r="C13" s="19" t="str">
        <f t="shared" si="1"/>
        <v>009</v>
      </c>
      <c r="D13" s="19" t="s">
        <v>20</v>
      </c>
      <c r="E13" s="21" t="s">
        <v>27</v>
      </c>
      <c r="F13" s="1"/>
      <c r="G13" s="22" t="s">
        <v>28</v>
      </c>
      <c r="H13" s="1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24">
        <f t="shared" si="2"/>
        <v>0</v>
      </c>
      <c r="V13" s="1"/>
      <c r="W13" s="1"/>
      <c r="X13" s="1"/>
      <c r="Y13" s="1"/>
      <c r="Z13" s="1"/>
    </row>
    <row r="14" ht="14.25" customHeight="1">
      <c r="A14" s="19">
        <v>9.0</v>
      </c>
      <c r="B14" s="20" t="s">
        <v>19</v>
      </c>
      <c r="C14" s="19" t="str">
        <f t="shared" si="1"/>
        <v>009</v>
      </c>
      <c r="D14" s="19" t="s">
        <v>20</v>
      </c>
      <c r="E14" s="21" t="s">
        <v>29</v>
      </c>
      <c r="F14" s="1"/>
      <c r="G14" s="22" t="s">
        <v>30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24">
        <f t="shared" si="2"/>
        <v>0</v>
      </c>
      <c r="V14" s="1"/>
      <c r="W14" s="1"/>
      <c r="X14" s="1"/>
      <c r="Y14" s="1"/>
      <c r="Z14" s="1"/>
    </row>
    <row r="15" ht="14.25" customHeight="1">
      <c r="A15" s="19"/>
      <c r="B15" s="19"/>
      <c r="C15" s="19" t="str">
        <f t="shared" si="1"/>
        <v/>
      </c>
      <c r="D15" s="19"/>
      <c r="E15" s="19"/>
      <c r="F15" s="1"/>
      <c r="G15" s="25" t="s">
        <v>31</v>
      </c>
      <c r="H15" s="26"/>
      <c r="I15" s="27">
        <f t="shared" ref="I15:U15" si="3">SUM(I10:I14)</f>
        <v>0</v>
      </c>
      <c r="J15" s="27">
        <f t="shared" si="3"/>
        <v>0</v>
      </c>
      <c r="K15" s="27">
        <f t="shared" si="3"/>
        <v>0</v>
      </c>
      <c r="L15" s="27">
        <f t="shared" si="3"/>
        <v>0</v>
      </c>
      <c r="M15" s="27">
        <f t="shared" si="3"/>
        <v>0</v>
      </c>
      <c r="N15" s="27">
        <f t="shared" si="3"/>
        <v>0</v>
      </c>
      <c r="O15" s="27">
        <f t="shared" si="3"/>
        <v>0</v>
      </c>
      <c r="P15" s="27">
        <f t="shared" si="3"/>
        <v>0</v>
      </c>
      <c r="Q15" s="27">
        <f t="shared" si="3"/>
        <v>0</v>
      </c>
      <c r="R15" s="27">
        <f t="shared" si="3"/>
        <v>0</v>
      </c>
      <c r="S15" s="27">
        <f t="shared" si="3"/>
        <v>0</v>
      </c>
      <c r="T15" s="27">
        <f t="shared" si="3"/>
        <v>0</v>
      </c>
      <c r="U15" s="28">
        <f t="shared" si="3"/>
        <v>0</v>
      </c>
      <c r="V15" s="1"/>
      <c r="W15" s="1"/>
      <c r="X15" s="1"/>
      <c r="Y15" s="1"/>
      <c r="Z15" s="1"/>
    </row>
    <row r="16" ht="14.25" customHeight="1">
      <c r="A16" s="19"/>
      <c r="B16" s="19"/>
      <c r="C16" s="19" t="str">
        <f t="shared" si="1"/>
        <v/>
      </c>
      <c r="D16" s="19"/>
      <c r="E16" s="19"/>
      <c r="F16" s="1"/>
      <c r="G16" s="29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6"/>
      <c r="V16" s="1"/>
      <c r="W16" s="1"/>
      <c r="X16" s="1"/>
      <c r="Y16" s="1"/>
      <c r="Z16" s="1"/>
    </row>
    <row r="17" ht="14.25" customHeight="1">
      <c r="A17" s="19"/>
      <c r="B17" s="19"/>
      <c r="C17" s="19" t="str">
        <f t="shared" si="1"/>
        <v/>
      </c>
      <c r="D17" s="19"/>
      <c r="E17" s="19"/>
      <c r="F17" s="1"/>
      <c r="G17" s="17" t="s">
        <v>32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6"/>
      <c r="V17" s="1"/>
      <c r="W17" s="1"/>
      <c r="X17" s="1"/>
      <c r="Y17" s="1"/>
      <c r="Z17" s="1"/>
    </row>
    <row r="18" ht="14.25" customHeight="1">
      <c r="A18" s="19">
        <v>2.0</v>
      </c>
      <c r="B18" s="20" t="s">
        <v>33</v>
      </c>
      <c r="C18" s="19" t="str">
        <f t="shared" si="1"/>
        <v>012</v>
      </c>
      <c r="D18" s="19" t="s">
        <v>34</v>
      </c>
      <c r="E18" s="21" t="s">
        <v>35</v>
      </c>
      <c r="F18" s="1"/>
      <c r="G18" s="30" t="s">
        <v>36</v>
      </c>
      <c r="H18" s="1"/>
      <c r="I18" s="18">
        <v>19500.0</v>
      </c>
      <c r="J18" s="18">
        <v>19500.0</v>
      </c>
      <c r="K18" s="18">
        <v>19500.0</v>
      </c>
      <c r="L18" s="18">
        <v>19500.0</v>
      </c>
      <c r="M18" s="18">
        <v>19500.0</v>
      </c>
      <c r="N18" s="18">
        <v>19500.0</v>
      </c>
      <c r="O18" s="18">
        <v>19500.0</v>
      </c>
      <c r="P18" s="18">
        <v>19500.0</v>
      </c>
      <c r="Q18" s="18">
        <v>19500.0</v>
      </c>
      <c r="R18" s="18">
        <v>19500.0</v>
      </c>
      <c r="S18" s="18">
        <v>19500.0</v>
      </c>
      <c r="T18" s="18">
        <v>19500.0</v>
      </c>
      <c r="U18" s="24">
        <f t="shared" ref="U18:U25" si="5">SUM(I18:T18)</f>
        <v>234000</v>
      </c>
      <c r="V18" s="1"/>
      <c r="W18" s="1"/>
      <c r="X18" s="1"/>
      <c r="Y18" s="1"/>
      <c r="Z18" s="1"/>
    </row>
    <row r="19" ht="14.25" customHeight="1">
      <c r="A19" s="19">
        <v>2.0</v>
      </c>
      <c r="B19" s="20" t="s">
        <v>37</v>
      </c>
      <c r="C19" s="19" t="str">
        <f t="shared" si="1"/>
        <v>032</v>
      </c>
      <c r="D19" s="19" t="s">
        <v>34</v>
      </c>
      <c r="E19" s="21" t="s">
        <v>38</v>
      </c>
      <c r="F19" s="1"/>
      <c r="G19" s="30" t="s">
        <v>39</v>
      </c>
      <c r="H19" s="1"/>
      <c r="I19" s="18">
        <f t="shared" ref="I19:T19" si="4">17000*3</f>
        <v>51000</v>
      </c>
      <c r="J19" s="18">
        <f t="shared" si="4"/>
        <v>51000</v>
      </c>
      <c r="K19" s="18">
        <f t="shared" si="4"/>
        <v>51000</v>
      </c>
      <c r="L19" s="18">
        <f t="shared" si="4"/>
        <v>51000</v>
      </c>
      <c r="M19" s="18">
        <f t="shared" si="4"/>
        <v>51000</v>
      </c>
      <c r="N19" s="18">
        <f t="shared" si="4"/>
        <v>51000</v>
      </c>
      <c r="O19" s="18">
        <f t="shared" si="4"/>
        <v>51000</v>
      </c>
      <c r="P19" s="18">
        <f t="shared" si="4"/>
        <v>51000</v>
      </c>
      <c r="Q19" s="18">
        <f t="shared" si="4"/>
        <v>51000</v>
      </c>
      <c r="R19" s="18">
        <f t="shared" si="4"/>
        <v>51000</v>
      </c>
      <c r="S19" s="18">
        <f t="shared" si="4"/>
        <v>51000</v>
      </c>
      <c r="T19" s="18">
        <f t="shared" si="4"/>
        <v>51000</v>
      </c>
      <c r="U19" s="24">
        <f t="shared" si="5"/>
        <v>612000</v>
      </c>
      <c r="V19" s="1"/>
      <c r="W19" s="1"/>
      <c r="X19" s="1"/>
      <c r="Y19" s="1"/>
      <c r="Z19" s="1"/>
    </row>
    <row r="20" ht="14.25" customHeight="1">
      <c r="A20" s="19">
        <v>2.0</v>
      </c>
      <c r="B20" s="20" t="s">
        <v>40</v>
      </c>
      <c r="C20" s="19" t="str">
        <f t="shared" si="1"/>
        <v>072</v>
      </c>
      <c r="D20" s="19" t="s">
        <v>34</v>
      </c>
      <c r="E20" s="21" t="s">
        <v>41</v>
      </c>
      <c r="F20" s="1"/>
      <c r="G20" s="30" t="s">
        <v>42</v>
      </c>
      <c r="H20" s="1"/>
      <c r="I20" s="18">
        <v>7700.0</v>
      </c>
      <c r="J20" s="18">
        <f t="shared" ref="J20:T20" si="6">7500</f>
        <v>7500</v>
      </c>
      <c r="K20" s="18">
        <f t="shared" si="6"/>
        <v>7500</v>
      </c>
      <c r="L20" s="18">
        <f t="shared" si="6"/>
        <v>7500</v>
      </c>
      <c r="M20" s="18">
        <f t="shared" si="6"/>
        <v>7500</v>
      </c>
      <c r="N20" s="18">
        <f t="shared" si="6"/>
        <v>7500</v>
      </c>
      <c r="O20" s="18">
        <f t="shared" si="6"/>
        <v>7500</v>
      </c>
      <c r="P20" s="18">
        <f t="shared" si="6"/>
        <v>7500</v>
      </c>
      <c r="Q20" s="18">
        <f t="shared" si="6"/>
        <v>7500</v>
      </c>
      <c r="R20" s="18">
        <f t="shared" si="6"/>
        <v>7500</v>
      </c>
      <c r="S20" s="18">
        <f t="shared" si="6"/>
        <v>7500</v>
      </c>
      <c r="T20" s="18">
        <f t="shared" si="6"/>
        <v>7500</v>
      </c>
      <c r="U20" s="24">
        <f t="shared" si="5"/>
        <v>90200</v>
      </c>
      <c r="V20" s="1"/>
      <c r="W20" s="1"/>
      <c r="X20" s="1"/>
      <c r="Y20" s="1"/>
      <c r="Z20" s="1"/>
    </row>
    <row r="21" ht="14.25" customHeight="1">
      <c r="A21" s="19">
        <v>2.0</v>
      </c>
      <c r="B21" s="20" t="s">
        <v>43</v>
      </c>
      <c r="C21" s="19" t="str">
        <f t="shared" si="1"/>
        <v>022</v>
      </c>
      <c r="D21" s="19"/>
      <c r="E21" s="21" t="s">
        <v>44</v>
      </c>
      <c r="F21" s="1"/>
      <c r="G21" s="30" t="s">
        <v>45</v>
      </c>
      <c r="H21" s="1"/>
      <c r="I21" s="18">
        <f t="shared" ref="I21:T21" si="7">20000+13000</f>
        <v>33000</v>
      </c>
      <c r="J21" s="18">
        <f t="shared" si="7"/>
        <v>33000</v>
      </c>
      <c r="K21" s="18">
        <f t="shared" si="7"/>
        <v>33000</v>
      </c>
      <c r="L21" s="18">
        <f t="shared" si="7"/>
        <v>33000</v>
      </c>
      <c r="M21" s="18">
        <f t="shared" si="7"/>
        <v>33000</v>
      </c>
      <c r="N21" s="18">
        <f t="shared" si="7"/>
        <v>33000</v>
      </c>
      <c r="O21" s="18">
        <f t="shared" si="7"/>
        <v>33000</v>
      </c>
      <c r="P21" s="18">
        <f t="shared" si="7"/>
        <v>33000</v>
      </c>
      <c r="Q21" s="18">
        <f t="shared" si="7"/>
        <v>33000</v>
      </c>
      <c r="R21" s="18">
        <f t="shared" si="7"/>
        <v>33000</v>
      </c>
      <c r="S21" s="18">
        <f t="shared" si="7"/>
        <v>33000</v>
      </c>
      <c r="T21" s="18">
        <f t="shared" si="7"/>
        <v>33000</v>
      </c>
      <c r="U21" s="24">
        <f t="shared" si="5"/>
        <v>396000</v>
      </c>
      <c r="V21" s="1"/>
      <c r="W21" s="1"/>
      <c r="X21" s="1"/>
      <c r="Y21" s="1"/>
      <c r="Z21" s="1"/>
    </row>
    <row r="22" ht="14.25" customHeight="1">
      <c r="A22" s="19">
        <v>2.0</v>
      </c>
      <c r="B22" s="20" t="s">
        <v>37</v>
      </c>
      <c r="C22" s="19" t="str">
        <f t="shared" si="1"/>
        <v>032</v>
      </c>
      <c r="D22" s="19"/>
      <c r="E22" s="21" t="s">
        <v>38</v>
      </c>
      <c r="F22" s="1"/>
      <c r="G22" s="30" t="s">
        <v>46</v>
      </c>
      <c r="H22" s="1"/>
      <c r="I22" s="18">
        <f t="shared" ref="I22:T22" si="8">1000+750+400+2300+500+400+500</f>
        <v>5850</v>
      </c>
      <c r="J22" s="18">
        <f t="shared" si="8"/>
        <v>5850</v>
      </c>
      <c r="K22" s="18">
        <f t="shared" si="8"/>
        <v>5850</v>
      </c>
      <c r="L22" s="18">
        <f t="shared" si="8"/>
        <v>5850</v>
      </c>
      <c r="M22" s="18">
        <f t="shared" si="8"/>
        <v>5850</v>
      </c>
      <c r="N22" s="18">
        <f t="shared" si="8"/>
        <v>5850</v>
      </c>
      <c r="O22" s="18">
        <f t="shared" si="8"/>
        <v>5850</v>
      </c>
      <c r="P22" s="18">
        <f t="shared" si="8"/>
        <v>5850</v>
      </c>
      <c r="Q22" s="18">
        <f t="shared" si="8"/>
        <v>5850</v>
      </c>
      <c r="R22" s="18">
        <f t="shared" si="8"/>
        <v>5850</v>
      </c>
      <c r="S22" s="18">
        <f t="shared" si="8"/>
        <v>5850</v>
      </c>
      <c r="T22" s="18">
        <f t="shared" si="8"/>
        <v>5850</v>
      </c>
      <c r="U22" s="24">
        <f t="shared" si="5"/>
        <v>70200</v>
      </c>
      <c r="V22" s="1"/>
      <c r="W22" s="1"/>
      <c r="X22" s="1"/>
      <c r="Y22" s="1"/>
      <c r="Z22" s="1"/>
    </row>
    <row r="23" ht="14.25" customHeight="1">
      <c r="A23" s="19"/>
      <c r="B23" s="19"/>
      <c r="C23" s="19"/>
      <c r="D23" s="19"/>
      <c r="E23" s="21"/>
      <c r="F23" s="1"/>
      <c r="G23" s="30" t="s">
        <v>47</v>
      </c>
      <c r="H23" s="1"/>
      <c r="I23" s="18">
        <v>1000.0</v>
      </c>
      <c r="J23" s="18">
        <v>1000.0</v>
      </c>
      <c r="K23" s="18">
        <v>1000.0</v>
      </c>
      <c r="L23" s="18">
        <v>1000.0</v>
      </c>
      <c r="M23" s="18">
        <v>1000.0</v>
      </c>
      <c r="N23" s="18">
        <v>1000.0</v>
      </c>
      <c r="O23" s="18">
        <v>1000.0</v>
      </c>
      <c r="P23" s="18">
        <v>1000.0</v>
      </c>
      <c r="Q23" s="18">
        <v>1000.0</v>
      </c>
      <c r="R23" s="18">
        <v>1000.0</v>
      </c>
      <c r="S23" s="18">
        <v>1000.0</v>
      </c>
      <c r="T23" s="18">
        <v>1000.0</v>
      </c>
      <c r="U23" s="24">
        <f t="shared" si="5"/>
        <v>12000</v>
      </c>
      <c r="V23" s="1"/>
      <c r="W23" s="1"/>
      <c r="X23" s="1"/>
      <c r="Y23" s="1"/>
      <c r="Z23" s="1"/>
    </row>
    <row r="24" ht="14.25" customHeight="1">
      <c r="A24" s="19"/>
      <c r="B24" s="19"/>
      <c r="C24" s="19"/>
      <c r="D24" s="19"/>
      <c r="E24" s="21"/>
      <c r="F24" s="1"/>
      <c r="G24" s="30" t="s">
        <v>48</v>
      </c>
      <c r="H24" s="1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24">
        <f t="shared" si="5"/>
        <v>0</v>
      </c>
      <c r="V24" s="1"/>
      <c r="W24" s="1"/>
      <c r="X24" s="1"/>
      <c r="Y24" s="1"/>
      <c r="Z24" s="1"/>
    </row>
    <row r="25" ht="14.25" customHeight="1">
      <c r="A25" s="19">
        <v>4.0</v>
      </c>
      <c r="B25" s="20" t="s">
        <v>33</v>
      </c>
      <c r="C25" s="19" t="str">
        <f t="shared" ref="C25:C35" si="9">CONCATENATE(B25,A25)</f>
        <v>014</v>
      </c>
      <c r="D25" s="19" t="s">
        <v>34</v>
      </c>
      <c r="E25" s="19" t="s">
        <v>49</v>
      </c>
      <c r="F25" s="1"/>
      <c r="G25" s="30" t="s">
        <v>50</v>
      </c>
      <c r="H25" s="1"/>
      <c r="I25" s="18">
        <v>1500.0</v>
      </c>
      <c r="J25" s="18">
        <v>1500.0</v>
      </c>
      <c r="K25" s="18">
        <v>1500.0</v>
      </c>
      <c r="L25" s="18">
        <v>1500.0</v>
      </c>
      <c r="M25" s="18">
        <v>1500.0</v>
      </c>
      <c r="N25" s="18">
        <v>1500.0</v>
      </c>
      <c r="O25" s="18">
        <v>1500.0</v>
      </c>
      <c r="P25" s="18">
        <v>1500.0</v>
      </c>
      <c r="Q25" s="18">
        <v>1500.0</v>
      </c>
      <c r="R25" s="18">
        <v>1500.0</v>
      </c>
      <c r="S25" s="18">
        <v>1500.0</v>
      </c>
      <c r="T25" s="18">
        <v>1500.0</v>
      </c>
      <c r="U25" s="24">
        <f t="shared" si="5"/>
        <v>18000</v>
      </c>
      <c r="V25" s="1"/>
      <c r="W25" s="1"/>
      <c r="X25" s="1"/>
      <c r="Y25" s="1"/>
      <c r="Z25" s="1"/>
    </row>
    <row r="26" ht="14.25" customHeight="1">
      <c r="A26" s="19"/>
      <c r="B26" s="19"/>
      <c r="C26" s="19" t="str">
        <f t="shared" si="9"/>
        <v/>
      </c>
      <c r="D26" s="19"/>
      <c r="E26" s="19"/>
      <c r="F26" s="1"/>
      <c r="G26" s="31" t="s">
        <v>51</v>
      </c>
      <c r="H26" s="32"/>
      <c r="I26" s="27">
        <f t="shared" ref="I26:U26" si="10">SUM(I18:I25)</f>
        <v>119550</v>
      </c>
      <c r="J26" s="27">
        <f t="shared" si="10"/>
        <v>119350</v>
      </c>
      <c r="K26" s="27">
        <f t="shared" si="10"/>
        <v>119350</v>
      </c>
      <c r="L26" s="27">
        <f t="shared" si="10"/>
        <v>119350</v>
      </c>
      <c r="M26" s="27">
        <f t="shared" si="10"/>
        <v>119350</v>
      </c>
      <c r="N26" s="27">
        <f t="shared" si="10"/>
        <v>119350</v>
      </c>
      <c r="O26" s="27">
        <f t="shared" si="10"/>
        <v>119350</v>
      </c>
      <c r="P26" s="27">
        <f t="shared" si="10"/>
        <v>119350</v>
      </c>
      <c r="Q26" s="27">
        <f t="shared" si="10"/>
        <v>119350</v>
      </c>
      <c r="R26" s="27">
        <f t="shared" si="10"/>
        <v>119350</v>
      </c>
      <c r="S26" s="27">
        <f t="shared" si="10"/>
        <v>119350</v>
      </c>
      <c r="T26" s="27">
        <f t="shared" si="10"/>
        <v>119350</v>
      </c>
      <c r="U26" s="28">
        <f t="shared" si="10"/>
        <v>1432400</v>
      </c>
      <c r="V26" s="1"/>
      <c r="W26" s="1"/>
      <c r="X26" s="1"/>
      <c r="Y26" s="1"/>
      <c r="Z26" s="1"/>
    </row>
    <row r="27" ht="14.25" customHeight="1">
      <c r="A27" s="19"/>
      <c r="B27" s="19"/>
      <c r="C27" s="19" t="str">
        <f t="shared" si="9"/>
        <v/>
      </c>
      <c r="D27" s="19"/>
      <c r="E27" s="19"/>
      <c r="F27" s="1"/>
      <c r="G27" s="17" t="s">
        <v>52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33"/>
      <c r="V27" s="1"/>
      <c r="W27" s="1"/>
      <c r="X27" s="1"/>
      <c r="Y27" s="1"/>
      <c r="Z27" s="1"/>
    </row>
    <row r="28" ht="14.25" customHeight="1">
      <c r="A28" s="19">
        <v>6.0</v>
      </c>
      <c r="B28" s="20" t="s">
        <v>40</v>
      </c>
      <c r="C28" s="19" t="str">
        <f t="shared" si="9"/>
        <v>076</v>
      </c>
      <c r="D28" s="19" t="s">
        <v>53</v>
      </c>
      <c r="E28" s="21" t="s">
        <v>54</v>
      </c>
      <c r="F28" s="1"/>
      <c r="G28" s="30" t="s">
        <v>55</v>
      </c>
      <c r="H28" s="1"/>
      <c r="I28" s="18"/>
      <c r="J28" s="18"/>
      <c r="K28" s="18">
        <v>10000.0</v>
      </c>
      <c r="L28" s="18"/>
      <c r="M28" s="18"/>
      <c r="N28" s="18"/>
      <c r="O28" s="18"/>
      <c r="P28" s="18"/>
      <c r="Q28" s="18"/>
      <c r="R28" s="18"/>
      <c r="S28" s="18">
        <v>25000.0</v>
      </c>
      <c r="T28" s="18"/>
      <c r="U28" s="24">
        <f t="shared" ref="U28:U31" si="11">SUM(I28:T28)</f>
        <v>35000</v>
      </c>
      <c r="V28" s="1"/>
      <c r="W28" s="1"/>
      <c r="X28" s="1"/>
      <c r="Y28" s="1"/>
      <c r="Z28" s="1"/>
    </row>
    <row r="29" ht="14.25" customHeight="1">
      <c r="A29" s="19">
        <v>6.0</v>
      </c>
      <c r="B29" s="20" t="s">
        <v>33</v>
      </c>
      <c r="C29" s="19" t="str">
        <f t="shared" si="9"/>
        <v>016</v>
      </c>
      <c r="D29" s="19" t="s">
        <v>53</v>
      </c>
      <c r="E29" s="21" t="s">
        <v>56</v>
      </c>
      <c r="F29" s="1"/>
      <c r="G29" s="30" t="s">
        <v>57</v>
      </c>
      <c r="H29" s="1"/>
      <c r="I29" s="18"/>
      <c r="J29" s="18"/>
      <c r="K29" s="18">
        <v>500.0</v>
      </c>
      <c r="L29" s="18"/>
      <c r="M29" s="18"/>
      <c r="N29" s="18">
        <v>500.0</v>
      </c>
      <c r="O29" s="18"/>
      <c r="P29" s="18"/>
      <c r="Q29" s="18"/>
      <c r="R29" s="18">
        <v>500.0</v>
      </c>
      <c r="S29" s="18"/>
      <c r="T29" s="18">
        <v>5000.0</v>
      </c>
      <c r="U29" s="24">
        <f t="shared" si="11"/>
        <v>6500</v>
      </c>
      <c r="V29" s="1"/>
      <c r="W29" s="1"/>
      <c r="X29" s="1"/>
      <c r="Y29" s="1"/>
      <c r="Z29" s="1"/>
    </row>
    <row r="30" ht="14.25" customHeight="1">
      <c r="A30" s="19">
        <v>6.0</v>
      </c>
      <c r="B30" s="20" t="s">
        <v>33</v>
      </c>
      <c r="C30" s="19" t="str">
        <f t="shared" si="9"/>
        <v>016</v>
      </c>
      <c r="D30" s="19" t="s">
        <v>53</v>
      </c>
      <c r="E30" s="21" t="s">
        <v>56</v>
      </c>
      <c r="F30" s="1"/>
      <c r="G30" s="30" t="s">
        <v>58</v>
      </c>
      <c r="H30" s="1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24">
        <f t="shared" si="11"/>
        <v>0</v>
      </c>
      <c r="V30" s="1"/>
      <c r="W30" s="1"/>
      <c r="X30" s="1"/>
      <c r="Y30" s="1"/>
      <c r="Z30" s="1"/>
    </row>
    <row r="31" ht="14.25" customHeight="1">
      <c r="A31" s="19">
        <v>6.0</v>
      </c>
      <c r="B31" s="20" t="s">
        <v>33</v>
      </c>
      <c r="C31" s="19" t="str">
        <f t="shared" si="9"/>
        <v>016</v>
      </c>
      <c r="D31" s="19" t="s">
        <v>53</v>
      </c>
      <c r="E31" s="21" t="s">
        <v>56</v>
      </c>
      <c r="F31" s="34">
        <v>0.1</v>
      </c>
      <c r="G31" s="35" t="s">
        <v>59</v>
      </c>
      <c r="H31" s="36"/>
      <c r="I31" s="37">
        <f t="shared" ref="I31:T31" si="12">SUM(I28:I30)*$F$31</f>
        <v>0</v>
      </c>
      <c r="J31" s="37">
        <f t="shared" si="12"/>
        <v>0</v>
      </c>
      <c r="K31" s="37">
        <f t="shared" si="12"/>
        <v>1050</v>
      </c>
      <c r="L31" s="37">
        <f t="shared" si="12"/>
        <v>0</v>
      </c>
      <c r="M31" s="37">
        <f t="shared" si="12"/>
        <v>0</v>
      </c>
      <c r="N31" s="37">
        <f t="shared" si="12"/>
        <v>50</v>
      </c>
      <c r="O31" s="37">
        <f t="shared" si="12"/>
        <v>0</v>
      </c>
      <c r="P31" s="37">
        <f t="shared" si="12"/>
        <v>0</v>
      </c>
      <c r="Q31" s="37">
        <f t="shared" si="12"/>
        <v>0</v>
      </c>
      <c r="R31" s="37">
        <f t="shared" si="12"/>
        <v>50</v>
      </c>
      <c r="S31" s="37">
        <f t="shared" si="12"/>
        <v>2500</v>
      </c>
      <c r="T31" s="37">
        <f t="shared" si="12"/>
        <v>500</v>
      </c>
      <c r="U31" s="38">
        <f t="shared" si="11"/>
        <v>4150</v>
      </c>
      <c r="V31" s="1"/>
      <c r="W31" s="1"/>
      <c r="X31" s="1"/>
      <c r="Y31" s="1"/>
      <c r="Z31" s="1"/>
    </row>
    <row r="32" ht="14.25" customHeight="1">
      <c r="A32" s="19"/>
      <c r="B32" s="19"/>
      <c r="C32" s="19" t="str">
        <f t="shared" si="9"/>
        <v/>
      </c>
      <c r="D32" s="19"/>
      <c r="E32" s="19"/>
      <c r="F32" s="1"/>
      <c r="G32" s="31" t="s">
        <v>51</v>
      </c>
      <c r="H32" s="32"/>
      <c r="I32" s="27">
        <f t="shared" ref="I32:U32" si="13">SUM(I28:I31)</f>
        <v>0</v>
      </c>
      <c r="J32" s="27">
        <f t="shared" si="13"/>
        <v>0</v>
      </c>
      <c r="K32" s="27">
        <f t="shared" si="13"/>
        <v>11550</v>
      </c>
      <c r="L32" s="27">
        <f t="shared" si="13"/>
        <v>0</v>
      </c>
      <c r="M32" s="27">
        <f t="shared" si="13"/>
        <v>0</v>
      </c>
      <c r="N32" s="27">
        <f t="shared" si="13"/>
        <v>550</v>
      </c>
      <c r="O32" s="27">
        <f t="shared" si="13"/>
        <v>0</v>
      </c>
      <c r="P32" s="27">
        <f t="shared" si="13"/>
        <v>0</v>
      </c>
      <c r="Q32" s="27">
        <f t="shared" si="13"/>
        <v>0</v>
      </c>
      <c r="R32" s="27">
        <f t="shared" si="13"/>
        <v>550</v>
      </c>
      <c r="S32" s="27">
        <f t="shared" si="13"/>
        <v>27500</v>
      </c>
      <c r="T32" s="27">
        <f t="shared" si="13"/>
        <v>5500</v>
      </c>
      <c r="U32" s="28">
        <f t="shared" si="13"/>
        <v>45650</v>
      </c>
      <c r="V32" s="1"/>
      <c r="W32" s="1"/>
      <c r="X32" s="1"/>
      <c r="Y32" s="1"/>
      <c r="Z32" s="1"/>
    </row>
    <row r="33" ht="14.25" customHeight="1">
      <c r="A33" s="19"/>
      <c r="B33" s="19"/>
      <c r="C33" s="19" t="str">
        <f t="shared" si="9"/>
        <v/>
      </c>
      <c r="D33" s="19"/>
      <c r="E33" s="19"/>
      <c r="F33" s="1"/>
      <c r="G33" s="17" t="s">
        <v>60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33"/>
      <c r="V33" s="1"/>
      <c r="W33" s="1"/>
      <c r="X33" s="1"/>
      <c r="Y33" s="1"/>
      <c r="Z33" s="1"/>
    </row>
    <row r="34" ht="14.25" customHeight="1">
      <c r="A34" s="19">
        <v>4.0</v>
      </c>
      <c r="B34" s="20" t="s">
        <v>33</v>
      </c>
      <c r="C34" s="19" t="str">
        <f t="shared" si="9"/>
        <v>014</v>
      </c>
      <c r="D34" s="19" t="s">
        <v>61</v>
      </c>
      <c r="E34" s="21" t="s">
        <v>62</v>
      </c>
      <c r="F34" s="1"/>
      <c r="G34" s="30" t="s">
        <v>63</v>
      </c>
      <c r="H34" s="1"/>
      <c r="I34" s="18">
        <v>1500.0</v>
      </c>
      <c r="J34" s="18">
        <v>1500.0</v>
      </c>
      <c r="K34" s="18">
        <v>1500.0</v>
      </c>
      <c r="L34" s="18">
        <v>1500.0</v>
      </c>
      <c r="M34" s="18">
        <v>1500.0</v>
      </c>
      <c r="N34" s="18">
        <v>1500.0</v>
      </c>
      <c r="O34" s="18">
        <v>1500.0</v>
      </c>
      <c r="P34" s="18">
        <v>1500.0</v>
      </c>
      <c r="Q34" s="18">
        <v>1500.0</v>
      </c>
      <c r="R34" s="18">
        <v>1500.0</v>
      </c>
      <c r="S34" s="18">
        <v>1500.0</v>
      </c>
      <c r="T34" s="18">
        <v>1500.0</v>
      </c>
      <c r="U34" s="24">
        <f t="shared" ref="U34:U42" si="14">SUM(I34:T34)</f>
        <v>18000</v>
      </c>
      <c r="V34" s="1"/>
      <c r="W34" s="1"/>
      <c r="X34" s="1"/>
      <c r="Y34" s="1"/>
      <c r="Z34" s="1"/>
    </row>
    <row r="35" ht="14.25" customHeight="1">
      <c r="A35" s="19">
        <v>3.0</v>
      </c>
      <c r="B35" s="20" t="s">
        <v>33</v>
      </c>
      <c r="C35" s="19" t="str">
        <f t="shared" si="9"/>
        <v>013</v>
      </c>
      <c r="D35" s="19" t="s">
        <v>64</v>
      </c>
      <c r="E35" s="21" t="s">
        <v>65</v>
      </c>
      <c r="F35" s="1"/>
      <c r="G35" s="30" t="s">
        <v>66</v>
      </c>
      <c r="H35" s="1"/>
      <c r="I35" s="18">
        <v>1000.0</v>
      </c>
      <c r="J35" s="18">
        <v>1000.0</v>
      </c>
      <c r="K35" s="18">
        <v>1000.0</v>
      </c>
      <c r="L35" s="18">
        <v>1000.0</v>
      </c>
      <c r="M35" s="18">
        <v>1000.0</v>
      </c>
      <c r="N35" s="18">
        <v>1000.0</v>
      </c>
      <c r="O35" s="18">
        <v>1000.0</v>
      </c>
      <c r="P35" s="18">
        <v>1000.0</v>
      </c>
      <c r="Q35" s="18">
        <v>1000.0</v>
      </c>
      <c r="R35" s="18">
        <v>1000.0</v>
      </c>
      <c r="S35" s="18">
        <v>1000.0</v>
      </c>
      <c r="T35" s="18">
        <v>1000.0</v>
      </c>
      <c r="U35" s="24">
        <f t="shared" si="14"/>
        <v>12000</v>
      </c>
      <c r="V35" s="1"/>
      <c r="W35" s="1"/>
      <c r="X35" s="1"/>
      <c r="Y35" s="1"/>
      <c r="Z35" s="1"/>
    </row>
    <row r="36" ht="14.25" customHeight="1">
      <c r="A36" s="19"/>
      <c r="B36" s="19"/>
      <c r="C36" s="19"/>
      <c r="D36" s="19"/>
      <c r="E36" s="21"/>
      <c r="F36" s="1"/>
      <c r="G36" s="30" t="s">
        <v>67</v>
      </c>
      <c r="H36" s="1"/>
      <c r="I36" s="18"/>
      <c r="J36" s="18"/>
      <c r="K36" s="18"/>
      <c r="L36" s="18">
        <v>1000.0</v>
      </c>
      <c r="M36" s="18"/>
      <c r="N36" s="18"/>
      <c r="O36" s="18"/>
      <c r="P36" s="18"/>
      <c r="Q36" s="18">
        <v>1000.0</v>
      </c>
      <c r="R36" s="18"/>
      <c r="S36" s="18">
        <v>1000.0</v>
      </c>
      <c r="T36" s="18"/>
      <c r="U36" s="24">
        <f t="shared" si="14"/>
        <v>3000</v>
      </c>
      <c r="V36" s="1"/>
      <c r="W36" s="1"/>
      <c r="X36" s="1"/>
      <c r="Y36" s="1"/>
      <c r="Z36" s="1"/>
    </row>
    <row r="37" ht="14.25" customHeight="1">
      <c r="A37" s="19">
        <v>3.0</v>
      </c>
      <c r="B37" s="20" t="s">
        <v>40</v>
      </c>
      <c r="C37" s="19" t="str">
        <f t="shared" ref="C37:C38" si="15">CONCATENATE(B37,A37)</f>
        <v>073</v>
      </c>
      <c r="D37" s="19" t="s">
        <v>64</v>
      </c>
      <c r="E37" s="21" t="s">
        <v>68</v>
      </c>
      <c r="F37" s="1"/>
      <c r="G37" s="30" t="s">
        <v>69</v>
      </c>
      <c r="H37" s="1"/>
      <c r="I37" s="18">
        <v>125.0</v>
      </c>
      <c r="J37" s="18">
        <v>125.0</v>
      </c>
      <c r="K37" s="18">
        <v>125.0</v>
      </c>
      <c r="L37" s="18">
        <v>125.0</v>
      </c>
      <c r="M37" s="18">
        <v>125.0</v>
      </c>
      <c r="N37" s="18">
        <v>125.0</v>
      </c>
      <c r="O37" s="18">
        <v>125.0</v>
      </c>
      <c r="P37" s="18">
        <v>125.0</v>
      </c>
      <c r="Q37" s="18">
        <v>125.0</v>
      </c>
      <c r="R37" s="18">
        <v>125.0</v>
      </c>
      <c r="S37" s="18">
        <v>125.0</v>
      </c>
      <c r="T37" s="18">
        <v>125.0</v>
      </c>
      <c r="U37" s="24">
        <f t="shared" si="14"/>
        <v>1500</v>
      </c>
      <c r="V37" s="1"/>
      <c r="W37" s="1"/>
      <c r="X37" s="1"/>
      <c r="Y37" s="1"/>
      <c r="Z37" s="1"/>
    </row>
    <row r="38" ht="14.25" customHeight="1">
      <c r="A38" s="19">
        <v>3.0</v>
      </c>
      <c r="B38" s="20" t="s">
        <v>33</v>
      </c>
      <c r="C38" s="19" t="str">
        <f t="shared" si="15"/>
        <v>013</v>
      </c>
      <c r="D38" s="19" t="s">
        <v>64</v>
      </c>
      <c r="E38" s="21" t="s">
        <v>70</v>
      </c>
      <c r="F38" s="1"/>
      <c r="G38" s="30" t="s">
        <v>71</v>
      </c>
      <c r="H38" s="1"/>
      <c r="I38" s="18">
        <v>500.0</v>
      </c>
      <c r="J38" s="18">
        <v>500.0</v>
      </c>
      <c r="K38" s="18">
        <v>500.0</v>
      </c>
      <c r="L38" s="18">
        <v>500.0</v>
      </c>
      <c r="M38" s="18">
        <v>500.0</v>
      </c>
      <c r="N38" s="18">
        <v>500.0</v>
      </c>
      <c r="O38" s="18">
        <v>500.0</v>
      </c>
      <c r="P38" s="18">
        <v>500.0</v>
      </c>
      <c r="Q38" s="18">
        <v>500.0</v>
      </c>
      <c r="R38" s="18">
        <v>500.0</v>
      </c>
      <c r="S38" s="18">
        <v>500.0</v>
      </c>
      <c r="T38" s="18">
        <v>500.0</v>
      </c>
      <c r="U38" s="24">
        <f t="shared" si="14"/>
        <v>6000</v>
      </c>
      <c r="V38" s="1"/>
      <c r="W38" s="1"/>
      <c r="X38" s="1"/>
      <c r="Y38" s="1"/>
      <c r="Z38" s="1"/>
    </row>
    <row r="39" ht="14.25" customHeight="1">
      <c r="A39" s="19"/>
      <c r="B39" s="19"/>
      <c r="C39" s="19"/>
      <c r="D39" s="19"/>
      <c r="E39" s="21"/>
      <c r="F39" s="1"/>
      <c r="G39" s="30" t="s">
        <v>72</v>
      </c>
      <c r="H39" s="1"/>
      <c r="I39" s="18"/>
      <c r="J39" s="18"/>
      <c r="K39" s="18"/>
      <c r="L39" s="18"/>
      <c r="M39" s="18"/>
      <c r="N39" s="18">
        <v>5000.0</v>
      </c>
      <c r="O39" s="18"/>
      <c r="P39" s="18"/>
      <c r="Q39" s="18">
        <v>5000.0</v>
      </c>
      <c r="R39" s="18"/>
      <c r="S39" s="18"/>
      <c r="T39" s="18"/>
      <c r="U39" s="24">
        <f t="shared" si="14"/>
        <v>10000</v>
      </c>
      <c r="V39" s="1"/>
      <c r="W39" s="1"/>
      <c r="X39" s="1"/>
      <c r="Y39" s="1"/>
      <c r="Z39" s="1"/>
    </row>
    <row r="40" ht="14.25" customHeight="1">
      <c r="A40" s="19">
        <v>4.0</v>
      </c>
      <c r="B40" s="20" t="s">
        <v>33</v>
      </c>
      <c r="C40" s="19" t="str">
        <f t="shared" ref="C40:C65" si="16">CONCATENATE(B40,A40)</f>
        <v>014</v>
      </c>
      <c r="D40" s="19" t="s">
        <v>61</v>
      </c>
      <c r="E40" s="21" t="s">
        <v>73</v>
      </c>
      <c r="F40" s="1"/>
      <c r="G40" s="30" t="s">
        <v>74</v>
      </c>
      <c r="H40" s="1"/>
      <c r="I40" s="18">
        <v>250.0</v>
      </c>
      <c r="J40" s="18">
        <v>250.0</v>
      </c>
      <c r="K40" s="18">
        <v>250.0</v>
      </c>
      <c r="L40" s="18">
        <v>250.0</v>
      </c>
      <c r="M40" s="18">
        <v>250.0</v>
      </c>
      <c r="N40" s="18">
        <v>250.0</v>
      </c>
      <c r="O40" s="18">
        <v>250.0</v>
      </c>
      <c r="P40" s="18">
        <v>250.0</v>
      </c>
      <c r="Q40" s="18">
        <v>250.0</v>
      </c>
      <c r="R40" s="18">
        <v>250.0</v>
      </c>
      <c r="S40" s="18">
        <v>250.0</v>
      </c>
      <c r="T40" s="18">
        <v>250.0</v>
      </c>
      <c r="U40" s="24">
        <f t="shared" si="14"/>
        <v>3000</v>
      </c>
      <c r="V40" s="1"/>
      <c r="W40" s="1"/>
      <c r="X40" s="1"/>
      <c r="Y40" s="1"/>
      <c r="Z40" s="1"/>
    </row>
    <row r="41" ht="14.25" customHeight="1">
      <c r="A41" s="19">
        <v>4.0</v>
      </c>
      <c r="B41" s="20" t="s">
        <v>33</v>
      </c>
      <c r="C41" s="19" t="str">
        <f t="shared" si="16"/>
        <v>014</v>
      </c>
      <c r="D41" s="19" t="s">
        <v>61</v>
      </c>
      <c r="E41" s="21" t="s">
        <v>75</v>
      </c>
      <c r="F41" s="1"/>
      <c r="G41" s="30" t="s">
        <v>30</v>
      </c>
      <c r="H41" s="1"/>
      <c r="I41" s="18">
        <v>250.0</v>
      </c>
      <c r="J41" s="18">
        <v>250.0</v>
      </c>
      <c r="K41" s="18">
        <v>250.0</v>
      </c>
      <c r="L41" s="18">
        <v>250.0</v>
      </c>
      <c r="M41" s="18">
        <v>250.0</v>
      </c>
      <c r="N41" s="18">
        <v>250.0</v>
      </c>
      <c r="O41" s="18">
        <v>250.0</v>
      </c>
      <c r="P41" s="18">
        <v>250.0</v>
      </c>
      <c r="Q41" s="18">
        <v>250.0</v>
      </c>
      <c r="R41" s="18">
        <v>250.0</v>
      </c>
      <c r="S41" s="18">
        <v>250.0</v>
      </c>
      <c r="T41" s="18">
        <v>250.0</v>
      </c>
      <c r="U41" s="24">
        <f t="shared" si="14"/>
        <v>3000</v>
      </c>
      <c r="V41" s="1"/>
      <c r="W41" s="1"/>
      <c r="X41" s="1"/>
      <c r="Y41" s="1"/>
      <c r="Z41" s="1"/>
    </row>
    <row r="42" ht="14.25" customHeight="1">
      <c r="A42" s="19">
        <v>4.0</v>
      </c>
      <c r="B42" s="20" t="s">
        <v>33</v>
      </c>
      <c r="C42" s="19" t="str">
        <f t="shared" si="16"/>
        <v>014</v>
      </c>
      <c r="D42" s="19" t="s">
        <v>61</v>
      </c>
      <c r="E42" s="21" t="s">
        <v>75</v>
      </c>
      <c r="F42" s="34">
        <v>0.0</v>
      </c>
      <c r="G42" s="35" t="s">
        <v>76</v>
      </c>
      <c r="H42" s="36"/>
      <c r="I42" s="37">
        <f t="shared" ref="I42:T42" si="17">SUM(I34:I41)*$F$42</f>
        <v>0</v>
      </c>
      <c r="J42" s="37">
        <f t="shared" si="17"/>
        <v>0</v>
      </c>
      <c r="K42" s="37">
        <f t="shared" si="17"/>
        <v>0</v>
      </c>
      <c r="L42" s="37">
        <f t="shared" si="17"/>
        <v>0</v>
      </c>
      <c r="M42" s="37">
        <f t="shared" si="17"/>
        <v>0</v>
      </c>
      <c r="N42" s="37">
        <f t="shared" si="17"/>
        <v>0</v>
      </c>
      <c r="O42" s="37">
        <f t="shared" si="17"/>
        <v>0</v>
      </c>
      <c r="P42" s="37">
        <f t="shared" si="17"/>
        <v>0</v>
      </c>
      <c r="Q42" s="37">
        <f t="shared" si="17"/>
        <v>0</v>
      </c>
      <c r="R42" s="37">
        <f t="shared" si="17"/>
        <v>0</v>
      </c>
      <c r="S42" s="37">
        <f t="shared" si="17"/>
        <v>0</v>
      </c>
      <c r="T42" s="37">
        <f t="shared" si="17"/>
        <v>0</v>
      </c>
      <c r="U42" s="38">
        <f t="shared" si="14"/>
        <v>0</v>
      </c>
      <c r="V42" s="1"/>
      <c r="W42" s="1"/>
      <c r="X42" s="1"/>
      <c r="Y42" s="1"/>
      <c r="Z42" s="1"/>
    </row>
    <row r="43" ht="14.25" customHeight="1">
      <c r="A43" s="19"/>
      <c r="B43" s="19"/>
      <c r="C43" s="19" t="str">
        <f t="shared" si="16"/>
        <v/>
      </c>
      <c r="D43" s="19"/>
      <c r="E43" s="19"/>
      <c r="F43" s="1"/>
      <c r="G43" s="31" t="s">
        <v>51</v>
      </c>
      <c r="H43" s="32"/>
      <c r="I43" s="27">
        <f t="shared" ref="I43:U43" si="18">SUM(I34:I42)</f>
        <v>3625</v>
      </c>
      <c r="J43" s="27">
        <f t="shared" si="18"/>
        <v>3625</v>
      </c>
      <c r="K43" s="27">
        <f t="shared" si="18"/>
        <v>3625</v>
      </c>
      <c r="L43" s="27">
        <f t="shared" si="18"/>
        <v>4625</v>
      </c>
      <c r="M43" s="27">
        <f t="shared" si="18"/>
        <v>3625</v>
      </c>
      <c r="N43" s="27">
        <f t="shared" si="18"/>
        <v>8625</v>
      </c>
      <c r="O43" s="27">
        <f t="shared" si="18"/>
        <v>3625</v>
      </c>
      <c r="P43" s="27">
        <f t="shared" si="18"/>
        <v>3625</v>
      </c>
      <c r="Q43" s="27">
        <f t="shared" si="18"/>
        <v>9625</v>
      </c>
      <c r="R43" s="27">
        <f t="shared" si="18"/>
        <v>3625</v>
      </c>
      <c r="S43" s="27">
        <f t="shared" si="18"/>
        <v>4625</v>
      </c>
      <c r="T43" s="27">
        <f t="shared" si="18"/>
        <v>3625</v>
      </c>
      <c r="U43" s="28">
        <f t="shared" si="18"/>
        <v>56500</v>
      </c>
      <c r="V43" s="1"/>
      <c r="W43" s="1"/>
      <c r="X43" s="1"/>
      <c r="Y43" s="1"/>
      <c r="Z43" s="1"/>
    </row>
    <row r="44" ht="14.25" customHeight="1">
      <c r="A44" s="19"/>
      <c r="B44" s="19"/>
      <c r="C44" s="19" t="str">
        <f t="shared" si="16"/>
        <v/>
      </c>
      <c r="D44" s="19"/>
      <c r="E44" s="19"/>
      <c r="F44" s="1"/>
      <c r="G44" s="17" t="s">
        <v>77</v>
      </c>
      <c r="H44" s="1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33"/>
      <c r="V44" s="1"/>
      <c r="W44" s="1"/>
      <c r="X44" s="1"/>
      <c r="Y44" s="1"/>
      <c r="Z44" s="1"/>
    </row>
    <row r="45" ht="14.25" customHeight="1">
      <c r="A45" s="19">
        <v>3.0</v>
      </c>
      <c r="B45" s="20" t="s">
        <v>78</v>
      </c>
      <c r="C45" s="19" t="str">
        <f t="shared" si="16"/>
        <v>043</v>
      </c>
      <c r="D45" s="19" t="s">
        <v>64</v>
      </c>
      <c r="E45" s="21" t="s">
        <v>79</v>
      </c>
      <c r="F45" s="1"/>
      <c r="G45" s="39"/>
      <c r="H45" s="1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24">
        <f t="shared" ref="U45:U52" si="19">SUM(I45:T45)</f>
        <v>0</v>
      </c>
      <c r="V45" s="1"/>
      <c r="W45" s="1"/>
      <c r="X45" s="1"/>
      <c r="Y45" s="1"/>
      <c r="Z45" s="1"/>
    </row>
    <row r="46" ht="14.25" customHeight="1">
      <c r="A46" s="19">
        <v>3.0</v>
      </c>
      <c r="B46" s="20" t="s">
        <v>78</v>
      </c>
      <c r="C46" s="19" t="str">
        <f t="shared" si="16"/>
        <v>043</v>
      </c>
      <c r="D46" s="19" t="s">
        <v>64</v>
      </c>
      <c r="E46" s="21" t="s">
        <v>80</v>
      </c>
      <c r="F46" s="1"/>
      <c r="G46" s="30" t="s">
        <v>81</v>
      </c>
      <c r="H46" s="1"/>
      <c r="I46" s="18">
        <v>7500.0</v>
      </c>
      <c r="J46" s="18">
        <v>7500.0</v>
      </c>
      <c r="K46" s="18">
        <v>7500.0</v>
      </c>
      <c r="L46" s="18">
        <v>7500.0</v>
      </c>
      <c r="M46" s="18">
        <v>7500.0</v>
      </c>
      <c r="N46" s="18">
        <v>7500.0</v>
      </c>
      <c r="O46" s="18">
        <v>7500.0</v>
      </c>
      <c r="P46" s="18">
        <v>7500.0</v>
      </c>
      <c r="Q46" s="18">
        <v>7500.0</v>
      </c>
      <c r="R46" s="18">
        <v>7500.0</v>
      </c>
      <c r="S46" s="18">
        <v>7500.0</v>
      </c>
      <c r="T46" s="18">
        <v>7500.0</v>
      </c>
      <c r="U46" s="24">
        <f t="shared" si="19"/>
        <v>90000</v>
      </c>
      <c r="V46" s="1"/>
      <c r="W46" s="1"/>
      <c r="X46" s="1"/>
      <c r="Y46" s="1"/>
      <c r="Z46" s="1"/>
    </row>
    <row r="47" ht="14.25" customHeight="1">
      <c r="A47" s="19">
        <v>3.0</v>
      </c>
      <c r="B47" s="20" t="s">
        <v>82</v>
      </c>
      <c r="C47" s="19" t="str">
        <f t="shared" si="16"/>
        <v>053</v>
      </c>
      <c r="D47" s="19" t="s">
        <v>64</v>
      </c>
      <c r="E47" s="21" t="s">
        <v>83</v>
      </c>
      <c r="F47" s="1"/>
      <c r="G47" s="39"/>
      <c r="H47" s="1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24">
        <f t="shared" si="19"/>
        <v>0</v>
      </c>
      <c r="V47" s="1"/>
      <c r="W47" s="1"/>
      <c r="X47" s="1"/>
      <c r="Y47" s="1"/>
      <c r="Z47" s="1"/>
    </row>
    <row r="48" ht="14.25" customHeight="1">
      <c r="A48" s="19">
        <v>7.0</v>
      </c>
      <c r="B48" s="20" t="s">
        <v>78</v>
      </c>
      <c r="C48" s="19" t="str">
        <f t="shared" si="16"/>
        <v>047</v>
      </c>
      <c r="D48" s="19" t="s">
        <v>84</v>
      </c>
      <c r="E48" s="21" t="s">
        <v>85</v>
      </c>
      <c r="F48" s="1"/>
      <c r="G48" s="30" t="s">
        <v>30</v>
      </c>
      <c r="H48" s="1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24">
        <f t="shared" si="19"/>
        <v>0</v>
      </c>
      <c r="V48" s="1"/>
      <c r="W48" s="1"/>
      <c r="X48" s="1"/>
      <c r="Y48" s="1"/>
      <c r="Z48" s="1"/>
    </row>
    <row r="49" ht="14.25" customHeight="1">
      <c r="A49" s="19">
        <v>7.0</v>
      </c>
      <c r="B49" s="20" t="s">
        <v>82</v>
      </c>
      <c r="C49" s="19" t="str">
        <f t="shared" si="16"/>
        <v>057</v>
      </c>
      <c r="D49" s="19" t="s">
        <v>84</v>
      </c>
      <c r="E49" s="21" t="s">
        <v>86</v>
      </c>
      <c r="F49" s="1"/>
      <c r="G49" s="39"/>
      <c r="H49" s="1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24">
        <f t="shared" si="19"/>
        <v>0</v>
      </c>
      <c r="V49" s="1"/>
      <c r="W49" s="1"/>
      <c r="X49" s="1"/>
      <c r="Y49" s="1"/>
      <c r="Z49" s="1"/>
    </row>
    <row r="50" ht="14.25" customHeight="1">
      <c r="A50" s="19"/>
      <c r="B50" s="19"/>
      <c r="C50" s="19" t="str">
        <f t="shared" si="16"/>
        <v/>
      </c>
      <c r="D50" s="19"/>
      <c r="E50" s="21"/>
      <c r="F50" s="1"/>
      <c r="G50" s="39"/>
      <c r="H50" s="1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24">
        <f t="shared" si="19"/>
        <v>0</v>
      </c>
      <c r="V50" s="1"/>
      <c r="W50" s="1"/>
      <c r="X50" s="1"/>
      <c r="Y50" s="1"/>
      <c r="Z50" s="1"/>
    </row>
    <row r="51" ht="14.25" customHeight="1">
      <c r="A51" s="19"/>
      <c r="B51" s="19"/>
      <c r="C51" s="19" t="str">
        <f t="shared" si="16"/>
        <v/>
      </c>
      <c r="D51" s="19"/>
      <c r="E51" s="19"/>
      <c r="F51" s="1"/>
      <c r="G51" s="30" t="s">
        <v>72</v>
      </c>
      <c r="H51" s="1"/>
      <c r="I51" s="18"/>
      <c r="J51" s="18"/>
      <c r="K51" s="18">
        <v>4000.0</v>
      </c>
      <c r="L51" s="18"/>
      <c r="M51" s="18"/>
      <c r="N51" s="18"/>
      <c r="O51" s="18">
        <v>4000.0</v>
      </c>
      <c r="P51" s="18"/>
      <c r="Q51" s="18"/>
      <c r="R51" s="18"/>
      <c r="S51" s="18"/>
      <c r="T51" s="18">
        <v>4000.0</v>
      </c>
      <c r="U51" s="24">
        <f t="shared" si="19"/>
        <v>12000</v>
      </c>
      <c r="V51" s="1"/>
      <c r="W51" s="1"/>
      <c r="X51" s="1"/>
      <c r="Y51" s="1"/>
      <c r="Z51" s="1"/>
    </row>
    <row r="52" ht="14.25" customHeight="1">
      <c r="A52" s="19">
        <v>3.0</v>
      </c>
      <c r="B52" s="20" t="s">
        <v>78</v>
      </c>
      <c r="C52" s="19" t="str">
        <f t="shared" si="16"/>
        <v>043</v>
      </c>
      <c r="D52" s="19" t="s">
        <v>64</v>
      </c>
      <c r="E52" s="21" t="s">
        <v>79</v>
      </c>
      <c r="F52" s="34">
        <v>0.1</v>
      </c>
      <c r="G52" s="35" t="s">
        <v>59</v>
      </c>
      <c r="H52" s="1"/>
      <c r="I52" s="18">
        <f t="shared" ref="I52:T52" si="20">SUM(I45:I51)*$F$52</f>
        <v>750</v>
      </c>
      <c r="J52" s="18">
        <f t="shared" si="20"/>
        <v>750</v>
      </c>
      <c r="K52" s="18">
        <f t="shared" si="20"/>
        <v>1150</v>
      </c>
      <c r="L52" s="18">
        <f t="shared" si="20"/>
        <v>750</v>
      </c>
      <c r="M52" s="18">
        <f t="shared" si="20"/>
        <v>750</v>
      </c>
      <c r="N52" s="18">
        <f t="shared" si="20"/>
        <v>750</v>
      </c>
      <c r="O52" s="18">
        <f t="shared" si="20"/>
        <v>1150</v>
      </c>
      <c r="P52" s="18">
        <f t="shared" si="20"/>
        <v>750</v>
      </c>
      <c r="Q52" s="18">
        <f t="shared" si="20"/>
        <v>750</v>
      </c>
      <c r="R52" s="18">
        <f t="shared" si="20"/>
        <v>750</v>
      </c>
      <c r="S52" s="18">
        <f t="shared" si="20"/>
        <v>750</v>
      </c>
      <c r="T52" s="18">
        <f t="shared" si="20"/>
        <v>1150</v>
      </c>
      <c r="U52" s="24">
        <f t="shared" si="19"/>
        <v>10200</v>
      </c>
      <c r="V52" s="1"/>
      <c r="W52" s="1"/>
      <c r="X52" s="1"/>
      <c r="Y52" s="1"/>
      <c r="Z52" s="1"/>
    </row>
    <row r="53" ht="14.25" customHeight="1">
      <c r="A53" s="19"/>
      <c r="B53" s="19"/>
      <c r="C53" s="19" t="str">
        <f t="shared" si="16"/>
        <v/>
      </c>
      <c r="D53" s="19"/>
      <c r="E53" s="19"/>
      <c r="F53" s="1"/>
      <c r="G53" s="31" t="s">
        <v>51</v>
      </c>
      <c r="H53" s="32"/>
      <c r="I53" s="27">
        <f t="shared" ref="I53:U53" si="21">SUM(I45:I52)</f>
        <v>8250</v>
      </c>
      <c r="J53" s="27">
        <f t="shared" si="21"/>
        <v>8250</v>
      </c>
      <c r="K53" s="27">
        <f t="shared" si="21"/>
        <v>12650</v>
      </c>
      <c r="L53" s="27">
        <f t="shared" si="21"/>
        <v>8250</v>
      </c>
      <c r="M53" s="27">
        <f t="shared" si="21"/>
        <v>8250</v>
      </c>
      <c r="N53" s="27">
        <f t="shared" si="21"/>
        <v>8250</v>
      </c>
      <c r="O53" s="27">
        <f t="shared" si="21"/>
        <v>12650</v>
      </c>
      <c r="P53" s="27">
        <f t="shared" si="21"/>
        <v>8250</v>
      </c>
      <c r="Q53" s="27">
        <f t="shared" si="21"/>
        <v>8250</v>
      </c>
      <c r="R53" s="27">
        <f t="shared" si="21"/>
        <v>8250</v>
      </c>
      <c r="S53" s="27">
        <f t="shared" si="21"/>
        <v>8250</v>
      </c>
      <c r="T53" s="27">
        <f t="shared" si="21"/>
        <v>12650</v>
      </c>
      <c r="U53" s="28">
        <f t="shared" si="21"/>
        <v>112200</v>
      </c>
      <c r="V53" s="1"/>
      <c r="W53" s="1"/>
      <c r="X53" s="1"/>
      <c r="Y53" s="1"/>
      <c r="Z53" s="1"/>
    </row>
    <row r="54" ht="14.25" customHeight="1">
      <c r="A54" s="19"/>
      <c r="B54" s="19"/>
      <c r="C54" s="19" t="str">
        <f t="shared" si="16"/>
        <v/>
      </c>
      <c r="D54" s="19"/>
      <c r="E54" s="19"/>
      <c r="F54" s="1"/>
      <c r="G54" s="17" t="s">
        <v>87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33"/>
      <c r="V54" s="1"/>
      <c r="W54" s="1"/>
      <c r="X54" s="1"/>
      <c r="Y54" s="1"/>
      <c r="Z54" s="1"/>
    </row>
    <row r="55" ht="14.25" customHeight="1">
      <c r="A55" s="19">
        <v>1.0</v>
      </c>
      <c r="B55" s="20" t="s">
        <v>43</v>
      </c>
      <c r="C55" s="19" t="str">
        <f t="shared" si="16"/>
        <v>021</v>
      </c>
      <c r="D55" s="19" t="s">
        <v>88</v>
      </c>
      <c r="E55" s="21" t="s">
        <v>89</v>
      </c>
      <c r="F55" s="1"/>
      <c r="G55" s="30" t="s">
        <v>90</v>
      </c>
      <c r="H55" s="1"/>
      <c r="I55" s="18"/>
      <c r="J55" s="18"/>
      <c r="K55" s="18"/>
      <c r="L55" s="18"/>
      <c r="M55" s="18"/>
      <c r="N55" s="18"/>
      <c r="O55" s="18">
        <v>1500.0</v>
      </c>
      <c r="P55" s="18"/>
      <c r="Q55" s="18">
        <v>3000.0</v>
      </c>
      <c r="R55" s="18">
        <v>5000.0</v>
      </c>
      <c r="S55" s="18"/>
      <c r="T55" s="18"/>
      <c r="U55" s="24">
        <f t="shared" ref="U55:U65" si="22">SUM(I55:T55)</f>
        <v>9500</v>
      </c>
      <c r="V55" s="1"/>
      <c r="W55" s="1"/>
      <c r="X55" s="1"/>
      <c r="Y55" s="1"/>
      <c r="Z55" s="1"/>
    </row>
    <row r="56" ht="14.25" customHeight="1">
      <c r="A56" s="19">
        <v>1.0</v>
      </c>
      <c r="B56" s="20" t="s">
        <v>43</v>
      </c>
      <c r="C56" s="19" t="str">
        <f t="shared" si="16"/>
        <v>021</v>
      </c>
      <c r="D56" s="19" t="s">
        <v>88</v>
      </c>
      <c r="E56" s="21" t="s">
        <v>91</v>
      </c>
      <c r="F56" s="1"/>
      <c r="G56" s="30" t="s">
        <v>92</v>
      </c>
      <c r="H56" s="1"/>
      <c r="I56" s="18">
        <f>'Travel Budget'!K21</f>
        <v>0</v>
      </c>
      <c r="J56" s="18">
        <f>'Travel Budget'!K22</f>
        <v>3850</v>
      </c>
      <c r="K56" s="18">
        <f>'Travel Budget'!K23</f>
        <v>0</v>
      </c>
      <c r="L56" s="18">
        <f>'Travel Budget'!K24</f>
        <v>0</v>
      </c>
      <c r="M56" s="18">
        <f>'Travel Budget'!K25</f>
        <v>0</v>
      </c>
      <c r="N56" s="18">
        <f>'Travel Budget'!K26</f>
        <v>0</v>
      </c>
      <c r="O56" s="18">
        <f>'Travel Budget'!K27</f>
        <v>10980</v>
      </c>
      <c r="P56" s="18">
        <f>'Travel Budget'!K28</f>
        <v>4380</v>
      </c>
      <c r="Q56" s="18">
        <f>'Travel Budget'!K29</f>
        <v>39720</v>
      </c>
      <c r="R56" s="18">
        <f>'Travel Budget'!K30</f>
        <v>32350</v>
      </c>
      <c r="S56" s="18">
        <f>'Travel Budget'!K31</f>
        <v>0</v>
      </c>
      <c r="T56" s="18">
        <f>'Travel Budget'!K32</f>
        <v>0</v>
      </c>
      <c r="U56" s="24">
        <f t="shared" si="22"/>
        <v>91280</v>
      </c>
      <c r="V56" s="1"/>
      <c r="W56" s="1"/>
      <c r="X56" s="1"/>
      <c r="Y56" s="1"/>
      <c r="Z56" s="1"/>
    </row>
    <row r="57" ht="14.25" hidden="1" customHeight="1">
      <c r="A57" s="19">
        <v>1.0</v>
      </c>
      <c r="B57" s="20" t="s">
        <v>43</v>
      </c>
      <c r="C57" s="19" t="str">
        <f t="shared" si="16"/>
        <v>021</v>
      </c>
      <c r="D57" s="19" t="s">
        <v>88</v>
      </c>
      <c r="E57" s="21" t="s">
        <v>93</v>
      </c>
      <c r="F57" s="1"/>
      <c r="G57" s="39" t="s">
        <v>94</v>
      </c>
      <c r="H57" s="1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24">
        <f t="shared" si="22"/>
        <v>0</v>
      </c>
      <c r="V57" s="1"/>
      <c r="W57" s="1"/>
      <c r="X57" s="1"/>
      <c r="Y57" s="1"/>
      <c r="Z57" s="1"/>
    </row>
    <row r="58" ht="14.25" hidden="1" customHeight="1">
      <c r="A58" s="19">
        <v>1.0</v>
      </c>
      <c r="B58" s="20" t="s">
        <v>43</v>
      </c>
      <c r="C58" s="19" t="str">
        <f t="shared" si="16"/>
        <v>021</v>
      </c>
      <c r="D58" s="19" t="s">
        <v>88</v>
      </c>
      <c r="E58" s="21" t="s">
        <v>95</v>
      </c>
      <c r="F58" s="1"/>
      <c r="G58" s="39" t="s">
        <v>96</v>
      </c>
      <c r="H58" s="1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24">
        <f t="shared" si="22"/>
        <v>0</v>
      </c>
      <c r="V58" s="1"/>
      <c r="W58" s="1"/>
      <c r="X58" s="1"/>
      <c r="Y58" s="1"/>
      <c r="Z58" s="1"/>
    </row>
    <row r="59" ht="14.25" hidden="1" customHeight="1">
      <c r="A59" s="19">
        <v>1.0</v>
      </c>
      <c r="B59" s="20" t="s">
        <v>43</v>
      </c>
      <c r="C59" s="19" t="str">
        <f t="shared" si="16"/>
        <v>021</v>
      </c>
      <c r="D59" s="19" t="s">
        <v>88</v>
      </c>
      <c r="E59" s="21" t="s">
        <v>97</v>
      </c>
      <c r="F59" s="1"/>
      <c r="G59" s="39" t="s">
        <v>98</v>
      </c>
      <c r="H59" s="1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24">
        <f t="shared" si="22"/>
        <v>0</v>
      </c>
      <c r="V59" s="1"/>
      <c r="W59" s="1"/>
      <c r="X59" s="1"/>
      <c r="Y59" s="1"/>
      <c r="Z59" s="1"/>
    </row>
    <row r="60" ht="14.25" hidden="1" customHeight="1">
      <c r="A60" s="19">
        <v>1.0</v>
      </c>
      <c r="B60" s="20" t="s">
        <v>43</v>
      </c>
      <c r="C60" s="19" t="str">
        <f t="shared" si="16"/>
        <v>021</v>
      </c>
      <c r="D60" s="19" t="s">
        <v>88</v>
      </c>
      <c r="E60" s="21" t="s">
        <v>99</v>
      </c>
      <c r="F60" s="1"/>
      <c r="G60" s="39" t="s">
        <v>100</v>
      </c>
      <c r="H60" s="1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24">
        <f t="shared" si="22"/>
        <v>0</v>
      </c>
      <c r="V60" s="1"/>
      <c r="W60" s="1"/>
      <c r="X60" s="1"/>
      <c r="Y60" s="1"/>
      <c r="Z60" s="1"/>
    </row>
    <row r="61" ht="14.25" customHeight="1">
      <c r="A61" s="19">
        <v>5.0</v>
      </c>
      <c r="B61" s="20" t="s">
        <v>43</v>
      </c>
      <c r="C61" s="19" t="str">
        <f t="shared" si="16"/>
        <v>025</v>
      </c>
      <c r="D61" s="19" t="s">
        <v>101</v>
      </c>
      <c r="E61" s="21" t="s">
        <v>102</v>
      </c>
      <c r="F61" s="1"/>
      <c r="G61" s="30" t="s">
        <v>24</v>
      </c>
      <c r="H61" s="1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24">
        <f t="shared" si="22"/>
        <v>0</v>
      </c>
      <c r="V61" s="1"/>
      <c r="W61" s="1"/>
      <c r="X61" s="1"/>
      <c r="Y61" s="1"/>
      <c r="Z61" s="1"/>
    </row>
    <row r="62" ht="14.25" customHeight="1">
      <c r="A62" s="19">
        <v>5.0</v>
      </c>
      <c r="B62" s="20" t="s">
        <v>43</v>
      </c>
      <c r="C62" s="19" t="str">
        <f t="shared" si="16"/>
        <v>025</v>
      </c>
      <c r="D62" s="19" t="s">
        <v>101</v>
      </c>
      <c r="E62" s="21" t="s">
        <v>103</v>
      </c>
      <c r="F62" s="1"/>
      <c r="G62" s="30" t="s">
        <v>104</v>
      </c>
      <c r="H62" s="1"/>
      <c r="I62" s="18">
        <v>3000.0</v>
      </c>
      <c r="J62" s="18">
        <v>3000.0</v>
      </c>
      <c r="K62" s="18">
        <v>3000.0</v>
      </c>
      <c r="L62" s="18">
        <v>3000.0</v>
      </c>
      <c r="M62" s="18">
        <v>3000.0</v>
      </c>
      <c r="N62" s="18">
        <v>3000.0</v>
      </c>
      <c r="O62" s="18">
        <v>3000.0</v>
      </c>
      <c r="P62" s="18">
        <v>3000.0</v>
      </c>
      <c r="Q62" s="18">
        <v>3000.0</v>
      </c>
      <c r="R62" s="18">
        <v>3000.0</v>
      </c>
      <c r="S62" s="18">
        <v>3000.0</v>
      </c>
      <c r="T62" s="18">
        <v>3000.0</v>
      </c>
      <c r="U62" s="24">
        <f t="shared" si="22"/>
        <v>36000</v>
      </c>
      <c r="V62" s="1"/>
      <c r="W62" s="1"/>
      <c r="X62" s="1"/>
      <c r="Y62" s="1"/>
      <c r="Z62" s="1"/>
    </row>
    <row r="63" ht="14.25" customHeight="1">
      <c r="A63" s="19">
        <v>5.0</v>
      </c>
      <c r="B63" s="20" t="s">
        <v>43</v>
      </c>
      <c r="C63" s="19" t="str">
        <f t="shared" si="16"/>
        <v>025</v>
      </c>
      <c r="D63" s="19" t="s">
        <v>101</v>
      </c>
      <c r="E63" s="21" t="s">
        <v>105</v>
      </c>
      <c r="F63" s="1"/>
      <c r="G63" s="30" t="s">
        <v>106</v>
      </c>
      <c r="H63" s="1"/>
      <c r="I63" s="18"/>
      <c r="J63" s="18"/>
      <c r="K63" s="18"/>
      <c r="L63" s="18">
        <v>1500.0</v>
      </c>
      <c r="M63" s="18"/>
      <c r="N63" s="18"/>
      <c r="O63" s="18">
        <v>500.0</v>
      </c>
      <c r="P63" s="18"/>
      <c r="Q63" s="18"/>
      <c r="R63" s="18">
        <v>500.0</v>
      </c>
      <c r="S63" s="18"/>
      <c r="T63" s="18">
        <v>500.0</v>
      </c>
      <c r="U63" s="24">
        <f t="shared" si="22"/>
        <v>3000</v>
      </c>
      <c r="V63" s="1"/>
      <c r="W63" s="1"/>
      <c r="X63" s="1"/>
      <c r="Y63" s="1"/>
      <c r="Z63" s="1"/>
    </row>
    <row r="64" ht="14.25" customHeight="1">
      <c r="A64" s="19">
        <v>5.0</v>
      </c>
      <c r="B64" s="20" t="s">
        <v>43</v>
      </c>
      <c r="C64" s="19" t="str">
        <f t="shared" si="16"/>
        <v>025</v>
      </c>
      <c r="D64" s="19" t="s">
        <v>101</v>
      </c>
      <c r="E64" s="21" t="s">
        <v>105</v>
      </c>
      <c r="F64" s="1"/>
      <c r="G64" s="30" t="s">
        <v>30</v>
      </c>
      <c r="H64" s="1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24">
        <f t="shared" si="22"/>
        <v>0</v>
      </c>
      <c r="V64" s="1"/>
      <c r="W64" s="1"/>
      <c r="X64" s="1"/>
      <c r="Y64" s="1"/>
      <c r="Z64" s="1"/>
    </row>
    <row r="65" ht="14.25" customHeight="1">
      <c r="A65" s="19">
        <v>5.0</v>
      </c>
      <c r="B65" s="20" t="s">
        <v>43</v>
      </c>
      <c r="C65" s="19" t="str">
        <f t="shared" si="16"/>
        <v>025</v>
      </c>
      <c r="D65" s="19" t="s">
        <v>101</v>
      </c>
      <c r="E65" s="21" t="s">
        <v>105</v>
      </c>
      <c r="F65" s="34">
        <v>0.1</v>
      </c>
      <c r="G65" s="35" t="s">
        <v>107</v>
      </c>
      <c r="H65" s="36"/>
      <c r="I65" s="37">
        <f t="shared" ref="I65:T65" si="23">SUM(I55:I64)*$F$65</f>
        <v>300</v>
      </c>
      <c r="J65" s="37">
        <f t="shared" si="23"/>
        <v>685</v>
      </c>
      <c r="K65" s="37">
        <f t="shared" si="23"/>
        <v>300</v>
      </c>
      <c r="L65" s="37">
        <f t="shared" si="23"/>
        <v>450</v>
      </c>
      <c r="M65" s="37">
        <f t="shared" si="23"/>
        <v>300</v>
      </c>
      <c r="N65" s="37">
        <f t="shared" si="23"/>
        <v>300</v>
      </c>
      <c r="O65" s="37">
        <f t="shared" si="23"/>
        <v>1598</v>
      </c>
      <c r="P65" s="37">
        <f t="shared" si="23"/>
        <v>738</v>
      </c>
      <c r="Q65" s="37">
        <f t="shared" si="23"/>
        <v>4572</v>
      </c>
      <c r="R65" s="37">
        <f t="shared" si="23"/>
        <v>4085</v>
      </c>
      <c r="S65" s="37">
        <f t="shared" si="23"/>
        <v>300</v>
      </c>
      <c r="T65" s="37">
        <f t="shared" si="23"/>
        <v>350</v>
      </c>
      <c r="U65" s="24">
        <f t="shared" si="22"/>
        <v>13978</v>
      </c>
      <c r="V65" s="1"/>
      <c r="W65" s="1"/>
      <c r="X65" s="1"/>
      <c r="Y65" s="1"/>
      <c r="Z65" s="1"/>
    </row>
    <row r="66" ht="14.25" customHeight="1">
      <c r="A66" s="19"/>
      <c r="B66" s="19"/>
      <c r="C66" s="19"/>
      <c r="D66" s="19"/>
      <c r="E66" s="19"/>
      <c r="F66" s="1"/>
      <c r="G66" s="31" t="s">
        <v>51</v>
      </c>
      <c r="H66" s="32"/>
      <c r="I66" s="27">
        <f t="shared" ref="I66:U66" si="24">SUM(I55:I65)</f>
        <v>3300</v>
      </c>
      <c r="J66" s="27">
        <f t="shared" si="24"/>
        <v>7535</v>
      </c>
      <c r="K66" s="27">
        <f t="shared" si="24"/>
        <v>3300</v>
      </c>
      <c r="L66" s="27">
        <f t="shared" si="24"/>
        <v>4950</v>
      </c>
      <c r="M66" s="27">
        <f t="shared" si="24"/>
        <v>3300</v>
      </c>
      <c r="N66" s="27">
        <f t="shared" si="24"/>
        <v>3300</v>
      </c>
      <c r="O66" s="27">
        <f t="shared" si="24"/>
        <v>17578</v>
      </c>
      <c r="P66" s="27">
        <f t="shared" si="24"/>
        <v>8118</v>
      </c>
      <c r="Q66" s="27">
        <f t="shared" si="24"/>
        <v>50292</v>
      </c>
      <c r="R66" s="27">
        <f t="shared" si="24"/>
        <v>44935</v>
      </c>
      <c r="S66" s="27">
        <f t="shared" si="24"/>
        <v>3300</v>
      </c>
      <c r="T66" s="27">
        <f t="shared" si="24"/>
        <v>3850</v>
      </c>
      <c r="U66" s="28">
        <f t="shared" si="24"/>
        <v>153758</v>
      </c>
      <c r="V66" s="1"/>
      <c r="W66" s="1"/>
      <c r="X66" s="1"/>
      <c r="Y66" s="1"/>
      <c r="Z66" s="1"/>
    </row>
    <row r="67" ht="14.25" customHeight="1">
      <c r="A67" s="19"/>
      <c r="B67" s="19"/>
      <c r="C67" s="19"/>
      <c r="D67" s="19"/>
      <c r="E67" s="21"/>
      <c r="F67" s="1"/>
      <c r="G67" s="17" t="s">
        <v>108</v>
      </c>
      <c r="H67" s="1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24"/>
      <c r="V67" s="1"/>
      <c r="W67" s="1"/>
      <c r="X67" s="1"/>
      <c r="Y67" s="1"/>
      <c r="Z67" s="1"/>
    </row>
    <row r="68" ht="14.25" customHeight="1">
      <c r="A68" s="19"/>
      <c r="B68" s="19"/>
      <c r="C68" s="19"/>
      <c r="D68" s="19"/>
      <c r="E68" s="19"/>
      <c r="F68" s="1"/>
      <c r="G68" s="30" t="s">
        <v>109</v>
      </c>
      <c r="H68" s="1"/>
      <c r="I68" s="1"/>
      <c r="J68" s="1"/>
      <c r="K68" s="1"/>
      <c r="L68" s="18"/>
      <c r="M68" s="1"/>
      <c r="N68" s="18"/>
      <c r="O68" s="1"/>
      <c r="P68" s="1"/>
      <c r="Q68" s="1"/>
      <c r="R68" s="1"/>
      <c r="S68" s="1"/>
      <c r="T68" s="1"/>
      <c r="U68" s="24">
        <f t="shared" ref="U68:U72" si="25">SUM(I68:T68)</f>
        <v>0</v>
      </c>
      <c r="V68" s="1"/>
      <c r="W68" s="1"/>
      <c r="X68" s="1"/>
      <c r="Y68" s="1"/>
      <c r="Z68" s="1"/>
    </row>
    <row r="69" ht="14.25" customHeight="1">
      <c r="A69" s="19"/>
      <c r="B69" s="19"/>
      <c r="C69" s="19"/>
      <c r="D69" s="19"/>
      <c r="E69" s="21"/>
      <c r="F69" s="1"/>
      <c r="G69" s="30" t="s">
        <v>110</v>
      </c>
      <c r="H69" s="1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24">
        <f t="shared" si="25"/>
        <v>0</v>
      </c>
      <c r="V69" s="1"/>
      <c r="W69" s="1"/>
      <c r="X69" s="1"/>
      <c r="Y69" s="1"/>
      <c r="Z69" s="1"/>
    </row>
    <row r="70" ht="14.25" customHeight="1">
      <c r="A70" s="19"/>
      <c r="B70" s="19"/>
      <c r="C70" s="19"/>
      <c r="D70" s="19"/>
      <c r="E70" s="21"/>
      <c r="F70" s="1"/>
      <c r="G70" s="30" t="s">
        <v>111</v>
      </c>
      <c r="H70" s="1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24">
        <f t="shared" si="25"/>
        <v>0</v>
      </c>
      <c r="V70" s="1"/>
      <c r="W70" s="1"/>
      <c r="X70" s="1"/>
      <c r="Y70" s="1"/>
      <c r="Z70" s="1"/>
    </row>
    <row r="71" ht="14.25" customHeight="1">
      <c r="A71" s="19"/>
      <c r="B71" s="19"/>
      <c r="C71" s="19"/>
      <c r="D71" s="19"/>
      <c r="E71" s="21"/>
      <c r="F71" s="1"/>
      <c r="G71" s="39"/>
      <c r="H71" s="1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24">
        <f t="shared" si="25"/>
        <v>0</v>
      </c>
      <c r="V71" s="1"/>
      <c r="W71" s="1"/>
      <c r="X71" s="1"/>
      <c r="Y71" s="1"/>
      <c r="Z71" s="1"/>
    </row>
    <row r="72" ht="14.25" customHeight="1">
      <c r="A72" s="19"/>
      <c r="B72" s="19"/>
      <c r="C72" s="19"/>
      <c r="D72" s="19"/>
      <c r="E72" s="21"/>
      <c r="F72" s="1"/>
      <c r="G72" s="39"/>
      <c r="H72" s="1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24">
        <f t="shared" si="25"/>
        <v>0</v>
      </c>
      <c r="V72" s="1"/>
      <c r="W72" s="1"/>
      <c r="X72" s="1"/>
      <c r="Y72" s="1"/>
      <c r="Z72" s="1"/>
    </row>
    <row r="73" ht="14.25" customHeight="1">
      <c r="A73" s="19"/>
      <c r="B73" s="19"/>
      <c r="C73" s="19"/>
      <c r="D73" s="19"/>
      <c r="E73" s="21"/>
      <c r="F73" s="1"/>
      <c r="G73" s="31" t="s">
        <v>51</v>
      </c>
      <c r="H73" s="32"/>
      <c r="I73" s="27">
        <f t="shared" ref="I73:U73" si="26">SUM(I68:I72)</f>
        <v>0</v>
      </c>
      <c r="J73" s="27">
        <f t="shared" si="26"/>
        <v>0</v>
      </c>
      <c r="K73" s="27">
        <f t="shared" si="26"/>
        <v>0</v>
      </c>
      <c r="L73" s="27">
        <f t="shared" si="26"/>
        <v>0</v>
      </c>
      <c r="M73" s="27">
        <f t="shared" si="26"/>
        <v>0</v>
      </c>
      <c r="N73" s="27">
        <f t="shared" si="26"/>
        <v>0</v>
      </c>
      <c r="O73" s="27">
        <f t="shared" si="26"/>
        <v>0</v>
      </c>
      <c r="P73" s="27">
        <f t="shared" si="26"/>
        <v>0</v>
      </c>
      <c r="Q73" s="27">
        <f t="shared" si="26"/>
        <v>0</v>
      </c>
      <c r="R73" s="27">
        <f t="shared" si="26"/>
        <v>0</v>
      </c>
      <c r="S73" s="27">
        <f t="shared" si="26"/>
        <v>0</v>
      </c>
      <c r="T73" s="27">
        <f t="shared" si="26"/>
        <v>0</v>
      </c>
      <c r="U73" s="28">
        <f t="shared" si="26"/>
        <v>0</v>
      </c>
      <c r="V73" s="1"/>
      <c r="W73" s="1"/>
      <c r="X73" s="1"/>
      <c r="Y73" s="1"/>
      <c r="Z73" s="1"/>
    </row>
    <row r="74" ht="14.25" customHeight="1">
      <c r="A74" s="19"/>
      <c r="B74" s="19"/>
      <c r="C74" s="19"/>
      <c r="D74" s="19"/>
      <c r="E74" s="21"/>
      <c r="F74" s="1"/>
      <c r="G74" s="39"/>
      <c r="H74" s="1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33"/>
      <c r="V74" s="1"/>
      <c r="W74" s="1"/>
      <c r="X74" s="1"/>
      <c r="Y74" s="1"/>
      <c r="Z74" s="1"/>
    </row>
    <row r="75" ht="14.25" customHeight="1">
      <c r="A75" s="19"/>
      <c r="B75" s="19"/>
      <c r="C75" s="19"/>
      <c r="D75" s="19"/>
      <c r="E75" s="19"/>
      <c r="F75" s="1"/>
      <c r="G75" s="17" t="s">
        <v>112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33"/>
      <c r="V75" s="1"/>
      <c r="W75" s="1"/>
      <c r="X75" s="1"/>
      <c r="Y75" s="1"/>
      <c r="Z75" s="1"/>
    </row>
    <row r="76" ht="14.25" customHeight="1">
      <c r="A76" s="19"/>
      <c r="B76" s="19"/>
      <c r="C76" s="19"/>
      <c r="D76" s="19"/>
      <c r="E76" s="21"/>
      <c r="F76" s="1"/>
      <c r="G76" s="30" t="s">
        <v>24</v>
      </c>
      <c r="H76" s="1"/>
      <c r="I76" s="1"/>
      <c r="J76" s="1"/>
      <c r="K76" s="1"/>
      <c r="L76" s="1"/>
      <c r="M76" s="18">
        <v>-150000.0</v>
      </c>
      <c r="N76" s="1"/>
      <c r="O76" s="1"/>
      <c r="P76" s="1"/>
      <c r="Q76" s="1"/>
      <c r="R76" s="1"/>
      <c r="S76" s="1"/>
      <c r="T76" s="1"/>
      <c r="U76" s="24">
        <f t="shared" ref="U76:U82" si="27">SUM(I76:T76)</f>
        <v>-150000</v>
      </c>
      <c r="V76" s="1"/>
      <c r="W76" s="1"/>
      <c r="X76" s="1"/>
      <c r="Y76" s="1"/>
      <c r="Z76" s="1"/>
    </row>
    <row r="77" ht="14.25" customHeight="1">
      <c r="A77" s="19"/>
      <c r="B77" s="19"/>
      <c r="C77" s="19"/>
      <c r="D77" s="19"/>
      <c r="E77" s="21"/>
      <c r="F77" s="1"/>
      <c r="G77" s="30" t="s">
        <v>113</v>
      </c>
      <c r="H77" s="1"/>
      <c r="I77" s="1"/>
      <c r="J77" s="1"/>
      <c r="K77" s="1"/>
      <c r="L77" s="1"/>
      <c r="M77" s="18">
        <v>100000.0</v>
      </c>
      <c r="N77" s="1"/>
      <c r="O77" s="1"/>
      <c r="P77" s="1"/>
      <c r="Q77" s="1"/>
      <c r="R77" s="1"/>
      <c r="S77" s="1"/>
      <c r="T77" s="1"/>
      <c r="U77" s="24">
        <f t="shared" si="27"/>
        <v>100000</v>
      </c>
      <c r="V77" s="1"/>
      <c r="W77" s="1"/>
      <c r="X77" s="1"/>
      <c r="Y77" s="1"/>
      <c r="Z77" s="1"/>
    </row>
    <row r="78" ht="14.25" customHeight="1">
      <c r="A78" s="19"/>
      <c r="B78" s="19"/>
      <c r="C78" s="19"/>
      <c r="D78" s="19"/>
      <c r="E78" s="21"/>
      <c r="F78" s="1"/>
      <c r="G78" s="30" t="s">
        <v>114</v>
      </c>
      <c r="H78" s="1"/>
      <c r="I78" s="1"/>
      <c r="J78" s="1"/>
      <c r="K78" s="1"/>
      <c r="L78" s="1"/>
      <c r="M78" s="18">
        <f t="shared" ref="M78:M79" si="28">50000/2</f>
        <v>25000</v>
      </c>
      <c r="N78" s="1"/>
      <c r="O78" s="1"/>
      <c r="P78" s="1"/>
      <c r="Q78" s="1"/>
      <c r="R78" s="1"/>
      <c r="S78" s="1"/>
      <c r="T78" s="1"/>
      <c r="U78" s="24">
        <f t="shared" si="27"/>
        <v>25000</v>
      </c>
      <c r="V78" s="1"/>
      <c r="W78" s="1"/>
      <c r="X78" s="1"/>
      <c r="Y78" s="1"/>
      <c r="Z78" s="1"/>
    </row>
    <row r="79" ht="14.25" customHeight="1">
      <c r="A79" s="19"/>
      <c r="B79" s="19"/>
      <c r="C79" s="19"/>
      <c r="D79" s="19"/>
      <c r="E79" s="21"/>
      <c r="F79" s="1"/>
      <c r="G79" s="30" t="s">
        <v>115</v>
      </c>
      <c r="H79" s="1"/>
      <c r="I79" s="1"/>
      <c r="J79" s="1"/>
      <c r="K79" s="1"/>
      <c r="L79" s="1"/>
      <c r="M79" s="18">
        <f t="shared" si="28"/>
        <v>25000</v>
      </c>
      <c r="N79" s="1"/>
      <c r="O79" s="1"/>
      <c r="P79" s="1"/>
      <c r="Q79" s="1"/>
      <c r="R79" s="1"/>
      <c r="S79" s="1"/>
      <c r="T79" s="1"/>
      <c r="U79" s="24">
        <f t="shared" si="27"/>
        <v>25000</v>
      </c>
      <c r="V79" s="1" t="s">
        <v>116</v>
      </c>
      <c r="W79" s="1"/>
      <c r="X79" s="1"/>
      <c r="Y79" s="1"/>
      <c r="Z79" s="1"/>
    </row>
    <row r="80" ht="14.25" customHeight="1">
      <c r="A80" s="19"/>
      <c r="B80" s="19"/>
      <c r="C80" s="19"/>
      <c r="D80" s="19"/>
      <c r="E80" s="21"/>
      <c r="F80" s="1"/>
      <c r="G80" s="30" t="s">
        <v>117</v>
      </c>
      <c r="H80" s="1"/>
      <c r="I80" s="1"/>
      <c r="J80" s="1"/>
      <c r="K80" s="1"/>
      <c r="L80" s="1"/>
      <c r="M80" s="18">
        <v>10000.0</v>
      </c>
      <c r="N80" s="1"/>
      <c r="O80" s="1"/>
      <c r="P80" s="1"/>
      <c r="Q80" s="1"/>
      <c r="R80" s="1"/>
      <c r="S80" s="1"/>
      <c r="T80" s="1"/>
      <c r="U80" s="24">
        <f t="shared" si="27"/>
        <v>10000</v>
      </c>
      <c r="V80" s="1"/>
      <c r="W80" s="1"/>
      <c r="X80" s="1"/>
      <c r="Y80" s="1"/>
      <c r="Z80" s="1"/>
    </row>
    <row r="81" ht="14.25" customHeight="1">
      <c r="A81" s="19"/>
      <c r="B81" s="19"/>
      <c r="C81" s="19"/>
      <c r="D81" s="19"/>
      <c r="E81" s="21"/>
      <c r="F81" s="1"/>
      <c r="G81" s="30" t="s">
        <v>30</v>
      </c>
      <c r="H81" s="1"/>
      <c r="I81" s="1"/>
      <c r="J81" s="1"/>
      <c r="K81" s="1"/>
      <c r="L81" s="1"/>
      <c r="M81" s="18">
        <v>25000.0</v>
      </c>
      <c r="N81" s="1"/>
      <c r="O81" s="1"/>
      <c r="P81" s="1"/>
      <c r="Q81" s="1"/>
      <c r="R81" s="1"/>
      <c r="S81" s="1"/>
      <c r="T81" s="1"/>
      <c r="U81" s="24">
        <f t="shared" si="27"/>
        <v>25000</v>
      </c>
      <c r="V81" s="1"/>
      <c r="W81" s="1"/>
      <c r="X81" s="1"/>
      <c r="Y81" s="1"/>
      <c r="Z81" s="1"/>
    </row>
    <row r="82" ht="14.25" customHeight="1">
      <c r="A82" s="19"/>
      <c r="B82" s="19"/>
      <c r="C82" s="19"/>
      <c r="D82" s="19"/>
      <c r="E82" s="21"/>
      <c r="F82" s="34"/>
      <c r="G82" s="40"/>
      <c r="H82" s="1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24">
        <f t="shared" si="27"/>
        <v>0</v>
      </c>
      <c r="V82" s="1"/>
      <c r="W82" s="1"/>
      <c r="X82" s="1"/>
      <c r="Y82" s="1"/>
      <c r="Z82" s="1"/>
    </row>
    <row r="83" ht="14.25" customHeight="1">
      <c r="A83" s="19"/>
      <c r="B83" s="19"/>
      <c r="C83" s="19"/>
      <c r="D83" s="19"/>
      <c r="E83" s="19"/>
      <c r="F83" s="1"/>
      <c r="G83" s="31" t="s">
        <v>51</v>
      </c>
      <c r="H83" s="32"/>
      <c r="I83" s="27">
        <f t="shared" ref="I83:U83" si="29">SUM(I76:I82)</f>
        <v>0</v>
      </c>
      <c r="J83" s="27">
        <f t="shared" si="29"/>
        <v>0</v>
      </c>
      <c r="K83" s="27">
        <f t="shared" si="29"/>
        <v>0</v>
      </c>
      <c r="L83" s="27">
        <f t="shared" si="29"/>
        <v>0</v>
      </c>
      <c r="M83" s="27">
        <f t="shared" si="29"/>
        <v>35000</v>
      </c>
      <c r="N83" s="27">
        <f t="shared" si="29"/>
        <v>0</v>
      </c>
      <c r="O83" s="27">
        <f t="shared" si="29"/>
        <v>0</v>
      </c>
      <c r="P83" s="27">
        <f t="shared" si="29"/>
        <v>0</v>
      </c>
      <c r="Q83" s="27">
        <f t="shared" si="29"/>
        <v>0</v>
      </c>
      <c r="R83" s="27">
        <f t="shared" si="29"/>
        <v>0</v>
      </c>
      <c r="S83" s="27">
        <f t="shared" si="29"/>
        <v>0</v>
      </c>
      <c r="T83" s="27">
        <f t="shared" si="29"/>
        <v>0</v>
      </c>
      <c r="U83" s="28">
        <f t="shared" si="29"/>
        <v>35000</v>
      </c>
      <c r="V83" s="1"/>
      <c r="W83" s="1"/>
      <c r="X83" s="1"/>
      <c r="Y83" s="1"/>
      <c r="Z83" s="1"/>
    </row>
    <row r="84" ht="14.25" customHeight="1">
      <c r="A84" s="19"/>
      <c r="B84" s="19"/>
      <c r="C84" s="19"/>
      <c r="D84" s="19"/>
      <c r="E84" s="19"/>
      <c r="F84" s="1"/>
      <c r="G84" s="41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42"/>
      <c r="V84" s="1"/>
      <c r="W84" s="1"/>
      <c r="X84" s="1"/>
      <c r="Y84" s="1"/>
      <c r="Z84" s="1"/>
    </row>
    <row r="85" ht="14.25" customHeight="1">
      <c r="A85" s="19"/>
      <c r="B85" s="19"/>
      <c r="C85" s="19"/>
      <c r="D85" s="19"/>
      <c r="E85" s="19"/>
      <c r="F85" s="1"/>
      <c r="G85" s="25" t="s">
        <v>118</v>
      </c>
      <c r="H85" s="26"/>
      <c r="I85" s="27">
        <f t="shared" ref="I85:T85" si="30">I26+I32+I43+I53+I66+I73+I83</f>
        <v>134725</v>
      </c>
      <c r="J85" s="27">
        <f t="shared" si="30"/>
        <v>138760</v>
      </c>
      <c r="K85" s="27">
        <f t="shared" si="30"/>
        <v>150475</v>
      </c>
      <c r="L85" s="27">
        <f t="shared" si="30"/>
        <v>137175</v>
      </c>
      <c r="M85" s="27">
        <f t="shared" si="30"/>
        <v>169525</v>
      </c>
      <c r="N85" s="27">
        <f t="shared" si="30"/>
        <v>140075</v>
      </c>
      <c r="O85" s="27">
        <f t="shared" si="30"/>
        <v>153203</v>
      </c>
      <c r="P85" s="27">
        <f t="shared" si="30"/>
        <v>139343</v>
      </c>
      <c r="Q85" s="27">
        <f t="shared" si="30"/>
        <v>187517</v>
      </c>
      <c r="R85" s="27">
        <f t="shared" si="30"/>
        <v>176710</v>
      </c>
      <c r="S85" s="27">
        <f t="shared" si="30"/>
        <v>163025</v>
      </c>
      <c r="T85" s="27">
        <f t="shared" si="30"/>
        <v>144975</v>
      </c>
      <c r="U85" s="28">
        <f>SUM(I85:T85)</f>
        <v>1835508</v>
      </c>
      <c r="V85" s="18"/>
      <c r="W85" s="1"/>
      <c r="X85" s="1"/>
      <c r="Y85" s="1"/>
      <c r="Z85" s="1"/>
    </row>
    <row r="86" ht="14.25" customHeight="1">
      <c r="A86" s="19"/>
      <c r="B86" s="19"/>
      <c r="C86" s="19"/>
      <c r="D86" s="19"/>
      <c r="E86" s="19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9"/>
      <c r="B87" s="19"/>
      <c r="C87" s="19"/>
      <c r="D87" s="19"/>
      <c r="E87" s="19"/>
      <c r="F87" s="1"/>
      <c r="G87" s="25" t="s">
        <v>119</v>
      </c>
      <c r="H87" s="26"/>
      <c r="I87" s="27">
        <f t="shared" ref="I87:T87" si="31">I15-I85</f>
        <v>-134725</v>
      </c>
      <c r="J87" s="27">
        <f t="shared" si="31"/>
        <v>-138760</v>
      </c>
      <c r="K87" s="27">
        <f t="shared" si="31"/>
        <v>-150475</v>
      </c>
      <c r="L87" s="27">
        <f t="shared" si="31"/>
        <v>-137175</v>
      </c>
      <c r="M87" s="27">
        <f t="shared" si="31"/>
        <v>-169525</v>
      </c>
      <c r="N87" s="27">
        <f t="shared" si="31"/>
        <v>-140075</v>
      </c>
      <c r="O87" s="27">
        <f t="shared" si="31"/>
        <v>-153203</v>
      </c>
      <c r="P87" s="27">
        <f t="shared" si="31"/>
        <v>-139343</v>
      </c>
      <c r="Q87" s="27">
        <f t="shared" si="31"/>
        <v>-187517</v>
      </c>
      <c r="R87" s="27">
        <f t="shared" si="31"/>
        <v>-176710</v>
      </c>
      <c r="S87" s="27">
        <f t="shared" si="31"/>
        <v>-163025</v>
      </c>
      <c r="T87" s="27">
        <f t="shared" si="31"/>
        <v>-144975</v>
      </c>
      <c r="U87" s="28">
        <f>SUM(I87:T87)</f>
        <v>-1835508</v>
      </c>
      <c r="V87" s="18"/>
      <c r="W87" s="1"/>
      <c r="X87" s="1"/>
      <c r="Y87" s="1"/>
      <c r="Z87" s="1"/>
    </row>
    <row r="88" ht="14.25" customHeight="1">
      <c r="A88" s="19"/>
      <c r="B88" s="19"/>
      <c r="C88" s="19"/>
      <c r="D88" s="19"/>
      <c r="E88" s="19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9"/>
      <c r="B89" s="19"/>
      <c r="C89" s="19"/>
      <c r="D89" s="19"/>
      <c r="E89" s="19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43" t="s">
        <v>120</v>
      </c>
      <c r="W89" s="44"/>
      <c r="X89" s="44"/>
      <c r="Y89" s="45"/>
      <c r="Z89" s="1"/>
    </row>
    <row r="90" ht="38.25" customHeight="1">
      <c r="A90" s="19"/>
      <c r="B90" s="19"/>
      <c r="C90" s="19"/>
      <c r="D90" s="19"/>
      <c r="E90" s="19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46"/>
      <c r="Y90" s="47"/>
      <c r="Z90" s="1"/>
    </row>
    <row r="91" ht="14.25" customHeight="1">
      <c r="A91" s="19"/>
      <c r="B91" s="19"/>
      <c r="C91" s="19"/>
      <c r="D91" s="19"/>
      <c r="E91" s="19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48"/>
      <c r="W91" s="49"/>
      <c r="X91" s="49"/>
      <c r="Y91" s="50"/>
      <c r="Z91" s="1"/>
    </row>
    <row r="92" ht="14.25" customHeight="1">
      <c r="A92" s="19"/>
      <c r="B92" s="19"/>
      <c r="C92" s="19"/>
      <c r="D92" s="19"/>
      <c r="E92" s="19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1"/>
      <c r="C94" s="1"/>
      <c r="D94" s="1"/>
      <c r="E94" s="1"/>
      <c r="F94" s="3" t="s">
        <v>121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1"/>
      <c r="C96" s="1"/>
      <c r="D96" s="1"/>
      <c r="E96" s="1"/>
      <c r="F96" s="1"/>
      <c r="G96" s="1" t="s">
        <v>122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1"/>
      <c r="C98" s="1"/>
      <c r="D98" s="1"/>
      <c r="E98" s="1"/>
      <c r="F98" s="1"/>
      <c r="G98" s="51" t="s">
        <v>123</v>
      </c>
      <c r="H98" s="1"/>
      <c r="I98" s="52">
        <v>1800000.0</v>
      </c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1"/>
      <c r="C100" s="1"/>
      <c r="D100" s="1"/>
      <c r="E100" s="1"/>
      <c r="F100" s="1"/>
      <c r="G100" s="1" t="s">
        <v>124</v>
      </c>
      <c r="H100" s="53">
        <v>37.68</v>
      </c>
      <c r="I100" s="54">
        <f>J100*H100</f>
        <v>2482283.04</v>
      </c>
      <c r="J100" s="53">
        <v>65878.0</v>
      </c>
      <c r="K100" s="1" t="s">
        <v>125</v>
      </c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1"/>
      <c r="C101" s="1"/>
      <c r="D101" s="1"/>
      <c r="E101" s="1"/>
      <c r="F101" s="1"/>
      <c r="G101" s="1"/>
      <c r="H101" s="1" t="s">
        <v>126</v>
      </c>
      <c r="I101" s="52">
        <f>I98+I100</f>
        <v>4282283.04</v>
      </c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1"/>
      <c r="C103" s="1"/>
      <c r="D103" s="1"/>
      <c r="E103" s="1"/>
      <c r="F103" s="1"/>
      <c r="G103" s="1" t="s">
        <v>127</v>
      </c>
      <c r="H103" s="1"/>
      <c r="I103" s="18">
        <f>SUM(K87:T87)</f>
        <v>-1562023</v>
      </c>
      <c r="J103" s="1" t="s">
        <v>128</v>
      </c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1"/>
      <c r="C105" s="1"/>
      <c r="D105" s="1"/>
      <c r="E105" s="1"/>
      <c r="F105" s="1"/>
      <c r="G105" s="55" t="s">
        <v>129</v>
      </c>
      <c r="H105" s="55"/>
      <c r="I105" s="56">
        <f>I101+I103</f>
        <v>2720260.04</v>
      </c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1"/>
      <c r="C107" s="1"/>
      <c r="D107" s="1"/>
      <c r="E107" s="1"/>
      <c r="F107" s="1"/>
      <c r="G107" s="1" t="s">
        <v>130</v>
      </c>
      <c r="H107" s="1"/>
      <c r="I107" s="18">
        <f>U87</f>
        <v>-1835508</v>
      </c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1"/>
      <c r="C109" s="1"/>
      <c r="D109" s="1"/>
      <c r="E109" s="1"/>
      <c r="F109" s="1"/>
      <c r="G109" s="55" t="s">
        <v>131</v>
      </c>
      <c r="H109" s="55"/>
      <c r="I109" s="56">
        <f>I105+I107</f>
        <v>884752.04</v>
      </c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1"/>
      <c r="C111" s="1"/>
      <c r="D111" s="1"/>
      <c r="E111" s="1"/>
      <c r="F111" s="1"/>
      <c r="G111" s="55" t="s">
        <v>132</v>
      </c>
      <c r="H111" s="55"/>
      <c r="I111" s="27">
        <f>I109</f>
        <v>884752.04</v>
      </c>
      <c r="J111" s="1" t="s">
        <v>133</v>
      </c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1"/>
      <c r="C114" s="1"/>
      <c r="D114" s="1"/>
      <c r="E114" s="1"/>
      <c r="F114" s="2" t="s">
        <v>134</v>
      </c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1"/>
      <c r="C116" s="1"/>
      <c r="D116" s="1"/>
      <c r="E116" s="1"/>
      <c r="F116" s="1"/>
      <c r="G116" s="5" t="s">
        <v>135</v>
      </c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52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1"/>
      <c r="C118" s="1"/>
      <c r="D118" s="1"/>
      <c r="E118" s="1"/>
      <c r="F118" s="1"/>
      <c r="G118" s="5" t="s">
        <v>136</v>
      </c>
      <c r="H118" s="1"/>
      <c r="I118" s="18">
        <f>I98</f>
        <v>1800000</v>
      </c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8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1"/>
      <c r="C120" s="1"/>
      <c r="D120" s="1"/>
      <c r="E120" s="1"/>
      <c r="F120" s="1"/>
      <c r="G120" s="5" t="s">
        <v>137</v>
      </c>
      <c r="H120" s="1"/>
      <c r="I120" s="18">
        <f>I103</f>
        <v>-1562023</v>
      </c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8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1"/>
      <c r="C122" s="1"/>
      <c r="D122" s="1"/>
      <c r="E122" s="1"/>
      <c r="F122" s="1"/>
      <c r="G122" s="57" t="s">
        <v>138</v>
      </c>
      <c r="H122" s="55"/>
      <c r="I122" s="56">
        <f>I118+I120</f>
        <v>237977</v>
      </c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8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1"/>
      <c r="C124" s="1"/>
      <c r="D124" s="1"/>
      <c r="E124" s="1"/>
      <c r="F124" s="1"/>
      <c r="G124" s="5" t="s">
        <v>139</v>
      </c>
      <c r="H124" s="1"/>
      <c r="I124" s="18">
        <f>I107+250000</f>
        <v>-1585508</v>
      </c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8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1"/>
      <c r="C126" s="1"/>
      <c r="D126" s="1"/>
      <c r="E126" s="1"/>
      <c r="F126" s="1"/>
      <c r="G126" s="57" t="s">
        <v>138</v>
      </c>
      <c r="H126" s="55"/>
      <c r="I126" s="56">
        <f>I122+I124</f>
        <v>-1347531</v>
      </c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8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1"/>
      <c r="C128" s="1"/>
      <c r="D128" s="1"/>
      <c r="E128" s="1"/>
      <c r="F128" s="1"/>
      <c r="G128" s="57" t="s">
        <v>140</v>
      </c>
      <c r="H128" s="55"/>
      <c r="I128" s="27">
        <f>I126</f>
        <v>-1347531</v>
      </c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8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8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1"/>
      <c r="C131" s="1"/>
      <c r="D131" s="1"/>
      <c r="E131" s="1"/>
      <c r="F131" s="1"/>
      <c r="G131" s="5" t="s">
        <v>141</v>
      </c>
      <c r="H131" s="1"/>
      <c r="I131" s="18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8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1"/>
      <c r="C133" s="1"/>
      <c r="D133" s="1"/>
      <c r="E133" s="1"/>
      <c r="F133" s="1"/>
      <c r="G133" s="53">
        <f>J100</f>
        <v>65878</v>
      </c>
      <c r="H133" s="1">
        <v>40.0</v>
      </c>
      <c r="I133" s="18">
        <f t="shared" ref="I133:I137" si="32">$G$133*H133</f>
        <v>2635120</v>
      </c>
      <c r="J133" s="58">
        <f t="shared" ref="J133:J137" si="33">I133/-$I$124</f>
        <v>1.662003598</v>
      </c>
      <c r="K133" s="5" t="s">
        <v>142</v>
      </c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1"/>
      <c r="C134" s="1"/>
      <c r="D134" s="1"/>
      <c r="E134" s="1"/>
      <c r="F134" s="1"/>
      <c r="G134" s="1"/>
      <c r="H134" s="1">
        <v>60.0</v>
      </c>
      <c r="I134" s="18">
        <f t="shared" si="32"/>
        <v>3952680</v>
      </c>
      <c r="J134" s="58">
        <f t="shared" si="33"/>
        <v>2.493005396</v>
      </c>
      <c r="K134" s="5" t="s">
        <v>142</v>
      </c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1"/>
      <c r="C135" s="1"/>
      <c r="D135" s="1"/>
      <c r="E135" s="1"/>
      <c r="F135" s="1"/>
      <c r="G135" s="1"/>
      <c r="H135" s="1">
        <v>80.0</v>
      </c>
      <c r="I135" s="18">
        <f t="shared" si="32"/>
        <v>5270240</v>
      </c>
      <c r="J135" s="58">
        <f t="shared" si="33"/>
        <v>3.324007195</v>
      </c>
      <c r="K135" s="5" t="s">
        <v>142</v>
      </c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1"/>
      <c r="C136" s="1"/>
      <c r="D136" s="1"/>
      <c r="E136" s="1"/>
      <c r="F136" s="1"/>
      <c r="G136" s="1"/>
      <c r="H136" s="1">
        <v>100.0</v>
      </c>
      <c r="I136" s="18">
        <f t="shared" si="32"/>
        <v>6587800</v>
      </c>
      <c r="J136" s="58">
        <f t="shared" si="33"/>
        <v>4.155008994</v>
      </c>
      <c r="K136" s="5" t="s">
        <v>142</v>
      </c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"/>
      <c r="C137" s="1"/>
      <c r="D137" s="1"/>
      <c r="E137" s="1"/>
      <c r="F137" s="1"/>
      <c r="G137" s="1"/>
      <c r="H137" s="1">
        <v>165.0</v>
      </c>
      <c r="I137" s="18">
        <f t="shared" si="32"/>
        <v>10869870</v>
      </c>
      <c r="J137" s="58">
        <f t="shared" si="33"/>
        <v>6.85576484</v>
      </c>
      <c r="K137" s="5" t="s">
        <v>142</v>
      </c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V89:Y91"/>
  </mergeCells>
  <printOptions/>
  <pageMargins bottom="0.75" footer="0.0" header="0.0" left="0.7" right="0.7" top="0.75"/>
  <pageSetup orientation="portrait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34.13"/>
    <col customWidth="1" min="2" max="2" width="14.75"/>
    <col customWidth="1" min="3" max="3" width="13.13"/>
    <col customWidth="1" min="4" max="4" width="11.63"/>
    <col customWidth="1" min="5" max="5" width="11.75"/>
    <col customWidth="1" min="6" max="6" width="11.38"/>
    <col customWidth="1" min="7" max="7" width="11.63"/>
    <col customWidth="1" min="8" max="8" width="11.75"/>
    <col customWidth="1" min="9" max="9" width="13.13"/>
    <col customWidth="1" min="10" max="10" width="12.38"/>
    <col customWidth="1" min="11" max="11" width="11.63"/>
    <col customWidth="1" min="12" max="12" width="11.75"/>
    <col customWidth="1" min="13" max="13" width="11.63"/>
    <col customWidth="1" min="14" max="14" width="12.75"/>
    <col customWidth="1" min="15" max="26" width="8.75"/>
  </cols>
  <sheetData>
    <row r="1" ht="20.25" customHeight="1">
      <c r="A1" s="59" t="s">
        <v>143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</row>
    <row r="2" ht="16.5" customHeight="1">
      <c r="A2" s="62"/>
      <c r="B2" s="63" t="s">
        <v>144</v>
      </c>
      <c r="C2" s="63" t="s">
        <v>144</v>
      </c>
      <c r="D2" s="63" t="s">
        <v>144</v>
      </c>
      <c r="E2" s="63" t="s">
        <v>144</v>
      </c>
      <c r="F2" s="63" t="s">
        <v>144</v>
      </c>
      <c r="G2" s="63" t="s">
        <v>144</v>
      </c>
      <c r="H2" s="63" t="s">
        <v>144</v>
      </c>
      <c r="I2" s="63" t="s">
        <v>144</v>
      </c>
      <c r="J2" s="63" t="s">
        <v>144</v>
      </c>
      <c r="K2" s="63" t="s">
        <v>144</v>
      </c>
      <c r="L2" s="63" t="s">
        <v>144</v>
      </c>
      <c r="M2" s="63" t="s">
        <v>144</v>
      </c>
      <c r="N2" s="63" t="s">
        <v>144</v>
      </c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</row>
    <row r="3" ht="16.5" customHeight="1">
      <c r="A3" s="62"/>
      <c r="B3" s="63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 t="s">
        <v>17</v>
      </c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</row>
    <row r="4" ht="16.5" customHeight="1">
      <c r="A4" s="62" t="s">
        <v>145</v>
      </c>
      <c r="B4" s="63" t="s">
        <v>146</v>
      </c>
      <c r="C4" s="63" t="s">
        <v>147</v>
      </c>
      <c r="D4" s="63" t="s">
        <v>148</v>
      </c>
      <c r="E4" s="63" t="s">
        <v>149</v>
      </c>
      <c r="F4" s="63" t="s">
        <v>150</v>
      </c>
      <c r="G4" s="63" t="s">
        <v>151</v>
      </c>
      <c r="H4" s="63" t="s">
        <v>152</v>
      </c>
      <c r="I4" s="63" t="s">
        <v>153</v>
      </c>
      <c r="J4" s="63" t="s">
        <v>154</v>
      </c>
      <c r="K4" s="63" t="s">
        <v>155</v>
      </c>
      <c r="L4" s="63" t="s">
        <v>156</v>
      </c>
      <c r="M4" s="63" t="s">
        <v>157</v>
      </c>
      <c r="N4" s="63" t="s">
        <v>158</v>
      </c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</row>
    <row r="5" ht="16.5" customHeight="1">
      <c r="A5" s="64"/>
      <c r="B5" s="65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6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</row>
    <row r="6" ht="16.5" customHeight="1">
      <c r="A6" s="67" t="s">
        <v>159</v>
      </c>
      <c r="B6" s="66"/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6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</row>
    <row r="7" ht="16.5" customHeight="1">
      <c r="A7" s="68" t="s">
        <v>160</v>
      </c>
      <c r="B7" s="69">
        <v>2000000.0</v>
      </c>
      <c r="C7" s="69">
        <v>2000000.0</v>
      </c>
      <c r="D7" s="69">
        <v>2000000.0</v>
      </c>
      <c r="E7" s="69">
        <v>2000000.0</v>
      </c>
      <c r="F7" s="69">
        <v>2000000.0</v>
      </c>
      <c r="G7" s="69">
        <v>2000000.0</v>
      </c>
      <c r="H7" s="69">
        <v>2000000.0</v>
      </c>
      <c r="I7" s="69">
        <v>2000000.0</v>
      </c>
      <c r="J7" s="69">
        <v>2000000.0</v>
      </c>
      <c r="K7" s="69">
        <v>2000000.0</v>
      </c>
      <c r="L7" s="69">
        <v>2000000.0</v>
      </c>
      <c r="M7" s="69">
        <v>2000000.0</v>
      </c>
      <c r="N7" s="66">
        <f t="shared" ref="N7:N10" si="1">SUM(B7:M7)</f>
        <v>24000000</v>
      </c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</row>
    <row r="8" ht="16.5" customHeight="1">
      <c r="A8" s="68" t="s">
        <v>161</v>
      </c>
      <c r="B8" s="69">
        <v>750000.0</v>
      </c>
      <c r="C8" s="69">
        <v>750000.0</v>
      </c>
      <c r="D8" s="69">
        <v>750000.0</v>
      </c>
      <c r="E8" s="69">
        <v>750000.0</v>
      </c>
      <c r="F8" s="69">
        <v>750000.0</v>
      </c>
      <c r="G8" s="69">
        <v>750000.0</v>
      </c>
      <c r="H8" s="69">
        <v>750000.0</v>
      </c>
      <c r="I8" s="69">
        <v>750000.0</v>
      </c>
      <c r="J8" s="69">
        <v>750000.0</v>
      </c>
      <c r="K8" s="69">
        <v>750000.0</v>
      </c>
      <c r="L8" s="69">
        <v>750000.0</v>
      </c>
      <c r="M8" s="69">
        <v>750000.0</v>
      </c>
      <c r="N8" s="66">
        <f t="shared" si="1"/>
        <v>9000000</v>
      </c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</row>
    <row r="9" ht="16.5" customHeight="1">
      <c r="A9" s="68" t="s">
        <v>162</v>
      </c>
      <c r="B9" s="69">
        <v>300000.0</v>
      </c>
      <c r="C9" s="69">
        <v>300000.0</v>
      </c>
      <c r="D9" s="69">
        <v>300000.0</v>
      </c>
      <c r="E9" s="69">
        <v>300000.0</v>
      </c>
      <c r="F9" s="69">
        <v>300000.0</v>
      </c>
      <c r="G9" s="69">
        <v>300000.0</v>
      </c>
      <c r="H9" s="69">
        <v>300000.0</v>
      </c>
      <c r="I9" s="69">
        <v>300000.0</v>
      </c>
      <c r="J9" s="69">
        <v>300000.0</v>
      </c>
      <c r="K9" s="69">
        <v>300000.0</v>
      </c>
      <c r="L9" s="69">
        <v>300000.0</v>
      </c>
      <c r="M9" s="69">
        <v>300000.0</v>
      </c>
      <c r="N9" s="66">
        <f t="shared" si="1"/>
        <v>3600000</v>
      </c>
      <c r="O9" s="61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</row>
    <row r="10" ht="16.5" customHeight="1">
      <c r="A10" s="68" t="s">
        <v>163</v>
      </c>
      <c r="B10" s="69">
        <v>500000.0</v>
      </c>
      <c r="C10" s="69">
        <v>500000.0</v>
      </c>
      <c r="D10" s="69">
        <v>500000.0</v>
      </c>
      <c r="E10" s="69">
        <v>500000.0</v>
      </c>
      <c r="F10" s="69">
        <v>500000.0</v>
      </c>
      <c r="G10" s="69">
        <v>500000.0</v>
      </c>
      <c r="H10" s="69">
        <v>500000.0</v>
      </c>
      <c r="I10" s="69">
        <v>500000.0</v>
      </c>
      <c r="J10" s="69">
        <v>500000.0</v>
      </c>
      <c r="K10" s="69">
        <v>500000.0</v>
      </c>
      <c r="L10" s="69">
        <v>500000.0</v>
      </c>
      <c r="M10" s="69">
        <v>500000.0</v>
      </c>
      <c r="N10" s="66">
        <f t="shared" si="1"/>
        <v>6000000</v>
      </c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</row>
    <row r="11" ht="16.5" customHeight="1">
      <c r="A11" s="70" t="s">
        <v>17</v>
      </c>
      <c r="B11" s="71">
        <f t="shared" ref="B11:N11" si="2">SUM(B7:B10)</f>
        <v>3550000</v>
      </c>
      <c r="C11" s="71">
        <f t="shared" si="2"/>
        <v>3550000</v>
      </c>
      <c r="D11" s="71">
        <f t="shared" si="2"/>
        <v>3550000</v>
      </c>
      <c r="E11" s="71">
        <f t="shared" si="2"/>
        <v>3550000</v>
      </c>
      <c r="F11" s="71">
        <f t="shared" si="2"/>
        <v>3550000</v>
      </c>
      <c r="G11" s="71">
        <f t="shared" si="2"/>
        <v>3550000</v>
      </c>
      <c r="H11" s="71">
        <f t="shared" si="2"/>
        <v>3550000</v>
      </c>
      <c r="I11" s="71">
        <f t="shared" si="2"/>
        <v>3550000</v>
      </c>
      <c r="J11" s="71">
        <f t="shared" si="2"/>
        <v>3550000</v>
      </c>
      <c r="K11" s="71">
        <f t="shared" si="2"/>
        <v>3550000</v>
      </c>
      <c r="L11" s="71">
        <f t="shared" si="2"/>
        <v>3550000</v>
      </c>
      <c r="M11" s="71">
        <f t="shared" si="2"/>
        <v>3550000</v>
      </c>
      <c r="N11" s="71">
        <f t="shared" si="2"/>
        <v>42600000</v>
      </c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</row>
    <row r="12" ht="16.5" customHeight="1">
      <c r="A12" s="72" t="s">
        <v>164</v>
      </c>
      <c r="B12" s="66"/>
      <c r="C12" s="66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</row>
    <row r="13" ht="16.5" customHeight="1">
      <c r="A13" s="68" t="s">
        <v>165</v>
      </c>
      <c r="B13" s="69">
        <v>-250000.0</v>
      </c>
      <c r="C13" s="69">
        <v>-250000.0</v>
      </c>
      <c r="D13" s="69">
        <v>-250000.0</v>
      </c>
      <c r="E13" s="69">
        <v>-250000.0</v>
      </c>
      <c r="F13" s="69">
        <v>-250000.0</v>
      </c>
      <c r="G13" s="69">
        <v>-250000.0</v>
      </c>
      <c r="H13" s="69">
        <v>-250000.0</v>
      </c>
      <c r="I13" s="69">
        <v>-250000.0</v>
      </c>
      <c r="J13" s="69">
        <v>-250000.0</v>
      </c>
      <c r="K13" s="69">
        <v>-250000.0</v>
      </c>
      <c r="L13" s="69">
        <v>-250000.0</v>
      </c>
      <c r="M13" s="69">
        <v>-250000.0</v>
      </c>
      <c r="N13" s="66">
        <f t="shared" ref="N13:N19" si="3">SUM(B13:M13)</f>
        <v>-3000000</v>
      </c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</row>
    <row r="14" ht="16.5" customHeight="1">
      <c r="A14" s="68" t="s">
        <v>166</v>
      </c>
      <c r="B14" s="69">
        <v>-250000.0</v>
      </c>
      <c r="C14" s="69">
        <v>-250000.0</v>
      </c>
      <c r="D14" s="69">
        <v>-250000.0</v>
      </c>
      <c r="E14" s="69">
        <v>-250000.0</v>
      </c>
      <c r="F14" s="69">
        <v>-250000.0</v>
      </c>
      <c r="G14" s="69">
        <v>-250000.0</v>
      </c>
      <c r="H14" s="69">
        <v>-250000.0</v>
      </c>
      <c r="I14" s="69">
        <v>-250000.0</v>
      </c>
      <c r="J14" s="69">
        <v>-250000.0</v>
      </c>
      <c r="K14" s="69">
        <v>-250000.0</v>
      </c>
      <c r="L14" s="69">
        <v>-250000.0</v>
      </c>
      <c r="M14" s="69">
        <v>-250000.0</v>
      </c>
      <c r="N14" s="66">
        <f t="shared" si="3"/>
        <v>-3000000</v>
      </c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</row>
    <row r="15" ht="16.5" customHeight="1">
      <c r="A15" s="68" t="s">
        <v>167</v>
      </c>
      <c r="B15" s="69">
        <v>-250000.0</v>
      </c>
      <c r="C15" s="69">
        <v>-250000.0</v>
      </c>
      <c r="D15" s="69">
        <v>-250000.0</v>
      </c>
      <c r="E15" s="69">
        <v>-250000.0</v>
      </c>
      <c r="F15" s="69">
        <v>-250000.0</v>
      </c>
      <c r="G15" s="69">
        <v>-250000.0</v>
      </c>
      <c r="H15" s="69">
        <v>-250000.0</v>
      </c>
      <c r="I15" s="69">
        <v>-250000.0</v>
      </c>
      <c r="J15" s="69">
        <v>-250000.0</v>
      </c>
      <c r="K15" s="69">
        <v>-250000.0</v>
      </c>
      <c r="L15" s="69">
        <v>-250000.0</v>
      </c>
      <c r="M15" s="69">
        <v>-250000.0</v>
      </c>
      <c r="N15" s="66">
        <f t="shared" si="3"/>
        <v>-3000000</v>
      </c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</row>
    <row r="16" ht="16.5" customHeight="1">
      <c r="A16" s="68" t="s">
        <v>168</v>
      </c>
      <c r="B16" s="69">
        <v>-250000.0</v>
      </c>
      <c r="C16" s="69">
        <v>-250000.0</v>
      </c>
      <c r="D16" s="69">
        <v>-250000.0</v>
      </c>
      <c r="E16" s="69">
        <v>-250000.0</v>
      </c>
      <c r="F16" s="69">
        <v>-250000.0</v>
      </c>
      <c r="G16" s="69">
        <v>-250000.0</v>
      </c>
      <c r="H16" s="69">
        <v>-250000.0</v>
      </c>
      <c r="I16" s="69">
        <v>-250000.0</v>
      </c>
      <c r="J16" s="69">
        <v>-250000.0</v>
      </c>
      <c r="K16" s="69">
        <v>-250000.0</v>
      </c>
      <c r="L16" s="69">
        <v>-250000.0</v>
      </c>
      <c r="M16" s="69">
        <v>-250000.0</v>
      </c>
      <c r="N16" s="66">
        <f t="shared" si="3"/>
        <v>-3000000</v>
      </c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</row>
    <row r="17" ht="16.5" customHeight="1">
      <c r="A17" s="68" t="s">
        <v>53</v>
      </c>
      <c r="B17" s="69">
        <v>-250000.0</v>
      </c>
      <c r="C17" s="69">
        <v>-250000.0</v>
      </c>
      <c r="D17" s="69">
        <v>-250000.0</v>
      </c>
      <c r="E17" s="69">
        <v>-250000.0</v>
      </c>
      <c r="F17" s="69">
        <v>-250000.0</v>
      </c>
      <c r="G17" s="69">
        <v>-250000.0</v>
      </c>
      <c r="H17" s="69">
        <v>-250000.0</v>
      </c>
      <c r="I17" s="69">
        <v>-250000.0</v>
      </c>
      <c r="J17" s="69">
        <v>-250000.0</v>
      </c>
      <c r="K17" s="69">
        <v>-250000.0</v>
      </c>
      <c r="L17" s="69">
        <v>-250000.0</v>
      </c>
      <c r="M17" s="69">
        <v>-250000.0</v>
      </c>
      <c r="N17" s="66">
        <f t="shared" si="3"/>
        <v>-3000000</v>
      </c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</row>
    <row r="18" ht="16.5" customHeight="1">
      <c r="A18" s="68" t="s">
        <v>169</v>
      </c>
      <c r="B18" s="69">
        <v>-250000.0</v>
      </c>
      <c r="C18" s="69">
        <v>-250000.0</v>
      </c>
      <c r="D18" s="69">
        <v>-250000.0</v>
      </c>
      <c r="E18" s="69">
        <v>-250000.0</v>
      </c>
      <c r="F18" s="69">
        <v>-250000.0</v>
      </c>
      <c r="G18" s="69">
        <v>-250000.0</v>
      </c>
      <c r="H18" s="69">
        <v>-250000.0</v>
      </c>
      <c r="I18" s="69">
        <v>-250000.0</v>
      </c>
      <c r="J18" s="69">
        <v>-250000.0</v>
      </c>
      <c r="K18" s="69">
        <v>-250000.0</v>
      </c>
      <c r="L18" s="69">
        <v>-250000.0</v>
      </c>
      <c r="M18" s="69">
        <v>-250000.0</v>
      </c>
      <c r="N18" s="66">
        <f t="shared" si="3"/>
        <v>-3000000</v>
      </c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</row>
    <row r="19" ht="16.5" customHeight="1">
      <c r="A19" s="68"/>
      <c r="B19" s="69">
        <v>-250000.0</v>
      </c>
      <c r="C19" s="69">
        <v>-250000.0</v>
      </c>
      <c r="D19" s="69">
        <v>-250000.0</v>
      </c>
      <c r="E19" s="69">
        <v>-250000.0</v>
      </c>
      <c r="F19" s="69">
        <v>-250000.0</v>
      </c>
      <c r="G19" s="69">
        <v>-250000.0</v>
      </c>
      <c r="H19" s="69">
        <v>-250000.0</v>
      </c>
      <c r="I19" s="69">
        <v>-250000.0</v>
      </c>
      <c r="J19" s="69">
        <v>-250000.0</v>
      </c>
      <c r="K19" s="69">
        <v>-250000.0</v>
      </c>
      <c r="L19" s="69">
        <v>-250000.0</v>
      </c>
      <c r="M19" s="69">
        <v>-250000.0</v>
      </c>
      <c r="N19" s="66">
        <f t="shared" si="3"/>
        <v>-3000000</v>
      </c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</row>
    <row r="20" ht="16.5" customHeight="1">
      <c r="A20" s="70" t="s">
        <v>17</v>
      </c>
      <c r="B20" s="73">
        <f t="shared" ref="B20:N20" si="4">SUM(B13:B19)</f>
        <v>-1750000</v>
      </c>
      <c r="C20" s="73">
        <f t="shared" si="4"/>
        <v>-1750000</v>
      </c>
      <c r="D20" s="73">
        <f t="shared" si="4"/>
        <v>-1750000</v>
      </c>
      <c r="E20" s="73">
        <f t="shared" si="4"/>
        <v>-1750000</v>
      </c>
      <c r="F20" s="73">
        <f t="shared" si="4"/>
        <v>-1750000</v>
      </c>
      <c r="G20" s="73">
        <f t="shared" si="4"/>
        <v>-1750000</v>
      </c>
      <c r="H20" s="73">
        <f t="shared" si="4"/>
        <v>-1750000</v>
      </c>
      <c r="I20" s="73">
        <f t="shared" si="4"/>
        <v>-1750000</v>
      </c>
      <c r="J20" s="73">
        <f t="shared" si="4"/>
        <v>-1750000</v>
      </c>
      <c r="K20" s="73">
        <f t="shared" si="4"/>
        <v>-1750000</v>
      </c>
      <c r="L20" s="73">
        <f t="shared" si="4"/>
        <v>-1750000</v>
      </c>
      <c r="M20" s="73">
        <f t="shared" si="4"/>
        <v>-1750000</v>
      </c>
      <c r="N20" s="73">
        <f t="shared" si="4"/>
        <v>-21000000</v>
      </c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</row>
    <row r="21" ht="16.5" customHeight="1">
      <c r="A21" s="74" t="s">
        <v>170</v>
      </c>
      <c r="B21" s="75">
        <f t="shared" ref="B21:N21" si="5">B11+B20</f>
        <v>1800000</v>
      </c>
      <c r="C21" s="75">
        <f t="shared" si="5"/>
        <v>1800000</v>
      </c>
      <c r="D21" s="75">
        <f t="shared" si="5"/>
        <v>1800000</v>
      </c>
      <c r="E21" s="75">
        <f t="shared" si="5"/>
        <v>1800000</v>
      </c>
      <c r="F21" s="75">
        <f t="shared" si="5"/>
        <v>1800000</v>
      </c>
      <c r="G21" s="75">
        <f t="shared" si="5"/>
        <v>1800000</v>
      </c>
      <c r="H21" s="75">
        <f t="shared" si="5"/>
        <v>1800000</v>
      </c>
      <c r="I21" s="75">
        <f t="shared" si="5"/>
        <v>1800000</v>
      </c>
      <c r="J21" s="75">
        <f t="shared" si="5"/>
        <v>1800000</v>
      </c>
      <c r="K21" s="75">
        <f t="shared" si="5"/>
        <v>1800000</v>
      </c>
      <c r="L21" s="75">
        <f t="shared" si="5"/>
        <v>1800000</v>
      </c>
      <c r="M21" s="75">
        <f t="shared" si="5"/>
        <v>1800000</v>
      </c>
      <c r="N21" s="75">
        <f t="shared" si="5"/>
        <v>21600000</v>
      </c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</row>
    <row r="22" ht="16.5" customHeight="1">
      <c r="A22" s="68"/>
      <c r="B22" s="66"/>
      <c r="C22" s="66"/>
      <c r="D22" s="66"/>
      <c r="E22" s="66"/>
      <c r="F22" s="66"/>
      <c r="G22" s="66" t="s">
        <v>171</v>
      </c>
      <c r="H22" s="66"/>
      <c r="I22" s="66"/>
      <c r="J22" s="66"/>
      <c r="K22" s="66"/>
      <c r="L22" s="66"/>
      <c r="M22" s="66"/>
      <c r="N22" s="66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</row>
    <row r="23" ht="16.5" customHeight="1">
      <c r="A23" s="72" t="s">
        <v>172</v>
      </c>
      <c r="B23" s="66"/>
      <c r="C23" s="66"/>
      <c r="D23" s="66"/>
      <c r="E23" s="66"/>
      <c r="F23" s="66"/>
      <c r="G23" s="66"/>
      <c r="H23" s="66"/>
      <c r="I23" s="66"/>
      <c r="J23" s="66"/>
      <c r="K23" s="66"/>
      <c r="L23" s="66"/>
      <c r="M23" s="66"/>
      <c r="N23" s="66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</row>
    <row r="24" ht="16.5" customHeight="1">
      <c r="A24" s="68" t="s">
        <v>173</v>
      </c>
      <c r="B24" s="69">
        <v>-200000.0</v>
      </c>
      <c r="C24" s="69">
        <v>-200000.0</v>
      </c>
      <c r="D24" s="69">
        <v>-200000.0</v>
      </c>
      <c r="E24" s="69">
        <v>-200000.0</v>
      </c>
      <c r="F24" s="69">
        <v>-200000.0</v>
      </c>
      <c r="G24" s="69">
        <v>-200000.0</v>
      </c>
      <c r="H24" s="69">
        <v>-200000.0</v>
      </c>
      <c r="I24" s="69">
        <v>-200000.0</v>
      </c>
      <c r="J24" s="69">
        <v>-200000.0</v>
      </c>
      <c r="K24" s="69">
        <v>-200000.0</v>
      </c>
      <c r="L24" s="69">
        <v>-200000.0</v>
      </c>
      <c r="M24" s="69">
        <v>-200000.0</v>
      </c>
      <c r="N24" s="66">
        <f t="shared" ref="N24:N25" si="6">SUM(B24:M24)</f>
        <v>-2400000</v>
      </c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</row>
    <row r="25" ht="16.5" customHeight="1">
      <c r="A25" s="68" t="s">
        <v>174</v>
      </c>
      <c r="B25" s="69">
        <v>-200000.0</v>
      </c>
      <c r="C25" s="69">
        <v>-200000.0</v>
      </c>
      <c r="D25" s="69">
        <v>-200000.0</v>
      </c>
      <c r="E25" s="69">
        <v>-200000.0</v>
      </c>
      <c r="F25" s="69">
        <v>-200000.0</v>
      </c>
      <c r="G25" s="69">
        <v>-200000.0</v>
      </c>
      <c r="H25" s="69">
        <v>-200000.0</v>
      </c>
      <c r="I25" s="69">
        <v>-200000.0</v>
      </c>
      <c r="J25" s="69">
        <v>-200000.0</v>
      </c>
      <c r="K25" s="69">
        <v>-200000.0</v>
      </c>
      <c r="L25" s="69">
        <v>-200000.0</v>
      </c>
      <c r="M25" s="69">
        <v>-200000.0</v>
      </c>
      <c r="N25" s="66">
        <f t="shared" si="6"/>
        <v>-2400000</v>
      </c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</row>
    <row r="26" ht="16.5" customHeight="1">
      <c r="A26" s="74" t="s">
        <v>175</v>
      </c>
      <c r="B26" s="75">
        <f t="shared" ref="B26:N26" si="7">SUM(B24:B25)</f>
        <v>-400000</v>
      </c>
      <c r="C26" s="75">
        <f t="shared" si="7"/>
        <v>-400000</v>
      </c>
      <c r="D26" s="75">
        <f t="shared" si="7"/>
        <v>-400000</v>
      </c>
      <c r="E26" s="75">
        <f t="shared" si="7"/>
        <v>-400000</v>
      </c>
      <c r="F26" s="75">
        <f t="shared" si="7"/>
        <v>-400000</v>
      </c>
      <c r="G26" s="75">
        <f t="shared" si="7"/>
        <v>-400000</v>
      </c>
      <c r="H26" s="75">
        <f t="shared" si="7"/>
        <v>-400000</v>
      </c>
      <c r="I26" s="75">
        <f t="shared" si="7"/>
        <v>-400000</v>
      </c>
      <c r="J26" s="75">
        <f t="shared" si="7"/>
        <v>-400000</v>
      </c>
      <c r="K26" s="75">
        <f t="shared" si="7"/>
        <v>-400000</v>
      </c>
      <c r="L26" s="75">
        <f t="shared" si="7"/>
        <v>-400000</v>
      </c>
      <c r="M26" s="75">
        <f t="shared" si="7"/>
        <v>-400000</v>
      </c>
      <c r="N26" s="75">
        <f t="shared" si="7"/>
        <v>-4800000</v>
      </c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</row>
    <row r="27" ht="16.5" customHeight="1">
      <c r="A27" s="68"/>
      <c r="B27" s="66"/>
      <c r="C27" s="66"/>
      <c r="D27" s="66"/>
      <c r="E27" s="66"/>
      <c r="F27" s="66"/>
      <c r="G27" s="66"/>
      <c r="H27" s="66"/>
      <c r="I27" s="66"/>
      <c r="J27" s="66"/>
      <c r="K27" s="66"/>
      <c r="L27" s="66"/>
      <c r="M27" s="66"/>
      <c r="N27" s="66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</row>
    <row r="28" ht="16.5" customHeight="1">
      <c r="A28" s="72" t="s">
        <v>176</v>
      </c>
      <c r="B28" s="66"/>
      <c r="C28" s="66"/>
      <c r="D28" s="66"/>
      <c r="E28" s="66"/>
      <c r="F28" s="66"/>
      <c r="G28" s="66"/>
      <c r="H28" s="66"/>
      <c r="I28" s="66"/>
      <c r="J28" s="66"/>
      <c r="K28" s="66"/>
      <c r="L28" s="66"/>
      <c r="M28" s="66"/>
      <c r="N28" s="66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</row>
    <row r="29" ht="16.5" customHeight="1">
      <c r="A29" s="68" t="s">
        <v>177</v>
      </c>
      <c r="B29" s="69">
        <v>0.0</v>
      </c>
      <c r="C29" s="69">
        <v>0.0</v>
      </c>
      <c r="D29" s="69">
        <v>0.0</v>
      </c>
      <c r="E29" s="69">
        <v>0.0</v>
      </c>
      <c r="F29" s="69">
        <v>0.0</v>
      </c>
      <c r="G29" s="69">
        <v>0.0</v>
      </c>
      <c r="H29" s="69">
        <v>0.0</v>
      </c>
      <c r="I29" s="69">
        <v>0.0</v>
      </c>
      <c r="J29" s="69">
        <v>0.0</v>
      </c>
      <c r="K29" s="69">
        <v>0.0</v>
      </c>
      <c r="L29" s="69">
        <v>0.0</v>
      </c>
      <c r="M29" s="69">
        <v>0.0</v>
      </c>
      <c r="N29" s="66">
        <f t="shared" ref="N29:N30" si="8">SUM(B29:M29)</f>
        <v>0</v>
      </c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</row>
    <row r="30" ht="16.5" customHeight="1">
      <c r="A30" s="68" t="s">
        <v>178</v>
      </c>
      <c r="B30" s="69">
        <v>0.0</v>
      </c>
      <c r="C30" s="69">
        <v>0.0</v>
      </c>
      <c r="D30" s="69">
        <v>0.0</v>
      </c>
      <c r="E30" s="69">
        <v>0.0</v>
      </c>
      <c r="F30" s="69">
        <v>0.0</v>
      </c>
      <c r="G30" s="69">
        <v>0.0</v>
      </c>
      <c r="H30" s="69">
        <v>0.0</v>
      </c>
      <c r="I30" s="69">
        <v>0.0</v>
      </c>
      <c r="J30" s="69">
        <v>0.0</v>
      </c>
      <c r="K30" s="69">
        <v>0.0</v>
      </c>
      <c r="L30" s="69">
        <v>0.0</v>
      </c>
      <c r="M30" s="69">
        <v>0.0</v>
      </c>
      <c r="N30" s="66">
        <f t="shared" si="8"/>
        <v>0</v>
      </c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</row>
    <row r="31" ht="16.5" customHeight="1">
      <c r="A31" s="74" t="s">
        <v>179</v>
      </c>
      <c r="B31" s="75">
        <f t="shared" ref="B31:N31" si="9">SUM(B29:B30)</f>
        <v>0</v>
      </c>
      <c r="C31" s="75">
        <f t="shared" si="9"/>
        <v>0</v>
      </c>
      <c r="D31" s="75">
        <f t="shared" si="9"/>
        <v>0</v>
      </c>
      <c r="E31" s="75">
        <f t="shared" si="9"/>
        <v>0</v>
      </c>
      <c r="F31" s="75">
        <f t="shared" si="9"/>
        <v>0</v>
      </c>
      <c r="G31" s="75">
        <f t="shared" si="9"/>
        <v>0</v>
      </c>
      <c r="H31" s="75">
        <f t="shared" si="9"/>
        <v>0</v>
      </c>
      <c r="I31" s="75">
        <f t="shared" si="9"/>
        <v>0</v>
      </c>
      <c r="J31" s="75">
        <f t="shared" si="9"/>
        <v>0</v>
      </c>
      <c r="K31" s="75">
        <f t="shared" si="9"/>
        <v>0</v>
      </c>
      <c r="L31" s="75">
        <f t="shared" si="9"/>
        <v>0</v>
      </c>
      <c r="M31" s="75">
        <f t="shared" si="9"/>
        <v>0</v>
      </c>
      <c r="N31" s="75">
        <f t="shared" si="9"/>
        <v>0</v>
      </c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</row>
    <row r="32" ht="16.5" customHeight="1">
      <c r="A32" s="76"/>
      <c r="B32" s="66"/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</row>
    <row r="33" ht="16.5" customHeight="1">
      <c r="A33" s="77" t="s">
        <v>180</v>
      </c>
      <c r="B33" s="78">
        <f t="shared" ref="B33:N33" si="10">B21+B26+B31</f>
        <v>1400000</v>
      </c>
      <c r="C33" s="78">
        <f t="shared" si="10"/>
        <v>1400000</v>
      </c>
      <c r="D33" s="78">
        <f t="shared" si="10"/>
        <v>1400000</v>
      </c>
      <c r="E33" s="78">
        <f t="shared" si="10"/>
        <v>1400000</v>
      </c>
      <c r="F33" s="78">
        <f t="shared" si="10"/>
        <v>1400000</v>
      </c>
      <c r="G33" s="78">
        <f t="shared" si="10"/>
        <v>1400000</v>
      </c>
      <c r="H33" s="78">
        <f t="shared" si="10"/>
        <v>1400000</v>
      </c>
      <c r="I33" s="78">
        <f t="shared" si="10"/>
        <v>1400000</v>
      </c>
      <c r="J33" s="78">
        <f t="shared" si="10"/>
        <v>1400000</v>
      </c>
      <c r="K33" s="78">
        <f t="shared" si="10"/>
        <v>1400000</v>
      </c>
      <c r="L33" s="78">
        <f t="shared" si="10"/>
        <v>1400000</v>
      </c>
      <c r="M33" s="78">
        <f t="shared" si="10"/>
        <v>1400000</v>
      </c>
      <c r="N33" s="78">
        <f t="shared" si="10"/>
        <v>16800000</v>
      </c>
      <c r="O33" s="79"/>
      <c r="P33" s="79"/>
      <c r="Q33" s="79"/>
      <c r="R33" s="79"/>
      <c r="S33" s="79"/>
      <c r="T33" s="79"/>
      <c r="U33" s="79"/>
      <c r="V33" s="79"/>
      <c r="W33" s="79"/>
      <c r="X33" s="79"/>
      <c r="Y33" s="79"/>
      <c r="Z33" s="79"/>
    </row>
    <row r="34" ht="16.5" customHeight="1">
      <c r="A34" s="61"/>
      <c r="B34" s="61"/>
      <c r="C34" s="61"/>
      <c r="D34" s="61"/>
      <c r="E34" s="61"/>
      <c r="F34" s="61"/>
      <c r="G34" s="61"/>
      <c r="H34" s="61"/>
      <c r="I34" s="61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</row>
    <row r="35" ht="16.5" customHeight="1">
      <c r="A35" s="61"/>
      <c r="B35" s="61"/>
      <c r="C35" s="61"/>
      <c r="D35" s="61"/>
      <c r="E35" s="61"/>
      <c r="F35" s="61"/>
      <c r="G35" s="61"/>
      <c r="H35" s="61"/>
      <c r="I35" s="61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</row>
    <row r="36" ht="16.5" customHeight="1">
      <c r="A36" s="61"/>
      <c r="B36" s="61"/>
      <c r="C36" s="61"/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</row>
    <row r="37" ht="16.5" customHeight="1">
      <c r="A37" s="61"/>
      <c r="B37" s="61"/>
      <c r="C37" s="61"/>
      <c r="D37" s="61"/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</row>
    <row r="38" ht="16.5" customHeight="1">
      <c r="A38" s="61"/>
      <c r="B38" s="61"/>
      <c r="C38" s="61"/>
      <c r="D38" s="61"/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61"/>
      <c r="Z38" s="61"/>
    </row>
    <row r="39" ht="16.5" customHeight="1">
      <c r="A39" s="61"/>
      <c r="B39" s="61"/>
      <c r="C39" s="61"/>
      <c r="D39" s="61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</row>
    <row r="40" ht="16.5" customHeight="1">
      <c r="A40" s="61"/>
      <c r="B40" s="61"/>
      <c r="C40" s="61"/>
      <c r="D40" s="61"/>
      <c r="E40" s="61"/>
      <c r="F40" s="61"/>
      <c r="G40" s="61"/>
      <c r="H40" s="61"/>
      <c r="I40" s="61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</row>
    <row r="41" ht="16.5" customHeight="1">
      <c r="A41" s="61"/>
      <c r="B41" s="61"/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</row>
    <row r="42" ht="16.5" customHeight="1">
      <c r="A42" s="61"/>
      <c r="B42" s="61"/>
      <c r="C42" s="61"/>
      <c r="D42" s="61"/>
      <c r="E42" s="61"/>
      <c r="F42" s="61"/>
      <c r="G42" s="61"/>
      <c r="H42" s="61"/>
      <c r="I42" s="61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</row>
    <row r="43" ht="16.5" customHeight="1">
      <c r="A43" s="61"/>
      <c r="B43" s="61"/>
      <c r="C43" s="61"/>
      <c r="D43" s="61"/>
      <c r="E43" s="61"/>
      <c r="F43" s="61"/>
      <c r="G43" s="61"/>
      <c r="H43" s="61"/>
      <c r="I43" s="61"/>
      <c r="J43" s="61"/>
      <c r="K43" s="61"/>
      <c r="L43" s="61"/>
      <c r="M43" s="61"/>
      <c r="N43" s="61"/>
      <c r="O43" s="61"/>
      <c r="P43" s="61"/>
      <c r="Q43" s="61"/>
      <c r="R43" s="61"/>
      <c r="S43" s="61"/>
      <c r="T43" s="61"/>
      <c r="U43" s="61"/>
      <c r="V43" s="61"/>
      <c r="W43" s="61"/>
      <c r="X43" s="61"/>
      <c r="Y43" s="61"/>
      <c r="Z43" s="61"/>
    </row>
    <row r="44" ht="16.5" customHeight="1">
      <c r="A44" s="61"/>
      <c r="B44" s="61"/>
      <c r="C44" s="61"/>
      <c r="D44" s="61"/>
      <c r="E44" s="61"/>
      <c r="F44" s="61"/>
      <c r="G44" s="61"/>
      <c r="H44" s="61"/>
      <c r="I44" s="61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</row>
    <row r="45" ht="16.5" customHeight="1">
      <c r="A45" s="61"/>
      <c r="B45" s="61"/>
      <c r="C45" s="61"/>
      <c r="D45" s="61"/>
      <c r="E45" s="61"/>
      <c r="F45" s="61"/>
      <c r="G45" s="61"/>
      <c r="H45" s="61"/>
      <c r="I45" s="61"/>
      <c r="J45" s="61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1"/>
    </row>
    <row r="46" ht="16.5" customHeight="1">
      <c r="A46" s="61"/>
      <c r="B46" s="61"/>
      <c r="C46" s="61"/>
      <c r="D46" s="61"/>
      <c r="E46" s="61"/>
      <c r="F46" s="61"/>
      <c r="G46" s="61"/>
      <c r="H46" s="61"/>
      <c r="I46" s="61"/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61"/>
      <c r="Z46" s="61"/>
    </row>
    <row r="47" ht="16.5" customHeight="1">
      <c r="A47" s="61"/>
      <c r="B47" s="61"/>
      <c r="C47" s="61"/>
      <c r="D47" s="61"/>
      <c r="E47" s="61"/>
      <c r="F47" s="61"/>
      <c r="G47" s="61"/>
      <c r="H47" s="61"/>
      <c r="I47" s="61"/>
      <c r="J47" s="61"/>
      <c r="K47" s="61"/>
      <c r="L47" s="61"/>
      <c r="M47" s="61"/>
      <c r="N47" s="61"/>
      <c r="O47" s="61"/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1"/>
    </row>
    <row r="48" ht="16.5" customHeight="1">
      <c r="A48" s="61"/>
      <c r="B48" s="61"/>
      <c r="C48" s="61"/>
      <c r="D48" s="61"/>
      <c r="E48" s="61"/>
      <c r="F48" s="61"/>
      <c r="G48" s="61"/>
      <c r="H48" s="61"/>
      <c r="I48" s="61"/>
      <c r="J48" s="61"/>
      <c r="K48" s="61"/>
      <c r="L48" s="61"/>
      <c r="M48" s="61"/>
      <c r="N48" s="61"/>
      <c r="O48" s="61"/>
      <c r="P48" s="61"/>
      <c r="Q48" s="61"/>
      <c r="R48" s="61"/>
      <c r="S48" s="61"/>
      <c r="T48" s="61"/>
      <c r="U48" s="61"/>
      <c r="V48" s="61"/>
      <c r="W48" s="61"/>
      <c r="X48" s="61"/>
      <c r="Y48" s="61"/>
      <c r="Z48" s="61"/>
    </row>
    <row r="49" ht="16.5" customHeight="1">
      <c r="A49" s="61"/>
      <c r="B49" s="61"/>
      <c r="C49" s="61"/>
      <c r="D49" s="61"/>
      <c r="E49" s="61"/>
      <c r="F49" s="61"/>
      <c r="G49" s="61"/>
      <c r="H49" s="61"/>
      <c r="I49" s="61"/>
      <c r="J49" s="61"/>
      <c r="K49" s="61"/>
      <c r="L49" s="61"/>
      <c r="M49" s="61"/>
      <c r="N49" s="61"/>
      <c r="O49" s="61"/>
      <c r="P49" s="61"/>
      <c r="Q49" s="61"/>
      <c r="R49" s="61"/>
      <c r="S49" s="61"/>
      <c r="T49" s="61"/>
      <c r="U49" s="61"/>
      <c r="V49" s="61"/>
      <c r="W49" s="61"/>
      <c r="X49" s="61"/>
      <c r="Y49" s="61"/>
      <c r="Z49" s="61"/>
    </row>
    <row r="50" ht="16.5" customHeight="1">
      <c r="A50" s="61"/>
      <c r="B50" s="61"/>
      <c r="C50" s="61"/>
      <c r="D50" s="61"/>
      <c r="E50" s="61"/>
      <c r="F50" s="61"/>
      <c r="G50" s="61"/>
      <c r="H50" s="61"/>
      <c r="I50" s="61"/>
      <c r="J50" s="61"/>
      <c r="K50" s="61"/>
      <c r="L50" s="61"/>
      <c r="M50" s="61"/>
      <c r="N50" s="61"/>
      <c r="O50" s="61"/>
      <c r="P50" s="61"/>
      <c r="Q50" s="61"/>
      <c r="R50" s="61"/>
      <c r="S50" s="61"/>
      <c r="T50" s="61"/>
      <c r="U50" s="61"/>
      <c r="V50" s="61"/>
      <c r="W50" s="61"/>
      <c r="X50" s="61"/>
      <c r="Y50" s="61"/>
      <c r="Z50" s="61"/>
    </row>
    <row r="51" ht="16.5" customHeight="1">
      <c r="A51" s="61"/>
      <c r="B51" s="61"/>
      <c r="C51" s="61"/>
      <c r="D51" s="61"/>
      <c r="E51" s="61"/>
      <c r="F51" s="61"/>
      <c r="G51" s="61"/>
      <c r="H51" s="61"/>
      <c r="I51" s="61"/>
      <c r="J51" s="61"/>
      <c r="K51" s="61"/>
      <c r="L51" s="61"/>
      <c r="M51" s="61"/>
      <c r="N51" s="61"/>
      <c r="O51" s="61"/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</row>
    <row r="52" ht="16.5" customHeight="1">
      <c r="A52" s="61"/>
      <c r="B52" s="61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</row>
    <row r="53" ht="16.5" customHeight="1">
      <c r="A53" s="61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</row>
    <row r="54" ht="16.5" customHeight="1">
      <c r="A54" s="61"/>
      <c r="B54" s="61"/>
      <c r="C54" s="61"/>
      <c r="D54" s="61"/>
      <c r="E54" s="61"/>
      <c r="F54" s="61"/>
      <c r="G54" s="61"/>
      <c r="H54" s="61"/>
      <c r="I54" s="61"/>
      <c r="J54" s="61"/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</row>
    <row r="55" ht="16.5" customHeight="1">
      <c r="A55" s="61"/>
      <c r="B55" s="61"/>
      <c r="C55" s="61"/>
      <c r="D55" s="61"/>
      <c r="E55" s="61"/>
      <c r="F55" s="61"/>
      <c r="G55" s="61"/>
      <c r="H55" s="61"/>
      <c r="I55" s="61"/>
      <c r="J55" s="61"/>
      <c r="K55" s="61"/>
      <c r="L55" s="61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</row>
    <row r="56" ht="16.5" customHeight="1">
      <c r="A56" s="61"/>
      <c r="B56" s="61"/>
      <c r="C56" s="61"/>
      <c r="D56" s="61"/>
      <c r="E56" s="61"/>
      <c r="F56" s="61"/>
      <c r="G56" s="61"/>
      <c r="H56" s="61"/>
      <c r="I56" s="61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</row>
    <row r="57" ht="16.5" customHeight="1">
      <c r="A57" s="61"/>
      <c r="B57" s="61"/>
      <c r="C57" s="61"/>
      <c r="D57" s="61"/>
      <c r="E57" s="61"/>
      <c r="F57" s="61"/>
      <c r="G57" s="61"/>
      <c r="H57" s="61"/>
      <c r="I57" s="61"/>
      <c r="J57" s="61"/>
      <c r="K57" s="61"/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</row>
    <row r="58" ht="16.5" customHeight="1">
      <c r="A58" s="61"/>
      <c r="B58" s="61"/>
      <c r="C58" s="61"/>
      <c r="D58" s="61"/>
      <c r="E58" s="61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</row>
    <row r="59" ht="16.5" customHeight="1">
      <c r="A59" s="61"/>
      <c r="B59" s="61"/>
      <c r="C59" s="61"/>
      <c r="D59" s="61"/>
      <c r="E59" s="61"/>
      <c r="F59" s="61"/>
      <c r="G59" s="61"/>
      <c r="H59" s="61"/>
      <c r="I59" s="61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</row>
    <row r="60" ht="16.5" customHeight="1">
      <c r="A60" s="61"/>
      <c r="B60" s="61"/>
      <c r="C60" s="61"/>
      <c r="D60" s="61"/>
      <c r="E60" s="61"/>
      <c r="F60" s="61"/>
      <c r="G60" s="61"/>
      <c r="H60" s="61"/>
      <c r="I60" s="61"/>
      <c r="J60" s="61"/>
      <c r="K60" s="61"/>
      <c r="L60" s="61"/>
      <c r="M60" s="61"/>
      <c r="N60" s="61"/>
      <c r="O60" s="61"/>
      <c r="P60" s="61"/>
      <c r="Q60" s="61"/>
      <c r="R60" s="61"/>
      <c r="S60" s="61"/>
      <c r="T60" s="61"/>
      <c r="U60" s="61"/>
      <c r="V60" s="61"/>
      <c r="W60" s="61"/>
      <c r="X60" s="61"/>
      <c r="Y60" s="61"/>
      <c r="Z60" s="61"/>
    </row>
    <row r="61" ht="16.5" customHeight="1">
      <c r="A61" s="61"/>
      <c r="B61" s="61"/>
      <c r="C61" s="61"/>
      <c r="D61" s="61"/>
      <c r="E61" s="61"/>
      <c r="F61" s="61"/>
      <c r="G61" s="61"/>
      <c r="H61" s="61"/>
      <c r="I61" s="61"/>
      <c r="J61" s="61"/>
      <c r="K61" s="61"/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</row>
    <row r="62" ht="16.5" customHeight="1">
      <c r="A62" s="61"/>
      <c r="B62" s="61"/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</row>
    <row r="63" ht="16.5" customHeight="1">
      <c r="A63" s="61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</row>
    <row r="64" ht="16.5" customHeight="1">
      <c r="A64" s="61"/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</row>
    <row r="65" ht="16.5" customHeight="1">
      <c r="A65" s="61"/>
      <c r="B65" s="61"/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</row>
    <row r="66" ht="16.5" customHeight="1">
      <c r="A66" s="61"/>
      <c r="B66" s="61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</row>
    <row r="67" ht="16.5" customHeight="1">
      <c r="A67" s="61"/>
      <c r="B67" s="61"/>
      <c r="C67" s="61"/>
      <c r="D67" s="61"/>
      <c r="E67" s="61"/>
      <c r="F67" s="61"/>
      <c r="G67" s="61"/>
      <c r="H67" s="61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</row>
    <row r="68" ht="16.5" customHeight="1">
      <c r="A68" s="61"/>
      <c r="B68" s="61"/>
      <c r="C68" s="61"/>
      <c r="D68" s="61"/>
      <c r="E68" s="61"/>
      <c r="F68" s="61"/>
      <c r="G68" s="61"/>
      <c r="H68" s="61"/>
      <c r="I68" s="61"/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</row>
    <row r="69" ht="16.5" customHeight="1">
      <c r="A69" s="61"/>
      <c r="B69" s="61"/>
      <c r="C69" s="61"/>
      <c r="D69" s="61"/>
      <c r="E69" s="61"/>
      <c r="F69" s="61"/>
      <c r="G69" s="61"/>
      <c r="H69" s="61"/>
      <c r="I69" s="61"/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</row>
    <row r="70" ht="16.5" customHeight="1">
      <c r="A70" s="61"/>
      <c r="B70" s="61"/>
      <c r="C70" s="61"/>
      <c r="D70" s="61"/>
      <c r="E70" s="61"/>
      <c r="F70" s="61"/>
      <c r="G70" s="61"/>
      <c r="H70" s="61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</row>
    <row r="71" ht="16.5" customHeight="1">
      <c r="A71" s="61"/>
      <c r="B71" s="61"/>
      <c r="C71" s="61"/>
      <c r="D71" s="61"/>
      <c r="E71" s="61"/>
      <c r="F71" s="61"/>
      <c r="G71" s="61"/>
      <c r="H71" s="61"/>
      <c r="I71" s="61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</row>
    <row r="72" ht="16.5" customHeight="1">
      <c r="A72" s="61"/>
      <c r="B72" s="61"/>
      <c r="C72" s="61"/>
      <c r="D72" s="61"/>
      <c r="E72" s="61"/>
      <c r="F72" s="61"/>
      <c r="G72" s="61"/>
      <c r="H72" s="61"/>
      <c r="I72" s="61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</row>
    <row r="73" ht="16.5" customHeight="1">
      <c r="A73" s="61"/>
      <c r="B73" s="61"/>
      <c r="C73" s="61"/>
      <c r="D73" s="61"/>
      <c r="E73" s="61"/>
      <c r="F73" s="61"/>
      <c r="G73" s="61"/>
      <c r="H73" s="61"/>
      <c r="I73" s="61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</row>
    <row r="74" ht="16.5" customHeight="1">
      <c r="A74" s="61"/>
      <c r="B74" s="61"/>
      <c r="C74" s="61"/>
      <c r="D74" s="61"/>
      <c r="E74" s="61"/>
      <c r="F74" s="61"/>
      <c r="G74" s="61"/>
      <c r="H74" s="61"/>
      <c r="I74" s="61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</row>
    <row r="75" ht="16.5" customHeight="1">
      <c r="A75" s="61"/>
      <c r="B75" s="61"/>
      <c r="C75" s="61"/>
      <c r="D75" s="61"/>
      <c r="E75" s="61"/>
      <c r="F75" s="61"/>
      <c r="G75" s="61"/>
      <c r="H75" s="61"/>
      <c r="I75" s="61"/>
      <c r="J75" s="61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</row>
    <row r="76" ht="16.5" customHeight="1">
      <c r="A76" s="61"/>
      <c r="B76" s="61"/>
      <c r="C76" s="61"/>
      <c r="D76" s="61"/>
      <c r="E76" s="61"/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</row>
    <row r="77" ht="16.5" customHeight="1">
      <c r="A77" s="61"/>
      <c r="B77" s="61"/>
      <c r="C77" s="61"/>
      <c r="D77" s="61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</row>
    <row r="78" ht="16.5" customHeight="1">
      <c r="A78" s="61"/>
      <c r="B78" s="61"/>
      <c r="C78" s="61"/>
      <c r="D78" s="61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</row>
    <row r="79" ht="16.5" customHeight="1">
      <c r="A79" s="61"/>
      <c r="B79" s="61"/>
      <c r="C79" s="61"/>
      <c r="D79" s="61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</row>
    <row r="80" ht="16.5" customHeight="1">
      <c r="A80" s="61"/>
      <c r="B80" s="61"/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</row>
    <row r="81" ht="16.5" customHeight="1">
      <c r="A81" s="61"/>
      <c r="B81" s="61"/>
      <c r="C81" s="61"/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</row>
    <row r="82" ht="16.5" customHeight="1">
      <c r="A82" s="61"/>
      <c r="B82" s="61"/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</row>
    <row r="83" ht="16.5" customHeight="1">
      <c r="A83" s="61"/>
      <c r="B83" s="61"/>
      <c r="C83" s="61"/>
      <c r="D83" s="61"/>
      <c r="E83" s="61"/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</row>
    <row r="84" ht="16.5" customHeight="1">
      <c r="A84" s="61"/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</row>
    <row r="85" ht="16.5" customHeight="1">
      <c r="A85" s="61"/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</row>
    <row r="86" ht="16.5" customHeight="1">
      <c r="A86" s="61"/>
      <c r="B86" s="61"/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</row>
    <row r="87" ht="16.5" customHeight="1">
      <c r="A87" s="61"/>
      <c r="B87" s="61"/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</row>
    <row r="88" ht="16.5" customHeight="1">
      <c r="A88" s="61"/>
      <c r="B88" s="61"/>
      <c r="C88" s="61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</row>
    <row r="89" ht="16.5" customHeight="1">
      <c r="A89" s="61"/>
      <c r="B89" s="61"/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</row>
    <row r="90" ht="16.5" customHeight="1">
      <c r="A90" s="61"/>
      <c r="B90" s="61"/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</row>
    <row r="91" ht="16.5" customHeight="1">
      <c r="A91" s="61"/>
      <c r="B91" s="61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</row>
    <row r="92" ht="16.5" customHeight="1">
      <c r="A92" s="61"/>
      <c r="B92" s="61"/>
      <c r="C92" s="61"/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</row>
    <row r="93" ht="16.5" customHeight="1">
      <c r="A93" s="61"/>
      <c r="B93" s="61"/>
      <c r="C93" s="61"/>
      <c r="D93" s="61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</row>
    <row r="94" ht="16.5" customHeight="1">
      <c r="A94" s="61"/>
      <c r="B94" s="61"/>
      <c r="C94" s="61"/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</row>
    <row r="95" ht="16.5" customHeight="1">
      <c r="A95" s="61"/>
      <c r="B95" s="61"/>
      <c r="C95" s="61"/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</row>
    <row r="96" ht="16.5" customHeight="1">
      <c r="A96" s="61"/>
      <c r="B96" s="61"/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</row>
    <row r="97" ht="16.5" customHeight="1">
      <c r="A97" s="61"/>
      <c r="B97" s="61"/>
      <c r="C97" s="61"/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</row>
    <row r="98" ht="16.5" customHeight="1">
      <c r="A98" s="61"/>
      <c r="B98" s="61"/>
      <c r="C98" s="61"/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</row>
    <row r="99" ht="16.5" customHeight="1">
      <c r="A99" s="61"/>
      <c r="B99" s="61"/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</row>
    <row r="100" ht="16.5" customHeight="1">
      <c r="A100" s="61"/>
      <c r="B100" s="61"/>
      <c r="C100" s="61"/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</row>
    <row r="101" ht="16.5" customHeight="1">
      <c r="A101" s="61"/>
      <c r="B101" s="61"/>
      <c r="C101" s="61"/>
      <c r="D101" s="61"/>
      <c r="E101" s="61"/>
      <c r="F101" s="61"/>
      <c r="G101" s="61"/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</row>
    <row r="102" ht="16.5" customHeight="1">
      <c r="A102" s="61"/>
      <c r="B102" s="61"/>
      <c r="C102" s="61"/>
      <c r="D102" s="61"/>
      <c r="E102" s="61"/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</row>
    <row r="103" ht="16.5" customHeight="1">
      <c r="A103" s="61"/>
      <c r="B103" s="61"/>
      <c r="C103" s="61"/>
      <c r="D103" s="61"/>
      <c r="E103" s="61"/>
      <c r="F103" s="61"/>
      <c r="G103" s="61"/>
      <c r="H103" s="61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</row>
    <row r="104" ht="16.5" customHeight="1">
      <c r="A104" s="61"/>
      <c r="B104" s="61"/>
      <c r="C104" s="61"/>
      <c r="D104" s="61"/>
      <c r="E104" s="61"/>
      <c r="F104" s="61"/>
      <c r="G104" s="61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</row>
    <row r="105" ht="16.5" customHeight="1">
      <c r="A105" s="61"/>
      <c r="B105" s="61"/>
      <c r="C105" s="61"/>
      <c r="D105" s="61"/>
      <c r="E105" s="61"/>
      <c r="F105" s="61"/>
      <c r="G105" s="61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</row>
    <row r="106" ht="16.5" customHeight="1">
      <c r="A106" s="61"/>
      <c r="B106" s="61"/>
      <c r="C106" s="61"/>
      <c r="D106" s="61"/>
      <c r="E106" s="61"/>
      <c r="F106" s="61"/>
      <c r="G106" s="61"/>
      <c r="H106" s="61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</row>
    <row r="107" ht="16.5" customHeight="1">
      <c r="A107" s="61"/>
      <c r="B107" s="61"/>
      <c r="C107" s="61"/>
      <c r="D107" s="61"/>
      <c r="E107" s="61"/>
      <c r="F107" s="61"/>
      <c r="G107" s="61"/>
      <c r="H107" s="61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</row>
    <row r="108" ht="16.5" customHeight="1">
      <c r="A108" s="61"/>
      <c r="B108" s="61"/>
      <c r="C108" s="61"/>
      <c r="D108" s="61"/>
      <c r="E108" s="61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</row>
    <row r="109" ht="16.5" customHeight="1">
      <c r="A109" s="61"/>
      <c r="B109" s="61"/>
      <c r="C109" s="61"/>
      <c r="D109" s="61"/>
      <c r="E109" s="61"/>
      <c r="F109" s="61"/>
      <c r="G109" s="61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</row>
    <row r="110" ht="16.5" customHeight="1">
      <c r="A110" s="61"/>
      <c r="B110" s="61"/>
      <c r="C110" s="61"/>
      <c r="D110" s="61"/>
      <c r="E110" s="61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</row>
    <row r="111" ht="16.5" customHeight="1">
      <c r="A111" s="61"/>
      <c r="B111" s="61"/>
      <c r="C111" s="61"/>
      <c r="D111" s="61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</row>
    <row r="112" ht="16.5" customHeight="1">
      <c r="A112" s="61"/>
      <c r="B112" s="61"/>
      <c r="C112" s="61"/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</row>
    <row r="113" ht="16.5" customHeight="1">
      <c r="A113" s="61"/>
      <c r="B113" s="61"/>
      <c r="C113" s="61"/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</row>
    <row r="114" ht="16.5" customHeight="1">
      <c r="A114" s="61"/>
      <c r="B114" s="61"/>
      <c r="C114" s="61"/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</row>
    <row r="115" ht="16.5" customHeight="1">
      <c r="A115" s="61"/>
      <c r="B115" s="61"/>
      <c r="C115" s="61"/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</row>
    <row r="116" ht="16.5" customHeight="1">
      <c r="A116" s="61"/>
      <c r="B116" s="61"/>
      <c r="C116" s="61"/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</row>
    <row r="117" ht="16.5" customHeight="1">
      <c r="A117" s="61"/>
      <c r="B117" s="61"/>
      <c r="C117" s="61"/>
      <c r="D117" s="61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</row>
    <row r="118" ht="16.5" customHeight="1">
      <c r="A118" s="61"/>
      <c r="B118" s="61"/>
      <c r="C118" s="61"/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</row>
    <row r="119" ht="16.5" customHeight="1">
      <c r="A119" s="61"/>
      <c r="B119" s="61"/>
      <c r="C119" s="61"/>
      <c r="D119" s="61"/>
      <c r="E119" s="61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</row>
    <row r="120" ht="16.5" customHeight="1">
      <c r="A120" s="61"/>
      <c r="B120" s="61"/>
      <c r="C120" s="61"/>
      <c r="D120" s="61"/>
      <c r="E120" s="61"/>
      <c r="F120" s="61"/>
      <c r="G120" s="61"/>
      <c r="H120" s="61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</row>
    <row r="121" ht="16.5" customHeight="1">
      <c r="A121" s="61"/>
      <c r="B121" s="61"/>
      <c r="C121" s="61"/>
      <c r="D121" s="61"/>
      <c r="E121" s="61"/>
      <c r="F121" s="61"/>
      <c r="G121" s="61"/>
      <c r="H121" s="61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</row>
    <row r="122" ht="16.5" customHeight="1">
      <c r="A122" s="61"/>
      <c r="B122" s="61"/>
      <c r="C122" s="61"/>
      <c r="D122" s="61"/>
      <c r="E122" s="61"/>
      <c r="F122" s="61"/>
      <c r="G122" s="61"/>
      <c r="H122" s="61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</row>
    <row r="123" ht="16.5" customHeight="1">
      <c r="A123" s="61"/>
      <c r="B123" s="61"/>
      <c r="C123" s="61"/>
      <c r="D123" s="61"/>
      <c r="E123" s="61"/>
      <c r="F123" s="61"/>
      <c r="G123" s="61"/>
      <c r="H123" s="61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</row>
    <row r="124" ht="16.5" customHeight="1">
      <c r="A124" s="61"/>
      <c r="B124" s="61"/>
      <c r="C124" s="61"/>
      <c r="D124" s="61"/>
      <c r="E124" s="61"/>
      <c r="F124" s="61"/>
      <c r="G124" s="61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</row>
    <row r="125" ht="16.5" customHeight="1">
      <c r="A125" s="61"/>
      <c r="B125" s="61"/>
      <c r="C125" s="61"/>
      <c r="D125" s="61"/>
      <c r="E125" s="61"/>
      <c r="F125" s="61"/>
      <c r="G125" s="61"/>
      <c r="H125" s="61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</row>
    <row r="126" ht="16.5" customHeight="1">
      <c r="A126" s="61"/>
      <c r="B126" s="61"/>
      <c r="C126" s="61"/>
      <c r="D126" s="61"/>
      <c r="E126" s="61"/>
      <c r="F126" s="61"/>
      <c r="G126" s="61"/>
      <c r="H126" s="61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</row>
    <row r="127" ht="16.5" customHeight="1">
      <c r="A127" s="61"/>
      <c r="B127" s="61"/>
      <c r="C127" s="61"/>
      <c r="D127" s="61"/>
      <c r="E127" s="61"/>
      <c r="F127" s="61"/>
      <c r="G127" s="61"/>
      <c r="H127" s="61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</row>
    <row r="128" ht="16.5" customHeight="1">
      <c r="A128" s="61"/>
      <c r="B128" s="61"/>
      <c r="C128" s="61"/>
      <c r="D128" s="61"/>
      <c r="E128" s="61"/>
      <c r="F128" s="61"/>
      <c r="G128" s="61"/>
      <c r="H128" s="61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</row>
    <row r="129" ht="16.5" customHeight="1">
      <c r="A129" s="61"/>
      <c r="B129" s="61"/>
      <c r="C129" s="61"/>
      <c r="D129" s="61"/>
      <c r="E129" s="61"/>
      <c r="F129" s="61"/>
      <c r="G129" s="61"/>
      <c r="H129" s="61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</row>
    <row r="130" ht="16.5" customHeight="1">
      <c r="A130" s="61"/>
      <c r="B130" s="61"/>
      <c r="C130" s="61"/>
      <c r="D130" s="61"/>
      <c r="E130" s="61"/>
      <c r="F130" s="61"/>
      <c r="G130" s="61"/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</row>
    <row r="131" ht="16.5" customHeight="1">
      <c r="A131" s="61"/>
      <c r="B131" s="61"/>
      <c r="C131" s="61"/>
      <c r="D131" s="61"/>
      <c r="E131" s="61"/>
      <c r="F131" s="61"/>
      <c r="G131" s="61"/>
      <c r="H131" s="61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</row>
    <row r="132" ht="16.5" customHeight="1">
      <c r="A132" s="61"/>
      <c r="B132" s="61"/>
      <c r="C132" s="61"/>
      <c r="D132" s="61"/>
      <c r="E132" s="61"/>
      <c r="F132" s="61"/>
      <c r="G132" s="61"/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</row>
    <row r="133" ht="16.5" customHeight="1">
      <c r="A133" s="61"/>
      <c r="B133" s="61"/>
      <c r="C133" s="61"/>
      <c r="D133" s="61"/>
      <c r="E133" s="61"/>
      <c r="F133" s="61"/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</row>
    <row r="134" ht="16.5" customHeight="1">
      <c r="A134" s="61"/>
      <c r="B134" s="61"/>
      <c r="C134" s="61"/>
      <c r="D134" s="61"/>
      <c r="E134" s="61"/>
      <c r="F134" s="61"/>
      <c r="G134" s="61"/>
      <c r="H134" s="61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</row>
    <row r="135" ht="16.5" customHeight="1">
      <c r="A135" s="61"/>
      <c r="B135" s="61"/>
      <c r="C135" s="61"/>
      <c r="D135" s="61"/>
      <c r="E135" s="61"/>
      <c r="F135" s="61"/>
      <c r="G135" s="61"/>
      <c r="H135" s="61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</row>
    <row r="136" ht="16.5" customHeight="1">
      <c r="A136" s="61"/>
      <c r="B136" s="61"/>
      <c r="C136" s="61"/>
      <c r="D136" s="61"/>
      <c r="E136" s="61"/>
      <c r="F136" s="61"/>
      <c r="G136" s="61"/>
      <c r="H136" s="61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</row>
    <row r="137" ht="16.5" customHeight="1">
      <c r="A137" s="61"/>
      <c r="B137" s="61"/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</row>
    <row r="138" ht="16.5" customHeight="1">
      <c r="A138" s="61"/>
      <c r="B138" s="61"/>
      <c r="C138" s="61"/>
      <c r="D138" s="61"/>
      <c r="E138" s="61"/>
      <c r="F138" s="61"/>
      <c r="G138" s="61"/>
      <c r="H138" s="61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</row>
    <row r="139" ht="16.5" customHeight="1">
      <c r="A139" s="61"/>
      <c r="B139" s="61"/>
      <c r="C139" s="61"/>
      <c r="D139" s="61"/>
      <c r="E139" s="61"/>
      <c r="F139" s="61"/>
      <c r="G139" s="61"/>
      <c r="H139" s="61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</row>
    <row r="140" ht="16.5" customHeight="1">
      <c r="A140" s="61"/>
      <c r="B140" s="61"/>
      <c r="C140" s="61"/>
      <c r="D140" s="61"/>
      <c r="E140" s="61"/>
      <c r="F140" s="61"/>
      <c r="G140" s="61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</row>
    <row r="141" ht="16.5" customHeight="1">
      <c r="A141" s="61"/>
      <c r="B141" s="61"/>
      <c r="C141" s="61"/>
      <c r="D141" s="61"/>
      <c r="E141" s="61"/>
      <c r="F141" s="61"/>
      <c r="G141" s="61"/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</row>
    <row r="142" ht="16.5" customHeight="1">
      <c r="A142" s="61"/>
      <c r="B142" s="61"/>
      <c r="C142" s="61"/>
      <c r="D142" s="61"/>
      <c r="E142" s="61"/>
      <c r="F142" s="61"/>
      <c r="G142" s="61"/>
      <c r="H142" s="61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</row>
    <row r="143" ht="16.5" customHeight="1">
      <c r="A143" s="61"/>
      <c r="B143" s="61"/>
      <c r="C143" s="61"/>
      <c r="D143" s="61"/>
      <c r="E143" s="61"/>
      <c r="F143" s="61"/>
      <c r="G143" s="61"/>
      <c r="H143" s="61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</row>
    <row r="144" ht="16.5" customHeight="1">
      <c r="A144" s="61"/>
      <c r="B144" s="61"/>
      <c r="C144" s="61"/>
      <c r="D144" s="61"/>
      <c r="E144" s="61"/>
      <c r="F144" s="61"/>
      <c r="G144" s="61"/>
      <c r="H144" s="61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</row>
    <row r="145" ht="16.5" customHeight="1">
      <c r="A145" s="61"/>
      <c r="B145" s="61"/>
      <c r="C145" s="61"/>
      <c r="D145" s="61"/>
      <c r="E145" s="61"/>
      <c r="F145" s="61"/>
      <c r="G145" s="61"/>
      <c r="H145" s="61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</row>
    <row r="146" ht="16.5" customHeight="1">
      <c r="A146" s="61"/>
      <c r="B146" s="61"/>
      <c r="C146" s="61"/>
      <c r="D146" s="61"/>
      <c r="E146" s="61"/>
      <c r="F146" s="61"/>
      <c r="G146" s="61"/>
      <c r="H146" s="61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</row>
    <row r="147" ht="16.5" customHeight="1">
      <c r="A147" s="61"/>
      <c r="B147" s="61"/>
      <c r="C147" s="61"/>
      <c r="D147" s="61"/>
      <c r="E147" s="61"/>
      <c r="F147" s="61"/>
      <c r="G147" s="61"/>
      <c r="H147" s="61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</row>
    <row r="148" ht="16.5" customHeight="1">
      <c r="A148" s="61"/>
      <c r="B148" s="61"/>
      <c r="C148" s="61"/>
      <c r="D148" s="61"/>
      <c r="E148" s="61"/>
      <c r="F148" s="61"/>
      <c r="G148" s="61"/>
      <c r="H148" s="61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</row>
    <row r="149" ht="16.5" customHeight="1">
      <c r="A149" s="61"/>
      <c r="B149" s="61"/>
      <c r="C149" s="61"/>
      <c r="D149" s="61"/>
      <c r="E149" s="61"/>
      <c r="F149" s="61"/>
      <c r="G149" s="61"/>
      <c r="H149" s="61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</row>
    <row r="150" ht="16.5" customHeight="1">
      <c r="A150" s="61"/>
      <c r="B150" s="61"/>
      <c r="C150" s="61"/>
      <c r="D150" s="61"/>
      <c r="E150" s="61"/>
      <c r="F150" s="61"/>
      <c r="G150" s="61"/>
      <c r="H150" s="61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</row>
    <row r="151" ht="16.5" customHeight="1">
      <c r="A151" s="61"/>
      <c r="B151" s="61"/>
      <c r="C151" s="61"/>
      <c r="D151" s="61"/>
      <c r="E151" s="61"/>
      <c r="F151" s="61"/>
      <c r="G151" s="61"/>
      <c r="H151" s="61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</row>
    <row r="152" ht="16.5" customHeight="1">
      <c r="A152" s="61"/>
      <c r="B152" s="61"/>
      <c r="C152" s="61"/>
      <c r="D152" s="61"/>
      <c r="E152" s="61"/>
      <c r="F152" s="61"/>
      <c r="G152" s="61"/>
      <c r="H152" s="61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</row>
    <row r="153" ht="16.5" customHeight="1">
      <c r="A153" s="61"/>
      <c r="B153" s="61"/>
      <c r="C153" s="61"/>
      <c r="D153" s="61"/>
      <c r="E153" s="61"/>
      <c r="F153" s="61"/>
      <c r="G153" s="61"/>
      <c r="H153" s="61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</row>
    <row r="154" ht="16.5" customHeight="1">
      <c r="A154" s="61"/>
      <c r="B154" s="61"/>
      <c r="C154" s="61"/>
      <c r="D154" s="61"/>
      <c r="E154" s="61"/>
      <c r="F154" s="61"/>
      <c r="G154" s="61"/>
      <c r="H154" s="61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</row>
    <row r="155" ht="16.5" customHeight="1">
      <c r="A155" s="61"/>
      <c r="B155" s="61"/>
      <c r="C155" s="61"/>
      <c r="D155" s="61"/>
      <c r="E155" s="61"/>
      <c r="F155" s="61"/>
      <c r="G155" s="61"/>
      <c r="H155" s="61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</row>
    <row r="156" ht="16.5" customHeight="1">
      <c r="A156" s="61"/>
      <c r="B156" s="61"/>
      <c r="C156" s="61"/>
      <c r="D156" s="61"/>
      <c r="E156" s="61"/>
      <c r="F156" s="61"/>
      <c r="G156" s="61"/>
      <c r="H156" s="61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</row>
    <row r="157" ht="16.5" customHeight="1">
      <c r="A157" s="61"/>
      <c r="B157" s="61"/>
      <c r="C157" s="61"/>
      <c r="D157" s="61"/>
      <c r="E157" s="61"/>
      <c r="F157" s="61"/>
      <c r="G157" s="61"/>
      <c r="H157" s="61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</row>
    <row r="158" ht="16.5" customHeight="1">
      <c r="A158" s="61"/>
      <c r="B158" s="61"/>
      <c r="C158" s="61"/>
      <c r="D158" s="61"/>
      <c r="E158" s="61"/>
      <c r="F158" s="61"/>
      <c r="G158" s="61"/>
      <c r="H158" s="61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</row>
    <row r="159" ht="16.5" customHeight="1">
      <c r="A159" s="61"/>
      <c r="B159" s="61"/>
      <c r="C159" s="61"/>
      <c r="D159" s="61"/>
      <c r="E159" s="61"/>
      <c r="F159" s="61"/>
      <c r="G159" s="61"/>
      <c r="H159" s="61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</row>
    <row r="160" ht="16.5" customHeight="1">
      <c r="A160" s="61"/>
      <c r="B160" s="61"/>
      <c r="C160" s="61"/>
      <c r="D160" s="61"/>
      <c r="E160" s="61"/>
      <c r="F160" s="61"/>
      <c r="G160" s="61"/>
      <c r="H160" s="61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</row>
    <row r="161" ht="16.5" customHeight="1">
      <c r="A161" s="61"/>
      <c r="B161" s="61"/>
      <c r="C161" s="61"/>
      <c r="D161" s="61"/>
      <c r="E161" s="61"/>
      <c r="F161" s="61"/>
      <c r="G161" s="61"/>
      <c r="H161" s="61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</row>
    <row r="162" ht="16.5" customHeight="1">
      <c r="A162" s="61"/>
      <c r="B162" s="61"/>
      <c r="C162" s="61"/>
      <c r="D162" s="61"/>
      <c r="E162" s="61"/>
      <c r="F162" s="61"/>
      <c r="G162" s="61"/>
      <c r="H162" s="61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</row>
    <row r="163" ht="16.5" customHeight="1">
      <c r="A163" s="61"/>
      <c r="B163" s="61"/>
      <c r="C163" s="61"/>
      <c r="D163" s="61"/>
      <c r="E163" s="61"/>
      <c r="F163" s="61"/>
      <c r="G163" s="61"/>
      <c r="H163" s="61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</row>
    <row r="164" ht="16.5" customHeight="1">
      <c r="A164" s="61"/>
      <c r="B164" s="61"/>
      <c r="C164" s="61"/>
      <c r="D164" s="61"/>
      <c r="E164" s="61"/>
      <c r="F164" s="61"/>
      <c r="G164" s="61"/>
      <c r="H164" s="61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</row>
    <row r="165" ht="16.5" customHeight="1">
      <c r="A165" s="61"/>
      <c r="B165" s="61"/>
      <c r="C165" s="61"/>
      <c r="D165" s="61"/>
      <c r="E165" s="61"/>
      <c r="F165" s="61"/>
      <c r="G165" s="61"/>
      <c r="H165" s="61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</row>
    <row r="166" ht="16.5" customHeight="1">
      <c r="A166" s="61"/>
      <c r="B166" s="61"/>
      <c r="C166" s="61"/>
      <c r="D166" s="61"/>
      <c r="E166" s="61"/>
      <c r="F166" s="61"/>
      <c r="G166" s="61"/>
      <c r="H166" s="61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</row>
    <row r="167" ht="16.5" customHeight="1">
      <c r="A167" s="61"/>
      <c r="B167" s="61"/>
      <c r="C167" s="61"/>
      <c r="D167" s="61"/>
      <c r="E167" s="61"/>
      <c r="F167" s="61"/>
      <c r="G167" s="61"/>
      <c r="H167" s="61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</row>
    <row r="168" ht="16.5" customHeight="1">
      <c r="A168" s="61"/>
      <c r="B168" s="61"/>
      <c r="C168" s="61"/>
      <c r="D168" s="61"/>
      <c r="E168" s="61"/>
      <c r="F168" s="61"/>
      <c r="G168" s="61"/>
      <c r="H168" s="61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</row>
    <row r="169" ht="16.5" customHeight="1">
      <c r="A169" s="61"/>
      <c r="B169" s="61"/>
      <c r="C169" s="61"/>
      <c r="D169" s="61"/>
      <c r="E169" s="61"/>
      <c r="F169" s="61"/>
      <c r="G169" s="61"/>
      <c r="H169" s="61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</row>
    <row r="170" ht="16.5" customHeight="1">
      <c r="A170" s="61"/>
      <c r="B170" s="61"/>
      <c r="C170" s="61"/>
      <c r="D170" s="61"/>
      <c r="E170" s="61"/>
      <c r="F170" s="61"/>
      <c r="G170" s="61"/>
      <c r="H170" s="61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</row>
    <row r="171" ht="16.5" customHeight="1">
      <c r="A171" s="61"/>
      <c r="B171" s="61"/>
      <c r="C171" s="61"/>
      <c r="D171" s="61"/>
      <c r="E171" s="61"/>
      <c r="F171" s="61"/>
      <c r="G171" s="61"/>
      <c r="H171" s="61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</row>
    <row r="172" ht="16.5" customHeight="1">
      <c r="A172" s="61"/>
      <c r="B172" s="61"/>
      <c r="C172" s="61"/>
      <c r="D172" s="61"/>
      <c r="E172" s="61"/>
      <c r="F172" s="61"/>
      <c r="G172" s="61"/>
      <c r="H172" s="61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</row>
    <row r="173" ht="16.5" customHeight="1">
      <c r="A173" s="61"/>
      <c r="B173" s="61"/>
      <c r="C173" s="61"/>
      <c r="D173" s="61"/>
      <c r="E173" s="61"/>
      <c r="F173" s="61"/>
      <c r="G173" s="61"/>
      <c r="H173" s="61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</row>
    <row r="174" ht="16.5" customHeight="1">
      <c r="A174" s="61"/>
      <c r="B174" s="61"/>
      <c r="C174" s="61"/>
      <c r="D174" s="61"/>
      <c r="E174" s="61"/>
      <c r="F174" s="61"/>
      <c r="G174" s="61"/>
      <c r="H174" s="61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</row>
    <row r="175" ht="16.5" customHeight="1">
      <c r="A175" s="61"/>
      <c r="B175" s="61"/>
      <c r="C175" s="61"/>
      <c r="D175" s="61"/>
      <c r="E175" s="61"/>
      <c r="F175" s="61"/>
      <c r="G175" s="61"/>
      <c r="H175" s="61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</row>
    <row r="176" ht="16.5" customHeight="1">
      <c r="A176" s="61"/>
      <c r="B176" s="61"/>
      <c r="C176" s="61"/>
      <c r="D176" s="61"/>
      <c r="E176" s="61"/>
      <c r="F176" s="61"/>
      <c r="G176" s="61"/>
      <c r="H176" s="61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</row>
    <row r="177" ht="16.5" customHeight="1">
      <c r="A177" s="61"/>
      <c r="B177" s="61"/>
      <c r="C177" s="61"/>
      <c r="D177" s="61"/>
      <c r="E177" s="61"/>
      <c r="F177" s="61"/>
      <c r="G177" s="61"/>
      <c r="H177" s="61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</row>
    <row r="178" ht="16.5" customHeight="1">
      <c r="A178" s="61"/>
      <c r="B178" s="61"/>
      <c r="C178" s="61"/>
      <c r="D178" s="61"/>
      <c r="E178" s="61"/>
      <c r="F178" s="61"/>
      <c r="G178" s="61"/>
      <c r="H178" s="61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</row>
    <row r="179" ht="16.5" customHeight="1">
      <c r="A179" s="61"/>
      <c r="B179" s="61"/>
      <c r="C179" s="61"/>
      <c r="D179" s="61"/>
      <c r="E179" s="61"/>
      <c r="F179" s="61"/>
      <c r="G179" s="61"/>
      <c r="H179" s="61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</row>
    <row r="180" ht="16.5" customHeight="1">
      <c r="A180" s="61"/>
      <c r="B180" s="61"/>
      <c r="C180" s="61"/>
      <c r="D180" s="61"/>
      <c r="E180" s="61"/>
      <c r="F180" s="61"/>
      <c r="G180" s="61"/>
      <c r="H180" s="61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</row>
    <row r="181" ht="16.5" customHeight="1">
      <c r="A181" s="61"/>
      <c r="B181" s="61"/>
      <c r="C181" s="61"/>
      <c r="D181" s="61"/>
      <c r="E181" s="61"/>
      <c r="F181" s="61"/>
      <c r="G181" s="61"/>
      <c r="H181" s="61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</row>
    <row r="182" ht="16.5" customHeight="1">
      <c r="A182" s="61"/>
      <c r="B182" s="61"/>
      <c r="C182" s="61"/>
      <c r="D182" s="61"/>
      <c r="E182" s="61"/>
      <c r="F182" s="61"/>
      <c r="G182" s="61"/>
      <c r="H182" s="61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</row>
    <row r="183" ht="16.5" customHeight="1">
      <c r="A183" s="61"/>
      <c r="B183" s="61"/>
      <c r="C183" s="61"/>
      <c r="D183" s="61"/>
      <c r="E183" s="61"/>
      <c r="F183" s="61"/>
      <c r="G183" s="61"/>
      <c r="H183" s="61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</row>
    <row r="184" ht="16.5" customHeight="1">
      <c r="A184" s="61"/>
      <c r="B184" s="61"/>
      <c r="C184" s="61"/>
      <c r="D184" s="61"/>
      <c r="E184" s="61"/>
      <c r="F184" s="61"/>
      <c r="G184" s="61"/>
      <c r="H184" s="61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</row>
    <row r="185" ht="16.5" customHeight="1">
      <c r="A185" s="61"/>
      <c r="B185" s="61"/>
      <c r="C185" s="61"/>
      <c r="D185" s="61"/>
      <c r="E185" s="61"/>
      <c r="F185" s="61"/>
      <c r="G185" s="61"/>
      <c r="H185" s="61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</row>
    <row r="186" ht="16.5" customHeight="1">
      <c r="A186" s="61"/>
      <c r="B186" s="61"/>
      <c r="C186" s="61"/>
      <c r="D186" s="61"/>
      <c r="E186" s="61"/>
      <c r="F186" s="61"/>
      <c r="G186" s="61"/>
      <c r="H186" s="61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</row>
    <row r="187" ht="16.5" customHeight="1">
      <c r="A187" s="61"/>
      <c r="B187" s="61"/>
      <c r="C187" s="61"/>
      <c r="D187" s="61"/>
      <c r="E187" s="61"/>
      <c r="F187" s="61"/>
      <c r="G187" s="61"/>
      <c r="H187" s="61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</row>
    <row r="188" ht="16.5" customHeight="1">
      <c r="A188" s="61"/>
      <c r="B188" s="61"/>
      <c r="C188" s="61"/>
      <c r="D188" s="61"/>
      <c r="E188" s="61"/>
      <c r="F188" s="61"/>
      <c r="G188" s="61"/>
      <c r="H188" s="61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</row>
    <row r="189" ht="16.5" customHeight="1">
      <c r="A189" s="61"/>
      <c r="B189" s="61"/>
      <c r="C189" s="61"/>
      <c r="D189" s="61"/>
      <c r="E189" s="61"/>
      <c r="F189" s="61"/>
      <c r="G189" s="61"/>
      <c r="H189" s="61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</row>
    <row r="190" ht="16.5" customHeight="1">
      <c r="A190" s="61"/>
      <c r="B190" s="61"/>
      <c r="C190" s="61"/>
      <c r="D190" s="61"/>
      <c r="E190" s="61"/>
      <c r="F190" s="61"/>
      <c r="G190" s="61"/>
      <c r="H190" s="61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</row>
    <row r="191" ht="16.5" customHeight="1">
      <c r="A191" s="61"/>
      <c r="B191" s="61"/>
      <c r="C191" s="61"/>
      <c r="D191" s="61"/>
      <c r="E191" s="61"/>
      <c r="F191" s="61"/>
      <c r="G191" s="61"/>
      <c r="H191" s="61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</row>
    <row r="192" ht="16.5" customHeight="1">
      <c r="A192" s="61"/>
      <c r="B192" s="61"/>
      <c r="C192" s="61"/>
      <c r="D192" s="61"/>
      <c r="E192" s="61"/>
      <c r="F192" s="61"/>
      <c r="G192" s="61"/>
      <c r="H192" s="61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</row>
    <row r="193" ht="16.5" customHeight="1">
      <c r="A193" s="61"/>
      <c r="B193" s="61"/>
      <c r="C193" s="61"/>
      <c r="D193" s="61"/>
      <c r="E193" s="61"/>
      <c r="F193" s="61"/>
      <c r="G193" s="61"/>
      <c r="H193" s="61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</row>
    <row r="194" ht="16.5" customHeight="1">
      <c r="A194" s="61"/>
      <c r="B194" s="61"/>
      <c r="C194" s="61"/>
      <c r="D194" s="61"/>
      <c r="E194" s="61"/>
      <c r="F194" s="61"/>
      <c r="G194" s="61"/>
      <c r="H194" s="61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</row>
    <row r="195" ht="16.5" customHeight="1">
      <c r="A195" s="61"/>
      <c r="B195" s="61"/>
      <c r="C195" s="61"/>
      <c r="D195" s="61"/>
      <c r="E195" s="61"/>
      <c r="F195" s="61"/>
      <c r="G195" s="61"/>
      <c r="H195" s="61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</row>
    <row r="196" ht="16.5" customHeight="1">
      <c r="A196" s="61"/>
      <c r="B196" s="61"/>
      <c r="C196" s="61"/>
      <c r="D196" s="61"/>
      <c r="E196" s="61"/>
      <c r="F196" s="61"/>
      <c r="G196" s="61"/>
      <c r="H196" s="61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</row>
    <row r="197" ht="16.5" customHeight="1">
      <c r="A197" s="61"/>
      <c r="B197" s="61"/>
      <c r="C197" s="61"/>
      <c r="D197" s="61"/>
      <c r="E197" s="61"/>
      <c r="F197" s="61"/>
      <c r="G197" s="61"/>
      <c r="H197" s="61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</row>
    <row r="198" ht="16.5" customHeight="1">
      <c r="A198" s="61"/>
      <c r="B198" s="61"/>
      <c r="C198" s="61"/>
      <c r="D198" s="61"/>
      <c r="E198" s="61"/>
      <c r="F198" s="61"/>
      <c r="G198" s="61"/>
      <c r="H198" s="61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</row>
    <row r="199" ht="16.5" customHeight="1">
      <c r="A199" s="61"/>
      <c r="B199" s="61"/>
      <c r="C199" s="61"/>
      <c r="D199" s="61"/>
      <c r="E199" s="61"/>
      <c r="F199" s="61"/>
      <c r="G199" s="61"/>
      <c r="H199" s="61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</row>
    <row r="200" ht="16.5" customHeight="1">
      <c r="A200" s="61"/>
      <c r="B200" s="61"/>
      <c r="C200" s="61"/>
      <c r="D200" s="61"/>
      <c r="E200" s="61"/>
      <c r="F200" s="61"/>
      <c r="G200" s="61"/>
      <c r="H200" s="61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</row>
    <row r="201" ht="16.5" customHeight="1">
      <c r="A201" s="61"/>
      <c r="B201" s="61"/>
      <c r="C201" s="61"/>
      <c r="D201" s="61"/>
      <c r="E201" s="61"/>
      <c r="F201" s="61"/>
      <c r="G201" s="61"/>
      <c r="H201" s="61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</row>
    <row r="202" ht="16.5" customHeight="1">
      <c r="A202" s="61"/>
      <c r="B202" s="61"/>
      <c r="C202" s="61"/>
      <c r="D202" s="61"/>
      <c r="E202" s="61"/>
      <c r="F202" s="61"/>
      <c r="G202" s="61"/>
      <c r="H202" s="61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</row>
    <row r="203" ht="16.5" customHeight="1">
      <c r="A203" s="61"/>
      <c r="B203" s="61"/>
      <c r="C203" s="61"/>
      <c r="D203" s="61"/>
      <c r="E203" s="61"/>
      <c r="F203" s="61"/>
      <c r="G203" s="61"/>
      <c r="H203" s="61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</row>
    <row r="204" ht="16.5" customHeight="1">
      <c r="A204" s="61"/>
      <c r="B204" s="61"/>
      <c r="C204" s="61"/>
      <c r="D204" s="61"/>
      <c r="E204" s="61"/>
      <c r="F204" s="61"/>
      <c r="G204" s="61"/>
      <c r="H204" s="61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</row>
    <row r="205" ht="16.5" customHeight="1">
      <c r="A205" s="61"/>
      <c r="B205" s="61"/>
      <c r="C205" s="61"/>
      <c r="D205" s="61"/>
      <c r="E205" s="61"/>
      <c r="F205" s="61"/>
      <c r="G205" s="61"/>
      <c r="H205" s="61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</row>
    <row r="206" ht="16.5" customHeight="1">
      <c r="A206" s="61"/>
      <c r="B206" s="61"/>
      <c r="C206" s="61"/>
      <c r="D206" s="61"/>
      <c r="E206" s="61"/>
      <c r="F206" s="61"/>
      <c r="G206" s="61"/>
      <c r="H206" s="61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</row>
    <row r="207" ht="16.5" customHeight="1">
      <c r="A207" s="61"/>
      <c r="B207" s="61"/>
      <c r="C207" s="61"/>
      <c r="D207" s="61"/>
      <c r="E207" s="61"/>
      <c r="F207" s="61"/>
      <c r="G207" s="61"/>
      <c r="H207" s="61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</row>
    <row r="208" ht="16.5" customHeight="1">
      <c r="A208" s="61"/>
      <c r="B208" s="61"/>
      <c r="C208" s="61"/>
      <c r="D208" s="61"/>
      <c r="E208" s="61"/>
      <c r="F208" s="61"/>
      <c r="G208" s="61"/>
      <c r="H208" s="61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</row>
    <row r="209" ht="16.5" customHeight="1">
      <c r="A209" s="61"/>
      <c r="B209" s="61"/>
      <c r="C209" s="61"/>
      <c r="D209" s="61"/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</row>
    <row r="210" ht="16.5" customHeight="1">
      <c r="A210" s="61"/>
      <c r="B210" s="61"/>
      <c r="C210" s="61"/>
      <c r="D210" s="61"/>
      <c r="E210" s="61"/>
      <c r="F210" s="61"/>
      <c r="G210" s="61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</row>
    <row r="211" ht="16.5" customHeight="1">
      <c r="A211" s="61"/>
      <c r="B211" s="61"/>
      <c r="C211" s="61"/>
      <c r="D211" s="61"/>
      <c r="E211" s="61"/>
      <c r="F211" s="61"/>
      <c r="G211" s="61"/>
      <c r="H211" s="61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</row>
    <row r="212" ht="16.5" customHeight="1">
      <c r="A212" s="61"/>
      <c r="B212" s="61"/>
      <c r="C212" s="61"/>
      <c r="D212" s="61"/>
      <c r="E212" s="61"/>
      <c r="F212" s="61"/>
      <c r="G212" s="61"/>
      <c r="H212" s="61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</row>
    <row r="213" ht="16.5" customHeight="1">
      <c r="A213" s="61"/>
      <c r="B213" s="61"/>
      <c r="C213" s="61"/>
      <c r="D213" s="61"/>
      <c r="E213" s="61"/>
      <c r="F213" s="61"/>
      <c r="G213" s="61"/>
      <c r="H213" s="61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</row>
    <row r="214" ht="16.5" customHeight="1">
      <c r="A214" s="61"/>
      <c r="B214" s="61"/>
      <c r="C214" s="61"/>
      <c r="D214" s="61"/>
      <c r="E214" s="61"/>
      <c r="F214" s="61"/>
      <c r="G214" s="61"/>
      <c r="H214" s="61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</row>
    <row r="215" ht="16.5" customHeight="1">
      <c r="A215" s="61"/>
      <c r="B215" s="61"/>
      <c r="C215" s="61"/>
      <c r="D215" s="61"/>
      <c r="E215" s="61"/>
      <c r="F215" s="61"/>
      <c r="G215" s="61"/>
      <c r="H215" s="61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</row>
    <row r="216" ht="16.5" customHeight="1">
      <c r="A216" s="61"/>
      <c r="B216" s="61"/>
      <c r="C216" s="61"/>
      <c r="D216" s="61"/>
      <c r="E216" s="61"/>
      <c r="F216" s="61"/>
      <c r="G216" s="61"/>
      <c r="H216" s="61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</row>
    <row r="217" ht="16.5" customHeight="1">
      <c r="A217" s="61"/>
      <c r="B217" s="61"/>
      <c r="C217" s="61"/>
      <c r="D217" s="61"/>
      <c r="E217" s="61"/>
      <c r="F217" s="61"/>
      <c r="G217" s="61"/>
      <c r="H217" s="61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</row>
    <row r="218" ht="16.5" customHeight="1">
      <c r="A218" s="61"/>
      <c r="B218" s="61"/>
      <c r="C218" s="61"/>
      <c r="D218" s="61"/>
      <c r="E218" s="61"/>
      <c r="F218" s="61"/>
      <c r="G218" s="61"/>
      <c r="H218" s="61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</row>
    <row r="219" ht="16.5" customHeight="1">
      <c r="A219" s="61"/>
      <c r="B219" s="61"/>
      <c r="C219" s="61"/>
      <c r="D219" s="61"/>
      <c r="E219" s="61"/>
      <c r="F219" s="61"/>
      <c r="G219" s="61"/>
      <c r="H219" s="61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</row>
    <row r="220" ht="16.5" customHeight="1">
      <c r="A220" s="61"/>
      <c r="B220" s="61"/>
      <c r="C220" s="61"/>
      <c r="D220" s="61"/>
      <c r="E220" s="61"/>
      <c r="F220" s="61"/>
      <c r="G220" s="61"/>
      <c r="H220" s="61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</row>
    <row r="221" ht="16.5" customHeight="1">
      <c r="A221" s="61"/>
      <c r="B221" s="61"/>
      <c r="C221" s="61"/>
      <c r="D221" s="61"/>
      <c r="E221" s="61"/>
      <c r="F221" s="61"/>
      <c r="G221" s="61"/>
      <c r="H221" s="61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</row>
    <row r="222" ht="16.5" customHeight="1">
      <c r="A222" s="61"/>
      <c r="B222" s="61"/>
      <c r="C222" s="61"/>
      <c r="D222" s="61"/>
      <c r="E222" s="61"/>
      <c r="F222" s="61"/>
      <c r="G222" s="61"/>
      <c r="H222" s="61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</row>
    <row r="223" ht="16.5" customHeight="1">
      <c r="A223" s="61"/>
      <c r="B223" s="61"/>
      <c r="C223" s="61"/>
      <c r="D223" s="61"/>
      <c r="E223" s="61"/>
      <c r="F223" s="61"/>
      <c r="G223" s="61"/>
      <c r="H223" s="61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</row>
    <row r="224" ht="16.5" customHeight="1">
      <c r="A224" s="61"/>
      <c r="B224" s="61"/>
      <c r="C224" s="61"/>
      <c r="D224" s="61"/>
      <c r="E224" s="61"/>
      <c r="F224" s="61"/>
      <c r="G224" s="61"/>
      <c r="H224" s="61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</row>
    <row r="225" ht="16.5" customHeight="1">
      <c r="A225" s="61"/>
      <c r="B225" s="61"/>
      <c r="C225" s="61"/>
      <c r="D225" s="61"/>
      <c r="E225" s="61"/>
      <c r="F225" s="61"/>
      <c r="G225" s="61"/>
      <c r="H225" s="61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</row>
    <row r="226" ht="16.5" customHeight="1">
      <c r="A226" s="61"/>
      <c r="B226" s="61"/>
      <c r="C226" s="61"/>
      <c r="D226" s="61"/>
      <c r="E226" s="61"/>
      <c r="F226" s="61"/>
      <c r="G226" s="61"/>
      <c r="H226" s="61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</row>
    <row r="227" ht="16.5" customHeight="1">
      <c r="A227" s="61"/>
      <c r="B227" s="61"/>
      <c r="C227" s="61"/>
      <c r="D227" s="61"/>
      <c r="E227" s="61"/>
      <c r="F227" s="61"/>
      <c r="G227" s="61"/>
      <c r="H227" s="61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</row>
    <row r="228" ht="16.5" customHeight="1">
      <c r="A228" s="61"/>
      <c r="B228" s="61"/>
      <c r="C228" s="61"/>
      <c r="D228" s="61"/>
      <c r="E228" s="61"/>
      <c r="F228" s="61"/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</row>
    <row r="229" ht="16.5" customHeight="1">
      <c r="A229" s="61"/>
      <c r="B229" s="61"/>
      <c r="C229" s="61"/>
      <c r="D229" s="61"/>
      <c r="E229" s="61"/>
      <c r="F229" s="61"/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</row>
    <row r="230" ht="16.5" customHeight="1">
      <c r="A230" s="61"/>
      <c r="B230" s="61"/>
      <c r="C230" s="61"/>
      <c r="D230" s="61"/>
      <c r="E230" s="61"/>
      <c r="F230" s="61"/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</row>
    <row r="231" ht="16.5" customHeight="1">
      <c r="A231" s="61"/>
      <c r="B231" s="61"/>
      <c r="C231" s="61"/>
      <c r="D231" s="61"/>
      <c r="E231" s="61"/>
      <c r="F231" s="61"/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</row>
    <row r="232" ht="16.5" customHeight="1">
      <c r="A232" s="61"/>
      <c r="B232" s="61"/>
      <c r="C232" s="61"/>
      <c r="D232" s="61"/>
      <c r="E232" s="61"/>
      <c r="F232" s="61"/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</row>
    <row r="233" ht="16.5" customHeight="1">
      <c r="A233" s="61"/>
      <c r="B233" s="61"/>
      <c r="C233" s="61"/>
      <c r="D233" s="61"/>
      <c r="E233" s="61"/>
      <c r="F233" s="61"/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</row>
    <row r="234" ht="16.5" customHeight="1">
      <c r="A234" s="61"/>
      <c r="B234" s="61"/>
      <c r="C234" s="61"/>
      <c r="D234" s="61"/>
      <c r="E234" s="61"/>
      <c r="F234" s="61"/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</row>
    <row r="235" ht="16.5" customHeight="1">
      <c r="A235" s="61"/>
      <c r="B235" s="61"/>
      <c r="C235" s="61"/>
      <c r="D235" s="61"/>
      <c r="E235" s="61"/>
      <c r="F235" s="61"/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</row>
    <row r="236" ht="16.5" customHeight="1">
      <c r="A236" s="61"/>
      <c r="B236" s="61"/>
      <c r="C236" s="61"/>
      <c r="D236" s="61"/>
      <c r="E236" s="61"/>
      <c r="F236" s="61"/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</row>
    <row r="237" ht="16.5" customHeight="1">
      <c r="A237" s="61"/>
      <c r="B237" s="61"/>
      <c r="C237" s="61"/>
      <c r="D237" s="61"/>
      <c r="E237" s="61"/>
      <c r="F237" s="61"/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</row>
    <row r="238" ht="16.5" customHeight="1">
      <c r="A238" s="61"/>
      <c r="B238" s="61"/>
      <c r="C238" s="61"/>
      <c r="D238" s="61"/>
      <c r="E238" s="61"/>
      <c r="F238" s="61"/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</row>
    <row r="239" ht="16.5" customHeight="1">
      <c r="A239" s="61"/>
      <c r="B239" s="61"/>
      <c r="C239" s="61"/>
      <c r="D239" s="61"/>
      <c r="E239" s="61"/>
      <c r="F239" s="61"/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</row>
    <row r="240" ht="16.5" customHeight="1">
      <c r="A240" s="61"/>
      <c r="B240" s="61"/>
      <c r="C240" s="61"/>
      <c r="D240" s="61"/>
      <c r="E240" s="61"/>
      <c r="F240" s="61"/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</row>
    <row r="241" ht="16.5" customHeight="1">
      <c r="A241" s="61"/>
      <c r="B241" s="61"/>
      <c r="C241" s="61"/>
      <c r="D241" s="61"/>
      <c r="E241" s="61"/>
      <c r="F241" s="61"/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</row>
    <row r="242" ht="16.5" customHeight="1">
      <c r="A242" s="61"/>
      <c r="B242" s="61"/>
      <c r="C242" s="61"/>
      <c r="D242" s="61"/>
      <c r="E242" s="61"/>
      <c r="F242" s="61"/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</row>
    <row r="243" ht="16.5" customHeight="1">
      <c r="A243" s="61"/>
      <c r="B243" s="61"/>
      <c r="C243" s="61"/>
      <c r="D243" s="61"/>
      <c r="E243" s="61"/>
      <c r="F243" s="61"/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</row>
    <row r="244" ht="16.5" customHeight="1">
      <c r="A244" s="61"/>
      <c r="B244" s="61"/>
      <c r="C244" s="61"/>
      <c r="D244" s="61"/>
      <c r="E244" s="61"/>
      <c r="F244" s="61"/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</row>
    <row r="245" ht="16.5" customHeight="1">
      <c r="A245" s="61"/>
      <c r="B245" s="61"/>
      <c r="C245" s="61"/>
      <c r="D245" s="61"/>
      <c r="E245" s="61"/>
      <c r="F245" s="61"/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</row>
    <row r="246" ht="16.5" customHeight="1">
      <c r="A246" s="61"/>
      <c r="B246" s="61"/>
      <c r="C246" s="61"/>
      <c r="D246" s="61"/>
      <c r="E246" s="61"/>
      <c r="F246" s="61"/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</row>
    <row r="247" ht="16.5" customHeight="1">
      <c r="A247" s="61"/>
      <c r="B247" s="61"/>
      <c r="C247" s="61"/>
      <c r="D247" s="61"/>
      <c r="E247" s="61"/>
      <c r="F247" s="61"/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</row>
    <row r="248" ht="16.5" customHeight="1">
      <c r="A248" s="61"/>
      <c r="B248" s="61"/>
      <c r="C248" s="61"/>
      <c r="D248" s="61"/>
      <c r="E248" s="61"/>
      <c r="F248" s="61"/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</row>
    <row r="249" ht="16.5" customHeight="1">
      <c r="A249" s="61"/>
      <c r="B249" s="61"/>
      <c r="C249" s="61"/>
      <c r="D249" s="61"/>
      <c r="E249" s="61"/>
      <c r="F249" s="61"/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</row>
    <row r="250" ht="16.5" customHeight="1">
      <c r="A250" s="61"/>
      <c r="B250" s="61"/>
      <c r="C250" s="61"/>
      <c r="D250" s="61"/>
      <c r="E250" s="61"/>
      <c r="F250" s="61"/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</row>
    <row r="251" ht="16.5" customHeight="1">
      <c r="A251" s="61"/>
      <c r="B251" s="61"/>
      <c r="C251" s="61"/>
      <c r="D251" s="61"/>
      <c r="E251" s="61"/>
      <c r="F251" s="61"/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</row>
    <row r="252" ht="16.5" customHeight="1">
      <c r="A252" s="61"/>
      <c r="B252" s="61"/>
      <c r="C252" s="61"/>
      <c r="D252" s="61"/>
      <c r="E252" s="61"/>
      <c r="F252" s="61"/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</row>
    <row r="253" ht="16.5" customHeight="1">
      <c r="A253" s="61"/>
      <c r="B253" s="61"/>
      <c r="C253" s="61"/>
      <c r="D253" s="61"/>
      <c r="E253" s="61"/>
      <c r="F253" s="61"/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</row>
    <row r="254" ht="16.5" customHeight="1">
      <c r="A254" s="61"/>
      <c r="B254" s="61"/>
      <c r="C254" s="61"/>
      <c r="D254" s="61"/>
      <c r="E254" s="61"/>
      <c r="F254" s="61"/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</row>
    <row r="255" ht="16.5" customHeight="1">
      <c r="A255" s="61"/>
      <c r="B255" s="61"/>
      <c r="C255" s="61"/>
      <c r="D255" s="61"/>
      <c r="E255" s="61"/>
      <c r="F255" s="61"/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</row>
    <row r="256" ht="16.5" customHeight="1">
      <c r="A256" s="61"/>
      <c r="B256" s="61"/>
      <c r="C256" s="61"/>
      <c r="D256" s="61"/>
      <c r="E256" s="61"/>
      <c r="F256" s="61"/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</row>
    <row r="257" ht="16.5" customHeight="1">
      <c r="A257" s="61"/>
      <c r="B257" s="61"/>
      <c r="C257" s="61"/>
      <c r="D257" s="61"/>
      <c r="E257" s="61"/>
      <c r="F257" s="61"/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</row>
    <row r="258" ht="16.5" customHeight="1">
      <c r="A258" s="61"/>
      <c r="B258" s="61"/>
      <c r="C258" s="61"/>
      <c r="D258" s="61"/>
      <c r="E258" s="61"/>
      <c r="F258" s="61"/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</row>
    <row r="259" ht="16.5" customHeight="1">
      <c r="A259" s="61"/>
      <c r="B259" s="61"/>
      <c r="C259" s="61"/>
      <c r="D259" s="61"/>
      <c r="E259" s="61"/>
      <c r="F259" s="61"/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</row>
    <row r="260" ht="16.5" customHeight="1">
      <c r="A260" s="61"/>
      <c r="B260" s="61"/>
      <c r="C260" s="61"/>
      <c r="D260" s="61"/>
      <c r="E260" s="61"/>
      <c r="F260" s="61"/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</row>
    <row r="261" ht="16.5" customHeight="1">
      <c r="A261" s="61"/>
      <c r="B261" s="61"/>
      <c r="C261" s="61"/>
      <c r="D261" s="61"/>
      <c r="E261" s="61"/>
      <c r="F261" s="61"/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</row>
    <row r="262" ht="16.5" customHeight="1">
      <c r="A262" s="61"/>
      <c r="B262" s="61"/>
      <c r="C262" s="61"/>
      <c r="D262" s="61"/>
      <c r="E262" s="61"/>
      <c r="F262" s="61"/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</row>
    <row r="263" ht="16.5" customHeight="1">
      <c r="A263" s="61"/>
      <c r="B263" s="61"/>
      <c r="C263" s="61"/>
      <c r="D263" s="61"/>
      <c r="E263" s="61"/>
      <c r="F263" s="61"/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</row>
    <row r="264" ht="16.5" customHeight="1">
      <c r="A264" s="61"/>
      <c r="B264" s="61"/>
      <c r="C264" s="61"/>
      <c r="D264" s="61"/>
      <c r="E264" s="61"/>
      <c r="F264" s="61"/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</row>
    <row r="265" ht="16.5" customHeight="1">
      <c r="A265" s="61"/>
      <c r="B265" s="61"/>
      <c r="C265" s="61"/>
      <c r="D265" s="61"/>
      <c r="E265" s="61"/>
      <c r="F265" s="61"/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</row>
    <row r="266" ht="16.5" customHeight="1">
      <c r="A266" s="61"/>
      <c r="B266" s="61"/>
      <c r="C266" s="61"/>
      <c r="D266" s="61"/>
      <c r="E266" s="61"/>
      <c r="F266" s="61"/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</row>
    <row r="267" ht="16.5" customHeight="1">
      <c r="A267" s="61"/>
      <c r="B267" s="61"/>
      <c r="C267" s="61"/>
      <c r="D267" s="61"/>
      <c r="E267" s="61"/>
      <c r="F267" s="61"/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</row>
    <row r="268" ht="16.5" customHeight="1">
      <c r="A268" s="61"/>
      <c r="B268" s="61"/>
      <c r="C268" s="61"/>
      <c r="D268" s="61"/>
      <c r="E268" s="61"/>
      <c r="F268" s="61"/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</row>
    <row r="269" ht="16.5" customHeight="1">
      <c r="A269" s="61"/>
      <c r="B269" s="61"/>
      <c r="C269" s="61"/>
      <c r="D269" s="61"/>
      <c r="E269" s="61"/>
      <c r="F269" s="61"/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</row>
    <row r="270" ht="16.5" customHeight="1">
      <c r="A270" s="61"/>
      <c r="B270" s="61"/>
      <c r="C270" s="61"/>
      <c r="D270" s="61"/>
      <c r="E270" s="61"/>
      <c r="F270" s="61"/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</row>
    <row r="271" ht="16.5" customHeight="1">
      <c r="A271" s="61"/>
      <c r="B271" s="61"/>
      <c r="C271" s="61"/>
      <c r="D271" s="61"/>
      <c r="E271" s="61"/>
      <c r="F271" s="61"/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</row>
    <row r="272" ht="16.5" customHeight="1">
      <c r="A272" s="61"/>
      <c r="B272" s="61"/>
      <c r="C272" s="61"/>
      <c r="D272" s="61"/>
      <c r="E272" s="61"/>
      <c r="F272" s="61"/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</row>
    <row r="273" ht="16.5" customHeight="1">
      <c r="A273" s="61"/>
      <c r="B273" s="61"/>
      <c r="C273" s="61"/>
      <c r="D273" s="61"/>
      <c r="E273" s="61"/>
      <c r="F273" s="61"/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</row>
    <row r="274" ht="16.5" customHeight="1">
      <c r="A274" s="61"/>
      <c r="B274" s="61"/>
      <c r="C274" s="61"/>
      <c r="D274" s="61"/>
      <c r="E274" s="61"/>
      <c r="F274" s="61"/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</row>
    <row r="275" ht="16.5" customHeight="1">
      <c r="A275" s="61"/>
      <c r="B275" s="61"/>
      <c r="C275" s="61"/>
      <c r="D275" s="61"/>
      <c r="E275" s="61"/>
      <c r="F275" s="61"/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</row>
    <row r="276" ht="16.5" customHeight="1">
      <c r="A276" s="61"/>
      <c r="B276" s="61"/>
      <c r="C276" s="61"/>
      <c r="D276" s="61"/>
      <c r="E276" s="61"/>
      <c r="F276" s="61"/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</row>
    <row r="277" ht="16.5" customHeight="1">
      <c r="A277" s="61"/>
      <c r="B277" s="61"/>
      <c r="C277" s="61"/>
      <c r="D277" s="61"/>
      <c r="E277" s="61"/>
      <c r="F277" s="61"/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</row>
    <row r="278" ht="16.5" customHeight="1">
      <c r="A278" s="61"/>
      <c r="B278" s="61"/>
      <c r="C278" s="61"/>
      <c r="D278" s="61"/>
      <c r="E278" s="61"/>
      <c r="F278" s="61"/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</row>
    <row r="279" ht="16.5" customHeight="1">
      <c r="A279" s="61"/>
      <c r="B279" s="61"/>
      <c r="C279" s="61"/>
      <c r="D279" s="61"/>
      <c r="E279" s="61"/>
      <c r="F279" s="61"/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</row>
    <row r="280" ht="16.5" customHeight="1">
      <c r="A280" s="61"/>
      <c r="B280" s="61"/>
      <c r="C280" s="61"/>
      <c r="D280" s="61"/>
      <c r="E280" s="61"/>
      <c r="F280" s="61"/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</row>
    <row r="281" ht="16.5" customHeight="1">
      <c r="A281" s="61"/>
      <c r="B281" s="61"/>
      <c r="C281" s="61"/>
      <c r="D281" s="61"/>
      <c r="E281" s="61"/>
      <c r="F281" s="61"/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</row>
    <row r="282" ht="16.5" customHeight="1">
      <c r="A282" s="61"/>
      <c r="B282" s="61"/>
      <c r="C282" s="61"/>
      <c r="D282" s="61"/>
      <c r="E282" s="61"/>
      <c r="F282" s="61"/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</row>
    <row r="283" ht="16.5" customHeight="1">
      <c r="A283" s="61"/>
      <c r="B283" s="61"/>
      <c r="C283" s="61"/>
      <c r="D283" s="61"/>
      <c r="E283" s="61"/>
      <c r="F283" s="61"/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</row>
    <row r="284" ht="16.5" customHeight="1">
      <c r="A284" s="61"/>
      <c r="B284" s="61"/>
      <c r="C284" s="61"/>
      <c r="D284" s="61"/>
      <c r="E284" s="61"/>
      <c r="F284" s="61"/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</row>
    <row r="285" ht="16.5" customHeight="1">
      <c r="A285" s="61"/>
      <c r="B285" s="61"/>
      <c r="C285" s="61"/>
      <c r="D285" s="61"/>
      <c r="E285" s="61"/>
      <c r="F285" s="61"/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</row>
    <row r="286" ht="16.5" customHeight="1">
      <c r="A286" s="61"/>
      <c r="B286" s="61"/>
      <c r="C286" s="61"/>
      <c r="D286" s="61"/>
      <c r="E286" s="61"/>
      <c r="F286" s="61"/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</row>
    <row r="287" ht="16.5" customHeight="1">
      <c r="A287" s="61"/>
      <c r="B287" s="61"/>
      <c r="C287" s="61"/>
      <c r="D287" s="61"/>
      <c r="E287" s="61"/>
      <c r="F287" s="61"/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</row>
    <row r="288" ht="16.5" customHeight="1">
      <c r="A288" s="61"/>
      <c r="B288" s="61"/>
      <c r="C288" s="61"/>
      <c r="D288" s="61"/>
      <c r="E288" s="61"/>
      <c r="F288" s="61"/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</row>
    <row r="289" ht="16.5" customHeight="1">
      <c r="A289" s="61"/>
      <c r="B289" s="61"/>
      <c r="C289" s="61"/>
      <c r="D289" s="61"/>
      <c r="E289" s="61"/>
      <c r="F289" s="61"/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</row>
    <row r="290" ht="16.5" customHeight="1">
      <c r="A290" s="61"/>
      <c r="B290" s="61"/>
      <c r="C290" s="61"/>
      <c r="D290" s="61"/>
      <c r="E290" s="61"/>
      <c r="F290" s="61"/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</row>
    <row r="291" ht="16.5" customHeight="1">
      <c r="A291" s="61"/>
      <c r="B291" s="61"/>
      <c r="C291" s="61"/>
      <c r="D291" s="61"/>
      <c r="E291" s="61"/>
      <c r="F291" s="61"/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</row>
    <row r="292" ht="16.5" customHeight="1">
      <c r="A292" s="61"/>
      <c r="B292" s="61"/>
      <c r="C292" s="61"/>
      <c r="D292" s="61"/>
      <c r="E292" s="61"/>
      <c r="F292" s="61"/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</row>
    <row r="293" ht="16.5" customHeight="1">
      <c r="A293" s="61"/>
      <c r="B293" s="61"/>
      <c r="C293" s="61"/>
      <c r="D293" s="61"/>
      <c r="E293" s="61"/>
      <c r="F293" s="61"/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</row>
    <row r="294" ht="16.5" customHeight="1">
      <c r="A294" s="61"/>
      <c r="B294" s="61"/>
      <c r="C294" s="61"/>
      <c r="D294" s="61"/>
      <c r="E294" s="61"/>
      <c r="F294" s="61"/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</row>
    <row r="295" ht="16.5" customHeight="1">
      <c r="A295" s="61"/>
      <c r="B295" s="61"/>
      <c r="C295" s="61"/>
      <c r="D295" s="61"/>
      <c r="E295" s="61"/>
      <c r="F295" s="61"/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</row>
    <row r="296" ht="16.5" customHeight="1">
      <c r="A296" s="61"/>
      <c r="B296" s="61"/>
      <c r="C296" s="61"/>
      <c r="D296" s="61"/>
      <c r="E296" s="61"/>
      <c r="F296" s="61"/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</row>
    <row r="297" ht="16.5" customHeight="1">
      <c r="A297" s="61"/>
      <c r="B297" s="61"/>
      <c r="C297" s="61"/>
      <c r="D297" s="61"/>
      <c r="E297" s="61"/>
      <c r="F297" s="61"/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</row>
    <row r="298" ht="16.5" customHeight="1">
      <c r="A298" s="61"/>
      <c r="B298" s="61"/>
      <c r="C298" s="61"/>
      <c r="D298" s="61"/>
      <c r="E298" s="61"/>
      <c r="F298" s="61"/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</row>
    <row r="299" ht="16.5" customHeight="1">
      <c r="A299" s="61"/>
      <c r="B299" s="61"/>
      <c r="C299" s="61"/>
      <c r="D299" s="61"/>
      <c r="E299" s="61"/>
      <c r="F299" s="61"/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</row>
    <row r="300" ht="16.5" customHeight="1">
      <c r="A300" s="61"/>
      <c r="B300" s="61"/>
      <c r="C300" s="61"/>
      <c r="D300" s="61"/>
      <c r="E300" s="61"/>
      <c r="F300" s="61"/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</row>
    <row r="301" ht="16.5" customHeight="1">
      <c r="A301" s="61"/>
      <c r="B301" s="61"/>
      <c r="C301" s="61"/>
      <c r="D301" s="61"/>
      <c r="E301" s="61"/>
      <c r="F301" s="61"/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</row>
    <row r="302" ht="16.5" customHeight="1">
      <c r="A302" s="61"/>
      <c r="B302" s="61"/>
      <c r="C302" s="61"/>
      <c r="D302" s="61"/>
      <c r="E302" s="61"/>
      <c r="F302" s="61"/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</row>
    <row r="303" ht="16.5" customHeight="1">
      <c r="A303" s="61"/>
      <c r="B303" s="61"/>
      <c r="C303" s="61"/>
      <c r="D303" s="61"/>
      <c r="E303" s="61"/>
      <c r="F303" s="61"/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</row>
    <row r="304" ht="16.5" customHeight="1">
      <c r="A304" s="61"/>
      <c r="B304" s="61"/>
      <c r="C304" s="61"/>
      <c r="D304" s="61"/>
      <c r="E304" s="61"/>
      <c r="F304" s="61"/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</row>
    <row r="305" ht="16.5" customHeight="1">
      <c r="A305" s="61"/>
      <c r="B305" s="61"/>
      <c r="C305" s="61"/>
      <c r="D305" s="61"/>
      <c r="E305" s="61"/>
      <c r="F305" s="61"/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</row>
    <row r="306" ht="16.5" customHeight="1">
      <c r="A306" s="61"/>
      <c r="B306" s="61"/>
      <c r="C306" s="61"/>
      <c r="D306" s="61"/>
      <c r="E306" s="61"/>
      <c r="F306" s="61"/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</row>
    <row r="307" ht="16.5" customHeight="1">
      <c r="A307" s="61"/>
      <c r="B307" s="61"/>
      <c r="C307" s="61"/>
      <c r="D307" s="61"/>
      <c r="E307" s="61"/>
      <c r="F307" s="61"/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</row>
    <row r="308" ht="16.5" customHeight="1">
      <c r="A308" s="61"/>
      <c r="B308" s="61"/>
      <c r="C308" s="61"/>
      <c r="D308" s="61"/>
      <c r="E308" s="61"/>
      <c r="F308" s="61"/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</row>
    <row r="309" ht="16.5" customHeight="1">
      <c r="A309" s="61"/>
      <c r="B309" s="61"/>
      <c r="C309" s="61"/>
      <c r="D309" s="61"/>
      <c r="E309" s="61"/>
      <c r="F309" s="61"/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</row>
    <row r="310" ht="16.5" customHeight="1">
      <c r="A310" s="61"/>
      <c r="B310" s="61"/>
      <c r="C310" s="61"/>
      <c r="D310" s="61"/>
      <c r="E310" s="61"/>
      <c r="F310" s="61"/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</row>
    <row r="311" ht="16.5" customHeight="1">
      <c r="A311" s="61"/>
      <c r="B311" s="61"/>
      <c r="C311" s="61"/>
      <c r="D311" s="61"/>
      <c r="E311" s="61"/>
      <c r="F311" s="61"/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</row>
    <row r="312" ht="16.5" customHeight="1">
      <c r="A312" s="61"/>
      <c r="B312" s="61"/>
      <c r="C312" s="61"/>
      <c r="D312" s="61"/>
      <c r="E312" s="61"/>
      <c r="F312" s="61"/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</row>
    <row r="313" ht="16.5" customHeight="1">
      <c r="A313" s="61"/>
      <c r="B313" s="61"/>
      <c r="C313" s="61"/>
      <c r="D313" s="61"/>
      <c r="E313" s="61"/>
      <c r="F313" s="61"/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</row>
    <row r="314" ht="16.5" customHeight="1">
      <c r="A314" s="61"/>
      <c r="B314" s="61"/>
      <c r="C314" s="61"/>
      <c r="D314" s="61"/>
      <c r="E314" s="61"/>
      <c r="F314" s="61"/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</row>
    <row r="315" ht="16.5" customHeight="1">
      <c r="A315" s="61"/>
      <c r="B315" s="61"/>
      <c r="C315" s="61"/>
      <c r="D315" s="61"/>
      <c r="E315" s="61"/>
      <c r="F315" s="61"/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</row>
    <row r="316" ht="16.5" customHeight="1">
      <c r="A316" s="61"/>
      <c r="B316" s="61"/>
      <c r="C316" s="61"/>
      <c r="D316" s="61"/>
      <c r="E316" s="61"/>
      <c r="F316" s="61"/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</row>
    <row r="317" ht="16.5" customHeight="1">
      <c r="A317" s="61"/>
      <c r="B317" s="61"/>
      <c r="C317" s="61"/>
      <c r="D317" s="61"/>
      <c r="E317" s="61"/>
      <c r="F317" s="61"/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</row>
    <row r="318" ht="16.5" customHeight="1">
      <c r="A318" s="61"/>
      <c r="B318" s="61"/>
      <c r="C318" s="61"/>
      <c r="D318" s="61"/>
      <c r="E318" s="61"/>
      <c r="F318" s="61"/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</row>
    <row r="319" ht="16.5" customHeight="1">
      <c r="A319" s="61"/>
      <c r="B319" s="61"/>
      <c r="C319" s="61"/>
      <c r="D319" s="61"/>
      <c r="E319" s="61"/>
      <c r="F319" s="61"/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</row>
    <row r="320" ht="16.5" customHeight="1">
      <c r="A320" s="61"/>
      <c r="B320" s="61"/>
      <c r="C320" s="61"/>
      <c r="D320" s="61"/>
      <c r="E320" s="61"/>
      <c r="F320" s="61"/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</row>
    <row r="321" ht="16.5" customHeight="1">
      <c r="A321" s="61"/>
      <c r="B321" s="61"/>
      <c r="C321" s="61"/>
      <c r="D321" s="61"/>
      <c r="E321" s="61"/>
      <c r="F321" s="61"/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</row>
    <row r="322" ht="16.5" customHeight="1">
      <c r="A322" s="61"/>
      <c r="B322" s="61"/>
      <c r="C322" s="61"/>
      <c r="D322" s="61"/>
      <c r="E322" s="61"/>
      <c r="F322" s="61"/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</row>
    <row r="323" ht="16.5" customHeight="1">
      <c r="A323" s="61"/>
      <c r="B323" s="61"/>
      <c r="C323" s="61"/>
      <c r="D323" s="61"/>
      <c r="E323" s="61"/>
      <c r="F323" s="61"/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</row>
    <row r="324" ht="16.5" customHeight="1">
      <c r="A324" s="61"/>
      <c r="B324" s="61"/>
      <c r="C324" s="61"/>
      <c r="D324" s="61"/>
      <c r="E324" s="61"/>
      <c r="F324" s="61"/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</row>
    <row r="325" ht="16.5" customHeight="1">
      <c r="A325" s="61"/>
      <c r="B325" s="61"/>
      <c r="C325" s="61"/>
      <c r="D325" s="61"/>
      <c r="E325" s="61"/>
      <c r="F325" s="61"/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</row>
    <row r="326" ht="16.5" customHeight="1">
      <c r="A326" s="61"/>
      <c r="B326" s="61"/>
      <c r="C326" s="61"/>
      <c r="D326" s="61"/>
      <c r="E326" s="61"/>
      <c r="F326" s="61"/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</row>
    <row r="327" ht="16.5" customHeight="1">
      <c r="A327" s="61"/>
      <c r="B327" s="61"/>
      <c r="C327" s="61"/>
      <c r="D327" s="61"/>
      <c r="E327" s="61"/>
      <c r="F327" s="61"/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</row>
    <row r="328" ht="16.5" customHeight="1">
      <c r="A328" s="61"/>
      <c r="B328" s="61"/>
      <c r="C328" s="61"/>
      <c r="D328" s="61"/>
      <c r="E328" s="61"/>
      <c r="F328" s="61"/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</row>
    <row r="329" ht="16.5" customHeight="1">
      <c r="A329" s="61"/>
      <c r="B329" s="61"/>
      <c r="C329" s="61"/>
      <c r="D329" s="61"/>
      <c r="E329" s="61"/>
      <c r="F329" s="61"/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</row>
    <row r="330" ht="16.5" customHeight="1">
      <c r="A330" s="61"/>
      <c r="B330" s="61"/>
      <c r="C330" s="61"/>
      <c r="D330" s="61"/>
      <c r="E330" s="61"/>
      <c r="F330" s="61"/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</row>
    <row r="331" ht="16.5" customHeight="1">
      <c r="A331" s="61"/>
      <c r="B331" s="61"/>
      <c r="C331" s="61"/>
      <c r="D331" s="61"/>
      <c r="E331" s="61"/>
      <c r="F331" s="61"/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</row>
    <row r="332" ht="16.5" customHeight="1">
      <c r="A332" s="61"/>
      <c r="B332" s="61"/>
      <c r="C332" s="61"/>
      <c r="D332" s="61"/>
      <c r="E332" s="61"/>
      <c r="F332" s="61"/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</row>
    <row r="333" ht="16.5" customHeight="1">
      <c r="A333" s="61"/>
      <c r="B333" s="61"/>
      <c r="C333" s="61"/>
      <c r="D333" s="61"/>
      <c r="E333" s="61"/>
      <c r="F333" s="61"/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</row>
    <row r="334" ht="16.5" customHeight="1">
      <c r="A334" s="61"/>
      <c r="B334" s="61"/>
      <c r="C334" s="61"/>
      <c r="D334" s="61"/>
      <c r="E334" s="61"/>
      <c r="F334" s="61"/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</row>
    <row r="335" ht="16.5" customHeight="1">
      <c r="A335" s="61"/>
      <c r="B335" s="61"/>
      <c r="C335" s="61"/>
      <c r="D335" s="61"/>
      <c r="E335" s="61"/>
      <c r="F335" s="61"/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</row>
    <row r="336" ht="16.5" customHeight="1">
      <c r="A336" s="61"/>
      <c r="B336" s="61"/>
      <c r="C336" s="61"/>
      <c r="D336" s="61"/>
      <c r="E336" s="61"/>
      <c r="F336" s="61"/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</row>
    <row r="337" ht="16.5" customHeight="1">
      <c r="A337" s="61"/>
      <c r="B337" s="61"/>
      <c r="C337" s="61"/>
      <c r="D337" s="61"/>
      <c r="E337" s="61"/>
      <c r="F337" s="61"/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</row>
    <row r="338" ht="16.5" customHeight="1">
      <c r="A338" s="61"/>
      <c r="B338" s="61"/>
      <c r="C338" s="61"/>
      <c r="D338" s="61"/>
      <c r="E338" s="61"/>
      <c r="F338" s="61"/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</row>
    <row r="339" ht="16.5" customHeight="1">
      <c r="A339" s="61"/>
      <c r="B339" s="61"/>
      <c r="C339" s="61"/>
      <c r="D339" s="61"/>
      <c r="E339" s="61"/>
      <c r="F339" s="61"/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</row>
    <row r="340" ht="16.5" customHeight="1">
      <c r="A340" s="61"/>
      <c r="B340" s="61"/>
      <c r="C340" s="61"/>
      <c r="D340" s="61"/>
      <c r="E340" s="61"/>
      <c r="F340" s="61"/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</row>
    <row r="341" ht="16.5" customHeight="1">
      <c r="A341" s="61"/>
      <c r="B341" s="61"/>
      <c r="C341" s="61"/>
      <c r="D341" s="61"/>
      <c r="E341" s="61"/>
      <c r="F341" s="61"/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</row>
    <row r="342" ht="16.5" customHeight="1">
      <c r="A342" s="61"/>
      <c r="B342" s="61"/>
      <c r="C342" s="61"/>
      <c r="D342" s="61"/>
      <c r="E342" s="61"/>
      <c r="F342" s="61"/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</row>
    <row r="343" ht="16.5" customHeight="1">
      <c r="A343" s="61"/>
      <c r="B343" s="61"/>
      <c r="C343" s="61"/>
      <c r="D343" s="61"/>
      <c r="E343" s="61"/>
      <c r="F343" s="61"/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</row>
    <row r="344" ht="16.5" customHeight="1">
      <c r="A344" s="61"/>
      <c r="B344" s="61"/>
      <c r="C344" s="61"/>
      <c r="D344" s="61"/>
      <c r="E344" s="61"/>
      <c r="F344" s="61"/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</row>
    <row r="345" ht="16.5" customHeight="1">
      <c r="A345" s="61"/>
      <c r="B345" s="61"/>
      <c r="C345" s="61"/>
      <c r="D345" s="61"/>
      <c r="E345" s="61"/>
      <c r="F345" s="61"/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</row>
    <row r="346" ht="16.5" customHeight="1">
      <c r="A346" s="61"/>
      <c r="B346" s="61"/>
      <c r="C346" s="61"/>
      <c r="D346" s="61"/>
      <c r="E346" s="61"/>
      <c r="F346" s="61"/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</row>
    <row r="347" ht="16.5" customHeight="1">
      <c r="A347" s="61"/>
      <c r="B347" s="61"/>
      <c r="C347" s="61"/>
      <c r="D347" s="61"/>
      <c r="E347" s="61"/>
      <c r="F347" s="61"/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</row>
    <row r="348" ht="16.5" customHeight="1">
      <c r="A348" s="61"/>
      <c r="B348" s="61"/>
      <c r="C348" s="61"/>
      <c r="D348" s="61"/>
      <c r="E348" s="61"/>
      <c r="F348" s="61"/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</row>
    <row r="349" ht="16.5" customHeight="1">
      <c r="A349" s="61"/>
      <c r="B349" s="61"/>
      <c r="C349" s="61"/>
      <c r="D349" s="61"/>
      <c r="E349" s="61"/>
      <c r="F349" s="61"/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</row>
    <row r="350" ht="16.5" customHeight="1">
      <c r="A350" s="61"/>
      <c r="B350" s="61"/>
      <c r="C350" s="61"/>
      <c r="D350" s="61"/>
      <c r="E350" s="61"/>
      <c r="F350" s="61"/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</row>
    <row r="351" ht="16.5" customHeight="1">
      <c r="A351" s="61"/>
      <c r="B351" s="61"/>
      <c r="C351" s="61"/>
      <c r="D351" s="61"/>
      <c r="E351" s="61"/>
      <c r="F351" s="61"/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</row>
    <row r="352" ht="16.5" customHeight="1">
      <c r="A352" s="61"/>
      <c r="B352" s="61"/>
      <c r="C352" s="61"/>
      <c r="D352" s="61"/>
      <c r="E352" s="61"/>
      <c r="F352" s="61"/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</row>
    <row r="353" ht="16.5" customHeight="1">
      <c r="A353" s="61"/>
      <c r="B353" s="61"/>
      <c r="C353" s="61"/>
      <c r="D353" s="61"/>
      <c r="E353" s="61"/>
      <c r="F353" s="61"/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</row>
    <row r="354" ht="16.5" customHeight="1">
      <c r="A354" s="61"/>
      <c r="B354" s="61"/>
      <c r="C354" s="61"/>
      <c r="D354" s="61"/>
      <c r="E354" s="61"/>
      <c r="F354" s="61"/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</row>
    <row r="355" ht="16.5" customHeight="1">
      <c r="A355" s="61"/>
      <c r="B355" s="61"/>
      <c r="C355" s="61"/>
      <c r="D355" s="61"/>
      <c r="E355" s="61"/>
      <c r="F355" s="61"/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</row>
    <row r="356" ht="16.5" customHeight="1">
      <c r="A356" s="61"/>
      <c r="B356" s="61"/>
      <c r="C356" s="61"/>
      <c r="D356" s="61"/>
      <c r="E356" s="61"/>
      <c r="F356" s="61"/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</row>
    <row r="357" ht="16.5" customHeight="1">
      <c r="A357" s="61"/>
      <c r="B357" s="61"/>
      <c r="C357" s="61"/>
      <c r="D357" s="61"/>
      <c r="E357" s="61"/>
      <c r="F357" s="61"/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</row>
    <row r="358" ht="16.5" customHeight="1">
      <c r="A358" s="61"/>
      <c r="B358" s="61"/>
      <c r="C358" s="61"/>
      <c r="D358" s="61"/>
      <c r="E358" s="61"/>
      <c r="F358" s="61"/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</row>
    <row r="359" ht="16.5" customHeight="1">
      <c r="A359" s="61"/>
      <c r="B359" s="61"/>
      <c r="C359" s="61"/>
      <c r="D359" s="61"/>
      <c r="E359" s="61"/>
      <c r="F359" s="61"/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</row>
    <row r="360" ht="16.5" customHeight="1">
      <c r="A360" s="61"/>
      <c r="B360" s="61"/>
      <c r="C360" s="61"/>
      <c r="D360" s="61"/>
      <c r="E360" s="61"/>
      <c r="F360" s="61"/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</row>
    <row r="361" ht="16.5" customHeight="1">
      <c r="A361" s="61"/>
      <c r="B361" s="61"/>
      <c r="C361" s="61"/>
      <c r="D361" s="61"/>
      <c r="E361" s="61"/>
      <c r="F361" s="61"/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</row>
    <row r="362" ht="16.5" customHeight="1">
      <c r="A362" s="61"/>
      <c r="B362" s="61"/>
      <c r="C362" s="61"/>
      <c r="D362" s="61"/>
      <c r="E362" s="61"/>
      <c r="F362" s="61"/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</row>
    <row r="363" ht="16.5" customHeight="1">
      <c r="A363" s="61"/>
      <c r="B363" s="61"/>
      <c r="C363" s="61"/>
      <c r="D363" s="61"/>
      <c r="E363" s="61"/>
      <c r="F363" s="61"/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</row>
    <row r="364" ht="16.5" customHeight="1">
      <c r="A364" s="61"/>
      <c r="B364" s="61"/>
      <c r="C364" s="61"/>
      <c r="D364" s="61"/>
      <c r="E364" s="61"/>
      <c r="F364" s="61"/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</row>
    <row r="365" ht="16.5" customHeight="1">
      <c r="A365" s="61"/>
      <c r="B365" s="61"/>
      <c r="C365" s="61"/>
      <c r="D365" s="61"/>
      <c r="E365" s="61"/>
      <c r="F365" s="61"/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</row>
    <row r="366" ht="16.5" customHeight="1">
      <c r="A366" s="61"/>
      <c r="B366" s="61"/>
      <c r="C366" s="61"/>
      <c r="D366" s="61"/>
      <c r="E366" s="61"/>
      <c r="F366" s="61"/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</row>
    <row r="367" ht="16.5" customHeight="1">
      <c r="A367" s="61"/>
      <c r="B367" s="61"/>
      <c r="C367" s="61"/>
      <c r="D367" s="61"/>
      <c r="E367" s="61"/>
      <c r="F367" s="61"/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</row>
    <row r="368" ht="16.5" customHeight="1">
      <c r="A368" s="61"/>
      <c r="B368" s="61"/>
      <c r="C368" s="61"/>
      <c r="D368" s="61"/>
      <c r="E368" s="61"/>
      <c r="F368" s="61"/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</row>
    <row r="369" ht="16.5" customHeight="1">
      <c r="A369" s="61"/>
      <c r="B369" s="61"/>
      <c r="C369" s="61"/>
      <c r="D369" s="61"/>
      <c r="E369" s="61"/>
      <c r="F369" s="61"/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</row>
    <row r="370" ht="16.5" customHeight="1">
      <c r="A370" s="61"/>
      <c r="B370" s="61"/>
      <c r="C370" s="61"/>
      <c r="D370" s="61"/>
      <c r="E370" s="61"/>
      <c r="F370" s="61"/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</row>
    <row r="371" ht="16.5" customHeight="1">
      <c r="A371" s="61"/>
      <c r="B371" s="61"/>
      <c r="C371" s="61"/>
      <c r="D371" s="61"/>
      <c r="E371" s="61"/>
      <c r="F371" s="61"/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</row>
    <row r="372" ht="16.5" customHeight="1">
      <c r="A372" s="61"/>
      <c r="B372" s="61"/>
      <c r="C372" s="61"/>
      <c r="D372" s="61"/>
      <c r="E372" s="61"/>
      <c r="F372" s="61"/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</row>
    <row r="373" ht="16.5" customHeight="1">
      <c r="A373" s="61"/>
      <c r="B373" s="61"/>
      <c r="C373" s="61"/>
      <c r="D373" s="61"/>
      <c r="E373" s="61"/>
      <c r="F373" s="61"/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</row>
    <row r="374" ht="16.5" customHeight="1">
      <c r="A374" s="61"/>
      <c r="B374" s="61"/>
      <c r="C374" s="61"/>
      <c r="D374" s="61"/>
      <c r="E374" s="61"/>
      <c r="F374" s="61"/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</row>
    <row r="375" ht="16.5" customHeight="1">
      <c r="A375" s="61"/>
      <c r="B375" s="61"/>
      <c r="C375" s="61"/>
      <c r="D375" s="61"/>
      <c r="E375" s="61"/>
      <c r="F375" s="61"/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</row>
    <row r="376" ht="16.5" customHeight="1">
      <c r="A376" s="61"/>
      <c r="B376" s="61"/>
      <c r="C376" s="61"/>
      <c r="D376" s="61"/>
      <c r="E376" s="61"/>
      <c r="F376" s="61"/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</row>
    <row r="377" ht="16.5" customHeight="1">
      <c r="A377" s="61"/>
      <c r="B377" s="61"/>
      <c r="C377" s="61"/>
      <c r="D377" s="61"/>
      <c r="E377" s="61"/>
      <c r="F377" s="61"/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</row>
    <row r="378" ht="16.5" customHeight="1">
      <c r="A378" s="61"/>
      <c r="B378" s="61"/>
      <c r="C378" s="61"/>
      <c r="D378" s="61"/>
      <c r="E378" s="61"/>
      <c r="F378" s="61"/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</row>
    <row r="379" ht="16.5" customHeight="1">
      <c r="A379" s="61"/>
      <c r="B379" s="61"/>
      <c r="C379" s="61"/>
      <c r="D379" s="61"/>
      <c r="E379" s="61"/>
      <c r="F379" s="61"/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</row>
    <row r="380" ht="16.5" customHeight="1">
      <c r="A380" s="61"/>
      <c r="B380" s="61"/>
      <c r="C380" s="61"/>
      <c r="D380" s="61"/>
      <c r="E380" s="61"/>
      <c r="F380" s="61"/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</row>
    <row r="381" ht="16.5" customHeight="1">
      <c r="A381" s="61"/>
      <c r="B381" s="61"/>
      <c r="C381" s="61"/>
      <c r="D381" s="61"/>
      <c r="E381" s="61"/>
      <c r="F381" s="61"/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</row>
    <row r="382" ht="16.5" customHeight="1">
      <c r="A382" s="61"/>
      <c r="B382" s="61"/>
      <c r="C382" s="61"/>
      <c r="D382" s="61"/>
      <c r="E382" s="61"/>
      <c r="F382" s="61"/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</row>
    <row r="383" ht="16.5" customHeight="1">
      <c r="A383" s="61"/>
      <c r="B383" s="61"/>
      <c r="C383" s="61"/>
      <c r="D383" s="61"/>
      <c r="E383" s="61"/>
      <c r="F383" s="61"/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</row>
    <row r="384" ht="16.5" customHeight="1">
      <c r="A384" s="61"/>
      <c r="B384" s="61"/>
      <c r="C384" s="61"/>
      <c r="D384" s="61"/>
      <c r="E384" s="61"/>
      <c r="F384" s="61"/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</row>
    <row r="385" ht="16.5" customHeight="1">
      <c r="A385" s="61"/>
      <c r="B385" s="61"/>
      <c r="C385" s="61"/>
      <c r="D385" s="61"/>
      <c r="E385" s="61"/>
      <c r="F385" s="61"/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</row>
    <row r="386" ht="16.5" customHeight="1">
      <c r="A386" s="61"/>
      <c r="B386" s="61"/>
      <c r="C386" s="61"/>
      <c r="D386" s="61"/>
      <c r="E386" s="61"/>
      <c r="F386" s="61"/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</row>
    <row r="387" ht="16.5" customHeight="1">
      <c r="A387" s="61"/>
      <c r="B387" s="61"/>
      <c r="C387" s="61"/>
      <c r="D387" s="61"/>
      <c r="E387" s="61"/>
      <c r="F387" s="61"/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</row>
    <row r="388" ht="16.5" customHeight="1">
      <c r="A388" s="61"/>
      <c r="B388" s="61"/>
      <c r="C388" s="61"/>
      <c r="D388" s="61"/>
      <c r="E388" s="61"/>
      <c r="F388" s="61"/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</row>
    <row r="389" ht="16.5" customHeight="1">
      <c r="A389" s="61"/>
      <c r="B389" s="61"/>
      <c r="C389" s="61"/>
      <c r="D389" s="61"/>
      <c r="E389" s="61"/>
      <c r="F389" s="61"/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</row>
    <row r="390" ht="16.5" customHeight="1">
      <c r="A390" s="61"/>
      <c r="B390" s="61"/>
      <c r="C390" s="61"/>
      <c r="D390" s="61"/>
      <c r="E390" s="61"/>
      <c r="F390" s="61"/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</row>
    <row r="391" ht="16.5" customHeight="1">
      <c r="A391" s="61"/>
      <c r="B391" s="61"/>
      <c r="C391" s="61"/>
      <c r="D391" s="61"/>
      <c r="E391" s="61"/>
      <c r="F391" s="61"/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</row>
    <row r="392" ht="16.5" customHeight="1">
      <c r="A392" s="61"/>
      <c r="B392" s="61"/>
      <c r="C392" s="61"/>
      <c r="D392" s="61"/>
      <c r="E392" s="61"/>
      <c r="F392" s="61"/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</row>
    <row r="393" ht="16.5" customHeight="1">
      <c r="A393" s="61"/>
      <c r="B393" s="61"/>
      <c r="C393" s="61"/>
      <c r="D393" s="61"/>
      <c r="E393" s="61"/>
      <c r="F393" s="61"/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</row>
    <row r="394" ht="16.5" customHeight="1">
      <c r="A394" s="61"/>
      <c r="B394" s="61"/>
      <c r="C394" s="61"/>
      <c r="D394" s="61"/>
      <c r="E394" s="61"/>
      <c r="F394" s="61"/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</row>
    <row r="395" ht="16.5" customHeight="1">
      <c r="A395" s="61"/>
      <c r="B395" s="61"/>
      <c r="C395" s="61"/>
      <c r="D395" s="61"/>
      <c r="E395" s="61"/>
      <c r="F395" s="61"/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</row>
    <row r="396" ht="16.5" customHeight="1">
      <c r="A396" s="61"/>
      <c r="B396" s="61"/>
      <c r="C396" s="61"/>
      <c r="D396" s="61"/>
      <c r="E396" s="61"/>
      <c r="F396" s="61"/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</row>
    <row r="397" ht="16.5" customHeight="1">
      <c r="A397" s="61"/>
      <c r="B397" s="61"/>
      <c r="C397" s="61"/>
      <c r="D397" s="61"/>
      <c r="E397" s="61"/>
      <c r="F397" s="61"/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</row>
    <row r="398" ht="16.5" customHeight="1">
      <c r="A398" s="61"/>
      <c r="B398" s="61"/>
      <c r="C398" s="61"/>
      <c r="D398" s="61"/>
      <c r="E398" s="61"/>
      <c r="F398" s="61"/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</row>
    <row r="399" ht="16.5" customHeight="1">
      <c r="A399" s="61"/>
      <c r="B399" s="61"/>
      <c r="C399" s="61"/>
      <c r="D399" s="61"/>
      <c r="E399" s="61"/>
      <c r="F399" s="61"/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</row>
    <row r="400" ht="16.5" customHeight="1">
      <c r="A400" s="61"/>
      <c r="B400" s="61"/>
      <c r="C400" s="61"/>
      <c r="D400" s="61"/>
      <c r="E400" s="61"/>
      <c r="F400" s="61"/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</row>
    <row r="401" ht="16.5" customHeight="1">
      <c r="A401" s="61"/>
      <c r="B401" s="61"/>
      <c r="C401" s="61"/>
      <c r="D401" s="61"/>
      <c r="E401" s="61"/>
      <c r="F401" s="61"/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</row>
    <row r="402" ht="16.5" customHeight="1">
      <c r="A402" s="61"/>
      <c r="B402" s="61"/>
      <c r="C402" s="61"/>
      <c r="D402" s="61"/>
      <c r="E402" s="61"/>
      <c r="F402" s="61"/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</row>
    <row r="403" ht="16.5" customHeight="1">
      <c r="A403" s="61"/>
      <c r="B403" s="61"/>
      <c r="C403" s="61"/>
      <c r="D403" s="61"/>
      <c r="E403" s="61"/>
      <c r="F403" s="61"/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</row>
    <row r="404" ht="16.5" customHeight="1">
      <c r="A404" s="61"/>
      <c r="B404" s="61"/>
      <c r="C404" s="61"/>
      <c r="D404" s="61"/>
      <c r="E404" s="61"/>
      <c r="F404" s="61"/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</row>
    <row r="405" ht="16.5" customHeight="1">
      <c r="A405" s="61"/>
      <c r="B405" s="61"/>
      <c r="C405" s="61"/>
      <c r="D405" s="61"/>
      <c r="E405" s="61"/>
      <c r="F405" s="61"/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</row>
    <row r="406" ht="16.5" customHeight="1">
      <c r="A406" s="61"/>
      <c r="B406" s="61"/>
      <c r="C406" s="61"/>
      <c r="D406" s="61"/>
      <c r="E406" s="61"/>
      <c r="F406" s="61"/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</row>
    <row r="407" ht="16.5" customHeight="1">
      <c r="A407" s="61"/>
      <c r="B407" s="61"/>
      <c r="C407" s="61"/>
      <c r="D407" s="61"/>
      <c r="E407" s="61"/>
      <c r="F407" s="61"/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</row>
    <row r="408" ht="16.5" customHeight="1">
      <c r="A408" s="61"/>
      <c r="B408" s="61"/>
      <c r="C408" s="61"/>
      <c r="D408" s="61"/>
      <c r="E408" s="61"/>
      <c r="F408" s="61"/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</row>
    <row r="409" ht="16.5" customHeight="1">
      <c r="A409" s="61"/>
      <c r="B409" s="61"/>
      <c r="C409" s="61"/>
      <c r="D409" s="61"/>
      <c r="E409" s="61"/>
      <c r="F409" s="61"/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</row>
    <row r="410" ht="16.5" customHeight="1">
      <c r="A410" s="61"/>
      <c r="B410" s="61"/>
      <c r="C410" s="61"/>
      <c r="D410" s="61"/>
      <c r="E410" s="61"/>
      <c r="F410" s="61"/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</row>
    <row r="411" ht="16.5" customHeight="1">
      <c r="A411" s="61"/>
      <c r="B411" s="61"/>
      <c r="C411" s="61"/>
      <c r="D411" s="61"/>
      <c r="E411" s="61"/>
      <c r="F411" s="61"/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</row>
    <row r="412" ht="16.5" customHeight="1">
      <c r="A412" s="61"/>
      <c r="B412" s="61"/>
      <c r="C412" s="61"/>
      <c r="D412" s="61"/>
      <c r="E412" s="61"/>
      <c r="F412" s="61"/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</row>
    <row r="413" ht="16.5" customHeight="1">
      <c r="A413" s="61"/>
      <c r="B413" s="61"/>
      <c r="C413" s="61"/>
      <c r="D413" s="61"/>
      <c r="E413" s="61"/>
      <c r="F413" s="61"/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</row>
    <row r="414" ht="16.5" customHeight="1">
      <c r="A414" s="61"/>
      <c r="B414" s="61"/>
      <c r="C414" s="61"/>
      <c r="D414" s="61"/>
      <c r="E414" s="61"/>
      <c r="F414" s="61"/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</row>
    <row r="415" ht="16.5" customHeight="1">
      <c r="A415" s="61"/>
      <c r="B415" s="61"/>
      <c r="C415" s="61"/>
      <c r="D415" s="61"/>
      <c r="E415" s="61"/>
      <c r="F415" s="61"/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</row>
    <row r="416" ht="16.5" customHeight="1">
      <c r="A416" s="61"/>
      <c r="B416" s="61"/>
      <c r="C416" s="61"/>
      <c r="D416" s="61"/>
      <c r="E416" s="61"/>
      <c r="F416" s="61"/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</row>
    <row r="417" ht="16.5" customHeight="1">
      <c r="A417" s="61"/>
      <c r="B417" s="61"/>
      <c r="C417" s="61"/>
      <c r="D417" s="61"/>
      <c r="E417" s="61"/>
      <c r="F417" s="61"/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</row>
    <row r="418" ht="16.5" customHeight="1">
      <c r="A418" s="61"/>
      <c r="B418" s="61"/>
      <c r="C418" s="61"/>
      <c r="D418" s="61"/>
      <c r="E418" s="61"/>
      <c r="F418" s="61"/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</row>
    <row r="419" ht="16.5" customHeight="1">
      <c r="A419" s="61"/>
      <c r="B419" s="61"/>
      <c r="C419" s="61"/>
      <c r="D419" s="61"/>
      <c r="E419" s="61"/>
      <c r="F419" s="61"/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</row>
    <row r="420" ht="16.5" customHeight="1">
      <c r="A420" s="61"/>
      <c r="B420" s="61"/>
      <c r="C420" s="61"/>
      <c r="D420" s="61"/>
      <c r="E420" s="61"/>
      <c r="F420" s="61"/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</row>
    <row r="421" ht="16.5" customHeight="1">
      <c r="A421" s="61"/>
      <c r="B421" s="61"/>
      <c r="C421" s="61"/>
      <c r="D421" s="61"/>
      <c r="E421" s="61"/>
      <c r="F421" s="61"/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</row>
    <row r="422" ht="16.5" customHeight="1">
      <c r="A422" s="61"/>
      <c r="B422" s="61"/>
      <c r="C422" s="61"/>
      <c r="D422" s="61"/>
      <c r="E422" s="61"/>
      <c r="F422" s="61"/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</row>
    <row r="423" ht="16.5" customHeight="1">
      <c r="A423" s="61"/>
      <c r="B423" s="61"/>
      <c r="C423" s="61"/>
      <c r="D423" s="61"/>
      <c r="E423" s="61"/>
      <c r="F423" s="61"/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</row>
    <row r="424" ht="16.5" customHeight="1">
      <c r="A424" s="61"/>
      <c r="B424" s="61"/>
      <c r="C424" s="61"/>
      <c r="D424" s="61"/>
      <c r="E424" s="61"/>
      <c r="F424" s="61"/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</row>
    <row r="425" ht="16.5" customHeight="1">
      <c r="A425" s="61"/>
      <c r="B425" s="61"/>
      <c r="C425" s="61"/>
      <c r="D425" s="61"/>
      <c r="E425" s="61"/>
      <c r="F425" s="61"/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</row>
    <row r="426" ht="16.5" customHeight="1">
      <c r="A426" s="61"/>
      <c r="B426" s="61"/>
      <c r="C426" s="61"/>
      <c r="D426" s="61"/>
      <c r="E426" s="61"/>
      <c r="F426" s="61"/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</row>
    <row r="427" ht="16.5" customHeight="1">
      <c r="A427" s="61"/>
      <c r="B427" s="61"/>
      <c r="C427" s="61"/>
      <c r="D427" s="61"/>
      <c r="E427" s="61"/>
      <c r="F427" s="61"/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</row>
    <row r="428" ht="16.5" customHeight="1">
      <c r="A428" s="61"/>
      <c r="B428" s="61"/>
      <c r="C428" s="61"/>
      <c r="D428" s="61"/>
      <c r="E428" s="61"/>
      <c r="F428" s="61"/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</row>
    <row r="429" ht="16.5" customHeight="1">
      <c r="A429" s="61"/>
      <c r="B429" s="61"/>
      <c r="C429" s="61"/>
      <c r="D429" s="61"/>
      <c r="E429" s="61"/>
      <c r="F429" s="61"/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</row>
    <row r="430" ht="16.5" customHeight="1">
      <c r="A430" s="61"/>
      <c r="B430" s="61"/>
      <c r="C430" s="61"/>
      <c r="D430" s="61"/>
      <c r="E430" s="61"/>
      <c r="F430" s="61"/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</row>
    <row r="431" ht="16.5" customHeight="1">
      <c r="A431" s="61"/>
      <c r="B431" s="61"/>
      <c r="C431" s="61"/>
      <c r="D431" s="61"/>
      <c r="E431" s="61"/>
      <c r="F431" s="61"/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</row>
    <row r="432" ht="16.5" customHeight="1">
      <c r="A432" s="61"/>
      <c r="B432" s="61"/>
      <c r="C432" s="61"/>
      <c r="D432" s="61"/>
      <c r="E432" s="61"/>
      <c r="F432" s="61"/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</row>
    <row r="433" ht="16.5" customHeight="1">
      <c r="A433" s="61"/>
      <c r="B433" s="61"/>
      <c r="C433" s="61"/>
      <c r="D433" s="61"/>
      <c r="E433" s="61"/>
      <c r="F433" s="61"/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</row>
    <row r="434" ht="16.5" customHeight="1">
      <c r="A434" s="61"/>
      <c r="B434" s="61"/>
      <c r="C434" s="61"/>
      <c r="D434" s="61"/>
      <c r="E434" s="61"/>
      <c r="F434" s="61"/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</row>
    <row r="435" ht="16.5" customHeight="1">
      <c r="A435" s="61"/>
      <c r="B435" s="61"/>
      <c r="C435" s="61"/>
      <c r="D435" s="61"/>
      <c r="E435" s="61"/>
      <c r="F435" s="61"/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</row>
    <row r="436" ht="16.5" customHeight="1">
      <c r="A436" s="61"/>
      <c r="B436" s="61"/>
      <c r="C436" s="61"/>
      <c r="D436" s="61"/>
      <c r="E436" s="61"/>
      <c r="F436" s="61"/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</row>
    <row r="437" ht="16.5" customHeight="1">
      <c r="A437" s="61"/>
      <c r="B437" s="61"/>
      <c r="C437" s="61"/>
      <c r="D437" s="61"/>
      <c r="E437" s="61"/>
      <c r="F437" s="61"/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</row>
    <row r="438" ht="16.5" customHeight="1">
      <c r="A438" s="61"/>
      <c r="B438" s="61"/>
      <c r="C438" s="61"/>
      <c r="D438" s="61"/>
      <c r="E438" s="61"/>
      <c r="F438" s="61"/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</row>
    <row r="439" ht="16.5" customHeight="1">
      <c r="A439" s="61"/>
      <c r="B439" s="61"/>
      <c r="C439" s="61"/>
      <c r="D439" s="61"/>
      <c r="E439" s="61"/>
      <c r="F439" s="61"/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</row>
    <row r="440" ht="16.5" customHeight="1">
      <c r="A440" s="61"/>
      <c r="B440" s="61"/>
      <c r="C440" s="61"/>
      <c r="D440" s="61"/>
      <c r="E440" s="61"/>
      <c r="F440" s="61"/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</row>
    <row r="441" ht="16.5" customHeight="1">
      <c r="A441" s="61"/>
      <c r="B441" s="61"/>
      <c r="C441" s="61"/>
      <c r="D441" s="61"/>
      <c r="E441" s="61"/>
      <c r="F441" s="61"/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</row>
    <row r="442" ht="16.5" customHeight="1">
      <c r="A442" s="61"/>
      <c r="B442" s="61"/>
      <c r="C442" s="61"/>
      <c r="D442" s="61"/>
      <c r="E442" s="61"/>
      <c r="F442" s="61"/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</row>
    <row r="443" ht="16.5" customHeight="1">
      <c r="A443" s="61"/>
      <c r="B443" s="61"/>
      <c r="C443" s="61"/>
      <c r="D443" s="61"/>
      <c r="E443" s="61"/>
      <c r="F443" s="61"/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</row>
    <row r="444" ht="16.5" customHeight="1">
      <c r="A444" s="61"/>
      <c r="B444" s="61"/>
      <c r="C444" s="61"/>
      <c r="D444" s="61"/>
      <c r="E444" s="61"/>
      <c r="F444" s="61"/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</row>
    <row r="445" ht="16.5" customHeight="1">
      <c r="A445" s="61"/>
      <c r="B445" s="61"/>
      <c r="C445" s="61"/>
      <c r="D445" s="61"/>
      <c r="E445" s="61"/>
      <c r="F445" s="61"/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</row>
    <row r="446" ht="16.5" customHeight="1">
      <c r="A446" s="61"/>
      <c r="B446" s="61"/>
      <c r="C446" s="61"/>
      <c r="D446" s="61"/>
      <c r="E446" s="61"/>
      <c r="F446" s="61"/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</row>
    <row r="447" ht="16.5" customHeight="1">
      <c r="A447" s="61"/>
      <c r="B447" s="61"/>
      <c r="C447" s="61"/>
      <c r="D447" s="61"/>
      <c r="E447" s="61"/>
      <c r="F447" s="61"/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</row>
    <row r="448" ht="16.5" customHeight="1">
      <c r="A448" s="61"/>
      <c r="B448" s="61"/>
      <c r="C448" s="61"/>
      <c r="D448" s="61"/>
      <c r="E448" s="61"/>
      <c r="F448" s="61"/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</row>
    <row r="449" ht="16.5" customHeight="1">
      <c r="A449" s="61"/>
      <c r="B449" s="61"/>
      <c r="C449" s="61"/>
      <c r="D449" s="61"/>
      <c r="E449" s="61"/>
      <c r="F449" s="61"/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</row>
    <row r="450" ht="16.5" customHeight="1">
      <c r="A450" s="61"/>
      <c r="B450" s="61"/>
      <c r="C450" s="61"/>
      <c r="D450" s="61"/>
      <c r="E450" s="61"/>
      <c r="F450" s="61"/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</row>
    <row r="451" ht="16.5" customHeight="1">
      <c r="A451" s="61"/>
      <c r="B451" s="61"/>
      <c r="C451" s="61"/>
      <c r="D451" s="61"/>
      <c r="E451" s="61"/>
      <c r="F451" s="61"/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</row>
    <row r="452" ht="16.5" customHeight="1">
      <c r="A452" s="61"/>
      <c r="B452" s="61"/>
      <c r="C452" s="61"/>
      <c r="D452" s="61"/>
      <c r="E452" s="61"/>
      <c r="F452" s="61"/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</row>
    <row r="453" ht="16.5" customHeight="1">
      <c r="A453" s="61"/>
      <c r="B453" s="61"/>
      <c r="C453" s="61"/>
      <c r="D453" s="61"/>
      <c r="E453" s="61"/>
      <c r="F453" s="61"/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</row>
    <row r="454" ht="16.5" customHeight="1">
      <c r="A454" s="61"/>
      <c r="B454" s="61"/>
      <c r="C454" s="61"/>
      <c r="D454" s="61"/>
      <c r="E454" s="61"/>
      <c r="F454" s="61"/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</row>
    <row r="455" ht="16.5" customHeight="1">
      <c r="A455" s="61"/>
      <c r="B455" s="61"/>
      <c r="C455" s="61"/>
      <c r="D455" s="61"/>
      <c r="E455" s="61"/>
      <c r="F455" s="61"/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</row>
    <row r="456" ht="16.5" customHeight="1">
      <c r="A456" s="61"/>
      <c r="B456" s="61"/>
      <c r="C456" s="61"/>
      <c r="D456" s="61"/>
      <c r="E456" s="61"/>
      <c r="F456" s="61"/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</row>
    <row r="457" ht="16.5" customHeight="1">
      <c r="A457" s="61"/>
      <c r="B457" s="61"/>
      <c r="C457" s="61"/>
      <c r="D457" s="61"/>
      <c r="E457" s="61"/>
      <c r="F457" s="61"/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</row>
    <row r="458" ht="16.5" customHeight="1">
      <c r="A458" s="61"/>
      <c r="B458" s="61"/>
      <c r="C458" s="61"/>
      <c r="D458" s="61"/>
      <c r="E458" s="61"/>
      <c r="F458" s="61"/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</row>
    <row r="459" ht="16.5" customHeight="1">
      <c r="A459" s="61"/>
      <c r="B459" s="61"/>
      <c r="C459" s="61"/>
      <c r="D459" s="61"/>
      <c r="E459" s="61"/>
      <c r="F459" s="61"/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</row>
    <row r="460" ht="16.5" customHeight="1">
      <c r="A460" s="61"/>
      <c r="B460" s="61"/>
      <c r="C460" s="61"/>
      <c r="D460" s="61"/>
      <c r="E460" s="61"/>
      <c r="F460" s="61"/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</row>
    <row r="461" ht="16.5" customHeight="1">
      <c r="A461" s="61"/>
      <c r="B461" s="61"/>
      <c r="C461" s="61"/>
      <c r="D461" s="61"/>
      <c r="E461" s="61"/>
      <c r="F461" s="61"/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</row>
    <row r="462" ht="16.5" customHeight="1">
      <c r="A462" s="61"/>
      <c r="B462" s="61"/>
      <c r="C462" s="61"/>
      <c r="D462" s="61"/>
      <c r="E462" s="61"/>
      <c r="F462" s="61"/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</row>
    <row r="463" ht="16.5" customHeight="1">
      <c r="A463" s="61"/>
      <c r="B463" s="61"/>
      <c r="C463" s="61"/>
      <c r="D463" s="61"/>
      <c r="E463" s="61"/>
      <c r="F463" s="61"/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</row>
    <row r="464" ht="16.5" customHeight="1">
      <c r="A464" s="61"/>
      <c r="B464" s="61"/>
      <c r="C464" s="61"/>
      <c r="D464" s="61"/>
      <c r="E464" s="61"/>
      <c r="F464" s="61"/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</row>
    <row r="465" ht="16.5" customHeight="1">
      <c r="A465" s="61"/>
      <c r="B465" s="61"/>
      <c r="C465" s="61"/>
      <c r="D465" s="61"/>
      <c r="E465" s="61"/>
      <c r="F465" s="61"/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</row>
    <row r="466" ht="16.5" customHeight="1">
      <c r="A466" s="61"/>
      <c r="B466" s="61"/>
      <c r="C466" s="61"/>
      <c r="D466" s="61"/>
      <c r="E466" s="61"/>
      <c r="F466" s="61"/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</row>
    <row r="467" ht="16.5" customHeight="1">
      <c r="A467" s="61"/>
      <c r="B467" s="61"/>
      <c r="C467" s="61"/>
      <c r="D467" s="61"/>
      <c r="E467" s="61"/>
      <c r="F467" s="61"/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</row>
    <row r="468" ht="16.5" customHeight="1">
      <c r="A468" s="61"/>
      <c r="B468" s="61"/>
      <c r="C468" s="61"/>
      <c r="D468" s="61"/>
      <c r="E468" s="61"/>
      <c r="F468" s="61"/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</row>
    <row r="469" ht="16.5" customHeight="1">
      <c r="A469" s="61"/>
      <c r="B469" s="61"/>
      <c r="C469" s="61"/>
      <c r="D469" s="61"/>
      <c r="E469" s="61"/>
      <c r="F469" s="61"/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</row>
    <row r="470" ht="16.5" customHeight="1">
      <c r="A470" s="61"/>
      <c r="B470" s="61"/>
      <c r="C470" s="61"/>
      <c r="D470" s="61"/>
      <c r="E470" s="61"/>
      <c r="F470" s="61"/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</row>
    <row r="471" ht="16.5" customHeight="1">
      <c r="A471" s="61"/>
      <c r="B471" s="61"/>
      <c r="C471" s="61"/>
      <c r="D471" s="61"/>
      <c r="E471" s="61"/>
      <c r="F471" s="61"/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</row>
    <row r="472" ht="16.5" customHeight="1">
      <c r="A472" s="61"/>
      <c r="B472" s="61"/>
      <c r="C472" s="61"/>
      <c r="D472" s="61"/>
      <c r="E472" s="61"/>
      <c r="F472" s="61"/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</row>
    <row r="473" ht="16.5" customHeight="1">
      <c r="A473" s="61"/>
      <c r="B473" s="61"/>
      <c r="C473" s="61"/>
      <c r="D473" s="61"/>
      <c r="E473" s="61"/>
      <c r="F473" s="61"/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</row>
    <row r="474" ht="16.5" customHeight="1">
      <c r="A474" s="61"/>
      <c r="B474" s="61"/>
      <c r="C474" s="61"/>
      <c r="D474" s="61"/>
      <c r="E474" s="61"/>
      <c r="F474" s="61"/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</row>
    <row r="475" ht="16.5" customHeight="1">
      <c r="A475" s="61"/>
      <c r="B475" s="61"/>
      <c r="C475" s="61"/>
      <c r="D475" s="61"/>
      <c r="E475" s="61"/>
      <c r="F475" s="61"/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</row>
    <row r="476" ht="16.5" customHeight="1">
      <c r="A476" s="61"/>
      <c r="B476" s="61"/>
      <c r="C476" s="61"/>
      <c r="D476" s="61"/>
      <c r="E476" s="61"/>
      <c r="F476" s="61"/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</row>
    <row r="477" ht="16.5" customHeight="1">
      <c r="A477" s="61"/>
      <c r="B477" s="61"/>
      <c r="C477" s="61"/>
      <c r="D477" s="61"/>
      <c r="E477" s="61"/>
      <c r="F477" s="61"/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</row>
    <row r="478" ht="16.5" customHeight="1">
      <c r="A478" s="61"/>
      <c r="B478" s="61"/>
      <c r="C478" s="61"/>
      <c r="D478" s="61"/>
      <c r="E478" s="61"/>
      <c r="F478" s="61"/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</row>
    <row r="479" ht="16.5" customHeight="1">
      <c r="A479" s="61"/>
      <c r="B479" s="61"/>
      <c r="C479" s="61"/>
      <c r="D479" s="61"/>
      <c r="E479" s="61"/>
      <c r="F479" s="61"/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</row>
    <row r="480" ht="16.5" customHeight="1">
      <c r="A480" s="61"/>
      <c r="B480" s="61"/>
      <c r="C480" s="61"/>
      <c r="D480" s="61"/>
      <c r="E480" s="61"/>
      <c r="F480" s="61"/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</row>
    <row r="481" ht="16.5" customHeight="1">
      <c r="A481" s="61"/>
      <c r="B481" s="61"/>
      <c r="C481" s="61"/>
      <c r="D481" s="61"/>
      <c r="E481" s="61"/>
      <c r="F481" s="61"/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</row>
    <row r="482" ht="16.5" customHeight="1">
      <c r="A482" s="61"/>
      <c r="B482" s="61"/>
      <c r="C482" s="61"/>
      <c r="D482" s="61"/>
      <c r="E482" s="61"/>
      <c r="F482" s="61"/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</row>
    <row r="483" ht="16.5" customHeight="1">
      <c r="A483" s="61"/>
      <c r="B483" s="61"/>
      <c r="C483" s="61"/>
      <c r="D483" s="61"/>
      <c r="E483" s="61"/>
      <c r="F483" s="61"/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</row>
    <row r="484" ht="16.5" customHeight="1">
      <c r="A484" s="61"/>
      <c r="B484" s="61"/>
      <c r="C484" s="61"/>
      <c r="D484" s="61"/>
      <c r="E484" s="61"/>
      <c r="F484" s="61"/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</row>
    <row r="485" ht="16.5" customHeight="1">
      <c r="A485" s="61"/>
      <c r="B485" s="61"/>
      <c r="C485" s="61"/>
      <c r="D485" s="61"/>
      <c r="E485" s="61"/>
      <c r="F485" s="61"/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</row>
    <row r="486" ht="16.5" customHeight="1">
      <c r="A486" s="61"/>
      <c r="B486" s="61"/>
      <c r="C486" s="61"/>
      <c r="D486" s="61"/>
      <c r="E486" s="61"/>
      <c r="F486" s="61"/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</row>
    <row r="487" ht="16.5" customHeight="1">
      <c r="A487" s="61"/>
      <c r="B487" s="61"/>
      <c r="C487" s="61"/>
      <c r="D487" s="61"/>
      <c r="E487" s="61"/>
      <c r="F487" s="61"/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</row>
    <row r="488" ht="16.5" customHeight="1">
      <c r="A488" s="61"/>
      <c r="B488" s="61"/>
      <c r="C488" s="61"/>
      <c r="D488" s="61"/>
      <c r="E488" s="61"/>
      <c r="F488" s="61"/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</row>
    <row r="489" ht="16.5" customHeight="1">
      <c r="A489" s="61"/>
      <c r="B489" s="61"/>
      <c r="C489" s="61"/>
      <c r="D489" s="61"/>
      <c r="E489" s="61"/>
      <c r="F489" s="61"/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</row>
    <row r="490" ht="16.5" customHeight="1">
      <c r="A490" s="61"/>
      <c r="B490" s="61"/>
      <c r="C490" s="61"/>
      <c r="D490" s="61"/>
      <c r="E490" s="61"/>
      <c r="F490" s="61"/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</row>
    <row r="491" ht="16.5" customHeight="1">
      <c r="A491" s="61"/>
      <c r="B491" s="61"/>
      <c r="C491" s="61"/>
      <c r="D491" s="61"/>
      <c r="E491" s="61"/>
      <c r="F491" s="61"/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</row>
    <row r="492" ht="16.5" customHeight="1">
      <c r="A492" s="61"/>
      <c r="B492" s="61"/>
      <c r="C492" s="61"/>
      <c r="D492" s="61"/>
      <c r="E492" s="61"/>
      <c r="F492" s="61"/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</row>
    <row r="493" ht="16.5" customHeight="1">
      <c r="A493" s="61"/>
      <c r="B493" s="61"/>
      <c r="C493" s="61"/>
      <c r="D493" s="61"/>
      <c r="E493" s="61"/>
      <c r="F493" s="61"/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</row>
    <row r="494" ht="16.5" customHeight="1">
      <c r="A494" s="61"/>
      <c r="B494" s="61"/>
      <c r="C494" s="61"/>
      <c r="D494" s="61"/>
      <c r="E494" s="61"/>
      <c r="F494" s="61"/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</row>
    <row r="495" ht="16.5" customHeight="1">
      <c r="A495" s="61"/>
      <c r="B495" s="61"/>
      <c r="C495" s="61"/>
      <c r="D495" s="61"/>
      <c r="E495" s="61"/>
      <c r="F495" s="61"/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</row>
    <row r="496" ht="16.5" customHeight="1">
      <c r="A496" s="61"/>
      <c r="B496" s="61"/>
      <c r="C496" s="61"/>
      <c r="D496" s="61"/>
      <c r="E496" s="61"/>
      <c r="F496" s="61"/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</row>
    <row r="497" ht="16.5" customHeight="1">
      <c r="A497" s="61"/>
      <c r="B497" s="61"/>
      <c r="C497" s="61"/>
      <c r="D497" s="61"/>
      <c r="E497" s="61"/>
      <c r="F497" s="61"/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</row>
    <row r="498" ht="16.5" customHeight="1">
      <c r="A498" s="61"/>
      <c r="B498" s="61"/>
      <c r="C498" s="61"/>
      <c r="D498" s="61"/>
      <c r="E498" s="61"/>
      <c r="F498" s="61"/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</row>
    <row r="499" ht="16.5" customHeight="1">
      <c r="A499" s="61"/>
      <c r="B499" s="61"/>
      <c r="C499" s="61"/>
      <c r="D499" s="61"/>
      <c r="E499" s="61"/>
      <c r="F499" s="61"/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</row>
    <row r="500" ht="16.5" customHeight="1">
      <c r="A500" s="61"/>
      <c r="B500" s="61"/>
      <c r="C500" s="61"/>
      <c r="D500" s="61"/>
      <c r="E500" s="61"/>
      <c r="F500" s="61"/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</row>
    <row r="501" ht="16.5" customHeight="1">
      <c r="A501" s="61"/>
      <c r="B501" s="61"/>
      <c r="C501" s="61"/>
      <c r="D501" s="61"/>
      <c r="E501" s="61"/>
      <c r="F501" s="61"/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</row>
    <row r="502" ht="16.5" customHeight="1">
      <c r="A502" s="61"/>
      <c r="B502" s="61"/>
      <c r="C502" s="61"/>
      <c r="D502" s="61"/>
      <c r="E502" s="61"/>
      <c r="F502" s="61"/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</row>
    <row r="503" ht="16.5" customHeight="1">
      <c r="A503" s="61"/>
      <c r="B503" s="61"/>
      <c r="C503" s="61"/>
      <c r="D503" s="61"/>
      <c r="E503" s="61"/>
      <c r="F503" s="61"/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</row>
    <row r="504" ht="16.5" customHeight="1">
      <c r="A504" s="61"/>
      <c r="B504" s="61"/>
      <c r="C504" s="61"/>
      <c r="D504" s="61"/>
      <c r="E504" s="61"/>
      <c r="F504" s="61"/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</row>
    <row r="505" ht="16.5" customHeight="1">
      <c r="A505" s="61"/>
      <c r="B505" s="61"/>
      <c r="C505" s="61"/>
      <c r="D505" s="61"/>
      <c r="E505" s="61"/>
      <c r="F505" s="61"/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</row>
    <row r="506" ht="16.5" customHeight="1">
      <c r="A506" s="61"/>
      <c r="B506" s="61"/>
      <c r="C506" s="61"/>
      <c r="D506" s="61"/>
      <c r="E506" s="61"/>
      <c r="F506" s="61"/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</row>
    <row r="507" ht="16.5" customHeight="1">
      <c r="A507" s="61"/>
      <c r="B507" s="61"/>
      <c r="C507" s="61"/>
      <c r="D507" s="61"/>
      <c r="E507" s="61"/>
      <c r="F507" s="61"/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</row>
    <row r="508" ht="16.5" customHeight="1">
      <c r="A508" s="61"/>
      <c r="B508" s="61"/>
      <c r="C508" s="61"/>
      <c r="D508" s="61"/>
      <c r="E508" s="61"/>
      <c r="F508" s="61"/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</row>
    <row r="509" ht="16.5" customHeight="1">
      <c r="A509" s="61"/>
      <c r="B509" s="61"/>
      <c r="C509" s="61"/>
      <c r="D509" s="61"/>
      <c r="E509" s="61"/>
      <c r="F509" s="61"/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</row>
    <row r="510" ht="16.5" customHeight="1">
      <c r="A510" s="61"/>
      <c r="B510" s="61"/>
      <c r="C510" s="61"/>
      <c r="D510" s="61"/>
      <c r="E510" s="61"/>
      <c r="F510" s="61"/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</row>
    <row r="511" ht="16.5" customHeight="1">
      <c r="A511" s="61"/>
      <c r="B511" s="61"/>
      <c r="C511" s="61"/>
      <c r="D511" s="61"/>
      <c r="E511" s="61"/>
      <c r="F511" s="61"/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</row>
    <row r="512" ht="16.5" customHeight="1">
      <c r="A512" s="61"/>
      <c r="B512" s="61"/>
      <c r="C512" s="61"/>
      <c r="D512" s="61"/>
      <c r="E512" s="61"/>
      <c r="F512" s="61"/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</row>
    <row r="513" ht="16.5" customHeight="1">
      <c r="A513" s="61"/>
      <c r="B513" s="61"/>
      <c r="C513" s="61"/>
      <c r="D513" s="61"/>
      <c r="E513" s="61"/>
      <c r="F513" s="61"/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</row>
    <row r="514" ht="16.5" customHeight="1">
      <c r="A514" s="61"/>
      <c r="B514" s="61"/>
      <c r="C514" s="61"/>
      <c r="D514" s="61"/>
      <c r="E514" s="61"/>
      <c r="F514" s="61"/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</row>
    <row r="515" ht="16.5" customHeight="1">
      <c r="A515" s="61"/>
      <c r="B515" s="61"/>
      <c r="C515" s="61"/>
      <c r="D515" s="61"/>
      <c r="E515" s="61"/>
      <c r="F515" s="61"/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</row>
    <row r="516" ht="16.5" customHeight="1">
      <c r="A516" s="61"/>
      <c r="B516" s="61"/>
      <c r="C516" s="61"/>
      <c r="D516" s="61"/>
      <c r="E516" s="61"/>
      <c r="F516" s="61"/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</row>
    <row r="517" ht="16.5" customHeight="1">
      <c r="A517" s="61"/>
      <c r="B517" s="61"/>
      <c r="C517" s="61"/>
      <c r="D517" s="61"/>
      <c r="E517" s="61"/>
      <c r="F517" s="61"/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</row>
    <row r="518" ht="16.5" customHeight="1">
      <c r="A518" s="61"/>
      <c r="B518" s="61"/>
      <c r="C518" s="61"/>
      <c r="D518" s="61"/>
      <c r="E518" s="61"/>
      <c r="F518" s="61"/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</row>
    <row r="519" ht="16.5" customHeight="1">
      <c r="A519" s="61"/>
      <c r="B519" s="61"/>
      <c r="C519" s="61"/>
      <c r="D519" s="61"/>
      <c r="E519" s="61"/>
      <c r="F519" s="61"/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</row>
    <row r="520" ht="16.5" customHeight="1">
      <c r="A520" s="61"/>
      <c r="B520" s="61"/>
      <c r="C520" s="61"/>
      <c r="D520" s="61"/>
      <c r="E520" s="61"/>
      <c r="F520" s="61"/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</row>
    <row r="521" ht="16.5" customHeight="1">
      <c r="A521" s="61"/>
      <c r="B521" s="61"/>
      <c r="C521" s="61"/>
      <c r="D521" s="61"/>
      <c r="E521" s="61"/>
      <c r="F521" s="61"/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</row>
    <row r="522" ht="16.5" customHeight="1">
      <c r="A522" s="61"/>
      <c r="B522" s="61"/>
      <c r="C522" s="61"/>
      <c r="D522" s="61"/>
      <c r="E522" s="61"/>
      <c r="F522" s="61"/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</row>
    <row r="523" ht="16.5" customHeight="1">
      <c r="A523" s="61"/>
      <c r="B523" s="61"/>
      <c r="C523" s="61"/>
      <c r="D523" s="61"/>
      <c r="E523" s="61"/>
      <c r="F523" s="61"/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</row>
    <row r="524" ht="16.5" customHeight="1">
      <c r="A524" s="61"/>
      <c r="B524" s="61"/>
      <c r="C524" s="61"/>
      <c r="D524" s="61"/>
      <c r="E524" s="61"/>
      <c r="F524" s="61"/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</row>
    <row r="525" ht="16.5" customHeight="1">
      <c r="A525" s="61"/>
      <c r="B525" s="61"/>
      <c r="C525" s="61"/>
      <c r="D525" s="61"/>
      <c r="E525" s="61"/>
      <c r="F525" s="61"/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</row>
    <row r="526" ht="16.5" customHeight="1">
      <c r="A526" s="61"/>
      <c r="B526" s="61"/>
      <c r="C526" s="61"/>
      <c r="D526" s="61"/>
      <c r="E526" s="61"/>
      <c r="F526" s="61"/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</row>
    <row r="527" ht="16.5" customHeight="1">
      <c r="A527" s="61"/>
      <c r="B527" s="61"/>
      <c r="C527" s="61"/>
      <c r="D527" s="61"/>
      <c r="E527" s="61"/>
      <c r="F527" s="61"/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</row>
    <row r="528" ht="16.5" customHeight="1">
      <c r="A528" s="61"/>
      <c r="B528" s="61"/>
      <c r="C528" s="61"/>
      <c r="D528" s="61"/>
      <c r="E528" s="61"/>
      <c r="F528" s="61"/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</row>
    <row r="529" ht="16.5" customHeight="1">
      <c r="A529" s="61"/>
      <c r="B529" s="61"/>
      <c r="C529" s="61"/>
      <c r="D529" s="61"/>
      <c r="E529" s="61"/>
      <c r="F529" s="61"/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</row>
    <row r="530" ht="16.5" customHeight="1">
      <c r="A530" s="61"/>
      <c r="B530" s="61"/>
      <c r="C530" s="61"/>
      <c r="D530" s="61"/>
      <c r="E530" s="61"/>
      <c r="F530" s="61"/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</row>
    <row r="531" ht="16.5" customHeight="1">
      <c r="A531" s="61"/>
      <c r="B531" s="61"/>
      <c r="C531" s="61"/>
      <c r="D531" s="61"/>
      <c r="E531" s="61"/>
      <c r="F531" s="61"/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</row>
    <row r="532" ht="16.5" customHeight="1">
      <c r="A532" s="61"/>
      <c r="B532" s="61"/>
      <c r="C532" s="61"/>
      <c r="D532" s="61"/>
      <c r="E532" s="61"/>
      <c r="F532" s="61"/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</row>
    <row r="533" ht="16.5" customHeight="1">
      <c r="A533" s="61"/>
      <c r="B533" s="61"/>
      <c r="C533" s="61"/>
      <c r="D533" s="61"/>
      <c r="E533" s="61"/>
      <c r="F533" s="61"/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</row>
    <row r="534" ht="16.5" customHeight="1">
      <c r="A534" s="61"/>
      <c r="B534" s="61"/>
      <c r="C534" s="61"/>
      <c r="D534" s="61"/>
      <c r="E534" s="61"/>
      <c r="F534" s="61"/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</row>
    <row r="535" ht="16.5" customHeight="1">
      <c r="A535" s="61"/>
      <c r="B535" s="61"/>
      <c r="C535" s="61"/>
      <c r="D535" s="61"/>
      <c r="E535" s="61"/>
      <c r="F535" s="61"/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</row>
    <row r="536" ht="16.5" customHeight="1">
      <c r="A536" s="61"/>
      <c r="B536" s="61"/>
      <c r="C536" s="61"/>
      <c r="D536" s="61"/>
      <c r="E536" s="61"/>
      <c r="F536" s="61"/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</row>
    <row r="537" ht="16.5" customHeight="1">
      <c r="A537" s="61"/>
      <c r="B537" s="61"/>
      <c r="C537" s="61"/>
      <c r="D537" s="61"/>
      <c r="E537" s="61"/>
      <c r="F537" s="61"/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</row>
    <row r="538" ht="16.5" customHeight="1">
      <c r="A538" s="61"/>
      <c r="B538" s="61"/>
      <c r="C538" s="61"/>
      <c r="D538" s="61"/>
      <c r="E538" s="61"/>
      <c r="F538" s="61"/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</row>
    <row r="539" ht="16.5" customHeight="1">
      <c r="A539" s="61"/>
      <c r="B539" s="61"/>
      <c r="C539" s="61"/>
      <c r="D539" s="61"/>
      <c r="E539" s="61"/>
      <c r="F539" s="61"/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</row>
    <row r="540" ht="16.5" customHeight="1">
      <c r="A540" s="61"/>
      <c r="B540" s="61"/>
      <c r="C540" s="61"/>
      <c r="D540" s="61"/>
      <c r="E540" s="61"/>
      <c r="F540" s="61"/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</row>
    <row r="541" ht="16.5" customHeight="1">
      <c r="A541" s="61"/>
      <c r="B541" s="61"/>
      <c r="C541" s="61"/>
      <c r="D541" s="61"/>
      <c r="E541" s="61"/>
      <c r="F541" s="61"/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</row>
    <row r="542" ht="16.5" customHeight="1">
      <c r="A542" s="61"/>
      <c r="B542" s="61"/>
      <c r="C542" s="61"/>
      <c r="D542" s="61"/>
      <c r="E542" s="61"/>
      <c r="F542" s="61"/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</row>
    <row r="543" ht="16.5" customHeight="1">
      <c r="A543" s="61"/>
      <c r="B543" s="61"/>
      <c r="C543" s="61"/>
      <c r="D543" s="61"/>
      <c r="E543" s="61"/>
      <c r="F543" s="61"/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</row>
    <row r="544" ht="16.5" customHeight="1">
      <c r="A544" s="61"/>
      <c r="B544" s="61"/>
      <c r="C544" s="61"/>
      <c r="D544" s="61"/>
      <c r="E544" s="61"/>
      <c r="F544" s="61"/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</row>
    <row r="545" ht="16.5" customHeight="1">
      <c r="A545" s="61"/>
      <c r="B545" s="61"/>
      <c r="C545" s="61"/>
      <c r="D545" s="61"/>
      <c r="E545" s="61"/>
      <c r="F545" s="61"/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</row>
    <row r="546" ht="16.5" customHeight="1">
      <c r="A546" s="61"/>
      <c r="B546" s="61"/>
      <c r="C546" s="61"/>
      <c r="D546" s="61"/>
      <c r="E546" s="61"/>
      <c r="F546" s="61"/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</row>
    <row r="547" ht="16.5" customHeight="1">
      <c r="A547" s="61"/>
      <c r="B547" s="61"/>
      <c r="C547" s="61"/>
      <c r="D547" s="61"/>
      <c r="E547" s="61"/>
      <c r="F547" s="61"/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</row>
    <row r="548" ht="16.5" customHeight="1">
      <c r="A548" s="61"/>
      <c r="B548" s="61"/>
      <c r="C548" s="61"/>
      <c r="D548" s="61"/>
      <c r="E548" s="61"/>
      <c r="F548" s="61"/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</row>
    <row r="549" ht="16.5" customHeight="1">
      <c r="A549" s="61"/>
      <c r="B549" s="61"/>
      <c r="C549" s="61"/>
      <c r="D549" s="61"/>
      <c r="E549" s="61"/>
      <c r="F549" s="61"/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</row>
    <row r="550" ht="16.5" customHeight="1">
      <c r="A550" s="61"/>
      <c r="B550" s="61"/>
      <c r="C550" s="61"/>
      <c r="D550" s="61"/>
      <c r="E550" s="61"/>
      <c r="F550" s="61"/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</row>
    <row r="551" ht="16.5" customHeight="1">
      <c r="A551" s="61"/>
      <c r="B551" s="61"/>
      <c r="C551" s="61"/>
      <c r="D551" s="61"/>
      <c r="E551" s="61"/>
      <c r="F551" s="61"/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</row>
    <row r="552" ht="16.5" customHeight="1">
      <c r="A552" s="61"/>
      <c r="B552" s="61"/>
      <c r="C552" s="61"/>
      <c r="D552" s="61"/>
      <c r="E552" s="61"/>
      <c r="F552" s="61"/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</row>
    <row r="553" ht="16.5" customHeight="1">
      <c r="A553" s="61"/>
      <c r="B553" s="61"/>
      <c r="C553" s="61"/>
      <c r="D553" s="61"/>
      <c r="E553" s="61"/>
      <c r="F553" s="61"/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</row>
    <row r="554" ht="16.5" customHeight="1">
      <c r="A554" s="61"/>
      <c r="B554" s="61"/>
      <c r="C554" s="61"/>
      <c r="D554" s="61"/>
      <c r="E554" s="61"/>
      <c r="F554" s="61"/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</row>
    <row r="555" ht="16.5" customHeight="1">
      <c r="A555" s="61"/>
      <c r="B555" s="61"/>
      <c r="C555" s="61"/>
      <c r="D555" s="61"/>
      <c r="E555" s="61"/>
      <c r="F555" s="61"/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</row>
    <row r="556" ht="16.5" customHeight="1">
      <c r="A556" s="61"/>
      <c r="B556" s="61"/>
      <c r="C556" s="61"/>
      <c r="D556" s="61"/>
      <c r="E556" s="61"/>
      <c r="F556" s="61"/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</row>
    <row r="557" ht="16.5" customHeight="1">
      <c r="A557" s="61"/>
      <c r="B557" s="61"/>
      <c r="C557" s="61"/>
      <c r="D557" s="61"/>
      <c r="E557" s="61"/>
      <c r="F557" s="61"/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</row>
    <row r="558" ht="16.5" customHeight="1">
      <c r="A558" s="61"/>
      <c r="B558" s="61"/>
      <c r="C558" s="61"/>
      <c r="D558" s="61"/>
      <c r="E558" s="61"/>
      <c r="F558" s="61"/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</row>
    <row r="559" ht="16.5" customHeight="1">
      <c r="A559" s="61"/>
      <c r="B559" s="61"/>
      <c r="C559" s="61"/>
      <c r="D559" s="61"/>
      <c r="E559" s="61"/>
      <c r="F559" s="61"/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</row>
    <row r="560" ht="16.5" customHeight="1">
      <c r="A560" s="61"/>
      <c r="B560" s="61"/>
      <c r="C560" s="61"/>
      <c r="D560" s="61"/>
      <c r="E560" s="61"/>
      <c r="F560" s="61"/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</row>
    <row r="561" ht="16.5" customHeight="1">
      <c r="A561" s="61"/>
      <c r="B561" s="61"/>
      <c r="C561" s="61"/>
      <c r="D561" s="61"/>
      <c r="E561" s="61"/>
      <c r="F561" s="61"/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</row>
    <row r="562" ht="16.5" customHeight="1">
      <c r="A562" s="61"/>
      <c r="B562" s="61"/>
      <c r="C562" s="61"/>
      <c r="D562" s="61"/>
      <c r="E562" s="61"/>
      <c r="F562" s="61"/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</row>
    <row r="563" ht="16.5" customHeight="1">
      <c r="A563" s="61"/>
      <c r="B563" s="61"/>
      <c r="C563" s="61"/>
      <c r="D563" s="61"/>
      <c r="E563" s="61"/>
      <c r="F563" s="61"/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</row>
    <row r="564" ht="16.5" customHeight="1">
      <c r="A564" s="61"/>
      <c r="B564" s="61"/>
      <c r="C564" s="61"/>
      <c r="D564" s="61"/>
      <c r="E564" s="61"/>
      <c r="F564" s="61"/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</row>
    <row r="565" ht="16.5" customHeight="1">
      <c r="A565" s="61"/>
      <c r="B565" s="61"/>
      <c r="C565" s="61"/>
      <c r="D565" s="61"/>
      <c r="E565" s="61"/>
      <c r="F565" s="61"/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</row>
    <row r="566" ht="16.5" customHeight="1">
      <c r="A566" s="61"/>
      <c r="B566" s="61"/>
      <c r="C566" s="61"/>
      <c r="D566" s="61"/>
      <c r="E566" s="61"/>
      <c r="F566" s="61"/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</row>
    <row r="567" ht="16.5" customHeight="1">
      <c r="A567" s="61"/>
      <c r="B567" s="61"/>
      <c r="C567" s="61"/>
      <c r="D567" s="61"/>
      <c r="E567" s="61"/>
      <c r="F567" s="61"/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</row>
    <row r="568" ht="16.5" customHeight="1">
      <c r="A568" s="61"/>
      <c r="B568" s="61"/>
      <c r="C568" s="61"/>
      <c r="D568" s="61"/>
      <c r="E568" s="61"/>
      <c r="F568" s="61"/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</row>
    <row r="569" ht="16.5" customHeight="1">
      <c r="A569" s="61"/>
      <c r="B569" s="61"/>
      <c r="C569" s="61"/>
      <c r="D569" s="61"/>
      <c r="E569" s="61"/>
      <c r="F569" s="61"/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</row>
    <row r="570" ht="16.5" customHeight="1">
      <c r="A570" s="61"/>
      <c r="B570" s="61"/>
      <c r="C570" s="61"/>
      <c r="D570" s="61"/>
      <c r="E570" s="61"/>
      <c r="F570" s="61"/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</row>
    <row r="571" ht="16.5" customHeight="1">
      <c r="A571" s="61"/>
      <c r="B571" s="61"/>
      <c r="C571" s="61"/>
      <c r="D571" s="61"/>
      <c r="E571" s="61"/>
      <c r="F571" s="61"/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</row>
    <row r="572" ht="16.5" customHeight="1">
      <c r="A572" s="61"/>
      <c r="B572" s="61"/>
      <c r="C572" s="61"/>
      <c r="D572" s="61"/>
      <c r="E572" s="61"/>
      <c r="F572" s="61"/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</row>
    <row r="573" ht="16.5" customHeight="1">
      <c r="A573" s="61"/>
      <c r="B573" s="61"/>
      <c r="C573" s="61"/>
      <c r="D573" s="61"/>
      <c r="E573" s="61"/>
      <c r="F573" s="61"/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</row>
    <row r="574" ht="16.5" customHeight="1">
      <c r="A574" s="61"/>
      <c r="B574" s="61"/>
      <c r="C574" s="61"/>
      <c r="D574" s="61"/>
      <c r="E574" s="61"/>
      <c r="F574" s="61"/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</row>
    <row r="575" ht="16.5" customHeight="1">
      <c r="A575" s="61"/>
      <c r="B575" s="61"/>
      <c r="C575" s="61"/>
      <c r="D575" s="61"/>
      <c r="E575" s="61"/>
      <c r="F575" s="61"/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</row>
    <row r="576" ht="16.5" customHeight="1">
      <c r="A576" s="61"/>
      <c r="B576" s="61"/>
      <c r="C576" s="61"/>
      <c r="D576" s="61"/>
      <c r="E576" s="61"/>
      <c r="F576" s="61"/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</row>
    <row r="577" ht="16.5" customHeight="1">
      <c r="A577" s="61"/>
      <c r="B577" s="61"/>
      <c r="C577" s="61"/>
      <c r="D577" s="61"/>
      <c r="E577" s="61"/>
      <c r="F577" s="61"/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</row>
    <row r="578" ht="16.5" customHeight="1">
      <c r="A578" s="61"/>
      <c r="B578" s="61"/>
      <c r="C578" s="61"/>
      <c r="D578" s="61"/>
      <c r="E578" s="61"/>
      <c r="F578" s="61"/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</row>
    <row r="579" ht="16.5" customHeight="1">
      <c r="A579" s="61"/>
      <c r="B579" s="61"/>
      <c r="C579" s="61"/>
      <c r="D579" s="61"/>
      <c r="E579" s="61"/>
      <c r="F579" s="61"/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</row>
    <row r="580" ht="16.5" customHeight="1">
      <c r="A580" s="61"/>
      <c r="B580" s="61"/>
      <c r="C580" s="61"/>
      <c r="D580" s="61"/>
      <c r="E580" s="61"/>
      <c r="F580" s="61"/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</row>
    <row r="581" ht="16.5" customHeight="1">
      <c r="A581" s="61"/>
      <c r="B581" s="61"/>
      <c r="C581" s="61"/>
      <c r="D581" s="61"/>
      <c r="E581" s="61"/>
      <c r="F581" s="61"/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</row>
    <row r="582" ht="16.5" customHeight="1">
      <c r="A582" s="61"/>
      <c r="B582" s="61"/>
      <c r="C582" s="61"/>
      <c r="D582" s="61"/>
      <c r="E582" s="61"/>
      <c r="F582" s="61"/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</row>
    <row r="583" ht="16.5" customHeight="1">
      <c r="A583" s="61"/>
      <c r="B583" s="61"/>
      <c r="C583" s="61"/>
      <c r="D583" s="61"/>
      <c r="E583" s="61"/>
      <c r="F583" s="61"/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</row>
    <row r="584" ht="16.5" customHeight="1">
      <c r="A584" s="61"/>
      <c r="B584" s="61"/>
      <c r="C584" s="61"/>
      <c r="D584" s="61"/>
      <c r="E584" s="61"/>
      <c r="F584" s="61"/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</row>
    <row r="585" ht="16.5" customHeight="1">
      <c r="A585" s="61"/>
      <c r="B585" s="61"/>
      <c r="C585" s="61"/>
      <c r="D585" s="61"/>
      <c r="E585" s="61"/>
      <c r="F585" s="61"/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</row>
    <row r="586" ht="16.5" customHeight="1">
      <c r="A586" s="61"/>
      <c r="B586" s="61"/>
      <c r="C586" s="61"/>
      <c r="D586" s="61"/>
      <c r="E586" s="61"/>
      <c r="F586" s="61"/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</row>
    <row r="587" ht="16.5" customHeight="1">
      <c r="A587" s="61"/>
      <c r="B587" s="61"/>
      <c r="C587" s="61"/>
      <c r="D587" s="61"/>
      <c r="E587" s="61"/>
      <c r="F587" s="61"/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</row>
    <row r="588" ht="16.5" customHeight="1">
      <c r="A588" s="61"/>
      <c r="B588" s="61"/>
      <c r="C588" s="61"/>
      <c r="D588" s="61"/>
      <c r="E588" s="61"/>
      <c r="F588" s="61"/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</row>
    <row r="589" ht="16.5" customHeight="1">
      <c r="A589" s="61"/>
      <c r="B589" s="61"/>
      <c r="C589" s="61"/>
      <c r="D589" s="61"/>
      <c r="E589" s="61"/>
      <c r="F589" s="61"/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</row>
    <row r="590" ht="16.5" customHeight="1">
      <c r="A590" s="61"/>
      <c r="B590" s="61"/>
      <c r="C590" s="61"/>
      <c r="D590" s="61"/>
      <c r="E590" s="61"/>
      <c r="F590" s="61"/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</row>
    <row r="591" ht="16.5" customHeight="1">
      <c r="A591" s="61"/>
      <c r="B591" s="61"/>
      <c r="C591" s="61"/>
      <c r="D591" s="61"/>
      <c r="E591" s="61"/>
      <c r="F591" s="61"/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</row>
    <row r="592" ht="16.5" customHeight="1">
      <c r="A592" s="61"/>
      <c r="B592" s="61"/>
      <c r="C592" s="61"/>
      <c r="D592" s="61"/>
      <c r="E592" s="61"/>
      <c r="F592" s="61"/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</row>
    <row r="593" ht="16.5" customHeight="1">
      <c r="A593" s="61"/>
      <c r="B593" s="61"/>
      <c r="C593" s="61"/>
      <c r="D593" s="61"/>
      <c r="E593" s="61"/>
      <c r="F593" s="61"/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</row>
    <row r="594" ht="16.5" customHeight="1">
      <c r="A594" s="61"/>
      <c r="B594" s="61"/>
      <c r="C594" s="61"/>
      <c r="D594" s="61"/>
      <c r="E594" s="61"/>
      <c r="F594" s="61"/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</row>
    <row r="595" ht="16.5" customHeight="1">
      <c r="A595" s="61"/>
      <c r="B595" s="61"/>
      <c r="C595" s="61"/>
      <c r="D595" s="61"/>
      <c r="E595" s="61"/>
      <c r="F595" s="61"/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</row>
    <row r="596" ht="16.5" customHeight="1">
      <c r="A596" s="61"/>
      <c r="B596" s="61"/>
      <c r="C596" s="61"/>
      <c r="D596" s="61"/>
      <c r="E596" s="61"/>
      <c r="F596" s="61"/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</row>
    <row r="597" ht="16.5" customHeight="1">
      <c r="A597" s="61"/>
      <c r="B597" s="61"/>
      <c r="C597" s="61"/>
      <c r="D597" s="61"/>
      <c r="E597" s="61"/>
      <c r="F597" s="61"/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</row>
    <row r="598" ht="16.5" customHeight="1">
      <c r="A598" s="61"/>
      <c r="B598" s="61"/>
      <c r="C598" s="61"/>
      <c r="D598" s="61"/>
      <c r="E598" s="61"/>
      <c r="F598" s="61"/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</row>
    <row r="599" ht="16.5" customHeight="1">
      <c r="A599" s="61"/>
      <c r="B599" s="61"/>
      <c r="C599" s="61"/>
      <c r="D599" s="61"/>
      <c r="E599" s="61"/>
      <c r="F599" s="61"/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</row>
    <row r="600" ht="16.5" customHeight="1">
      <c r="A600" s="61"/>
      <c r="B600" s="61"/>
      <c r="C600" s="61"/>
      <c r="D600" s="61"/>
      <c r="E600" s="61"/>
      <c r="F600" s="61"/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</row>
    <row r="601" ht="16.5" customHeight="1">
      <c r="A601" s="61"/>
      <c r="B601" s="61"/>
      <c r="C601" s="61"/>
      <c r="D601" s="61"/>
      <c r="E601" s="61"/>
      <c r="F601" s="61"/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</row>
    <row r="602" ht="16.5" customHeight="1">
      <c r="A602" s="61"/>
      <c r="B602" s="61"/>
      <c r="C602" s="61"/>
      <c r="D602" s="61"/>
      <c r="E602" s="61"/>
      <c r="F602" s="61"/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</row>
    <row r="603" ht="16.5" customHeight="1">
      <c r="A603" s="61"/>
      <c r="B603" s="61"/>
      <c r="C603" s="61"/>
      <c r="D603" s="61"/>
      <c r="E603" s="61"/>
      <c r="F603" s="61"/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</row>
    <row r="604" ht="16.5" customHeight="1">
      <c r="A604" s="61"/>
      <c r="B604" s="61"/>
      <c r="C604" s="61"/>
      <c r="D604" s="61"/>
      <c r="E604" s="61"/>
      <c r="F604" s="61"/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</row>
    <row r="605" ht="16.5" customHeight="1">
      <c r="A605" s="61"/>
      <c r="B605" s="61"/>
      <c r="C605" s="61"/>
      <c r="D605" s="61"/>
      <c r="E605" s="61"/>
      <c r="F605" s="61"/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</row>
    <row r="606" ht="16.5" customHeight="1">
      <c r="A606" s="61"/>
      <c r="B606" s="61"/>
      <c r="C606" s="61"/>
      <c r="D606" s="61"/>
      <c r="E606" s="61"/>
      <c r="F606" s="61"/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</row>
    <row r="607" ht="16.5" customHeight="1">
      <c r="A607" s="61"/>
      <c r="B607" s="61"/>
      <c r="C607" s="61"/>
      <c r="D607" s="61"/>
      <c r="E607" s="61"/>
      <c r="F607" s="61"/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</row>
    <row r="608" ht="16.5" customHeight="1">
      <c r="A608" s="61"/>
      <c r="B608" s="61"/>
      <c r="C608" s="61"/>
      <c r="D608" s="61"/>
      <c r="E608" s="61"/>
      <c r="F608" s="61"/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</row>
    <row r="609" ht="16.5" customHeight="1">
      <c r="A609" s="61"/>
      <c r="B609" s="61"/>
      <c r="C609" s="61"/>
      <c r="D609" s="61"/>
      <c r="E609" s="61"/>
      <c r="F609" s="61"/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</row>
    <row r="610" ht="16.5" customHeight="1">
      <c r="A610" s="61"/>
      <c r="B610" s="61"/>
      <c r="C610" s="61"/>
      <c r="D610" s="61"/>
      <c r="E610" s="61"/>
      <c r="F610" s="61"/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</row>
    <row r="611" ht="16.5" customHeight="1">
      <c r="A611" s="61"/>
      <c r="B611" s="61"/>
      <c r="C611" s="61"/>
      <c r="D611" s="61"/>
      <c r="E611" s="61"/>
      <c r="F611" s="61"/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</row>
    <row r="612" ht="16.5" customHeight="1">
      <c r="A612" s="61"/>
      <c r="B612" s="61"/>
      <c r="C612" s="61"/>
      <c r="D612" s="61"/>
      <c r="E612" s="61"/>
      <c r="F612" s="61"/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</row>
    <row r="613" ht="16.5" customHeight="1">
      <c r="A613" s="61"/>
      <c r="B613" s="61"/>
      <c r="C613" s="61"/>
      <c r="D613" s="61"/>
      <c r="E613" s="61"/>
      <c r="F613" s="61"/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</row>
    <row r="614" ht="16.5" customHeight="1">
      <c r="A614" s="61"/>
      <c r="B614" s="61"/>
      <c r="C614" s="61"/>
      <c r="D614" s="61"/>
      <c r="E614" s="61"/>
      <c r="F614" s="61"/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</row>
    <row r="615" ht="16.5" customHeight="1">
      <c r="A615" s="61"/>
      <c r="B615" s="61"/>
      <c r="C615" s="61"/>
      <c r="D615" s="61"/>
      <c r="E615" s="61"/>
      <c r="F615" s="61"/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</row>
    <row r="616" ht="16.5" customHeight="1">
      <c r="A616" s="61"/>
      <c r="B616" s="61"/>
      <c r="C616" s="61"/>
      <c r="D616" s="61"/>
      <c r="E616" s="61"/>
      <c r="F616" s="61"/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</row>
    <row r="617" ht="16.5" customHeight="1">
      <c r="A617" s="61"/>
      <c r="B617" s="61"/>
      <c r="C617" s="61"/>
      <c r="D617" s="61"/>
      <c r="E617" s="61"/>
      <c r="F617" s="61"/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</row>
    <row r="618" ht="16.5" customHeight="1">
      <c r="A618" s="61"/>
      <c r="B618" s="61"/>
      <c r="C618" s="61"/>
      <c r="D618" s="61"/>
      <c r="E618" s="61"/>
      <c r="F618" s="61"/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</row>
    <row r="619" ht="16.5" customHeight="1">
      <c r="A619" s="61"/>
      <c r="B619" s="61"/>
      <c r="C619" s="61"/>
      <c r="D619" s="61"/>
      <c r="E619" s="61"/>
      <c r="F619" s="61"/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</row>
    <row r="620" ht="16.5" customHeight="1">
      <c r="A620" s="61"/>
      <c r="B620" s="61"/>
      <c r="C620" s="61"/>
      <c r="D620" s="61"/>
      <c r="E620" s="61"/>
      <c r="F620" s="61"/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</row>
    <row r="621" ht="16.5" customHeight="1">
      <c r="A621" s="61"/>
      <c r="B621" s="61"/>
      <c r="C621" s="61"/>
      <c r="D621" s="61"/>
      <c r="E621" s="61"/>
      <c r="F621" s="61"/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</row>
    <row r="622" ht="16.5" customHeight="1">
      <c r="A622" s="61"/>
      <c r="B622" s="61"/>
      <c r="C622" s="61"/>
      <c r="D622" s="61"/>
      <c r="E622" s="61"/>
      <c r="F622" s="61"/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</row>
    <row r="623" ht="16.5" customHeight="1">
      <c r="A623" s="61"/>
      <c r="B623" s="61"/>
      <c r="C623" s="61"/>
      <c r="D623" s="61"/>
      <c r="E623" s="61"/>
      <c r="F623" s="61"/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</row>
    <row r="624" ht="16.5" customHeight="1">
      <c r="A624" s="61"/>
      <c r="B624" s="61"/>
      <c r="C624" s="61"/>
      <c r="D624" s="61"/>
      <c r="E624" s="61"/>
      <c r="F624" s="61"/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</row>
    <row r="625" ht="16.5" customHeight="1">
      <c r="A625" s="61"/>
      <c r="B625" s="61"/>
      <c r="C625" s="61"/>
      <c r="D625" s="61"/>
      <c r="E625" s="61"/>
      <c r="F625" s="61"/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</row>
    <row r="626" ht="16.5" customHeight="1">
      <c r="A626" s="61"/>
      <c r="B626" s="61"/>
      <c r="C626" s="61"/>
      <c r="D626" s="61"/>
      <c r="E626" s="61"/>
      <c r="F626" s="61"/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</row>
    <row r="627" ht="16.5" customHeight="1">
      <c r="A627" s="61"/>
      <c r="B627" s="61"/>
      <c r="C627" s="61"/>
      <c r="D627" s="61"/>
      <c r="E627" s="61"/>
      <c r="F627" s="61"/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</row>
    <row r="628" ht="16.5" customHeight="1">
      <c r="A628" s="61"/>
      <c r="B628" s="61"/>
      <c r="C628" s="61"/>
      <c r="D628" s="61"/>
      <c r="E628" s="61"/>
      <c r="F628" s="61"/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</row>
    <row r="629" ht="16.5" customHeight="1">
      <c r="A629" s="61"/>
      <c r="B629" s="61"/>
      <c r="C629" s="61"/>
      <c r="D629" s="61"/>
      <c r="E629" s="61"/>
      <c r="F629" s="61"/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</row>
    <row r="630" ht="16.5" customHeight="1">
      <c r="A630" s="61"/>
      <c r="B630" s="61"/>
      <c r="C630" s="61"/>
      <c r="D630" s="61"/>
      <c r="E630" s="61"/>
      <c r="F630" s="61"/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</row>
    <row r="631" ht="16.5" customHeight="1">
      <c r="A631" s="61"/>
      <c r="B631" s="61"/>
      <c r="C631" s="61"/>
      <c r="D631" s="61"/>
      <c r="E631" s="61"/>
      <c r="F631" s="61"/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</row>
    <row r="632" ht="16.5" customHeight="1">
      <c r="A632" s="61"/>
      <c r="B632" s="61"/>
      <c r="C632" s="61"/>
      <c r="D632" s="61"/>
      <c r="E632" s="61"/>
      <c r="F632" s="61"/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</row>
    <row r="633" ht="16.5" customHeight="1">
      <c r="A633" s="61"/>
      <c r="B633" s="61"/>
      <c r="C633" s="61"/>
      <c r="D633" s="61"/>
      <c r="E633" s="61"/>
      <c r="F633" s="61"/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</row>
    <row r="634" ht="16.5" customHeight="1">
      <c r="A634" s="61"/>
      <c r="B634" s="61"/>
      <c r="C634" s="61"/>
      <c r="D634" s="61"/>
      <c r="E634" s="61"/>
      <c r="F634" s="61"/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</row>
    <row r="635" ht="16.5" customHeight="1">
      <c r="A635" s="61"/>
      <c r="B635" s="61"/>
      <c r="C635" s="61"/>
      <c r="D635" s="61"/>
      <c r="E635" s="61"/>
      <c r="F635" s="61"/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</row>
    <row r="636" ht="16.5" customHeight="1">
      <c r="A636" s="61"/>
      <c r="B636" s="61"/>
      <c r="C636" s="61"/>
      <c r="D636" s="61"/>
      <c r="E636" s="61"/>
      <c r="F636" s="61"/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</row>
    <row r="637" ht="16.5" customHeight="1">
      <c r="A637" s="61"/>
      <c r="B637" s="61"/>
      <c r="C637" s="61"/>
      <c r="D637" s="61"/>
      <c r="E637" s="61"/>
      <c r="F637" s="61"/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</row>
    <row r="638" ht="16.5" customHeight="1">
      <c r="A638" s="61"/>
      <c r="B638" s="61"/>
      <c r="C638" s="61"/>
      <c r="D638" s="61"/>
      <c r="E638" s="61"/>
      <c r="F638" s="61"/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</row>
    <row r="639" ht="16.5" customHeight="1">
      <c r="A639" s="61"/>
      <c r="B639" s="61"/>
      <c r="C639" s="61"/>
      <c r="D639" s="61"/>
      <c r="E639" s="61"/>
      <c r="F639" s="61"/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</row>
    <row r="640" ht="16.5" customHeight="1">
      <c r="A640" s="61"/>
      <c r="B640" s="61"/>
      <c r="C640" s="61"/>
      <c r="D640" s="61"/>
      <c r="E640" s="61"/>
      <c r="F640" s="61"/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</row>
    <row r="641" ht="16.5" customHeight="1">
      <c r="A641" s="61"/>
      <c r="B641" s="61"/>
      <c r="C641" s="61"/>
      <c r="D641" s="61"/>
      <c r="E641" s="61"/>
      <c r="F641" s="61"/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</row>
    <row r="642" ht="16.5" customHeight="1">
      <c r="A642" s="61"/>
      <c r="B642" s="61"/>
      <c r="C642" s="61"/>
      <c r="D642" s="61"/>
      <c r="E642" s="61"/>
      <c r="F642" s="61"/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</row>
    <row r="643" ht="16.5" customHeight="1">
      <c r="A643" s="61"/>
      <c r="B643" s="61"/>
      <c r="C643" s="61"/>
      <c r="D643" s="61"/>
      <c r="E643" s="61"/>
      <c r="F643" s="61"/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</row>
    <row r="644" ht="16.5" customHeight="1">
      <c r="A644" s="61"/>
      <c r="B644" s="61"/>
      <c r="C644" s="61"/>
      <c r="D644" s="61"/>
      <c r="E644" s="61"/>
      <c r="F644" s="61"/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</row>
    <row r="645" ht="16.5" customHeight="1">
      <c r="A645" s="61"/>
      <c r="B645" s="61"/>
      <c r="C645" s="61"/>
      <c r="D645" s="61"/>
      <c r="E645" s="61"/>
      <c r="F645" s="61"/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</row>
    <row r="646" ht="16.5" customHeight="1">
      <c r="A646" s="61"/>
      <c r="B646" s="61"/>
      <c r="C646" s="61"/>
      <c r="D646" s="61"/>
      <c r="E646" s="61"/>
      <c r="F646" s="61"/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</row>
    <row r="647" ht="16.5" customHeight="1">
      <c r="A647" s="61"/>
      <c r="B647" s="61"/>
      <c r="C647" s="61"/>
      <c r="D647" s="61"/>
      <c r="E647" s="61"/>
      <c r="F647" s="61"/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</row>
    <row r="648" ht="16.5" customHeight="1">
      <c r="A648" s="61"/>
      <c r="B648" s="61"/>
      <c r="C648" s="61"/>
      <c r="D648" s="61"/>
      <c r="E648" s="61"/>
      <c r="F648" s="61"/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</row>
    <row r="649" ht="16.5" customHeight="1">
      <c r="A649" s="61"/>
      <c r="B649" s="61"/>
      <c r="C649" s="61"/>
      <c r="D649" s="61"/>
      <c r="E649" s="61"/>
      <c r="F649" s="61"/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</row>
    <row r="650" ht="16.5" customHeight="1">
      <c r="A650" s="61"/>
      <c r="B650" s="61"/>
      <c r="C650" s="61"/>
      <c r="D650" s="61"/>
      <c r="E650" s="61"/>
      <c r="F650" s="61"/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</row>
    <row r="651" ht="16.5" customHeight="1">
      <c r="A651" s="61"/>
      <c r="B651" s="61"/>
      <c r="C651" s="61"/>
      <c r="D651" s="61"/>
      <c r="E651" s="61"/>
      <c r="F651" s="61"/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</row>
    <row r="652" ht="16.5" customHeight="1">
      <c r="A652" s="61"/>
      <c r="B652" s="61"/>
      <c r="C652" s="61"/>
      <c r="D652" s="61"/>
      <c r="E652" s="61"/>
      <c r="F652" s="61"/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</row>
    <row r="653" ht="16.5" customHeight="1">
      <c r="A653" s="61"/>
      <c r="B653" s="61"/>
      <c r="C653" s="61"/>
      <c r="D653" s="61"/>
      <c r="E653" s="61"/>
      <c r="F653" s="61"/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</row>
    <row r="654" ht="16.5" customHeight="1">
      <c r="A654" s="61"/>
      <c r="B654" s="61"/>
      <c r="C654" s="61"/>
      <c r="D654" s="61"/>
      <c r="E654" s="61"/>
      <c r="F654" s="61"/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</row>
    <row r="655" ht="16.5" customHeight="1">
      <c r="A655" s="61"/>
      <c r="B655" s="61"/>
      <c r="C655" s="61"/>
      <c r="D655" s="61"/>
      <c r="E655" s="61"/>
      <c r="F655" s="61"/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</row>
    <row r="656" ht="16.5" customHeight="1">
      <c r="A656" s="61"/>
      <c r="B656" s="61"/>
      <c r="C656" s="61"/>
      <c r="D656" s="61"/>
      <c r="E656" s="61"/>
      <c r="F656" s="61"/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</row>
    <row r="657" ht="16.5" customHeight="1">
      <c r="A657" s="61"/>
      <c r="B657" s="61"/>
      <c r="C657" s="61"/>
      <c r="D657" s="61"/>
      <c r="E657" s="61"/>
      <c r="F657" s="61"/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</row>
    <row r="658" ht="16.5" customHeight="1">
      <c r="A658" s="61"/>
      <c r="B658" s="61"/>
      <c r="C658" s="61"/>
      <c r="D658" s="61"/>
      <c r="E658" s="61"/>
      <c r="F658" s="61"/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</row>
    <row r="659" ht="16.5" customHeight="1">
      <c r="A659" s="61"/>
      <c r="B659" s="61"/>
      <c r="C659" s="61"/>
      <c r="D659" s="61"/>
      <c r="E659" s="61"/>
      <c r="F659" s="61"/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</row>
    <row r="660" ht="16.5" customHeight="1">
      <c r="A660" s="61"/>
      <c r="B660" s="61"/>
      <c r="C660" s="61"/>
      <c r="D660" s="61"/>
      <c r="E660" s="61"/>
      <c r="F660" s="61"/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</row>
    <row r="661" ht="16.5" customHeight="1">
      <c r="A661" s="61"/>
      <c r="B661" s="61"/>
      <c r="C661" s="61"/>
      <c r="D661" s="61"/>
      <c r="E661" s="61"/>
      <c r="F661" s="61"/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</row>
    <row r="662" ht="16.5" customHeight="1">
      <c r="A662" s="61"/>
      <c r="B662" s="61"/>
      <c r="C662" s="61"/>
      <c r="D662" s="61"/>
      <c r="E662" s="61"/>
      <c r="F662" s="61"/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</row>
    <row r="663" ht="16.5" customHeight="1">
      <c r="A663" s="61"/>
      <c r="B663" s="61"/>
      <c r="C663" s="61"/>
      <c r="D663" s="61"/>
      <c r="E663" s="61"/>
      <c r="F663" s="61"/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</row>
    <row r="664" ht="16.5" customHeight="1">
      <c r="A664" s="61"/>
      <c r="B664" s="61"/>
      <c r="C664" s="61"/>
      <c r="D664" s="61"/>
      <c r="E664" s="61"/>
      <c r="F664" s="61"/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</row>
    <row r="665" ht="16.5" customHeight="1">
      <c r="A665" s="61"/>
      <c r="B665" s="61"/>
      <c r="C665" s="61"/>
      <c r="D665" s="61"/>
      <c r="E665" s="61"/>
      <c r="F665" s="61"/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</row>
    <row r="666" ht="16.5" customHeight="1">
      <c r="A666" s="61"/>
      <c r="B666" s="61"/>
      <c r="C666" s="61"/>
      <c r="D666" s="61"/>
      <c r="E666" s="61"/>
      <c r="F666" s="61"/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</row>
    <row r="667" ht="16.5" customHeight="1">
      <c r="A667" s="61"/>
      <c r="B667" s="61"/>
      <c r="C667" s="61"/>
      <c r="D667" s="61"/>
      <c r="E667" s="61"/>
      <c r="F667" s="61"/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</row>
    <row r="668" ht="16.5" customHeight="1">
      <c r="A668" s="61"/>
      <c r="B668" s="61"/>
      <c r="C668" s="61"/>
      <c r="D668" s="61"/>
      <c r="E668" s="61"/>
      <c r="F668" s="61"/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</row>
    <row r="669" ht="16.5" customHeight="1">
      <c r="A669" s="61"/>
      <c r="B669" s="61"/>
      <c r="C669" s="61"/>
      <c r="D669" s="61"/>
      <c r="E669" s="61"/>
      <c r="F669" s="61"/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</row>
    <row r="670" ht="16.5" customHeight="1">
      <c r="A670" s="61"/>
      <c r="B670" s="61"/>
      <c r="C670" s="61"/>
      <c r="D670" s="61"/>
      <c r="E670" s="61"/>
      <c r="F670" s="61"/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</row>
    <row r="671" ht="16.5" customHeight="1">
      <c r="A671" s="61"/>
      <c r="B671" s="61"/>
      <c r="C671" s="61"/>
      <c r="D671" s="61"/>
      <c r="E671" s="61"/>
      <c r="F671" s="61"/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</row>
    <row r="672" ht="16.5" customHeight="1">
      <c r="A672" s="61"/>
      <c r="B672" s="61"/>
      <c r="C672" s="61"/>
      <c r="D672" s="61"/>
      <c r="E672" s="61"/>
      <c r="F672" s="61"/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</row>
    <row r="673" ht="16.5" customHeight="1">
      <c r="A673" s="61"/>
      <c r="B673" s="61"/>
      <c r="C673" s="61"/>
      <c r="D673" s="61"/>
      <c r="E673" s="61"/>
      <c r="F673" s="61"/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</row>
    <row r="674" ht="16.5" customHeight="1">
      <c r="A674" s="61"/>
      <c r="B674" s="61"/>
      <c r="C674" s="61"/>
      <c r="D674" s="61"/>
      <c r="E674" s="61"/>
      <c r="F674" s="61"/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</row>
    <row r="675" ht="16.5" customHeight="1">
      <c r="A675" s="61"/>
      <c r="B675" s="61"/>
      <c r="C675" s="61"/>
      <c r="D675" s="61"/>
      <c r="E675" s="61"/>
      <c r="F675" s="61"/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</row>
    <row r="676" ht="16.5" customHeight="1">
      <c r="A676" s="61"/>
      <c r="B676" s="61"/>
      <c r="C676" s="61"/>
      <c r="D676" s="61"/>
      <c r="E676" s="61"/>
      <c r="F676" s="61"/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</row>
    <row r="677" ht="16.5" customHeight="1">
      <c r="A677" s="61"/>
      <c r="B677" s="61"/>
      <c r="C677" s="61"/>
      <c r="D677" s="61"/>
      <c r="E677" s="61"/>
      <c r="F677" s="61"/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</row>
    <row r="678" ht="16.5" customHeight="1">
      <c r="A678" s="61"/>
      <c r="B678" s="61"/>
      <c r="C678" s="61"/>
      <c r="D678" s="61"/>
      <c r="E678" s="61"/>
      <c r="F678" s="61"/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</row>
    <row r="679" ht="16.5" customHeight="1">
      <c r="A679" s="61"/>
      <c r="B679" s="61"/>
      <c r="C679" s="61"/>
      <c r="D679" s="61"/>
      <c r="E679" s="61"/>
      <c r="F679" s="61"/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</row>
    <row r="680" ht="16.5" customHeight="1">
      <c r="A680" s="61"/>
      <c r="B680" s="61"/>
      <c r="C680" s="61"/>
      <c r="D680" s="61"/>
      <c r="E680" s="61"/>
      <c r="F680" s="61"/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</row>
    <row r="681" ht="16.5" customHeight="1">
      <c r="A681" s="61"/>
      <c r="B681" s="61"/>
      <c r="C681" s="61"/>
      <c r="D681" s="61"/>
      <c r="E681" s="61"/>
      <c r="F681" s="61"/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</row>
    <row r="682" ht="16.5" customHeight="1">
      <c r="A682" s="61"/>
      <c r="B682" s="61"/>
      <c r="C682" s="61"/>
      <c r="D682" s="61"/>
      <c r="E682" s="61"/>
      <c r="F682" s="61"/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</row>
    <row r="683" ht="16.5" customHeight="1">
      <c r="A683" s="61"/>
      <c r="B683" s="61"/>
      <c r="C683" s="61"/>
      <c r="D683" s="61"/>
      <c r="E683" s="61"/>
      <c r="F683" s="61"/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</row>
    <row r="684" ht="16.5" customHeight="1">
      <c r="A684" s="61"/>
      <c r="B684" s="61"/>
      <c r="C684" s="61"/>
      <c r="D684" s="61"/>
      <c r="E684" s="61"/>
      <c r="F684" s="61"/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</row>
    <row r="685" ht="16.5" customHeight="1">
      <c r="A685" s="61"/>
      <c r="B685" s="61"/>
      <c r="C685" s="61"/>
      <c r="D685" s="61"/>
      <c r="E685" s="61"/>
      <c r="F685" s="61"/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</row>
    <row r="686" ht="16.5" customHeight="1">
      <c r="A686" s="61"/>
      <c r="B686" s="61"/>
      <c r="C686" s="61"/>
      <c r="D686" s="61"/>
      <c r="E686" s="61"/>
      <c r="F686" s="61"/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</row>
    <row r="687" ht="16.5" customHeight="1">
      <c r="A687" s="61"/>
      <c r="B687" s="61"/>
      <c r="C687" s="61"/>
      <c r="D687" s="61"/>
      <c r="E687" s="61"/>
      <c r="F687" s="61"/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</row>
    <row r="688" ht="16.5" customHeight="1">
      <c r="A688" s="61"/>
      <c r="B688" s="61"/>
      <c r="C688" s="61"/>
      <c r="D688" s="61"/>
      <c r="E688" s="61"/>
      <c r="F688" s="61"/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</row>
    <row r="689" ht="16.5" customHeight="1">
      <c r="A689" s="61"/>
      <c r="B689" s="61"/>
      <c r="C689" s="61"/>
      <c r="D689" s="61"/>
      <c r="E689" s="61"/>
      <c r="F689" s="61"/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</row>
    <row r="690" ht="16.5" customHeight="1">
      <c r="A690" s="61"/>
      <c r="B690" s="61"/>
      <c r="C690" s="61"/>
      <c r="D690" s="61"/>
      <c r="E690" s="61"/>
      <c r="F690" s="61"/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</row>
    <row r="691" ht="16.5" customHeight="1">
      <c r="A691" s="61"/>
      <c r="B691" s="61"/>
      <c r="C691" s="61"/>
      <c r="D691" s="61"/>
      <c r="E691" s="61"/>
      <c r="F691" s="61"/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</row>
    <row r="692" ht="16.5" customHeight="1">
      <c r="A692" s="61"/>
      <c r="B692" s="61"/>
      <c r="C692" s="61"/>
      <c r="D692" s="61"/>
      <c r="E692" s="61"/>
      <c r="F692" s="61"/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</row>
    <row r="693" ht="16.5" customHeight="1">
      <c r="A693" s="61"/>
      <c r="B693" s="61"/>
      <c r="C693" s="61"/>
      <c r="D693" s="61"/>
      <c r="E693" s="61"/>
      <c r="F693" s="61"/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</row>
    <row r="694" ht="16.5" customHeight="1">
      <c r="A694" s="61"/>
      <c r="B694" s="61"/>
      <c r="C694" s="61"/>
      <c r="D694" s="61"/>
      <c r="E694" s="61"/>
      <c r="F694" s="61"/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</row>
    <row r="695" ht="16.5" customHeight="1">
      <c r="A695" s="61"/>
      <c r="B695" s="61"/>
      <c r="C695" s="61"/>
      <c r="D695" s="61"/>
      <c r="E695" s="61"/>
      <c r="F695" s="61"/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</row>
    <row r="696" ht="16.5" customHeight="1">
      <c r="A696" s="61"/>
      <c r="B696" s="61"/>
      <c r="C696" s="61"/>
      <c r="D696" s="61"/>
      <c r="E696" s="61"/>
      <c r="F696" s="61"/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</row>
    <row r="697" ht="16.5" customHeight="1">
      <c r="A697" s="61"/>
      <c r="B697" s="61"/>
      <c r="C697" s="61"/>
      <c r="D697" s="61"/>
      <c r="E697" s="61"/>
      <c r="F697" s="61"/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</row>
    <row r="698" ht="16.5" customHeight="1">
      <c r="A698" s="61"/>
      <c r="B698" s="61"/>
      <c r="C698" s="61"/>
      <c r="D698" s="61"/>
      <c r="E698" s="61"/>
      <c r="F698" s="61"/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</row>
    <row r="699" ht="16.5" customHeight="1">
      <c r="A699" s="61"/>
      <c r="B699" s="61"/>
      <c r="C699" s="61"/>
      <c r="D699" s="61"/>
      <c r="E699" s="61"/>
      <c r="F699" s="61"/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</row>
    <row r="700" ht="16.5" customHeight="1">
      <c r="A700" s="61"/>
      <c r="B700" s="61"/>
      <c r="C700" s="61"/>
      <c r="D700" s="61"/>
      <c r="E700" s="61"/>
      <c r="F700" s="61"/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</row>
    <row r="701" ht="16.5" customHeight="1">
      <c r="A701" s="61"/>
      <c r="B701" s="61"/>
      <c r="C701" s="61"/>
      <c r="D701" s="61"/>
      <c r="E701" s="61"/>
      <c r="F701" s="61"/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</row>
    <row r="702" ht="16.5" customHeight="1">
      <c r="A702" s="61"/>
      <c r="B702" s="61"/>
      <c r="C702" s="61"/>
      <c r="D702" s="61"/>
      <c r="E702" s="61"/>
      <c r="F702" s="61"/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</row>
    <row r="703" ht="16.5" customHeight="1">
      <c r="A703" s="61"/>
      <c r="B703" s="61"/>
      <c r="C703" s="61"/>
      <c r="D703" s="61"/>
      <c r="E703" s="61"/>
      <c r="F703" s="61"/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</row>
    <row r="704" ht="16.5" customHeight="1">
      <c r="A704" s="61"/>
      <c r="B704" s="61"/>
      <c r="C704" s="61"/>
      <c r="D704" s="61"/>
      <c r="E704" s="61"/>
      <c r="F704" s="61"/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</row>
    <row r="705" ht="16.5" customHeight="1">
      <c r="A705" s="61"/>
      <c r="B705" s="61"/>
      <c r="C705" s="61"/>
      <c r="D705" s="61"/>
      <c r="E705" s="61"/>
      <c r="F705" s="61"/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</row>
    <row r="706" ht="16.5" customHeight="1">
      <c r="A706" s="61"/>
      <c r="B706" s="61"/>
      <c r="C706" s="61"/>
      <c r="D706" s="61"/>
      <c r="E706" s="61"/>
      <c r="F706" s="61"/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</row>
    <row r="707" ht="16.5" customHeight="1">
      <c r="A707" s="61"/>
      <c r="B707" s="61"/>
      <c r="C707" s="61"/>
      <c r="D707" s="61"/>
      <c r="E707" s="61"/>
      <c r="F707" s="61"/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</row>
    <row r="708" ht="16.5" customHeight="1">
      <c r="A708" s="61"/>
      <c r="B708" s="61"/>
      <c r="C708" s="61"/>
      <c r="D708" s="61"/>
      <c r="E708" s="61"/>
      <c r="F708" s="61"/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</row>
    <row r="709" ht="16.5" customHeight="1">
      <c r="A709" s="61"/>
      <c r="B709" s="61"/>
      <c r="C709" s="61"/>
      <c r="D709" s="61"/>
      <c r="E709" s="61"/>
      <c r="F709" s="61"/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</row>
    <row r="710" ht="16.5" customHeight="1">
      <c r="A710" s="61"/>
      <c r="B710" s="61"/>
      <c r="C710" s="61"/>
      <c r="D710" s="61"/>
      <c r="E710" s="61"/>
      <c r="F710" s="61"/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</row>
    <row r="711" ht="16.5" customHeight="1">
      <c r="A711" s="61"/>
      <c r="B711" s="61"/>
      <c r="C711" s="61"/>
      <c r="D711" s="61"/>
      <c r="E711" s="61"/>
      <c r="F711" s="61"/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</row>
    <row r="712" ht="16.5" customHeight="1">
      <c r="A712" s="61"/>
      <c r="B712" s="61"/>
      <c r="C712" s="61"/>
      <c r="D712" s="61"/>
      <c r="E712" s="61"/>
      <c r="F712" s="61"/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</row>
    <row r="713" ht="16.5" customHeight="1">
      <c r="A713" s="61"/>
      <c r="B713" s="61"/>
      <c r="C713" s="61"/>
      <c r="D713" s="61"/>
      <c r="E713" s="61"/>
      <c r="F713" s="61"/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</row>
    <row r="714" ht="16.5" customHeight="1">
      <c r="A714" s="61"/>
      <c r="B714" s="61"/>
      <c r="C714" s="61"/>
      <c r="D714" s="61"/>
      <c r="E714" s="61"/>
      <c r="F714" s="61"/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</row>
    <row r="715" ht="16.5" customHeight="1">
      <c r="A715" s="61"/>
      <c r="B715" s="61"/>
      <c r="C715" s="61"/>
      <c r="D715" s="61"/>
      <c r="E715" s="61"/>
      <c r="F715" s="61"/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</row>
    <row r="716" ht="16.5" customHeight="1">
      <c r="A716" s="61"/>
      <c r="B716" s="61"/>
      <c r="C716" s="61"/>
      <c r="D716" s="61"/>
      <c r="E716" s="61"/>
      <c r="F716" s="61"/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</row>
    <row r="717" ht="16.5" customHeight="1">
      <c r="A717" s="61"/>
      <c r="B717" s="61"/>
      <c r="C717" s="61"/>
      <c r="D717" s="61"/>
      <c r="E717" s="61"/>
      <c r="F717" s="61"/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</row>
    <row r="718" ht="16.5" customHeight="1">
      <c r="A718" s="61"/>
      <c r="B718" s="61"/>
      <c r="C718" s="61"/>
      <c r="D718" s="61"/>
      <c r="E718" s="61"/>
      <c r="F718" s="61"/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</row>
    <row r="719" ht="16.5" customHeight="1">
      <c r="A719" s="61"/>
      <c r="B719" s="61"/>
      <c r="C719" s="61"/>
      <c r="D719" s="61"/>
      <c r="E719" s="61"/>
      <c r="F719" s="61"/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</row>
    <row r="720" ht="16.5" customHeight="1">
      <c r="A720" s="61"/>
      <c r="B720" s="61"/>
      <c r="C720" s="61"/>
      <c r="D720" s="61"/>
      <c r="E720" s="61"/>
      <c r="F720" s="61"/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</row>
    <row r="721" ht="16.5" customHeight="1">
      <c r="A721" s="61"/>
      <c r="B721" s="61"/>
      <c r="C721" s="61"/>
      <c r="D721" s="61"/>
      <c r="E721" s="61"/>
      <c r="F721" s="61"/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</row>
    <row r="722" ht="16.5" customHeight="1">
      <c r="A722" s="61"/>
      <c r="B722" s="61"/>
      <c r="C722" s="61"/>
      <c r="D722" s="61"/>
      <c r="E722" s="61"/>
      <c r="F722" s="61"/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</row>
    <row r="723" ht="16.5" customHeight="1">
      <c r="A723" s="61"/>
      <c r="B723" s="61"/>
      <c r="C723" s="61"/>
      <c r="D723" s="61"/>
      <c r="E723" s="61"/>
      <c r="F723" s="61"/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</row>
    <row r="724" ht="16.5" customHeight="1">
      <c r="A724" s="61"/>
      <c r="B724" s="61"/>
      <c r="C724" s="61"/>
      <c r="D724" s="61"/>
      <c r="E724" s="61"/>
      <c r="F724" s="61"/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</row>
    <row r="725" ht="16.5" customHeight="1">
      <c r="A725" s="61"/>
      <c r="B725" s="61"/>
      <c r="C725" s="61"/>
      <c r="D725" s="61"/>
      <c r="E725" s="61"/>
      <c r="F725" s="61"/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</row>
    <row r="726" ht="16.5" customHeight="1">
      <c r="A726" s="61"/>
      <c r="B726" s="61"/>
      <c r="C726" s="61"/>
      <c r="D726" s="61"/>
      <c r="E726" s="61"/>
      <c r="F726" s="61"/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</row>
    <row r="727" ht="16.5" customHeight="1">
      <c r="A727" s="61"/>
      <c r="B727" s="61"/>
      <c r="C727" s="61"/>
      <c r="D727" s="61"/>
      <c r="E727" s="61"/>
      <c r="F727" s="61"/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</row>
    <row r="728" ht="16.5" customHeight="1">
      <c r="A728" s="61"/>
      <c r="B728" s="61"/>
      <c r="C728" s="61"/>
      <c r="D728" s="61"/>
      <c r="E728" s="61"/>
      <c r="F728" s="61"/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</row>
    <row r="729" ht="16.5" customHeight="1">
      <c r="A729" s="61"/>
      <c r="B729" s="61"/>
      <c r="C729" s="61"/>
      <c r="D729" s="61"/>
      <c r="E729" s="61"/>
      <c r="F729" s="61"/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</row>
    <row r="730" ht="16.5" customHeight="1">
      <c r="A730" s="61"/>
      <c r="B730" s="61"/>
      <c r="C730" s="61"/>
      <c r="D730" s="61"/>
      <c r="E730" s="61"/>
      <c r="F730" s="61"/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</row>
    <row r="731" ht="16.5" customHeight="1">
      <c r="A731" s="61"/>
      <c r="B731" s="61"/>
      <c r="C731" s="61"/>
      <c r="D731" s="61"/>
      <c r="E731" s="61"/>
      <c r="F731" s="61"/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</row>
    <row r="732" ht="16.5" customHeight="1">
      <c r="A732" s="61"/>
      <c r="B732" s="61"/>
      <c r="C732" s="61"/>
      <c r="D732" s="61"/>
      <c r="E732" s="61"/>
      <c r="F732" s="61"/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</row>
    <row r="733" ht="16.5" customHeight="1">
      <c r="A733" s="61"/>
      <c r="B733" s="61"/>
      <c r="C733" s="61"/>
      <c r="D733" s="61"/>
      <c r="E733" s="61"/>
      <c r="F733" s="61"/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</row>
    <row r="734" ht="16.5" customHeight="1">
      <c r="A734" s="61"/>
      <c r="B734" s="61"/>
      <c r="C734" s="61"/>
      <c r="D734" s="61"/>
      <c r="E734" s="61"/>
      <c r="F734" s="61"/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</row>
    <row r="735" ht="16.5" customHeight="1">
      <c r="A735" s="61"/>
      <c r="B735" s="61"/>
      <c r="C735" s="61"/>
      <c r="D735" s="61"/>
      <c r="E735" s="61"/>
      <c r="F735" s="61"/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</row>
    <row r="736" ht="16.5" customHeight="1">
      <c r="A736" s="61"/>
      <c r="B736" s="61"/>
      <c r="C736" s="61"/>
      <c r="D736" s="61"/>
      <c r="E736" s="61"/>
      <c r="F736" s="61"/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</row>
    <row r="737" ht="16.5" customHeight="1">
      <c r="A737" s="61"/>
      <c r="B737" s="61"/>
      <c r="C737" s="61"/>
      <c r="D737" s="61"/>
      <c r="E737" s="61"/>
      <c r="F737" s="61"/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</row>
    <row r="738" ht="16.5" customHeight="1">
      <c r="A738" s="61"/>
      <c r="B738" s="61"/>
      <c r="C738" s="61"/>
      <c r="D738" s="61"/>
      <c r="E738" s="61"/>
      <c r="F738" s="61"/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</row>
    <row r="739" ht="16.5" customHeight="1">
      <c r="A739" s="61"/>
      <c r="B739" s="61"/>
      <c r="C739" s="61"/>
      <c r="D739" s="61"/>
      <c r="E739" s="61"/>
      <c r="F739" s="61"/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</row>
    <row r="740" ht="16.5" customHeight="1">
      <c r="A740" s="61"/>
      <c r="B740" s="61"/>
      <c r="C740" s="61"/>
      <c r="D740" s="61"/>
      <c r="E740" s="61"/>
      <c r="F740" s="61"/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</row>
    <row r="741" ht="16.5" customHeight="1">
      <c r="A741" s="61"/>
      <c r="B741" s="61"/>
      <c r="C741" s="61"/>
      <c r="D741" s="61"/>
      <c r="E741" s="61"/>
      <c r="F741" s="61"/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</row>
    <row r="742" ht="16.5" customHeight="1">
      <c r="A742" s="61"/>
      <c r="B742" s="61"/>
      <c r="C742" s="61"/>
      <c r="D742" s="61"/>
      <c r="E742" s="61"/>
      <c r="F742" s="61"/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</row>
    <row r="743" ht="16.5" customHeight="1">
      <c r="A743" s="61"/>
      <c r="B743" s="61"/>
      <c r="C743" s="61"/>
      <c r="D743" s="61"/>
      <c r="E743" s="61"/>
      <c r="F743" s="61"/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</row>
    <row r="744" ht="16.5" customHeight="1">
      <c r="A744" s="61"/>
      <c r="B744" s="61"/>
      <c r="C744" s="61"/>
      <c r="D744" s="61"/>
      <c r="E744" s="61"/>
      <c r="F744" s="61"/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</row>
    <row r="745" ht="16.5" customHeight="1">
      <c r="A745" s="61"/>
      <c r="B745" s="61"/>
      <c r="C745" s="61"/>
      <c r="D745" s="61"/>
      <c r="E745" s="61"/>
      <c r="F745" s="61"/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</row>
    <row r="746" ht="16.5" customHeight="1">
      <c r="A746" s="61"/>
      <c r="B746" s="61"/>
      <c r="C746" s="61"/>
      <c r="D746" s="61"/>
      <c r="E746" s="61"/>
      <c r="F746" s="61"/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</row>
    <row r="747" ht="16.5" customHeight="1">
      <c r="A747" s="61"/>
      <c r="B747" s="61"/>
      <c r="C747" s="61"/>
      <c r="D747" s="61"/>
      <c r="E747" s="61"/>
      <c r="F747" s="61"/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</row>
    <row r="748" ht="16.5" customHeight="1">
      <c r="A748" s="61"/>
      <c r="B748" s="61"/>
      <c r="C748" s="61"/>
      <c r="D748" s="61"/>
      <c r="E748" s="61"/>
      <c r="F748" s="61"/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</row>
    <row r="749" ht="16.5" customHeight="1">
      <c r="A749" s="61"/>
      <c r="B749" s="61"/>
      <c r="C749" s="61"/>
      <c r="D749" s="61"/>
      <c r="E749" s="61"/>
      <c r="F749" s="61"/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</row>
    <row r="750" ht="16.5" customHeight="1">
      <c r="A750" s="61"/>
      <c r="B750" s="61"/>
      <c r="C750" s="61"/>
      <c r="D750" s="61"/>
      <c r="E750" s="61"/>
      <c r="F750" s="61"/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</row>
    <row r="751" ht="16.5" customHeight="1">
      <c r="A751" s="61"/>
      <c r="B751" s="61"/>
      <c r="C751" s="61"/>
      <c r="D751" s="61"/>
      <c r="E751" s="61"/>
      <c r="F751" s="61"/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</row>
    <row r="752" ht="16.5" customHeight="1">
      <c r="A752" s="61"/>
      <c r="B752" s="61"/>
      <c r="C752" s="61"/>
      <c r="D752" s="61"/>
      <c r="E752" s="61"/>
      <c r="F752" s="61"/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</row>
    <row r="753" ht="16.5" customHeight="1">
      <c r="A753" s="61"/>
      <c r="B753" s="61"/>
      <c r="C753" s="61"/>
      <c r="D753" s="61"/>
      <c r="E753" s="61"/>
      <c r="F753" s="61"/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</row>
    <row r="754" ht="16.5" customHeight="1">
      <c r="A754" s="61"/>
      <c r="B754" s="61"/>
      <c r="C754" s="61"/>
      <c r="D754" s="61"/>
      <c r="E754" s="61"/>
      <c r="F754" s="61"/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</row>
    <row r="755" ht="16.5" customHeight="1">
      <c r="A755" s="61"/>
      <c r="B755" s="61"/>
      <c r="C755" s="61"/>
      <c r="D755" s="61"/>
      <c r="E755" s="61"/>
      <c r="F755" s="61"/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</row>
    <row r="756" ht="16.5" customHeight="1">
      <c r="A756" s="61"/>
      <c r="B756" s="61"/>
      <c r="C756" s="61"/>
      <c r="D756" s="61"/>
      <c r="E756" s="61"/>
      <c r="F756" s="61"/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</row>
    <row r="757" ht="16.5" customHeight="1">
      <c r="A757" s="61"/>
      <c r="B757" s="61"/>
      <c r="C757" s="61"/>
      <c r="D757" s="61"/>
      <c r="E757" s="61"/>
      <c r="F757" s="61"/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</row>
    <row r="758" ht="16.5" customHeight="1">
      <c r="A758" s="61"/>
      <c r="B758" s="61"/>
      <c r="C758" s="61"/>
      <c r="D758" s="61"/>
      <c r="E758" s="61"/>
      <c r="F758" s="61"/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</row>
    <row r="759" ht="16.5" customHeight="1">
      <c r="A759" s="61"/>
      <c r="B759" s="61"/>
      <c r="C759" s="61"/>
      <c r="D759" s="61"/>
      <c r="E759" s="61"/>
      <c r="F759" s="61"/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</row>
    <row r="760" ht="16.5" customHeight="1">
      <c r="A760" s="61"/>
      <c r="B760" s="61"/>
      <c r="C760" s="61"/>
      <c r="D760" s="61"/>
      <c r="E760" s="61"/>
      <c r="F760" s="61"/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</row>
    <row r="761" ht="16.5" customHeight="1">
      <c r="A761" s="61"/>
      <c r="B761" s="61"/>
      <c r="C761" s="61"/>
      <c r="D761" s="61"/>
      <c r="E761" s="61"/>
      <c r="F761" s="61"/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</row>
    <row r="762" ht="16.5" customHeight="1">
      <c r="A762" s="61"/>
      <c r="B762" s="61"/>
      <c r="C762" s="61"/>
      <c r="D762" s="61"/>
      <c r="E762" s="61"/>
      <c r="F762" s="61"/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</row>
    <row r="763" ht="16.5" customHeight="1">
      <c r="A763" s="61"/>
      <c r="B763" s="61"/>
      <c r="C763" s="61"/>
      <c r="D763" s="61"/>
      <c r="E763" s="61"/>
      <c r="F763" s="61"/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</row>
    <row r="764" ht="16.5" customHeight="1">
      <c r="A764" s="61"/>
      <c r="B764" s="61"/>
      <c r="C764" s="61"/>
      <c r="D764" s="61"/>
      <c r="E764" s="61"/>
      <c r="F764" s="61"/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</row>
    <row r="765" ht="16.5" customHeight="1">
      <c r="A765" s="61"/>
      <c r="B765" s="61"/>
      <c r="C765" s="61"/>
      <c r="D765" s="61"/>
      <c r="E765" s="61"/>
      <c r="F765" s="61"/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</row>
    <row r="766" ht="16.5" customHeight="1">
      <c r="A766" s="61"/>
      <c r="B766" s="61"/>
      <c r="C766" s="61"/>
      <c r="D766" s="61"/>
      <c r="E766" s="61"/>
      <c r="F766" s="61"/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</row>
    <row r="767" ht="16.5" customHeight="1">
      <c r="A767" s="61"/>
      <c r="B767" s="61"/>
      <c r="C767" s="61"/>
      <c r="D767" s="61"/>
      <c r="E767" s="61"/>
      <c r="F767" s="61"/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</row>
    <row r="768" ht="16.5" customHeight="1">
      <c r="A768" s="61"/>
      <c r="B768" s="61"/>
      <c r="C768" s="61"/>
      <c r="D768" s="61"/>
      <c r="E768" s="61"/>
      <c r="F768" s="61"/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</row>
    <row r="769" ht="16.5" customHeight="1">
      <c r="A769" s="61"/>
      <c r="B769" s="61"/>
      <c r="C769" s="61"/>
      <c r="D769" s="61"/>
      <c r="E769" s="61"/>
      <c r="F769" s="61"/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</row>
    <row r="770" ht="16.5" customHeight="1">
      <c r="A770" s="61"/>
      <c r="B770" s="61"/>
      <c r="C770" s="61"/>
      <c r="D770" s="61"/>
      <c r="E770" s="61"/>
      <c r="F770" s="61"/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</row>
    <row r="771" ht="16.5" customHeight="1">
      <c r="A771" s="61"/>
      <c r="B771" s="61"/>
      <c r="C771" s="61"/>
      <c r="D771" s="61"/>
      <c r="E771" s="61"/>
      <c r="F771" s="61"/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</row>
    <row r="772" ht="16.5" customHeight="1">
      <c r="A772" s="61"/>
      <c r="B772" s="61"/>
      <c r="C772" s="61"/>
      <c r="D772" s="61"/>
      <c r="E772" s="61"/>
      <c r="F772" s="61"/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</row>
    <row r="773" ht="16.5" customHeight="1">
      <c r="A773" s="61"/>
      <c r="B773" s="61"/>
      <c r="C773" s="61"/>
      <c r="D773" s="61"/>
      <c r="E773" s="61"/>
      <c r="F773" s="61"/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</row>
    <row r="774" ht="16.5" customHeight="1">
      <c r="A774" s="61"/>
      <c r="B774" s="61"/>
      <c r="C774" s="61"/>
      <c r="D774" s="61"/>
      <c r="E774" s="61"/>
      <c r="F774" s="61"/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</row>
    <row r="775" ht="16.5" customHeight="1">
      <c r="A775" s="61"/>
      <c r="B775" s="61"/>
      <c r="C775" s="61"/>
      <c r="D775" s="61"/>
      <c r="E775" s="61"/>
      <c r="F775" s="61"/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</row>
    <row r="776" ht="16.5" customHeight="1">
      <c r="A776" s="61"/>
      <c r="B776" s="61"/>
      <c r="C776" s="61"/>
      <c r="D776" s="61"/>
      <c r="E776" s="61"/>
      <c r="F776" s="61"/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</row>
    <row r="777" ht="16.5" customHeight="1">
      <c r="A777" s="61"/>
      <c r="B777" s="61"/>
      <c r="C777" s="61"/>
      <c r="D777" s="61"/>
      <c r="E777" s="61"/>
      <c r="F777" s="61"/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</row>
    <row r="778" ht="16.5" customHeight="1">
      <c r="A778" s="61"/>
      <c r="B778" s="61"/>
      <c r="C778" s="61"/>
      <c r="D778" s="61"/>
      <c r="E778" s="61"/>
      <c r="F778" s="61"/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</row>
    <row r="779" ht="16.5" customHeight="1">
      <c r="A779" s="61"/>
      <c r="B779" s="61"/>
      <c r="C779" s="61"/>
      <c r="D779" s="61"/>
      <c r="E779" s="61"/>
      <c r="F779" s="61"/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</row>
    <row r="780" ht="16.5" customHeight="1">
      <c r="A780" s="61"/>
      <c r="B780" s="61"/>
      <c r="C780" s="61"/>
      <c r="D780" s="61"/>
      <c r="E780" s="61"/>
      <c r="F780" s="61"/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</row>
    <row r="781" ht="16.5" customHeight="1">
      <c r="A781" s="61"/>
      <c r="B781" s="61"/>
      <c r="C781" s="61"/>
      <c r="D781" s="61"/>
      <c r="E781" s="61"/>
      <c r="F781" s="61"/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</row>
    <row r="782" ht="16.5" customHeight="1">
      <c r="A782" s="61"/>
      <c r="B782" s="61"/>
      <c r="C782" s="61"/>
      <c r="D782" s="61"/>
      <c r="E782" s="61"/>
      <c r="F782" s="61"/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</row>
    <row r="783" ht="16.5" customHeight="1">
      <c r="A783" s="61"/>
      <c r="B783" s="61"/>
      <c r="C783" s="61"/>
      <c r="D783" s="61"/>
      <c r="E783" s="61"/>
      <c r="F783" s="61"/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</row>
    <row r="784" ht="16.5" customHeight="1">
      <c r="A784" s="61"/>
      <c r="B784" s="61"/>
      <c r="C784" s="61"/>
      <c r="D784" s="61"/>
      <c r="E784" s="61"/>
      <c r="F784" s="61"/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</row>
    <row r="785" ht="16.5" customHeight="1">
      <c r="A785" s="61"/>
      <c r="B785" s="61"/>
      <c r="C785" s="61"/>
      <c r="D785" s="61"/>
      <c r="E785" s="61"/>
      <c r="F785" s="61"/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</row>
    <row r="786" ht="16.5" customHeight="1">
      <c r="A786" s="61"/>
      <c r="B786" s="61"/>
      <c r="C786" s="61"/>
      <c r="D786" s="61"/>
      <c r="E786" s="61"/>
      <c r="F786" s="61"/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</row>
    <row r="787" ht="16.5" customHeight="1">
      <c r="A787" s="61"/>
      <c r="B787" s="61"/>
      <c r="C787" s="61"/>
      <c r="D787" s="61"/>
      <c r="E787" s="61"/>
      <c r="F787" s="61"/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</row>
    <row r="788" ht="16.5" customHeight="1">
      <c r="A788" s="61"/>
      <c r="B788" s="61"/>
      <c r="C788" s="61"/>
      <c r="D788" s="61"/>
      <c r="E788" s="61"/>
      <c r="F788" s="61"/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</row>
    <row r="789" ht="16.5" customHeight="1">
      <c r="A789" s="61"/>
      <c r="B789" s="61"/>
      <c r="C789" s="61"/>
      <c r="D789" s="61"/>
      <c r="E789" s="61"/>
      <c r="F789" s="61"/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</row>
    <row r="790" ht="16.5" customHeight="1">
      <c r="A790" s="61"/>
      <c r="B790" s="61"/>
      <c r="C790" s="61"/>
      <c r="D790" s="61"/>
      <c r="E790" s="61"/>
      <c r="F790" s="61"/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</row>
    <row r="791" ht="16.5" customHeight="1">
      <c r="A791" s="61"/>
      <c r="B791" s="61"/>
      <c r="C791" s="61"/>
      <c r="D791" s="61"/>
      <c r="E791" s="61"/>
      <c r="F791" s="61"/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</row>
    <row r="792" ht="16.5" customHeight="1">
      <c r="A792" s="61"/>
      <c r="B792" s="61"/>
      <c r="C792" s="61"/>
      <c r="D792" s="61"/>
      <c r="E792" s="61"/>
      <c r="F792" s="61"/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</row>
    <row r="793" ht="16.5" customHeight="1">
      <c r="A793" s="61"/>
      <c r="B793" s="61"/>
      <c r="C793" s="61"/>
      <c r="D793" s="61"/>
      <c r="E793" s="61"/>
      <c r="F793" s="61"/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</row>
    <row r="794" ht="16.5" customHeight="1">
      <c r="A794" s="61"/>
      <c r="B794" s="61"/>
      <c r="C794" s="61"/>
      <c r="D794" s="61"/>
      <c r="E794" s="61"/>
      <c r="F794" s="61"/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</row>
    <row r="795" ht="16.5" customHeight="1">
      <c r="A795" s="61"/>
      <c r="B795" s="61"/>
      <c r="C795" s="61"/>
      <c r="D795" s="61"/>
      <c r="E795" s="61"/>
      <c r="F795" s="61"/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</row>
    <row r="796" ht="16.5" customHeight="1">
      <c r="A796" s="61"/>
      <c r="B796" s="61"/>
      <c r="C796" s="61"/>
      <c r="D796" s="61"/>
      <c r="E796" s="61"/>
      <c r="F796" s="61"/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</row>
    <row r="797" ht="16.5" customHeight="1">
      <c r="A797" s="61"/>
      <c r="B797" s="61"/>
      <c r="C797" s="61"/>
      <c r="D797" s="61"/>
      <c r="E797" s="61"/>
      <c r="F797" s="61"/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</row>
    <row r="798" ht="16.5" customHeight="1">
      <c r="A798" s="61"/>
      <c r="B798" s="61"/>
      <c r="C798" s="61"/>
      <c r="D798" s="61"/>
      <c r="E798" s="61"/>
      <c r="F798" s="61"/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</row>
    <row r="799" ht="16.5" customHeight="1">
      <c r="A799" s="61"/>
      <c r="B799" s="61"/>
      <c r="C799" s="61"/>
      <c r="D799" s="61"/>
      <c r="E799" s="61"/>
      <c r="F799" s="61"/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</row>
    <row r="800" ht="16.5" customHeight="1">
      <c r="A800" s="61"/>
      <c r="B800" s="61"/>
      <c r="C800" s="61"/>
      <c r="D800" s="61"/>
      <c r="E800" s="61"/>
      <c r="F800" s="61"/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</row>
    <row r="801" ht="16.5" customHeight="1">
      <c r="A801" s="61"/>
      <c r="B801" s="61"/>
      <c r="C801" s="61"/>
      <c r="D801" s="61"/>
      <c r="E801" s="61"/>
      <c r="F801" s="61"/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</row>
    <row r="802" ht="16.5" customHeight="1">
      <c r="A802" s="61"/>
      <c r="B802" s="61"/>
      <c r="C802" s="61"/>
      <c r="D802" s="61"/>
      <c r="E802" s="61"/>
      <c r="F802" s="61"/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</row>
    <row r="803" ht="16.5" customHeight="1">
      <c r="A803" s="61"/>
      <c r="B803" s="61"/>
      <c r="C803" s="61"/>
      <c r="D803" s="61"/>
      <c r="E803" s="61"/>
      <c r="F803" s="61"/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</row>
    <row r="804" ht="16.5" customHeight="1">
      <c r="A804" s="61"/>
      <c r="B804" s="61"/>
      <c r="C804" s="61"/>
      <c r="D804" s="61"/>
      <c r="E804" s="61"/>
      <c r="F804" s="61"/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</row>
    <row r="805" ht="16.5" customHeight="1">
      <c r="A805" s="61"/>
      <c r="B805" s="61"/>
      <c r="C805" s="61"/>
      <c r="D805" s="61"/>
      <c r="E805" s="61"/>
      <c r="F805" s="61"/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</row>
    <row r="806" ht="16.5" customHeight="1">
      <c r="A806" s="61"/>
      <c r="B806" s="61"/>
      <c r="C806" s="61"/>
      <c r="D806" s="61"/>
      <c r="E806" s="61"/>
      <c r="F806" s="61"/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</row>
    <row r="807" ht="16.5" customHeight="1">
      <c r="A807" s="61"/>
      <c r="B807" s="61"/>
      <c r="C807" s="61"/>
      <c r="D807" s="61"/>
      <c r="E807" s="61"/>
      <c r="F807" s="61"/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</row>
    <row r="808" ht="16.5" customHeight="1">
      <c r="A808" s="61"/>
      <c r="B808" s="61"/>
      <c r="C808" s="61"/>
      <c r="D808" s="61"/>
      <c r="E808" s="61"/>
      <c r="F808" s="61"/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</row>
    <row r="809" ht="16.5" customHeight="1">
      <c r="A809" s="61"/>
      <c r="B809" s="61"/>
      <c r="C809" s="61"/>
      <c r="D809" s="61"/>
      <c r="E809" s="61"/>
      <c r="F809" s="61"/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</row>
    <row r="810" ht="16.5" customHeight="1">
      <c r="A810" s="61"/>
      <c r="B810" s="61"/>
      <c r="C810" s="61"/>
      <c r="D810" s="61"/>
      <c r="E810" s="61"/>
      <c r="F810" s="61"/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</row>
    <row r="811" ht="16.5" customHeight="1">
      <c r="A811" s="61"/>
      <c r="B811" s="61"/>
      <c r="C811" s="61"/>
      <c r="D811" s="61"/>
      <c r="E811" s="61"/>
      <c r="F811" s="61"/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</row>
    <row r="812" ht="16.5" customHeight="1">
      <c r="A812" s="61"/>
      <c r="B812" s="61"/>
      <c r="C812" s="61"/>
      <c r="D812" s="61"/>
      <c r="E812" s="61"/>
      <c r="F812" s="61"/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</row>
    <row r="813" ht="16.5" customHeight="1">
      <c r="A813" s="61"/>
      <c r="B813" s="61"/>
      <c r="C813" s="61"/>
      <c r="D813" s="61"/>
      <c r="E813" s="61"/>
      <c r="F813" s="61"/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</row>
    <row r="814" ht="16.5" customHeight="1">
      <c r="A814" s="61"/>
      <c r="B814" s="61"/>
      <c r="C814" s="61"/>
      <c r="D814" s="61"/>
      <c r="E814" s="61"/>
      <c r="F814" s="61"/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</row>
    <row r="815" ht="16.5" customHeight="1">
      <c r="A815" s="61"/>
      <c r="B815" s="61"/>
      <c r="C815" s="61"/>
      <c r="D815" s="61"/>
      <c r="E815" s="61"/>
      <c r="F815" s="61"/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</row>
    <row r="816" ht="16.5" customHeight="1">
      <c r="A816" s="61"/>
      <c r="B816" s="61"/>
      <c r="C816" s="61"/>
      <c r="D816" s="61"/>
      <c r="E816" s="61"/>
      <c r="F816" s="61"/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</row>
    <row r="817" ht="16.5" customHeight="1">
      <c r="A817" s="61"/>
      <c r="B817" s="61"/>
      <c r="C817" s="61"/>
      <c r="D817" s="61"/>
      <c r="E817" s="61"/>
      <c r="F817" s="61"/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</row>
    <row r="818" ht="16.5" customHeight="1">
      <c r="A818" s="61"/>
      <c r="B818" s="61"/>
      <c r="C818" s="61"/>
      <c r="D818" s="61"/>
      <c r="E818" s="61"/>
      <c r="F818" s="61"/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</row>
    <row r="819" ht="16.5" customHeight="1">
      <c r="A819" s="61"/>
      <c r="B819" s="61"/>
      <c r="C819" s="61"/>
      <c r="D819" s="61"/>
      <c r="E819" s="61"/>
      <c r="F819" s="61"/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</row>
    <row r="820" ht="16.5" customHeight="1">
      <c r="A820" s="61"/>
      <c r="B820" s="61"/>
      <c r="C820" s="61"/>
      <c r="D820" s="61"/>
      <c r="E820" s="61"/>
      <c r="F820" s="61"/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</row>
    <row r="821" ht="16.5" customHeight="1">
      <c r="A821" s="61"/>
      <c r="B821" s="61"/>
      <c r="C821" s="61"/>
      <c r="D821" s="61"/>
      <c r="E821" s="61"/>
      <c r="F821" s="61"/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</row>
    <row r="822" ht="16.5" customHeight="1">
      <c r="A822" s="61"/>
      <c r="B822" s="61"/>
      <c r="C822" s="61"/>
      <c r="D822" s="61"/>
      <c r="E822" s="61"/>
      <c r="F822" s="61"/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</row>
    <row r="823" ht="16.5" customHeight="1">
      <c r="A823" s="61"/>
      <c r="B823" s="61"/>
      <c r="C823" s="61"/>
      <c r="D823" s="61"/>
      <c r="E823" s="61"/>
      <c r="F823" s="61"/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</row>
    <row r="824" ht="16.5" customHeight="1">
      <c r="A824" s="61"/>
      <c r="B824" s="61"/>
      <c r="C824" s="61"/>
      <c r="D824" s="61"/>
      <c r="E824" s="61"/>
      <c r="F824" s="61"/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</row>
    <row r="825" ht="16.5" customHeight="1">
      <c r="A825" s="61"/>
      <c r="B825" s="61"/>
      <c r="C825" s="61"/>
      <c r="D825" s="61"/>
      <c r="E825" s="61"/>
      <c r="F825" s="61"/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</row>
    <row r="826" ht="16.5" customHeight="1">
      <c r="A826" s="61"/>
      <c r="B826" s="61"/>
      <c r="C826" s="61"/>
      <c r="D826" s="61"/>
      <c r="E826" s="61"/>
      <c r="F826" s="61"/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</row>
    <row r="827" ht="16.5" customHeight="1">
      <c r="A827" s="61"/>
      <c r="B827" s="61"/>
      <c r="C827" s="61"/>
      <c r="D827" s="61"/>
      <c r="E827" s="61"/>
      <c r="F827" s="61"/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</row>
    <row r="828" ht="16.5" customHeight="1">
      <c r="A828" s="61"/>
      <c r="B828" s="61"/>
      <c r="C828" s="61"/>
      <c r="D828" s="61"/>
      <c r="E828" s="61"/>
      <c r="F828" s="61"/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</row>
    <row r="829" ht="16.5" customHeight="1">
      <c r="A829" s="61"/>
      <c r="B829" s="61"/>
      <c r="C829" s="61"/>
      <c r="D829" s="61"/>
      <c r="E829" s="61"/>
      <c r="F829" s="61"/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</row>
    <row r="830" ht="16.5" customHeight="1">
      <c r="A830" s="61"/>
      <c r="B830" s="61"/>
      <c r="C830" s="61"/>
      <c r="D830" s="61"/>
      <c r="E830" s="61"/>
      <c r="F830" s="61"/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</row>
    <row r="831" ht="16.5" customHeight="1">
      <c r="A831" s="61"/>
      <c r="B831" s="61"/>
      <c r="C831" s="61"/>
      <c r="D831" s="61"/>
      <c r="E831" s="61"/>
      <c r="F831" s="61"/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</row>
    <row r="832" ht="16.5" customHeight="1">
      <c r="A832" s="61"/>
      <c r="B832" s="61"/>
      <c r="C832" s="61"/>
      <c r="D832" s="61"/>
      <c r="E832" s="61"/>
      <c r="F832" s="61"/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</row>
    <row r="833" ht="16.5" customHeight="1">
      <c r="A833" s="61"/>
      <c r="B833" s="61"/>
      <c r="C833" s="61"/>
      <c r="D833" s="61"/>
      <c r="E833" s="61"/>
      <c r="F833" s="61"/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</row>
    <row r="834" ht="16.5" customHeight="1">
      <c r="A834" s="61"/>
      <c r="B834" s="61"/>
      <c r="C834" s="61"/>
      <c r="D834" s="61"/>
      <c r="E834" s="61"/>
      <c r="F834" s="61"/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</row>
    <row r="835" ht="16.5" customHeight="1">
      <c r="A835" s="61"/>
      <c r="B835" s="61"/>
      <c r="C835" s="61"/>
      <c r="D835" s="61"/>
      <c r="E835" s="61"/>
      <c r="F835" s="61"/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</row>
    <row r="836" ht="16.5" customHeight="1">
      <c r="A836" s="61"/>
      <c r="B836" s="61"/>
      <c r="C836" s="61"/>
      <c r="D836" s="61"/>
      <c r="E836" s="61"/>
      <c r="F836" s="61"/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</row>
    <row r="837" ht="16.5" customHeight="1">
      <c r="A837" s="61"/>
      <c r="B837" s="61"/>
      <c r="C837" s="61"/>
      <c r="D837" s="61"/>
      <c r="E837" s="61"/>
      <c r="F837" s="61"/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</row>
    <row r="838" ht="16.5" customHeight="1">
      <c r="A838" s="61"/>
      <c r="B838" s="61"/>
      <c r="C838" s="61"/>
      <c r="D838" s="61"/>
      <c r="E838" s="61"/>
      <c r="F838" s="61"/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</row>
    <row r="839" ht="16.5" customHeight="1">
      <c r="A839" s="61"/>
      <c r="B839" s="61"/>
      <c r="C839" s="61"/>
      <c r="D839" s="61"/>
      <c r="E839" s="61"/>
      <c r="F839" s="61"/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</row>
    <row r="840" ht="16.5" customHeight="1">
      <c r="A840" s="61"/>
      <c r="B840" s="61"/>
      <c r="C840" s="61"/>
      <c r="D840" s="61"/>
      <c r="E840" s="61"/>
      <c r="F840" s="61"/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</row>
    <row r="841" ht="16.5" customHeight="1">
      <c r="A841" s="61"/>
      <c r="B841" s="61"/>
      <c r="C841" s="61"/>
      <c r="D841" s="61"/>
      <c r="E841" s="61"/>
      <c r="F841" s="61"/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</row>
    <row r="842" ht="16.5" customHeight="1">
      <c r="A842" s="61"/>
      <c r="B842" s="61"/>
      <c r="C842" s="61"/>
      <c r="D842" s="61"/>
      <c r="E842" s="61"/>
      <c r="F842" s="61"/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</row>
    <row r="843" ht="16.5" customHeight="1">
      <c r="A843" s="61"/>
      <c r="B843" s="61"/>
      <c r="C843" s="61"/>
      <c r="D843" s="61"/>
      <c r="E843" s="61"/>
      <c r="F843" s="61"/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</row>
    <row r="844" ht="16.5" customHeight="1">
      <c r="A844" s="61"/>
      <c r="B844" s="61"/>
      <c r="C844" s="61"/>
      <c r="D844" s="61"/>
      <c r="E844" s="61"/>
      <c r="F844" s="61"/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</row>
    <row r="845" ht="16.5" customHeight="1">
      <c r="A845" s="61"/>
      <c r="B845" s="61"/>
      <c r="C845" s="61"/>
      <c r="D845" s="61"/>
      <c r="E845" s="61"/>
      <c r="F845" s="61"/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</row>
    <row r="846" ht="16.5" customHeight="1">
      <c r="A846" s="61"/>
      <c r="B846" s="61"/>
      <c r="C846" s="61"/>
      <c r="D846" s="61"/>
      <c r="E846" s="61"/>
      <c r="F846" s="61"/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</row>
    <row r="847" ht="16.5" customHeight="1">
      <c r="A847" s="61"/>
      <c r="B847" s="61"/>
      <c r="C847" s="61"/>
      <c r="D847" s="61"/>
      <c r="E847" s="61"/>
      <c r="F847" s="61"/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</row>
    <row r="848" ht="16.5" customHeight="1">
      <c r="A848" s="61"/>
      <c r="B848" s="61"/>
      <c r="C848" s="61"/>
      <c r="D848" s="61"/>
      <c r="E848" s="61"/>
      <c r="F848" s="61"/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</row>
    <row r="849" ht="16.5" customHeight="1">
      <c r="A849" s="61"/>
      <c r="B849" s="61"/>
      <c r="C849" s="61"/>
      <c r="D849" s="61"/>
      <c r="E849" s="61"/>
      <c r="F849" s="61"/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</row>
    <row r="850" ht="16.5" customHeight="1">
      <c r="A850" s="61"/>
      <c r="B850" s="61"/>
      <c r="C850" s="61"/>
      <c r="D850" s="61"/>
      <c r="E850" s="61"/>
      <c r="F850" s="61"/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</row>
    <row r="851" ht="16.5" customHeight="1">
      <c r="A851" s="61"/>
      <c r="B851" s="61"/>
      <c r="C851" s="61"/>
      <c r="D851" s="61"/>
      <c r="E851" s="61"/>
      <c r="F851" s="61"/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</row>
    <row r="852" ht="16.5" customHeight="1">
      <c r="A852" s="61"/>
      <c r="B852" s="61"/>
      <c r="C852" s="61"/>
      <c r="D852" s="61"/>
      <c r="E852" s="61"/>
      <c r="F852" s="61"/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</row>
    <row r="853" ht="16.5" customHeight="1">
      <c r="A853" s="61"/>
      <c r="B853" s="61"/>
      <c r="C853" s="61"/>
      <c r="D853" s="61"/>
      <c r="E853" s="61"/>
      <c r="F853" s="61"/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</row>
    <row r="854" ht="16.5" customHeight="1">
      <c r="A854" s="61"/>
      <c r="B854" s="61"/>
      <c r="C854" s="61"/>
      <c r="D854" s="61"/>
      <c r="E854" s="61"/>
      <c r="F854" s="61"/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</row>
    <row r="855" ht="16.5" customHeight="1">
      <c r="A855" s="61"/>
      <c r="B855" s="61"/>
      <c r="C855" s="61"/>
      <c r="D855" s="61"/>
      <c r="E855" s="61"/>
      <c r="F855" s="61"/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</row>
    <row r="856" ht="16.5" customHeight="1">
      <c r="A856" s="61"/>
      <c r="B856" s="61"/>
      <c r="C856" s="61"/>
      <c r="D856" s="61"/>
      <c r="E856" s="61"/>
      <c r="F856" s="61"/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</row>
    <row r="857" ht="16.5" customHeight="1">
      <c r="A857" s="61"/>
      <c r="B857" s="61"/>
      <c r="C857" s="61"/>
      <c r="D857" s="61"/>
      <c r="E857" s="61"/>
      <c r="F857" s="61"/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</row>
    <row r="858" ht="16.5" customHeight="1">
      <c r="A858" s="61"/>
      <c r="B858" s="61"/>
      <c r="C858" s="61"/>
      <c r="D858" s="61"/>
      <c r="E858" s="61"/>
      <c r="F858" s="61"/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</row>
    <row r="859" ht="16.5" customHeight="1">
      <c r="A859" s="61"/>
      <c r="B859" s="61"/>
      <c r="C859" s="61"/>
      <c r="D859" s="61"/>
      <c r="E859" s="61"/>
      <c r="F859" s="61"/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</row>
    <row r="860" ht="16.5" customHeight="1">
      <c r="A860" s="61"/>
      <c r="B860" s="61"/>
      <c r="C860" s="61"/>
      <c r="D860" s="61"/>
      <c r="E860" s="61"/>
      <c r="F860" s="61"/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</row>
    <row r="861" ht="16.5" customHeight="1">
      <c r="A861" s="61"/>
      <c r="B861" s="61"/>
      <c r="C861" s="61"/>
      <c r="D861" s="61"/>
      <c r="E861" s="61"/>
      <c r="F861" s="61"/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</row>
    <row r="862" ht="16.5" customHeight="1">
      <c r="A862" s="61"/>
      <c r="B862" s="61"/>
      <c r="C862" s="61"/>
      <c r="D862" s="61"/>
      <c r="E862" s="61"/>
      <c r="F862" s="61"/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</row>
    <row r="863" ht="16.5" customHeight="1">
      <c r="A863" s="61"/>
      <c r="B863" s="61"/>
      <c r="C863" s="61"/>
      <c r="D863" s="61"/>
      <c r="E863" s="61"/>
      <c r="F863" s="61"/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</row>
    <row r="864" ht="16.5" customHeight="1">
      <c r="A864" s="61"/>
      <c r="B864" s="61"/>
      <c r="C864" s="61"/>
      <c r="D864" s="61"/>
      <c r="E864" s="61"/>
      <c r="F864" s="61"/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</row>
    <row r="865" ht="16.5" customHeight="1">
      <c r="A865" s="61"/>
      <c r="B865" s="61"/>
      <c r="C865" s="61"/>
      <c r="D865" s="61"/>
      <c r="E865" s="61"/>
      <c r="F865" s="61"/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</row>
    <row r="866" ht="16.5" customHeight="1">
      <c r="A866" s="61"/>
      <c r="B866" s="61"/>
      <c r="C866" s="61"/>
      <c r="D866" s="61"/>
      <c r="E866" s="61"/>
      <c r="F866" s="61"/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</row>
    <row r="867" ht="16.5" customHeight="1">
      <c r="A867" s="61"/>
      <c r="B867" s="61"/>
      <c r="C867" s="61"/>
      <c r="D867" s="61"/>
      <c r="E867" s="61"/>
      <c r="F867" s="61"/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</row>
    <row r="868" ht="16.5" customHeight="1">
      <c r="A868" s="61"/>
      <c r="B868" s="61"/>
      <c r="C868" s="61"/>
      <c r="D868" s="61"/>
      <c r="E868" s="61"/>
      <c r="F868" s="61"/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</row>
    <row r="869" ht="16.5" customHeight="1">
      <c r="A869" s="61"/>
      <c r="B869" s="61"/>
      <c r="C869" s="61"/>
      <c r="D869" s="61"/>
      <c r="E869" s="61"/>
      <c r="F869" s="61"/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</row>
    <row r="870" ht="16.5" customHeight="1">
      <c r="A870" s="61"/>
      <c r="B870" s="61"/>
      <c r="C870" s="61"/>
      <c r="D870" s="61"/>
      <c r="E870" s="61"/>
      <c r="F870" s="61"/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</row>
    <row r="871" ht="16.5" customHeight="1">
      <c r="A871" s="61"/>
      <c r="B871" s="61"/>
      <c r="C871" s="61"/>
      <c r="D871" s="61"/>
      <c r="E871" s="61"/>
      <c r="F871" s="61"/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</row>
    <row r="872" ht="16.5" customHeight="1">
      <c r="A872" s="61"/>
      <c r="B872" s="61"/>
      <c r="C872" s="61"/>
      <c r="D872" s="61"/>
      <c r="E872" s="61"/>
      <c r="F872" s="61"/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</row>
    <row r="873" ht="16.5" customHeight="1">
      <c r="A873" s="61"/>
      <c r="B873" s="61"/>
      <c r="C873" s="61"/>
      <c r="D873" s="61"/>
      <c r="E873" s="61"/>
      <c r="F873" s="61"/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</row>
    <row r="874" ht="16.5" customHeight="1">
      <c r="A874" s="61"/>
      <c r="B874" s="61"/>
      <c r="C874" s="61"/>
      <c r="D874" s="61"/>
      <c r="E874" s="61"/>
      <c r="F874" s="61"/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</row>
    <row r="875" ht="16.5" customHeight="1">
      <c r="A875" s="61"/>
      <c r="B875" s="61"/>
      <c r="C875" s="61"/>
      <c r="D875" s="61"/>
      <c r="E875" s="61"/>
      <c r="F875" s="61"/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</row>
    <row r="876" ht="16.5" customHeight="1">
      <c r="A876" s="61"/>
      <c r="B876" s="61"/>
      <c r="C876" s="61"/>
      <c r="D876" s="61"/>
      <c r="E876" s="61"/>
      <c r="F876" s="61"/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</row>
    <row r="877" ht="16.5" customHeight="1">
      <c r="A877" s="61"/>
      <c r="B877" s="61"/>
      <c r="C877" s="61"/>
      <c r="D877" s="61"/>
      <c r="E877" s="61"/>
      <c r="F877" s="61"/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</row>
    <row r="878" ht="16.5" customHeight="1">
      <c r="A878" s="61"/>
      <c r="B878" s="61"/>
      <c r="C878" s="61"/>
      <c r="D878" s="61"/>
      <c r="E878" s="61"/>
      <c r="F878" s="61"/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</row>
    <row r="879" ht="16.5" customHeight="1">
      <c r="A879" s="61"/>
      <c r="B879" s="61"/>
      <c r="C879" s="61"/>
      <c r="D879" s="61"/>
      <c r="E879" s="61"/>
      <c r="F879" s="61"/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</row>
    <row r="880" ht="16.5" customHeight="1">
      <c r="A880" s="61"/>
      <c r="B880" s="61"/>
      <c r="C880" s="61"/>
      <c r="D880" s="61"/>
      <c r="E880" s="61"/>
      <c r="F880" s="61"/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</row>
    <row r="881" ht="16.5" customHeight="1">
      <c r="A881" s="61"/>
      <c r="B881" s="61"/>
      <c r="C881" s="61"/>
      <c r="D881" s="61"/>
      <c r="E881" s="61"/>
      <c r="F881" s="61"/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</row>
    <row r="882" ht="16.5" customHeight="1">
      <c r="A882" s="61"/>
      <c r="B882" s="61"/>
      <c r="C882" s="61"/>
      <c r="D882" s="61"/>
      <c r="E882" s="61"/>
      <c r="F882" s="61"/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</row>
    <row r="883" ht="16.5" customHeight="1">
      <c r="A883" s="61"/>
      <c r="B883" s="61"/>
      <c r="C883" s="61"/>
      <c r="D883" s="61"/>
      <c r="E883" s="61"/>
      <c r="F883" s="61"/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</row>
    <row r="884" ht="16.5" customHeight="1">
      <c r="A884" s="61"/>
      <c r="B884" s="61"/>
      <c r="C884" s="61"/>
      <c r="D884" s="61"/>
      <c r="E884" s="61"/>
      <c r="F884" s="61"/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</row>
    <row r="885" ht="16.5" customHeight="1">
      <c r="A885" s="61"/>
      <c r="B885" s="61"/>
      <c r="C885" s="61"/>
      <c r="D885" s="61"/>
      <c r="E885" s="61"/>
      <c r="F885" s="61"/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</row>
    <row r="886" ht="16.5" customHeight="1">
      <c r="A886" s="61"/>
      <c r="B886" s="61"/>
      <c r="C886" s="61"/>
      <c r="D886" s="61"/>
      <c r="E886" s="61"/>
      <c r="F886" s="61"/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</row>
    <row r="887" ht="16.5" customHeight="1">
      <c r="A887" s="61"/>
      <c r="B887" s="61"/>
      <c r="C887" s="61"/>
      <c r="D887" s="61"/>
      <c r="E887" s="61"/>
      <c r="F887" s="61"/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</row>
    <row r="888" ht="16.5" customHeight="1">
      <c r="A888" s="61"/>
      <c r="B888" s="61"/>
      <c r="C888" s="61"/>
      <c r="D888" s="61"/>
      <c r="E888" s="61"/>
      <c r="F888" s="61"/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</row>
    <row r="889" ht="16.5" customHeight="1">
      <c r="A889" s="61"/>
      <c r="B889" s="61"/>
      <c r="C889" s="61"/>
      <c r="D889" s="61"/>
      <c r="E889" s="61"/>
      <c r="F889" s="61"/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</row>
    <row r="890" ht="16.5" customHeight="1">
      <c r="A890" s="61"/>
      <c r="B890" s="61"/>
      <c r="C890" s="61"/>
      <c r="D890" s="61"/>
      <c r="E890" s="61"/>
      <c r="F890" s="61"/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</row>
    <row r="891" ht="16.5" customHeight="1">
      <c r="A891" s="61"/>
      <c r="B891" s="61"/>
      <c r="C891" s="61"/>
      <c r="D891" s="61"/>
      <c r="E891" s="61"/>
      <c r="F891" s="61"/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</row>
    <row r="892" ht="16.5" customHeight="1">
      <c r="A892" s="61"/>
      <c r="B892" s="61"/>
      <c r="C892" s="61"/>
      <c r="D892" s="61"/>
      <c r="E892" s="61"/>
      <c r="F892" s="61"/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</row>
    <row r="893" ht="16.5" customHeight="1">
      <c r="A893" s="61"/>
      <c r="B893" s="61"/>
      <c r="C893" s="61"/>
      <c r="D893" s="61"/>
      <c r="E893" s="61"/>
      <c r="F893" s="61"/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</row>
    <row r="894" ht="16.5" customHeight="1">
      <c r="A894" s="61"/>
      <c r="B894" s="61"/>
      <c r="C894" s="61"/>
      <c r="D894" s="61"/>
      <c r="E894" s="61"/>
      <c r="F894" s="61"/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</row>
    <row r="895" ht="16.5" customHeight="1">
      <c r="A895" s="61"/>
      <c r="B895" s="61"/>
      <c r="C895" s="61"/>
      <c r="D895" s="61"/>
      <c r="E895" s="61"/>
      <c r="F895" s="61"/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</row>
    <row r="896" ht="16.5" customHeight="1">
      <c r="A896" s="61"/>
      <c r="B896" s="61"/>
      <c r="C896" s="61"/>
      <c r="D896" s="61"/>
      <c r="E896" s="61"/>
      <c r="F896" s="61"/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</row>
    <row r="897" ht="16.5" customHeight="1">
      <c r="A897" s="61"/>
      <c r="B897" s="61"/>
      <c r="C897" s="61"/>
      <c r="D897" s="61"/>
      <c r="E897" s="61"/>
      <c r="F897" s="61"/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</row>
    <row r="898" ht="16.5" customHeight="1">
      <c r="A898" s="61"/>
      <c r="B898" s="61"/>
      <c r="C898" s="61"/>
      <c r="D898" s="61"/>
      <c r="E898" s="61"/>
      <c r="F898" s="61"/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</row>
    <row r="899" ht="16.5" customHeight="1">
      <c r="A899" s="61"/>
      <c r="B899" s="61"/>
      <c r="C899" s="61"/>
      <c r="D899" s="61"/>
      <c r="E899" s="61"/>
      <c r="F899" s="61"/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</row>
    <row r="900" ht="16.5" customHeight="1">
      <c r="A900" s="61"/>
      <c r="B900" s="61"/>
      <c r="C900" s="61"/>
      <c r="D900" s="61"/>
      <c r="E900" s="61"/>
      <c r="F900" s="61"/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</row>
    <row r="901" ht="16.5" customHeight="1">
      <c r="A901" s="61"/>
      <c r="B901" s="61"/>
      <c r="C901" s="61"/>
      <c r="D901" s="61"/>
      <c r="E901" s="61"/>
      <c r="F901" s="61"/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</row>
    <row r="902" ht="16.5" customHeight="1">
      <c r="A902" s="61"/>
      <c r="B902" s="61"/>
      <c r="C902" s="61"/>
      <c r="D902" s="61"/>
      <c r="E902" s="61"/>
      <c r="F902" s="61"/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</row>
    <row r="903" ht="16.5" customHeight="1">
      <c r="A903" s="61"/>
      <c r="B903" s="61"/>
      <c r="C903" s="61"/>
      <c r="D903" s="61"/>
      <c r="E903" s="61"/>
      <c r="F903" s="61"/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</row>
    <row r="904" ht="16.5" customHeight="1">
      <c r="A904" s="61"/>
      <c r="B904" s="61"/>
      <c r="C904" s="61"/>
      <c r="D904" s="61"/>
      <c r="E904" s="61"/>
      <c r="F904" s="61"/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</row>
    <row r="905" ht="16.5" customHeight="1">
      <c r="A905" s="61"/>
      <c r="B905" s="61"/>
      <c r="C905" s="61"/>
      <c r="D905" s="61"/>
      <c r="E905" s="61"/>
      <c r="F905" s="61"/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</row>
    <row r="906" ht="16.5" customHeight="1">
      <c r="A906" s="61"/>
      <c r="B906" s="61"/>
      <c r="C906" s="61"/>
      <c r="D906" s="61"/>
      <c r="E906" s="61"/>
      <c r="F906" s="61"/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</row>
    <row r="907" ht="16.5" customHeight="1">
      <c r="A907" s="61"/>
      <c r="B907" s="61"/>
      <c r="C907" s="61"/>
      <c r="D907" s="61"/>
      <c r="E907" s="61"/>
      <c r="F907" s="61"/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</row>
    <row r="908" ht="16.5" customHeight="1">
      <c r="A908" s="61"/>
      <c r="B908" s="61"/>
      <c r="C908" s="61"/>
      <c r="D908" s="61"/>
      <c r="E908" s="61"/>
      <c r="F908" s="61"/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</row>
    <row r="909" ht="16.5" customHeight="1">
      <c r="A909" s="61"/>
      <c r="B909" s="61"/>
      <c r="C909" s="61"/>
      <c r="D909" s="61"/>
      <c r="E909" s="61"/>
      <c r="F909" s="61"/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</row>
    <row r="910" ht="16.5" customHeight="1">
      <c r="A910" s="61"/>
      <c r="B910" s="61"/>
      <c r="C910" s="61"/>
      <c r="D910" s="61"/>
      <c r="E910" s="61"/>
      <c r="F910" s="61"/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</row>
    <row r="911" ht="16.5" customHeight="1">
      <c r="A911" s="61"/>
      <c r="B911" s="61"/>
      <c r="C911" s="61"/>
      <c r="D911" s="61"/>
      <c r="E911" s="61"/>
      <c r="F911" s="61"/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</row>
    <row r="912" ht="16.5" customHeight="1">
      <c r="A912" s="61"/>
      <c r="B912" s="61"/>
      <c r="C912" s="61"/>
      <c r="D912" s="61"/>
      <c r="E912" s="61"/>
      <c r="F912" s="61"/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</row>
    <row r="913" ht="16.5" customHeight="1">
      <c r="A913" s="61"/>
      <c r="B913" s="61"/>
      <c r="C913" s="61"/>
      <c r="D913" s="61"/>
      <c r="E913" s="61"/>
      <c r="F913" s="61"/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</row>
    <row r="914" ht="16.5" customHeight="1">
      <c r="A914" s="61"/>
      <c r="B914" s="61"/>
      <c r="C914" s="61"/>
      <c r="D914" s="61"/>
      <c r="E914" s="61"/>
      <c r="F914" s="61"/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</row>
    <row r="915" ht="16.5" customHeight="1">
      <c r="A915" s="61"/>
      <c r="B915" s="61"/>
      <c r="C915" s="61"/>
      <c r="D915" s="61"/>
      <c r="E915" s="61"/>
      <c r="F915" s="61"/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</row>
    <row r="916" ht="16.5" customHeight="1">
      <c r="A916" s="61"/>
      <c r="B916" s="61"/>
      <c r="C916" s="61"/>
      <c r="D916" s="61"/>
      <c r="E916" s="61"/>
      <c r="F916" s="61"/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</row>
    <row r="917" ht="16.5" customHeight="1">
      <c r="A917" s="61"/>
      <c r="B917" s="61"/>
      <c r="C917" s="61"/>
      <c r="D917" s="61"/>
      <c r="E917" s="61"/>
      <c r="F917" s="61"/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</row>
    <row r="918" ht="16.5" customHeight="1">
      <c r="A918" s="61"/>
      <c r="B918" s="61"/>
      <c r="C918" s="61"/>
      <c r="D918" s="61"/>
      <c r="E918" s="61"/>
      <c r="F918" s="61"/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</row>
    <row r="919" ht="16.5" customHeight="1">
      <c r="A919" s="61"/>
      <c r="B919" s="61"/>
      <c r="C919" s="61"/>
      <c r="D919" s="61"/>
      <c r="E919" s="61"/>
      <c r="F919" s="61"/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</row>
    <row r="920" ht="16.5" customHeight="1">
      <c r="A920" s="61"/>
      <c r="B920" s="61"/>
      <c r="C920" s="61"/>
      <c r="D920" s="61"/>
      <c r="E920" s="61"/>
      <c r="F920" s="61"/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</row>
    <row r="921" ht="16.5" customHeight="1">
      <c r="A921" s="61"/>
      <c r="B921" s="61"/>
      <c r="C921" s="61"/>
      <c r="D921" s="61"/>
      <c r="E921" s="61"/>
      <c r="F921" s="61"/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</row>
    <row r="922" ht="16.5" customHeight="1">
      <c r="A922" s="61"/>
      <c r="B922" s="61"/>
      <c r="C922" s="61"/>
      <c r="D922" s="61"/>
      <c r="E922" s="61"/>
      <c r="F922" s="61"/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</row>
    <row r="923" ht="16.5" customHeight="1">
      <c r="A923" s="61"/>
      <c r="B923" s="61"/>
      <c r="C923" s="61"/>
      <c r="D923" s="61"/>
      <c r="E923" s="61"/>
      <c r="F923" s="61"/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</row>
    <row r="924" ht="16.5" customHeight="1">
      <c r="A924" s="61"/>
      <c r="B924" s="61"/>
      <c r="C924" s="61"/>
      <c r="D924" s="61"/>
      <c r="E924" s="61"/>
      <c r="F924" s="61"/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</row>
    <row r="925" ht="16.5" customHeight="1">
      <c r="A925" s="61"/>
      <c r="B925" s="61"/>
      <c r="C925" s="61"/>
      <c r="D925" s="61"/>
      <c r="E925" s="61"/>
      <c r="F925" s="61"/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</row>
    <row r="926" ht="16.5" customHeight="1">
      <c r="A926" s="61"/>
      <c r="B926" s="61"/>
      <c r="C926" s="61"/>
      <c r="D926" s="61"/>
      <c r="E926" s="61"/>
      <c r="F926" s="61"/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</row>
    <row r="927" ht="16.5" customHeight="1">
      <c r="A927" s="61"/>
      <c r="B927" s="61"/>
      <c r="C927" s="61"/>
      <c r="D927" s="61"/>
      <c r="E927" s="61"/>
      <c r="F927" s="61"/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</row>
    <row r="928" ht="16.5" customHeight="1">
      <c r="A928" s="61"/>
      <c r="B928" s="61"/>
      <c r="C928" s="61"/>
      <c r="D928" s="61"/>
      <c r="E928" s="61"/>
      <c r="F928" s="61"/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</row>
    <row r="929" ht="16.5" customHeight="1">
      <c r="A929" s="61"/>
      <c r="B929" s="61"/>
      <c r="C929" s="61"/>
      <c r="D929" s="61"/>
      <c r="E929" s="61"/>
      <c r="F929" s="61"/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</row>
    <row r="930" ht="16.5" customHeight="1">
      <c r="A930" s="61"/>
      <c r="B930" s="61"/>
      <c r="C930" s="61"/>
      <c r="D930" s="61"/>
      <c r="E930" s="61"/>
      <c r="F930" s="61"/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</row>
    <row r="931" ht="16.5" customHeight="1">
      <c r="A931" s="61"/>
      <c r="B931" s="61"/>
      <c r="C931" s="61"/>
      <c r="D931" s="61"/>
      <c r="E931" s="61"/>
      <c r="F931" s="61"/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</row>
    <row r="932" ht="16.5" customHeight="1">
      <c r="A932" s="61"/>
      <c r="B932" s="61"/>
      <c r="C932" s="61"/>
      <c r="D932" s="61"/>
      <c r="E932" s="61"/>
      <c r="F932" s="61"/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</row>
    <row r="933" ht="16.5" customHeight="1">
      <c r="A933" s="61"/>
      <c r="B933" s="61"/>
      <c r="C933" s="61"/>
      <c r="D933" s="61"/>
      <c r="E933" s="61"/>
      <c r="F933" s="61"/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</row>
    <row r="934" ht="16.5" customHeight="1">
      <c r="A934" s="61"/>
      <c r="B934" s="61"/>
      <c r="C934" s="61"/>
      <c r="D934" s="61"/>
      <c r="E934" s="61"/>
      <c r="F934" s="61"/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</row>
    <row r="935" ht="16.5" customHeight="1">
      <c r="A935" s="61"/>
      <c r="B935" s="61"/>
      <c r="C935" s="61"/>
      <c r="D935" s="61"/>
      <c r="E935" s="61"/>
      <c r="F935" s="61"/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</row>
    <row r="936" ht="16.5" customHeight="1">
      <c r="A936" s="61"/>
      <c r="B936" s="61"/>
      <c r="C936" s="61"/>
      <c r="D936" s="61"/>
      <c r="E936" s="61"/>
      <c r="F936" s="61"/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</row>
    <row r="937" ht="16.5" customHeight="1">
      <c r="A937" s="61"/>
      <c r="B937" s="61"/>
      <c r="C937" s="61"/>
      <c r="D937" s="61"/>
      <c r="E937" s="61"/>
      <c r="F937" s="61"/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</row>
    <row r="938" ht="16.5" customHeight="1">
      <c r="A938" s="61"/>
      <c r="B938" s="61"/>
      <c r="C938" s="61"/>
      <c r="D938" s="61"/>
      <c r="E938" s="61"/>
      <c r="F938" s="61"/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</row>
    <row r="939" ht="16.5" customHeight="1">
      <c r="A939" s="61"/>
      <c r="B939" s="61"/>
      <c r="C939" s="61"/>
      <c r="D939" s="61"/>
      <c r="E939" s="61"/>
      <c r="F939" s="61"/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</row>
    <row r="940" ht="16.5" customHeight="1">
      <c r="A940" s="61"/>
      <c r="B940" s="61"/>
      <c r="C940" s="61"/>
      <c r="D940" s="61"/>
      <c r="E940" s="61"/>
      <c r="F940" s="61"/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</row>
    <row r="941" ht="16.5" customHeight="1">
      <c r="A941" s="61"/>
      <c r="B941" s="61"/>
      <c r="C941" s="61"/>
      <c r="D941" s="61"/>
      <c r="E941" s="61"/>
      <c r="F941" s="61"/>
      <c r="G941" s="61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</row>
    <row r="942" ht="16.5" customHeight="1">
      <c r="A942" s="61"/>
      <c r="B942" s="61"/>
      <c r="C942" s="61"/>
      <c r="D942" s="61"/>
      <c r="E942" s="61"/>
      <c r="F942" s="61"/>
      <c r="G942" s="61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</row>
    <row r="943" ht="16.5" customHeight="1">
      <c r="A943" s="61"/>
      <c r="B943" s="61"/>
      <c r="C943" s="61"/>
      <c r="D943" s="61"/>
      <c r="E943" s="61"/>
      <c r="F943" s="61"/>
      <c r="G943" s="61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</row>
    <row r="944" ht="16.5" customHeight="1">
      <c r="A944" s="61"/>
      <c r="B944" s="61"/>
      <c r="C944" s="61"/>
      <c r="D944" s="61"/>
      <c r="E944" s="61"/>
      <c r="F944" s="61"/>
      <c r="G944" s="61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</row>
    <row r="945" ht="16.5" customHeight="1">
      <c r="A945" s="61"/>
      <c r="B945" s="61"/>
      <c r="C945" s="61"/>
      <c r="D945" s="61"/>
      <c r="E945" s="61"/>
      <c r="F945" s="61"/>
      <c r="G945" s="61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</row>
    <row r="946" ht="16.5" customHeight="1">
      <c r="A946" s="61"/>
      <c r="B946" s="61"/>
      <c r="C946" s="61"/>
      <c r="D946" s="61"/>
      <c r="E946" s="61"/>
      <c r="F946" s="61"/>
      <c r="G946" s="61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</row>
    <row r="947" ht="16.5" customHeight="1">
      <c r="A947" s="61"/>
      <c r="B947" s="61"/>
      <c r="C947" s="61"/>
      <c r="D947" s="61"/>
      <c r="E947" s="61"/>
      <c r="F947" s="61"/>
      <c r="G947" s="61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</row>
    <row r="948" ht="16.5" customHeight="1">
      <c r="A948" s="61"/>
      <c r="B948" s="61"/>
      <c r="C948" s="61"/>
      <c r="D948" s="61"/>
      <c r="E948" s="61"/>
      <c r="F948" s="61"/>
      <c r="G948" s="61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</row>
    <row r="949" ht="16.5" customHeight="1">
      <c r="A949" s="61"/>
      <c r="B949" s="61"/>
      <c r="C949" s="61"/>
      <c r="D949" s="61"/>
      <c r="E949" s="61"/>
      <c r="F949" s="61"/>
      <c r="G949" s="61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</row>
    <row r="950" ht="16.5" customHeight="1">
      <c r="A950" s="61"/>
      <c r="B950" s="61"/>
      <c r="C950" s="61"/>
      <c r="D950" s="61"/>
      <c r="E950" s="61"/>
      <c r="F950" s="61"/>
      <c r="G950" s="61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</row>
    <row r="951" ht="16.5" customHeight="1">
      <c r="A951" s="61"/>
      <c r="B951" s="61"/>
      <c r="C951" s="61"/>
      <c r="D951" s="61"/>
      <c r="E951" s="61"/>
      <c r="F951" s="61"/>
      <c r="G951" s="61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</row>
    <row r="952" ht="16.5" customHeight="1">
      <c r="A952" s="61"/>
      <c r="B952" s="61"/>
      <c r="C952" s="61"/>
      <c r="D952" s="61"/>
      <c r="E952" s="61"/>
      <c r="F952" s="61"/>
      <c r="G952" s="61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</row>
    <row r="953" ht="16.5" customHeight="1">
      <c r="A953" s="61"/>
      <c r="B953" s="61"/>
      <c r="C953" s="61"/>
      <c r="D953" s="61"/>
      <c r="E953" s="61"/>
      <c r="F953" s="61"/>
      <c r="G953" s="61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</row>
    <row r="954" ht="16.5" customHeight="1">
      <c r="A954" s="61"/>
      <c r="B954" s="61"/>
      <c r="C954" s="61"/>
      <c r="D954" s="61"/>
      <c r="E954" s="61"/>
      <c r="F954" s="61"/>
      <c r="G954" s="61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</row>
    <row r="955" ht="16.5" customHeight="1">
      <c r="A955" s="61"/>
      <c r="B955" s="61"/>
      <c r="C955" s="61"/>
      <c r="D955" s="61"/>
      <c r="E955" s="61"/>
      <c r="F955" s="61"/>
      <c r="G955" s="61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</row>
    <row r="956" ht="16.5" customHeight="1">
      <c r="A956" s="61"/>
      <c r="B956" s="61"/>
      <c r="C956" s="61"/>
      <c r="D956" s="61"/>
      <c r="E956" s="61"/>
      <c r="F956" s="61"/>
      <c r="G956" s="61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</row>
    <row r="957" ht="16.5" customHeight="1">
      <c r="A957" s="61"/>
      <c r="B957" s="61"/>
      <c r="C957" s="61"/>
      <c r="D957" s="61"/>
      <c r="E957" s="61"/>
      <c r="F957" s="61"/>
      <c r="G957" s="61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</row>
    <row r="958" ht="16.5" customHeight="1">
      <c r="A958" s="61"/>
      <c r="B958" s="61"/>
      <c r="C958" s="61"/>
      <c r="D958" s="61"/>
      <c r="E958" s="61"/>
      <c r="F958" s="61"/>
      <c r="G958" s="61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</row>
    <row r="959" ht="16.5" customHeight="1">
      <c r="A959" s="61"/>
      <c r="B959" s="61"/>
      <c r="C959" s="61"/>
      <c r="D959" s="61"/>
      <c r="E959" s="61"/>
      <c r="F959" s="61"/>
      <c r="G959" s="61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</row>
    <row r="960" ht="16.5" customHeight="1">
      <c r="A960" s="61"/>
      <c r="B960" s="61"/>
      <c r="C960" s="61"/>
      <c r="D960" s="61"/>
      <c r="E960" s="61"/>
      <c r="F960" s="61"/>
      <c r="G960" s="61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</row>
    <row r="961" ht="16.5" customHeight="1">
      <c r="A961" s="61"/>
      <c r="B961" s="61"/>
      <c r="C961" s="61"/>
      <c r="D961" s="61"/>
      <c r="E961" s="61"/>
      <c r="F961" s="61"/>
      <c r="G961" s="61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</row>
    <row r="962" ht="16.5" customHeight="1">
      <c r="A962" s="61"/>
      <c r="B962" s="61"/>
      <c r="C962" s="61"/>
      <c r="D962" s="61"/>
      <c r="E962" s="61"/>
      <c r="F962" s="61"/>
      <c r="G962" s="61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</row>
    <row r="963" ht="16.5" customHeight="1">
      <c r="A963" s="61"/>
      <c r="B963" s="61"/>
      <c r="C963" s="61"/>
      <c r="D963" s="61"/>
      <c r="E963" s="61"/>
      <c r="F963" s="61"/>
      <c r="G963" s="61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</row>
    <row r="964" ht="16.5" customHeight="1">
      <c r="A964" s="61"/>
      <c r="B964" s="61"/>
      <c r="C964" s="61"/>
      <c r="D964" s="61"/>
      <c r="E964" s="61"/>
      <c r="F964" s="61"/>
      <c r="G964" s="61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</row>
    <row r="965" ht="16.5" customHeight="1">
      <c r="A965" s="61"/>
      <c r="B965" s="61"/>
      <c r="C965" s="61"/>
      <c r="D965" s="61"/>
      <c r="E965" s="61"/>
      <c r="F965" s="61"/>
      <c r="G965" s="61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</row>
    <row r="966" ht="16.5" customHeight="1">
      <c r="A966" s="61"/>
      <c r="B966" s="61"/>
      <c r="C966" s="61"/>
      <c r="D966" s="61"/>
      <c r="E966" s="61"/>
      <c r="F966" s="61"/>
      <c r="G966" s="61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</row>
    <row r="967" ht="16.5" customHeight="1">
      <c r="A967" s="61"/>
      <c r="B967" s="61"/>
      <c r="C967" s="61"/>
      <c r="D967" s="61"/>
      <c r="E967" s="61"/>
      <c r="F967" s="61"/>
      <c r="G967" s="61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</row>
    <row r="968" ht="16.5" customHeight="1">
      <c r="A968" s="61"/>
      <c r="B968" s="61"/>
      <c r="C968" s="61"/>
      <c r="D968" s="61"/>
      <c r="E968" s="61"/>
      <c r="F968" s="61"/>
      <c r="G968" s="61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</row>
    <row r="969" ht="16.5" customHeight="1">
      <c r="A969" s="61"/>
      <c r="B969" s="61"/>
      <c r="C969" s="61"/>
      <c r="D969" s="61"/>
      <c r="E969" s="61"/>
      <c r="F969" s="61"/>
      <c r="G969" s="61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</row>
    <row r="970" ht="16.5" customHeight="1">
      <c r="A970" s="61"/>
      <c r="B970" s="61"/>
      <c r="C970" s="61"/>
      <c r="D970" s="61"/>
      <c r="E970" s="61"/>
      <c r="F970" s="61"/>
      <c r="G970" s="61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</row>
    <row r="971" ht="16.5" customHeight="1">
      <c r="A971" s="61"/>
      <c r="B971" s="61"/>
      <c r="C971" s="61"/>
      <c r="D971" s="61"/>
      <c r="E971" s="61"/>
      <c r="F971" s="61"/>
      <c r="G971" s="61"/>
      <c r="H971" s="61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</row>
    <row r="972" ht="16.5" customHeight="1">
      <c r="A972" s="61"/>
      <c r="B972" s="61"/>
      <c r="C972" s="61"/>
      <c r="D972" s="61"/>
      <c r="E972" s="61"/>
      <c r="F972" s="61"/>
      <c r="G972" s="61"/>
      <c r="H972" s="61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</row>
    <row r="973" ht="16.5" customHeight="1">
      <c r="A973" s="61"/>
      <c r="B973" s="61"/>
      <c r="C973" s="61"/>
      <c r="D973" s="61"/>
      <c r="E973" s="61"/>
      <c r="F973" s="61"/>
      <c r="G973" s="61"/>
      <c r="H973" s="61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</row>
    <row r="974" ht="16.5" customHeight="1">
      <c r="A974" s="61"/>
      <c r="B974" s="61"/>
      <c r="C974" s="61"/>
      <c r="D974" s="61"/>
      <c r="E974" s="61"/>
      <c r="F974" s="61"/>
      <c r="G974" s="61"/>
      <c r="H974" s="61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</row>
    <row r="975" ht="16.5" customHeight="1">
      <c r="A975" s="61"/>
      <c r="B975" s="61"/>
      <c r="C975" s="61"/>
      <c r="D975" s="61"/>
      <c r="E975" s="61"/>
      <c r="F975" s="61"/>
      <c r="G975" s="61"/>
      <c r="H975" s="61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</row>
    <row r="976" ht="16.5" customHeight="1">
      <c r="A976" s="61"/>
      <c r="B976" s="61"/>
      <c r="C976" s="61"/>
      <c r="D976" s="61"/>
      <c r="E976" s="61"/>
      <c r="F976" s="61"/>
      <c r="G976" s="61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</row>
    <row r="977" ht="16.5" customHeight="1">
      <c r="A977" s="61"/>
      <c r="B977" s="61"/>
      <c r="C977" s="61"/>
      <c r="D977" s="61"/>
      <c r="E977" s="61"/>
      <c r="F977" s="61"/>
      <c r="G977" s="61"/>
      <c r="H977" s="61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</row>
    <row r="978" ht="16.5" customHeight="1">
      <c r="A978" s="61"/>
      <c r="B978" s="61"/>
      <c r="C978" s="61"/>
      <c r="D978" s="61"/>
      <c r="E978" s="61"/>
      <c r="F978" s="61"/>
      <c r="G978" s="61"/>
      <c r="H978" s="61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</row>
    <row r="979" ht="16.5" customHeight="1">
      <c r="A979" s="61"/>
      <c r="B979" s="61"/>
      <c r="C979" s="61"/>
      <c r="D979" s="61"/>
      <c r="E979" s="61"/>
      <c r="F979" s="61"/>
      <c r="G979" s="61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</row>
    <row r="980" ht="16.5" customHeight="1">
      <c r="A980" s="61"/>
      <c r="B980" s="61"/>
      <c r="C980" s="61"/>
      <c r="D980" s="61"/>
      <c r="E980" s="61"/>
      <c r="F980" s="61"/>
      <c r="G980" s="61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</row>
    <row r="981" ht="16.5" customHeight="1">
      <c r="A981" s="61"/>
      <c r="B981" s="61"/>
      <c r="C981" s="61"/>
      <c r="D981" s="61"/>
      <c r="E981" s="61"/>
      <c r="F981" s="61"/>
      <c r="G981" s="61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</row>
    <row r="982" ht="16.5" customHeight="1">
      <c r="A982" s="61"/>
      <c r="B982" s="61"/>
      <c r="C982" s="61"/>
      <c r="D982" s="61"/>
      <c r="E982" s="61"/>
      <c r="F982" s="61"/>
      <c r="G982" s="61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</row>
    <row r="983" ht="16.5" customHeight="1">
      <c r="A983" s="61"/>
      <c r="B983" s="61"/>
      <c r="C983" s="61"/>
      <c r="D983" s="61"/>
      <c r="E983" s="61"/>
      <c r="F983" s="61"/>
      <c r="G983" s="61"/>
      <c r="H983" s="61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</row>
    <row r="984" ht="16.5" customHeight="1">
      <c r="A984" s="61"/>
      <c r="B984" s="61"/>
      <c r="C984" s="61"/>
      <c r="D984" s="61"/>
      <c r="E984" s="61"/>
      <c r="F984" s="61"/>
      <c r="G984" s="61"/>
      <c r="H984" s="61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</row>
    <row r="985" ht="16.5" customHeight="1">
      <c r="A985" s="61"/>
      <c r="B985" s="61"/>
      <c r="C985" s="61"/>
      <c r="D985" s="61"/>
      <c r="E985" s="61"/>
      <c r="F985" s="61"/>
      <c r="G985" s="61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</row>
    <row r="986" ht="16.5" customHeight="1">
      <c r="A986" s="61"/>
      <c r="B986" s="61"/>
      <c r="C986" s="61"/>
      <c r="D986" s="61"/>
      <c r="E986" s="61"/>
      <c r="F986" s="61"/>
      <c r="G986" s="61"/>
      <c r="H986" s="61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</row>
    <row r="987" ht="16.5" customHeight="1">
      <c r="A987" s="61"/>
      <c r="B987" s="61"/>
      <c r="C987" s="61"/>
      <c r="D987" s="61"/>
      <c r="E987" s="61"/>
      <c r="F987" s="61"/>
      <c r="G987" s="61"/>
      <c r="H987" s="61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</row>
    <row r="988" ht="16.5" customHeight="1">
      <c r="A988" s="61"/>
      <c r="B988" s="61"/>
      <c r="C988" s="61"/>
      <c r="D988" s="61"/>
      <c r="E988" s="61"/>
      <c r="F988" s="61"/>
      <c r="G988" s="61"/>
      <c r="H988" s="61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</row>
    <row r="989" ht="16.5" customHeight="1">
      <c r="A989" s="61"/>
      <c r="B989" s="61"/>
      <c r="C989" s="61"/>
      <c r="D989" s="61"/>
      <c r="E989" s="61"/>
      <c r="F989" s="61"/>
      <c r="G989" s="61"/>
      <c r="H989" s="61"/>
      <c r="I989" s="61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</row>
    <row r="990" ht="16.5" customHeight="1">
      <c r="A990" s="61"/>
      <c r="B990" s="61"/>
      <c r="C990" s="61"/>
      <c r="D990" s="61"/>
      <c r="E990" s="61"/>
      <c r="F990" s="61"/>
      <c r="G990" s="61"/>
      <c r="H990" s="61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</row>
    <row r="991" ht="16.5" customHeight="1">
      <c r="A991" s="61"/>
      <c r="B991" s="61"/>
      <c r="C991" s="61"/>
      <c r="D991" s="61"/>
      <c r="E991" s="61"/>
      <c r="F991" s="61"/>
      <c r="G991" s="61"/>
      <c r="H991" s="61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</row>
    <row r="992" ht="16.5" customHeight="1">
      <c r="A992" s="61"/>
      <c r="B992" s="61"/>
      <c r="C992" s="61"/>
      <c r="D992" s="61"/>
      <c r="E992" s="61"/>
      <c r="F992" s="61"/>
      <c r="G992" s="61"/>
      <c r="H992" s="61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</row>
    <row r="993" ht="16.5" customHeight="1">
      <c r="A993" s="61"/>
      <c r="B993" s="61"/>
      <c r="C993" s="61"/>
      <c r="D993" s="61"/>
      <c r="E993" s="61"/>
      <c r="F993" s="61"/>
      <c r="G993" s="61"/>
      <c r="H993" s="61"/>
      <c r="I993" s="61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</row>
    <row r="994" ht="16.5" customHeight="1">
      <c r="A994" s="61"/>
      <c r="B994" s="61"/>
      <c r="C994" s="61"/>
      <c r="D994" s="61"/>
      <c r="E994" s="61"/>
      <c r="F994" s="61"/>
      <c r="G994" s="61"/>
      <c r="H994" s="61"/>
      <c r="I994" s="61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</row>
    <row r="995" ht="16.5" customHeight="1">
      <c r="A995" s="61"/>
      <c r="B995" s="61"/>
      <c r="C995" s="61"/>
      <c r="D995" s="61"/>
      <c r="E995" s="61"/>
      <c r="F995" s="61"/>
      <c r="G995" s="61"/>
      <c r="H995" s="61"/>
      <c r="I995" s="61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</row>
    <row r="996" ht="16.5" customHeight="1">
      <c r="A996" s="61"/>
      <c r="B996" s="61"/>
      <c r="C996" s="61"/>
      <c r="D996" s="61"/>
      <c r="E996" s="61"/>
      <c r="F996" s="61"/>
      <c r="G996" s="61"/>
      <c r="H996" s="61"/>
      <c r="I996" s="61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</row>
    <row r="997" ht="16.5" customHeight="1">
      <c r="A997" s="61"/>
      <c r="B997" s="61"/>
      <c r="C997" s="61"/>
      <c r="D997" s="61"/>
      <c r="E997" s="61"/>
      <c r="F997" s="61"/>
      <c r="G997" s="61"/>
      <c r="H997" s="61"/>
      <c r="I997" s="61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</row>
    <row r="998" ht="16.5" customHeight="1">
      <c r="A998" s="61"/>
      <c r="B998" s="61"/>
      <c r="C998" s="61"/>
      <c r="D998" s="61"/>
      <c r="E998" s="61"/>
      <c r="F998" s="61"/>
      <c r="G998" s="61"/>
      <c r="H998" s="61"/>
      <c r="I998" s="61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</row>
    <row r="999" ht="16.5" customHeight="1">
      <c r="A999" s="61"/>
      <c r="B999" s="61"/>
      <c r="C999" s="61"/>
      <c r="D999" s="61"/>
      <c r="E999" s="61"/>
      <c r="F999" s="61"/>
      <c r="G999" s="61"/>
      <c r="H999" s="61"/>
      <c r="I999" s="61"/>
      <c r="J999" s="61"/>
      <c r="K999" s="61"/>
      <c r="L999" s="61"/>
      <c r="M999" s="61"/>
      <c r="N999" s="61"/>
      <c r="O999" s="61"/>
      <c r="P999" s="61"/>
      <c r="Q999" s="61"/>
      <c r="R999" s="61"/>
      <c r="S999" s="61"/>
      <c r="T999" s="61"/>
      <c r="U999" s="61"/>
      <c r="V999" s="61"/>
      <c r="W999" s="61"/>
      <c r="X999" s="61"/>
      <c r="Y999" s="61"/>
      <c r="Z999" s="61"/>
    </row>
    <row r="1000" ht="16.5" customHeight="1">
      <c r="A1000" s="61"/>
      <c r="B1000" s="61"/>
      <c r="C1000" s="61"/>
      <c r="D1000" s="61"/>
      <c r="E1000" s="61"/>
      <c r="F1000" s="61"/>
      <c r="G1000" s="61"/>
      <c r="H1000" s="61"/>
      <c r="I1000" s="61"/>
      <c r="J1000" s="61"/>
      <c r="K1000" s="61"/>
      <c r="L1000" s="61"/>
      <c r="M1000" s="61"/>
      <c r="N1000" s="61"/>
      <c r="O1000" s="61"/>
      <c r="P1000" s="61"/>
      <c r="Q1000" s="61"/>
      <c r="R1000" s="61"/>
      <c r="S1000" s="61"/>
      <c r="T1000" s="61"/>
      <c r="U1000" s="61"/>
      <c r="V1000" s="61"/>
      <c r="W1000" s="61"/>
      <c r="X1000" s="61"/>
      <c r="Y1000" s="61"/>
      <c r="Z1000" s="61"/>
    </row>
  </sheetData>
  <mergeCells count="1">
    <mergeCell ref="A1:N1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D6FFFC"/>
    <pageSetUpPr/>
  </sheetPr>
  <sheetViews>
    <sheetView workbookViewId="0">
      <pane xSplit="6.0" topLeftCell="G1" activePane="topRight" state="frozen"/>
      <selection activeCell="H2" sqref="H2" pane="topRight"/>
    </sheetView>
  </sheetViews>
  <sheetFormatPr customHeight="1" defaultColWidth="12.63" defaultRowHeight="15.0" outlineLevelCol="1" outlineLevelRow="1"/>
  <cols>
    <col customWidth="1" hidden="1" min="1" max="1" width="9.13"/>
    <col customWidth="1" hidden="1" min="2" max="2" width="2.38"/>
    <col customWidth="1" hidden="1" min="3" max="3" width="1.63"/>
    <col customWidth="1" hidden="1" min="4" max="4" width="3.38"/>
    <col customWidth="1" min="5" max="5" width="2.38"/>
    <col customWidth="1" min="6" max="6" width="22.75"/>
    <col customWidth="1" min="7" max="7" width="1.63"/>
    <col customWidth="1" min="8" max="8" width="15.75"/>
    <col customWidth="1" min="9" max="9" width="10.0"/>
    <col customWidth="1" min="10" max="10" width="8.38"/>
    <col customWidth="1" min="11" max="11" width="8.75"/>
    <col customWidth="1" min="12" max="12" width="9.75"/>
    <col customWidth="1" min="13" max="13" width="8.38"/>
    <col customWidth="1" min="14" max="14" width="8.75"/>
    <col customWidth="1" min="15" max="15" width="5.75"/>
    <col customWidth="1" min="16" max="17" width="7.13"/>
    <col customWidth="1" min="18" max="18" width="2.13"/>
    <col customWidth="1" hidden="1" min="19" max="30" width="9.38" outlineLevel="1"/>
    <col customWidth="1" min="31" max="31" width="9.38"/>
    <col customWidth="1" min="32" max="43" width="7.13" outlineLevel="1"/>
    <col customWidth="1" min="44" max="44" width="10.0"/>
    <col customWidth="1" min="45" max="45" width="8.38"/>
    <col customWidth="1" min="46" max="46" width="8.75"/>
    <col customWidth="1" min="47" max="53" width="5.38" outlineLevel="1"/>
    <col customWidth="1" min="54" max="54" width="6.0" outlineLevel="1"/>
    <col customWidth="1" min="55" max="58" width="5.38" outlineLevel="1"/>
    <col customWidth="1" min="59" max="59" width="5.38"/>
    <col customWidth="1" min="60" max="61" width="7.13"/>
    <col customWidth="1" min="62" max="62" width="2.38"/>
    <col customWidth="1" min="63" max="63" width="7.75"/>
    <col customWidth="1" min="64" max="64" width="2.75"/>
    <col customWidth="1" min="65" max="65" width="8.75"/>
    <col customWidth="1" min="66" max="103" width="9.13"/>
    <col customWidth="1" min="104" max="104" width="6.0"/>
    <col customWidth="1" min="105" max="124" width="9.13"/>
  </cols>
  <sheetData>
    <row r="1" ht="12.75" customHeight="1">
      <c r="A1" s="80"/>
      <c r="B1" s="81"/>
      <c r="C1" s="81"/>
      <c r="D1" s="81"/>
      <c r="E1" s="81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  <c r="AA1" s="80"/>
      <c r="AB1" s="80"/>
      <c r="AC1" s="80"/>
      <c r="AD1" s="80"/>
      <c r="AE1" s="80"/>
      <c r="AF1" s="80"/>
      <c r="AG1" s="80"/>
      <c r="AH1" s="80"/>
      <c r="AI1" s="80"/>
      <c r="AJ1" s="80"/>
      <c r="AK1" s="80"/>
      <c r="AL1" s="80"/>
      <c r="AM1" s="80"/>
      <c r="AN1" s="80"/>
      <c r="AO1" s="80"/>
      <c r="AP1" s="80"/>
      <c r="AQ1" s="80"/>
      <c r="AR1" s="80"/>
      <c r="AS1" s="80"/>
      <c r="AT1" s="80"/>
      <c r="AU1" s="80"/>
      <c r="AV1" s="80"/>
      <c r="AW1" s="80"/>
      <c r="AX1" s="80"/>
      <c r="AY1" s="80"/>
      <c r="AZ1" s="80"/>
      <c r="BA1" s="80"/>
      <c r="BB1" s="80"/>
      <c r="BC1" s="80"/>
      <c r="BD1" s="80"/>
      <c r="BE1" s="80"/>
      <c r="BF1" s="80"/>
      <c r="BG1" s="80"/>
      <c r="BH1" s="80"/>
      <c r="BI1" s="80"/>
      <c r="BJ1" s="80"/>
      <c r="BK1" s="80"/>
      <c r="BL1" s="80"/>
      <c r="BM1" s="80"/>
      <c r="BN1" s="80"/>
      <c r="BO1" s="80"/>
      <c r="BP1" s="80"/>
      <c r="BQ1" s="80"/>
      <c r="BR1" s="80"/>
      <c r="BS1" s="80"/>
      <c r="BT1" s="80"/>
      <c r="BU1" s="80"/>
      <c r="BV1" s="80"/>
      <c r="BW1" s="80"/>
      <c r="BX1" s="80"/>
      <c r="BY1" s="80"/>
      <c r="BZ1" s="80"/>
      <c r="CA1" s="80"/>
      <c r="CB1" s="80"/>
      <c r="CC1" s="80"/>
      <c r="CD1" s="80"/>
      <c r="CE1" s="80"/>
      <c r="CF1" s="80"/>
      <c r="CG1" s="80"/>
      <c r="CH1" s="80"/>
      <c r="CI1" s="80"/>
      <c r="CJ1" s="80"/>
      <c r="CK1" s="80"/>
      <c r="CL1" s="80"/>
      <c r="CM1" s="80"/>
      <c r="CN1" s="80"/>
      <c r="CO1" s="80"/>
      <c r="CP1" s="80"/>
      <c r="CQ1" s="80"/>
      <c r="CR1" s="80"/>
      <c r="CS1" s="80"/>
      <c r="CT1" s="80"/>
      <c r="CU1" s="80"/>
      <c r="CV1" s="80"/>
      <c r="CW1" s="80"/>
      <c r="CX1" s="80"/>
      <c r="CY1" s="80"/>
      <c r="CZ1" s="82" t="s">
        <v>146</v>
      </c>
      <c r="DA1" s="80"/>
      <c r="DB1" s="80"/>
      <c r="DC1" s="80"/>
      <c r="DD1" s="80"/>
      <c r="DE1" s="80"/>
      <c r="DF1" s="80"/>
      <c r="DG1" s="80"/>
      <c r="DH1" s="80"/>
      <c r="DI1" s="80"/>
      <c r="DJ1" s="80"/>
      <c r="DK1" s="80"/>
      <c r="DL1" s="80"/>
      <c r="DM1" s="80"/>
      <c r="DN1" s="80"/>
      <c r="DO1" s="80"/>
      <c r="DP1" s="80"/>
      <c r="DQ1" s="80"/>
      <c r="DR1" s="80"/>
      <c r="DS1" s="80"/>
      <c r="DT1" s="80"/>
    </row>
    <row r="2" ht="14.25" customHeight="1">
      <c r="A2" s="80"/>
      <c r="B2" s="81"/>
      <c r="C2" s="81"/>
      <c r="D2" s="81"/>
      <c r="E2" s="81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  <c r="Y2" s="80"/>
      <c r="Z2" s="80"/>
      <c r="AA2" s="80"/>
      <c r="AB2" s="80"/>
      <c r="AC2" s="80"/>
      <c r="AD2" s="80"/>
      <c r="AE2" s="80"/>
      <c r="AF2" s="80"/>
      <c r="AG2" s="80"/>
      <c r="AH2" s="80"/>
      <c r="AI2" s="80"/>
      <c r="AJ2" s="80"/>
      <c r="AK2" s="80"/>
      <c r="AL2" s="80"/>
      <c r="AM2" s="80"/>
      <c r="AN2" s="80"/>
      <c r="AO2" s="80"/>
      <c r="AP2" s="80"/>
      <c r="AQ2" s="80"/>
      <c r="AR2" s="80"/>
      <c r="AS2" s="80"/>
      <c r="AT2" s="80"/>
      <c r="AU2" s="80"/>
      <c r="AV2" s="80"/>
      <c r="AW2" s="80"/>
      <c r="AX2" s="80"/>
      <c r="AY2" s="80"/>
      <c r="AZ2" s="80"/>
      <c r="BA2" s="80"/>
      <c r="BB2" s="80"/>
      <c r="BC2" s="80"/>
      <c r="BD2" s="80"/>
      <c r="BE2" s="80"/>
      <c r="BF2" s="80"/>
      <c r="BG2" s="80"/>
      <c r="BH2" s="80"/>
      <c r="BI2" s="80"/>
      <c r="BJ2" s="80"/>
      <c r="BK2" s="80"/>
      <c r="BL2" s="80"/>
      <c r="BM2" s="80"/>
      <c r="BN2" s="80"/>
      <c r="BO2" s="80"/>
      <c r="BP2" s="80"/>
      <c r="BQ2" s="80"/>
      <c r="BR2" s="80"/>
      <c r="BS2" s="80"/>
      <c r="BT2" s="80"/>
      <c r="BU2" s="80"/>
      <c r="BV2" s="80"/>
      <c r="BW2" s="80"/>
      <c r="BX2" s="80"/>
      <c r="BY2" s="80"/>
      <c r="BZ2" s="80"/>
      <c r="CA2" s="80"/>
      <c r="CB2" s="80"/>
      <c r="CC2" s="80"/>
      <c r="CD2" s="80"/>
      <c r="CE2" s="80"/>
      <c r="CF2" s="80"/>
      <c r="CG2" s="80"/>
      <c r="CH2" s="80"/>
      <c r="CI2" s="80"/>
      <c r="CJ2" s="80"/>
      <c r="CK2" s="80"/>
      <c r="CL2" s="80"/>
      <c r="CM2" s="80"/>
      <c r="CN2" s="80"/>
      <c r="CO2" s="80"/>
      <c r="CP2" s="80"/>
      <c r="CQ2" s="80"/>
      <c r="CR2" s="80"/>
      <c r="CS2" s="80"/>
      <c r="CT2" s="80"/>
      <c r="CU2" s="80"/>
      <c r="CV2" s="80"/>
      <c r="CW2" s="80"/>
      <c r="CX2" s="80"/>
      <c r="CY2" s="80"/>
      <c r="CZ2" s="82" t="s">
        <v>147</v>
      </c>
      <c r="DA2" s="80"/>
      <c r="DB2" s="80"/>
      <c r="DC2" s="80"/>
      <c r="DD2" s="80"/>
      <c r="DE2" s="80"/>
      <c r="DF2" s="80"/>
      <c r="DG2" s="80"/>
      <c r="DH2" s="80"/>
      <c r="DI2" s="80"/>
      <c r="DJ2" s="80"/>
      <c r="DK2" s="80"/>
      <c r="DL2" s="80"/>
      <c r="DM2" s="80"/>
      <c r="DN2" s="80"/>
      <c r="DO2" s="80"/>
      <c r="DP2" s="80"/>
      <c r="DQ2" s="80"/>
      <c r="DR2" s="80"/>
      <c r="DS2" s="80"/>
      <c r="DT2" s="80"/>
    </row>
    <row r="3" ht="14.25" customHeight="1">
      <c r="A3" s="80"/>
      <c r="B3" s="81"/>
      <c r="C3" s="81"/>
      <c r="D3" s="81"/>
      <c r="E3" s="81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  <c r="AA3" s="80"/>
      <c r="AB3" s="80"/>
      <c r="AC3" s="80"/>
      <c r="AD3" s="80"/>
      <c r="AE3" s="80"/>
      <c r="AF3" s="80"/>
      <c r="AG3" s="80"/>
      <c r="AH3" s="80"/>
      <c r="AI3" s="80"/>
      <c r="AJ3" s="80"/>
      <c r="AK3" s="80"/>
      <c r="AL3" s="80"/>
      <c r="AM3" s="80"/>
      <c r="AN3" s="80"/>
      <c r="AO3" s="80"/>
      <c r="AP3" s="80"/>
      <c r="AQ3" s="80"/>
      <c r="AR3" s="80"/>
      <c r="AS3" s="80"/>
      <c r="AT3" s="80"/>
      <c r="AU3" s="80"/>
      <c r="AV3" s="80"/>
      <c r="AW3" s="80"/>
      <c r="AX3" s="80"/>
      <c r="AY3" s="80"/>
      <c r="AZ3" s="80"/>
      <c r="BA3" s="80"/>
      <c r="BB3" s="80"/>
      <c r="BC3" s="80"/>
      <c r="BD3" s="80"/>
      <c r="BE3" s="80"/>
      <c r="BF3" s="80"/>
      <c r="BG3" s="80"/>
      <c r="BH3" s="80"/>
      <c r="BI3" s="80"/>
      <c r="BJ3" s="80"/>
      <c r="BK3" s="80"/>
      <c r="BL3" s="80"/>
      <c r="BM3" s="80"/>
      <c r="BN3" s="80"/>
      <c r="BO3" s="80"/>
      <c r="BP3" s="80"/>
      <c r="BQ3" s="80"/>
      <c r="BR3" s="80"/>
      <c r="BS3" s="80"/>
      <c r="BT3" s="80"/>
      <c r="BU3" s="80"/>
      <c r="BV3" s="80"/>
      <c r="BW3" s="80"/>
      <c r="BX3" s="80"/>
      <c r="BY3" s="80"/>
      <c r="BZ3" s="80"/>
      <c r="CA3" s="80"/>
      <c r="CB3" s="80"/>
      <c r="CC3" s="80"/>
      <c r="CD3" s="80"/>
      <c r="CE3" s="80"/>
      <c r="CF3" s="80"/>
      <c r="CG3" s="80"/>
      <c r="CH3" s="80"/>
      <c r="CI3" s="80"/>
      <c r="CJ3" s="80"/>
      <c r="CK3" s="80"/>
      <c r="CL3" s="80"/>
      <c r="CM3" s="80"/>
      <c r="CN3" s="80"/>
      <c r="CO3" s="80"/>
      <c r="CP3" s="80"/>
      <c r="CQ3" s="80"/>
      <c r="CR3" s="80"/>
      <c r="CS3" s="80"/>
      <c r="CT3" s="80"/>
      <c r="CU3" s="80"/>
      <c r="CV3" s="80"/>
      <c r="CW3" s="80"/>
      <c r="CX3" s="80"/>
      <c r="CY3" s="80"/>
      <c r="CZ3" s="82" t="s">
        <v>181</v>
      </c>
      <c r="DA3" s="80"/>
      <c r="DB3" s="80"/>
      <c r="DC3" s="80"/>
      <c r="DD3" s="80"/>
      <c r="DE3" s="80"/>
      <c r="DF3" s="80"/>
      <c r="DG3" s="80"/>
      <c r="DH3" s="80"/>
      <c r="DI3" s="80"/>
      <c r="DJ3" s="80"/>
      <c r="DK3" s="80"/>
      <c r="DL3" s="80"/>
      <c r="DM3" s="80"/>
      <c r="DN3" s="80"/>
      <c r="DO3" s="80"/>
      <c r="DP3" s="80"/>
      <c r="DQ3" s="80"/>
      <c r="DR3" s="80"/>
      <c r="DS3" s="80"/>
      <c r="DT3" s="80"/>
    </row>
    <row r="4" ht="12.75" customHeight="1">
      <c r="A4" s="80"/>
      <c r="B4" s="81"/>
      <c r="C4" s="81"/>
      <c r="D4" s="81"/>
      <c r="E4" s="81"/>
      <c r="F4" s="83"/>
      <c r="G4" s="80"/>
      <c r="H4" s="84"/>
      <c r="I4" s="60"/>
      <c r="J4" s="80"/>
      <c r="K4" s="80"/>
      <c r="L4" s="80"/>
      <c r="M4" s="80"/>
      <c r="N4" s="80"/>
      <c r="O4" s="80"/>
      <c r="P4" s="80"/>
      <c r="Q4" s="80"/>
      <c r="R4" s="80"/>
      <c r="S4" s="80"/>
      <c r="T4" s="80"/>
      <c r="U4" s="80"/>
      <c r="V4" s="80"/>
      <c r="W4" s="80"/>
      <c r="X4" s="80"/>
      <c r="Y4" s="80"/>
      <c r="Z4" s="80"/>
      <c r="AA4" s="80"/>
      <c r="AB4" s="80"/>
      <c r="AC4" s="80"/>
      <c r="AD4" s="80"/>
      <c r="AE4" s="80"/>
      <c r="AF4" s="80"/>
      <c r="AG4" s="80"/>
      <c r="AH4" s="80"/>
      <c r="AI4" s="80"/>
      <c r="AJ4" s="80"/>
      <c r="AK4" s="80"/>
      <c r="AL4" s="80"/>
      <c r="AM4" s="80"/>
      <c r="AN4" s="80"/>
      <c r="AO4" s="80"/>
      <c r="AP4" s="80"/>
      <c r="AQ4" s="80"/>
      <c r="AR4" s="80"/>
      <c r="AS4" s="80"/>
      <c r="AT4" s="80"/>
      <c r="AU4" s="80"/>
      <c r="AV4" s="80"/>
      <c r="AW4" s="80"/>
      <c r="AX4" s="80"/>
      <c r="AY4" s="80"/>
      <c r="AZ4" s="80"/>
      <c r="BA4" s="80"/>
      <c r="BB4" s="80"/>
      <c r="BC4" s="80"/>
      <c r="BD4" s="80"/>
      <c r="BE4" s="80"/>
      <c r="BF4" s="80"/>
      <c r="BG4" s="80"/>
      <c r="BH4" s="80"/>
      <c r="BI4" s="80"/>
      <c r="BJ4" s="80"/>
      <c r="BK4" s="80"/>
      <c r="BL4" s="80"/>
      <c r="BM4" s="80"/>
      <c r="BN4" s="80"/>
      <c r="BO4" s="80"/>
      <c r="BP4" s="80"/>
      <c r="BQ4" s="80"/>
      <c r="BR4" s="80"/>
      <c r="BS4" s="80"/>
      <c r="BT4" s="80"/>
      <c r="BU4" s="80"/>
      <c r="BV4" s="80"/>
      <c r="BW4" s="80"/>
      <c r="BX4" s="80"/>
      <c r="BY4" s="80"/>
      <c r="BZ4" s="80"/>
      <c r="CA4" s="80"/>
      <c r="CB4" s="80"/>
      <c r="CC4" s="80"/>
      <c r="CD4" s="80"/>
      <c r="CE4" s="80"/>
      <c r="CF4" s="80"/>
      <c r="CG4" s="80"/>
      <c r="CH4" s="80"/>
      <c r="CI4" s="80"/>
      <c r="CJ4" s="80"/>
      <c r="CK4" s="80"/>
      <c r="CL4" s="80"/>
      <c r="CM4" s="80"/>
      <c r="CN4" s="80"/>
      <c r="CO4" s="80"/>
      <c r="CP4" s="80"/>
      <c r="CQ4" s="80"/>
      <c r="CR4" s="80"/>
      <c r="CS4" s="80"/>
      <c r="CT4" s="80"/>
      <c r="CU4" s="80"/>
      <c r="CV4" s="80"/>
      <c r="CW4" s="80"/>
      <c r="CX4" s="80"/>
      <c r="CY4" s="80"/>
      <c r="CZ4" s="82" t="s">
        <v>182</v>
      </c>
      <c r="DA4" s="80"/>
      <c r="DB4" s="80"/>
      <c r="DC4" s="80"/>
      <c r="DD4" s="80"/>
      <c r="DE4" s="80"/>
      <c r="DF4" s="80"/>
      <c r="DG4" s="80"/>
      <c r="DH4" s="80"/>
      <c r="DI4" s="80"/>
      <c r="DJ4" s="80"/>
      <c r="DK4" s="80"/>
      <c r="DL4" s="80"/>
      <c r="DM4" s="80"/>
      <c r="DN4" s="80"/>
      <c r="DO4" s="80"/>
      <c r="DP4" s="80"/>
      <c r="DQ4" s="80"/>
      <c r="DR4" s="80"/>
      <c r="DS4" s="80"/>
      <c r="DT4" s="80"/>
    </row>
    <row r="5" ht="12.75" customHeight="1">
      <c r="A5" s="80"/>
      <c r="B5" s="81"/>
      <c r="C5" s="81"/>
      <c r="D5" s="81"/>
      <c r="E5" s="81"/>
      <c r="F5" s="85"/>
      <c r="G5" s="80"/>
      <c r="H5" s="80"/>
      <c r="I5" s="80"/>
      <c r="J5" s="80"/>
      <c r="K5" s="80"/>
      <c r="L5" s="80"/>
      <c r="M5" s="80"/>
      <c r="N5" s="80"/>
      <c r="O5" s="80"/>
      <c r="P5" s="80"/>
      <c r="Q5" s="80"/>
      <c r="R5" s="80"/>
      <c r="S5" s="80"/>
      <c r="T5" s="80"/>
      <c r="U5" s="80"/>
      <c r="V5" s="80"/>
      <c r="W5" s="80"/>
      <c r="X5" s="80"/>
      <c r="Y5" s="80"/>
      <c r="Z5" s="80"/>
      <c r="AA5" s="80"/>
      <c r="AB5" s="80"/>
      <c r="AC5" s="80"/>
      <c r="AD5" s="80"/>
      <c r="AE5" s="80"/>
      <c r="AF5" s="80"/>
      <c r="AG5" s="80"/>
      <c r="AH5" s="80"/>
      <c r="AI5" s="80"/>
      <c r="AJ5" s="80"/>
      <c r="AK5" s="80"/>
      <c r="AL5" s="80"/>
      <c r="AM5" s="80"/>
      <c r="AN5" s="80"/>
      <c r="AO5" s="80"/>
      <c r="AP5" s="80"/>
      <c r="AQ5" s="80"/>
      <c r="AR5" s="80"/>
      <c r="AS5" s="80"/>
      <c r="AT5" s="80"/>
      <c r="AU5" s="80"/>
      <c r="AV5" s="80"/>
      <c r="AW5" s="80"/>
      <c r="AX5" s="80"/>
      <c r="AY5" s="80"/>
      <c r="AZ5" s="80"/>
      <c r="BA5" s="80"/>
      <c r="BB5" s="80"/>
      <c r="BC5" s="80"/>
      <c r="BD5" s="80"/>
      <c r="BE5" s="80"/>
      <c r="BF5" s="80"/>
      <c r="BG5" s="80"/>
      <c r="BH5" s="80"/>
      <c r="BI5" s="80"/>
      <c r="BJ5" s="80"/>
      <c r="BK5" s="80"/>
      <c r="BL5" s="80"/>
      <c r="BM5" s="80"/>
      <c r="BN5" s="80"/>
      <c r="BO5" s="80"/>
      <c r="BP5" s="80"/>
      <c r="BQ5" s="80"/>
      <c r="BR5" s="80"/>
      <c r="BS5" s="80"/>
      <c r="BT5" s="80"/>
      <c r="BU5" s="80"/>
      <c r="BV5" s="80"/>
      <c r="BW5" s="80"/>
      <c r="BX5" s="80"/>
      <c r="BY5" s="80"/>
      <c r="BZ5" s="80"/>
      <c r="CA5" s="80"/>
      <c r="CB5" s="80"/>
      <c r="CC5" s="80"/>
      <c r="CD5" s="80"/>
      <c r="CE5" s="80"/>
      <c r="CF5" s="80"/>
      <c r="CG5" s="80"/>
      <c r="CH5" s="80"/>
      <c r="CI5" s="80"/>
      <c r="CJ5" s="80"/>
      <c r="CK5" s="80"/>
      <c r="CL5" s="80"/>
      <c r="CM5" s="80"/>
      <c r="CN5" s="80"/>
      <c r="CO5" s="80"/>
      <c r="CP5" s="80"/>
      <c r="CQ5" s="80"/>
      <c r="CR5" s="80"/>
      <c r="CS5" s="80"/>
      <c r="CT5" s="80"/>
      <c r="CU5" s="80"/>
      <c r="CV5" s="80"/>
      <c r="CW5" s="80"/>
      <c r="CX5" s="80"/>
      <c r="CY5" s="80"/>
      <c r="CZ5" s="82" t="s">
        <v>150</v>
      </c>
      <c r="DA5" s="80"/>
      <c r="DB5" s="80"/>
      <c r="DC5" s="80"/>
      <c r="DD5" s="80"/>
      <c r="DE5" s="80"/>
      <c r="DF5" s="80"/>
      <c r="DG5" s="80"/>
      <c r="DH5" s="80"/>
      <c r="DI5" s="80"/>
      <c r="DJ5" s="80"/>
      <c r="DK5" s="80"/>
      <c r="DL5" s="80"/>
      <c r="DM5" s="80"/>
      <c r="DN5" s="80"/>
      <c r="DO5" s="80"/>
      <c r="DP5" s="80"/>
      <c r="DQ5" s="80"/>
      <c r="DR5" s="80"/>
      <c r="DS5" s="80"/>
      <c r="DT5" s="80"/>
    </row>
    <row r="6" ht="12.75" customHeight="1">
      <c r="A6" s="80"/>
      <c r="B6" s="81"/>
      <c r="C6" s="81"/>
      <c r="D6" s="81"/>
      <c r="E6" s="81"/>
      <c r="F6" s="83"/>
      <c r="G6" s="80"/>
      <c r="H6" s="86" t="s">
        <v>183</v>
      </c>
      <c r="I6" s="86" t="s">
        <v>155</v>
      </c>
      <c r="J6" s="80"/>
      <c r="K6" s="80"/>
      <c r="L6" s="86" t="s">
        <v>184</v>
      </c>
      <c r="M6" s="80"/>
      <c r="N6" s="80"/>
      <c r="O6" s="86" t="s">
        <v>183</v>
      </c>
      <c r="P6" s="80"/>
      <c r="Q6" s="80"/>
      <c r="R6" s="80"/>
      <c r="S6" s="87"/>
      <c r="T6" s="87"/>
      <c r="U6" s="87"/>
      <c r="V6" s="87"/>
      <c r="W6" s="87"/>
      <c r="X6" s="87"/>
      <c r="Y6" s="87"/>
      <c r="Z6" s="87"/>
      <c r="AA6" s="87"/>
      <c r="AB6" s="87"/>
      <c r="AC6" s="87"/>
      <c r="AD6" s="87"/>
      <c r="AE6" s="86" t="s">
        <v>157</v>
      </c>
      <c r="AF6" s="80"/>
      <c r="AG6" s="80"/>
      <c r="AH6" s="80"/>
      <c r="AI6" s="80"/>
      <c r="AJ6" s="80"/>
      <c r="AK6" s="80"/>
      <c r="AL6" s="80"/>
      <c r="AM6" s="80"/>
      <c r="AN6" s="80"/>
      <c r="AO6" s="80"/>
      <c r="AP6" s="80"/>
      <c r="AQ6" s="80"/>
      <c r="AR6" s="88" t="s">
        <v>157</v>
      </c>
      <c r="AS6" s="80"/>
      <c r="AT6" s="80"/>
      <c r="AU6" s="80"/>
      <c r="AV6" s="80"/>
      <c r="AW6" s="80"/>
      <c r="AX6" s="80"/>
      <c r="AY6" s="80"/>
      <c r="AZ6" s="80"/>
      <c r="BA6" s="80"/>
      <c r="BB6" s="80"/>
      <c r="BC6" s="80"/>
      <c r="BD6" s="80"/>
      <c r="BE6" s="80"/>
      <c r="BF6" s="80"/>
      <c r="BG6" s="89" t="s">
        <v>183</v>
      </c>
      <c r="BH6" s="80"/>
      <c r="BI6" s="90"/>
      <c r="BJ6" s="90"/>
      <c r="BK6" s="90"/>
      <c r="BL6" s="90"/>
      <c r="BM6" s="90"/>
      <c r="BN6" s="80"/>
      <c r="BO6" s="80"/>
      <c r="BP6" s="80"/>
      <c r="BQ6" s="80"/>
      <c r="BR6" s="80"/>
      <c r="BS6" s="80"/>
      <c r="BT6" s="80"/>
      <c r="BU6" s="80"/>
      <c r="BV6" s="80"/>
      <c r="BW6" s="80"/>
      <c r="BX6" s="80"/>
      <c r="BY6" s="80"/>
      <c r="BZ6" s="80"/>
      <c r="CA6" s="80"/>
      <c r="CB6" s="80"/>
      <c r="CC6" s="80"/>
      <c r="CD6" s="80"/>
      <c r="CE6" s="80"/>
      <c r="CF6" s="80"/>
      <c r="CG6" s="80"/>
      <c r="CH6" s="80"/>
      <c r="CI6" s="80"/>
      <c r="CJ6" s="80"/>
      <c r="CK6" s="80"/>
      <c r="CL6" s="80"/>
      <c r="CM6" s="80"/>
      <c r="CN6" s="80"/>
      <c r="CO6" s="80"/>
      <c r="CP6" s="80"/>
      <c r="CQ6" s="80"/>
      <c r="CR6" s="80"/>
      <c r="CS6" s="80"/>
      <c r="CT6" s="80"/>
      <c r="CU6" s="80"/>
      <c r="CV6" s="80"/>
      <c r="CW6" s="80"/>
      <c r="CX6" s="80"/>
      <c r="CY6" s="80"/>
      <c r="CZ6" s="82" t="s">
        <v>185</v>
      </c>
      <c r="DA6" s="80"/>
      <c r="DB6" s="80"/>
      <c r="DC6" s="80"/>
      <c r="DD6" s="80"/>
      <c r="DE6" s="80"/>
      <c r="DF6" s="80"/>
      <c r="DG6" s="80"/>
      <c r="DH6" s="80"/>
      <c r="DI6" s="80"/>
      <c r="DJ6" s="80"/>
      <c r="DK6" s="80"/>
      <c r="DL6" s="80"/>
      <c r="DM6" s="80"/>
      <c r="DN6" s="80"/>
      <c r="DO6" s="80"/>
      <c r="DP6" s="80"/>
      <c r="DQ6" s="80"/>
      <c r="DR6" s="80"/>
      <c r="DS6" s="80"/>
      <c r="DT6" s="80"/>
    </row>
    <row r="7" ht="12.75" customHeight="1">
      <c r="A7" s="80"/>
      <c r="B7" s="81"/>
      <c r="C7" s="81"/>
      <c r="D7" s="81"/>
      <c r="E7" s="81"/>
      <c r="F7" s="83"/>
      <c r="G7" s="80"/>
      <c r="H7" s="91"/>
      <c r="I7" s="91"/>
      <c r="J7" s="80"/>
      <c r="K7" s="80"/>
      <c r="L7" s="91"/>
      <c r="M7" s="80"/>
      <c r="N7" s="80"/>
      <c r="O7" s="90"/>
      <c r="P7" s="90"/>
      <c r="Q7" s="90"/>
      <c r="R7" s="90"/>
      <c r="S7" s="92"/>
      <c r="T7" s="92"/>
      <c r="U7" s="92"/>
      <c r="V7" s="92"/>
      <c r="W7" s="92"/>
      <c r="X7" s="92"/>
      <c r="Y7" s="92"/>
      <c r="Z7" s="92"/>
      <c r="AA7" s="92"/>
      <c r="AB7" s="92"/>
      <c r="AC7" s="92"/>
      <c r="AD7" s="92"/>
      <c r="AE7" s="93"/>
      <c r="AF7" s="90"/>
      <c r="AG7" s="90"/>
      <c r="AH7" s="90"/>
      <c r="AI7" s="90"/>
      <c r="AJ7" s="90"/>
      <c r="AK7" s="90"/>
      <c r="AL7" s="90"/>
      <c r="AM7" s="90"/>
      <c r="AN7" s="90"/>
      <c r="AO7" s="90"/>
      <c r="AP7" s="90"/>
      <c r="AQ7" s="90"/>
      <c r="AR7" s="93"/>
      <c r="AS7" s="90"/>
      <c r="AT7" s="90"/>
      <c r="AU7" s="90"/>
      <c r="AV7" s="90"/>
      <c r="AW7" s="90"/>
      <c r="AX7" s="90"/>
      <c r="AY7" s="90"/>
      <c r="AZ7" s="90"/>
      <c r="BA7" s="90"/>
      <c r="BB7" s="90"/>
      <c r="BC7" s="90"/>
      <c r="BD7" s="90"/>
      <c r="BE7" s="90"/>
      <c r="BF7" s="90"/>
      <c r="BG7" s="90"/>
      <c r="BH7" s="90"/>
      <c r="BI7" s="90"/>
      <c r="BJ7" s="90"/>
      <c r="BK7" s="90"/>
      <c r="BL7" s="90"/>
      <c r="BM7" s="90"/>
      <c r="BN7" s="80"/>
      <c r="BO7" s="80"/>
      <c r="BP7" s="80"/>
      <c r="BQ7" s="80"/>
      <c r="BR7" s="80"/>
      <c r="BS7" s="80"/>
      <c r="BT7" s="80"/>
      <c r="BU7" s="80"/>
      <c r="BV7" s="80"/>
      <c r="BW7" s="80"/>
      <c r="BX7" s="80"/>
      <c r="BY7" s="80"/>
      <c r="BZ7" s="80"/>
      <c r="CA7" s="80"/>
      <c r="CB7" s="80"/>
      <c r="CC7" s="80"/>
      <c r="CD7" s="80"/>
      <c r="CE7" s="80"/>
      <c r="CF7" s="80"/>
      <c r="CG7" s="80"/>
      <c r="CH7" s="80"/>
      <c r="CI7" s="80"/>
      <c r="CJ7" s="80"/>
      <c r="CK7" s="80"/>
      <c r="CL7" s="80"/>
      <c r="CM7" s="80"/>
      <c r="CN7" s="80"/>
      <c r="CO7" s="80"/>
      <c r="CP7" s="80"/>
      <c r="CQ7" s="80"/>
      <c r="CR7" s="80"/>
      <c r="CS7" s="80"/>
      <c r="CT7" s="80"/>
      <c r="CU7" s="80"/>
      <c r="CV7" s="80"/>
      <c r="CW7" s="80"/>
      <c r="CX7" s="80"/>
      <c r="CY7" s="80"/>
      <c r="CZ7" s="82" t="s">
        <v>152</v>
      </c>
      <c r="DA7" s="80"/>
      <c r="DB7" s="80"/>
      <c r="DC7" s="80"/>
      <c r="DD7" s="80"/>
      <c r="DE7" s="80"/>
      <c r="DF7" s="80"/>
      <c r="DG7" s="80"/>
      <c r="DH7" s="80"/>
      <c r="DI7" s="80"/>
      <c r="DJ7" s="80"/>
      <c r="DK7" s="80"/>
      <c r="DL7" s="80"/>
      <c r="DM7" s="80"/>
      <c r="DN7" s="80"/>
      <c r="DO7" s="80"/>
      <c r="DP7" s="80"/>
      <c r="DQ7" s="80"/>
      <c r="DR7" s="80"/>
      <c r="DS7" s="80"/>
      <c r="DT7" s="80"/>
    </row>
    <row r="8" ht="12.75" hidden="1" customHeight="1">
      <c r="A8" s="80"/>
      <c r="B8" s="81"/>
      <c r="C8" s="81"/>
      <c r="D8" s="81"/>
      <c r="E8" s="81"/>
      <c r="F8" s="83"/>
      <c r="G8" s="80"/>
      <c r="H8" s="91"/>
      <c r="I8" s="91"/>
      <c r="J8" s="80"/>
      <c r="K8" s="80"/>
      <c r="L8" s="80"/>
      <c r="M8" s="80"/>
      <c r="N8" s="80"/>
      <c r="O8" s="90"/>
      <c r="P8" s="90"/>
      <c r="Q8" s="90"/>
      <c r="R8" s="90"/>
      <c r="S8" s="92" t="str">
        <f t="shared" ref="S8:AD8" si="1">IF(S9&lt;=$AE$9,"yes","no")</f>
        <v>yes</v>
      </c>
      <c r="T8" s="92" t="str">
        <f t="shared" si="1"/>
        <v>yes</v>
      </c>
      <c r="U8" s="92" t="str">
        <f t="shared" si="1"/>
        <v>yes</v>
      </c>
      <c r="V8" s="92" t="str">
        <f t="shared" si="1"/>
        <v>yes</v>
      </c>
      <c r="W8" s="92" t="str">
        <f t="shared" si="1"/>
        <v>yes</v>
      </c>
      <c r="X8" s="92" t="str">
        <f t="shared" si="1"/>
        <v>yes</v>
      </c>
      <c r="Y8" s="92" t="str">
        <f t="shared" si="1"/>
        <v>yes</v>
      </c>
      <c r="Z8" s="92" t="str">
        <f t="shared" si="1"/>
        <v>yes</v>
      </c>
      <c r="AA8" s="92" t="str">
        <f t="shared" si="1"/>
        <v>yes</v>
      </c>
      <c r="AB8" s="92" t="str">
        <f t="shared" si="1"/>
        <v>yes</v>
      </c>
      <c r="AC8" s="92" t="str">
        <f t="shared" si="1"/>
        <v>yes</v>
      </c>
      <c r="AD8" s="92" t="str">
        <f t="shared" si="1"/>
        <v>yes</v>
      </c>
      <c r="AE8" s="90"/>
      <c r="AF8" s="92" t="str">
        <f t="shared" ref="AF8:AQ8" si="2">IF(AF9&lt;=$AR$9,"yes","no")</f>
        <v>yes</v>
      </c>
      <c r="AG8" s="92" t="str">
        <f t="shared" si="2"/>
        <v>yes</v>
      </c>
      <c r="AH8" s="92" t="str">
        <f t="shared" si="2"/>
        <v>yes</v>
      </c>
      <c r="AI8" s="92" t="str">
        <f t="shared" si="2"/>
        <v>yes</v>
      </c>
      <c r="AJ8" s="92" t="str">
        <f t="shared" si="2"/>
        <v>yes</v>
      </c>
      <c r="AK8" s="92" t="str">
        <f t="shared" si="2"/>
        <v>yes</v>
      </c>
      <c r="AL8" s="92" t="str">
        <f t="shared" si="2"/>
        <v>yes</v>
      </c>
      <c r="AM8" s="92" t="str">
        <f t="shared" si="2"/>
        <v>yes</v>
      </c>
      <c r="AN8" s="92" t="str">
        <f t="shared" si="2"/>
        <v>yes</v>
      </c>
      <c r="AO8" s="92" t="str">
        <f t="shared" si="2"/>
        <v>yes</v>
      </c>
      <c r="AP8" s="92" t="str">
        <f t="shared" si="2"/>
        <v>yes</v>
      </c>
      <c r="AQ8" s="92" t="str">
        <f t="shared" si="2"/>
        <v>yes</v>
      </c>
      <c r="AR8" s="90"/>
      <c r="AS8" s="90"/>
      <c r="AT8" s="90"/>
      <c r="AU8" s="92" t="str">
        <f t="shared" ref="AU8:BF8" si="3">IF(AU9&lt;=$BG$9,"yes","no")</f>
        <v>yes</v>
      </c>
      <c r="AV8" s="92" t="str">
        <f t="shared" si="3"/>
        <v>yes</v>
      </c>
      <c r="AW8" s="92" t="str">
        <f t="shared" si="3"/>
        <v>yes</v>
      </c>
      <c r="AX8" s="92" t="str">
        <f t="shared" si="3"/>
        <v>yes</v>
      </c>
      <c r="AY8" s="92" t="str">
        <f t="shared" si="3"/>
        <v>yes</v>
      </c>
      <c r="AZ8" s="92" t="str">
        <f t="shared" si="3"/>
        <v>yes</v>
      </c>
      <c r="BA8" s="92" t="str">
        <f t="shared" si="3"/>
        <v>yes</v>
      </c>
      <c r="BB8" s="92" t="str">
        <f t="shared" si="3"/>
        <v>yes</v>
      </c>
      <c r="BC8" s="92" t="str">
        <f t="shared" si="3"/>
        <v>yes</v>
      </c>
      <c r="BD8" s="92" t="str">
        <f t="shared" si="3"/>
        <v>no</v>
      </c>
      <c r="BE8" s="92" t="str">
        <f t="shared" si="3"/>
        <v>no</v>
      </c>
      <c r="BF8" s="92" t="str">
        <f t="shared" si="3"/>
        <v>no</v>
      </c>
      <c r="BG8" s="90"/>
      <c r="BH8" s="90"/>
      <c r="BI8" s="90"/>
      <c r="BJ8" s="90"/>
      <c r="BK8" s="90"/>
      <c r="BL8" s="90"/>
      <c r="BM8" s="90"/>
      <c r="BN8" s="80"/>
      <c r="BO8" s="80"/>
      <c r="BP8" s="80"/>
      <c r="BQ8" s="80"/>
      <c r="BR8" s="80"/>
      <c r="BS8" s="80"/>
      <c r="BT8" s="80"/>
      <c r="BU8" s="80"/>
      <c r="BV8" s="80"/>
      <c r="BW8" s="80"/>
      <c r="BX8" s="80"/>
      <c r="BY8" s="80"/>
      <c r="BZ8" s="80"/>
      <c r="CA8" s="80"/>
      <c r="CB8" s="80"/>
      <c r="CC8" s="80"/>
      <c r="CD8" s="80"/>
      <c r="CE8" s="80"/>
      <c r="CF8" s="80"/>
      <c r="CG8" s="80"/>
      <c r="CH8" s="80"/>
      <c r="CI8" s="80"/>
      <c r="CJ8" s="80"/>
      <c r="CK8" s="80"/>
      <c r="CL8" s="80"/>
      <c r="CM8" s="80"/>
      <c r="CN8" s="80"/>
      <c r="CO8" s="80"/>
      <c r="CP8" s="80"/>
      <c r="CQ8" s="80"/>
      <c r="CR8" s="80"/>
      <c r="CS8" s="80"/>
      <c r="CT8" s="80"/>
      <c r="CU8" s="80"/>
      <c r="CV8" s="80"/>
      <c r="CW8" s="80"/>
      <c r="CX8" s="80"/>
      <c r="CY8" s="80"/>
      <c r="CZ8" s="82" t="s">
        <v>184</v>
      </c>
      <c r="DA8" s="80"/>
      <c r="DB8" s="80"/>
      <c r="DC8" s="80"/>
      <c r="DD8" s="80"/>
      <c r="DE8" s="80"/>
      <c r="DF8" s="80"/>
      <c r="DG8" s="80"/>
      <c r="DH8" s="80"/>
      <c r="DI8" s="80"/>
      <c r="DJ8" s="80"/>
      <c r="DK8" s="80"/>
      <c r="DL8" s="80"/>
      <c r="DM8" s="80"/>
      <c r="DN8" s="80"/>
      <c r="DO8" s="80"/>
      <c r="DP8" s="80"/>
      <c r="DQ8" s="80"/>
      <c r="DR8" s="80"/>
      <c r="DS8" s="80"/>
      <c r="DT8" s="80"/>
    </row>
    <row r="9" ht="12.75" hidden="1" customHeight="1">
      <c r="A9" s="80"/>
      <c r="B9" s="81"/>
      <c r="C9" s="81"/>
      <c r="D9" s="81"/>
      <c r="E9" s="81"/>
      <c r="F9" s="80"/>
      <c r="G9" s="80"/>
      <c r="H9" s="80">
        <f t="array" ref="H9">INDEX($S$9:$AD$9,MATCH(H6,$S$10:$AD$10,0))</f>
        <v>9</v>
      </c>
      <c r="I9" s="80">
        <f t="array" ref="I9">INDEX($AF$9:$AQ$9,MATCH(I6,$AF$10:$AQ$10,0))</f>
        <v>10</v>
      </c>
      <c r="J9" s="80"/>
      <c r="K9" s="80"/>
      <c r="L9" s="80">
        <f t="array" ref="L9">INDEX($S$9:$AD$9,MATCH(L6,$S$10:$AD$10,0))</f>
        <v>8</v>
      </c>
      <c r="M9" s="80"/>
      <c r="N9" s="80"/>
      <c r="O9" s="90">
        <f t="array" ref="O9">INDEX($AU$9:$BF$9,MATCH(O6,$AU$10:$BF$10,0))</f>
        <v>9</v>
      </c>
      <c r="P9" s="90"/>
      <c r="Q9" s="90"/>
      <c r="R9" s="90"/>
      <c r="S9" s="90">
        <v>1.0</v>
      </c>
      <c r="T9" s="90">
        <v>2.0</v>
      </c>
      <c r="U9" s="90">
        <v>3.0</v>
      </c>
      <c r="V9" s="90">
        <v>4.0</v>
      </c>
      <c r="W9" s="90">
        <v>5.0</v>
      </c>
      <c r="X9" s="90">
        <v>6.0</v>
      </c>
      <c r="Y9" s="90">
        <v>7.0</v>
      </c>
      <c r="Z9" s="90">
        <v>8.0</v>
      </c>
      <c r="AA9" s="90">
        <v>9.0</v>
      </c>
      <c r="AB9" s="90">
        <v>10.0</v>
      </c>
      <c r="AC9" s="90">
        <v>11.0</v>
      </c>
      <c r="AD9" s="90">
        <v>12.0</v>
      </c>
      <c r="AE9" s="90">
        <f t="array" ref="AE9">INDEX($S$9:$AD$9,MATCH(AE6,$S$10:$AD$10,0))</f>
        <v>12</v>
      </c>
      <c r="AF9" s="90">
        <v>1.0</v>
      </c>
      <c r="AG9" s="90">
        <v>2.0</v>
      </c>
      <c r="AH9" s="90">
        <v>3.0</v>
      </c>
      <c r="AI9" s="90">
        <v>4.0</v>
      </c>
      <c r="AJ9" s="90">
        <v>5.0</v>
      </c>
      <c r="AK9" s="90">
        <v>6.0</v>
      </c>
      <c r="AL9" s="90">
        <v>7.0</v>
      </c>
      <c r="AM9" s="90">
        <v>8.0</v>
      </c>
      <c r="AN9" s="90">
        <v>9.0</v>
      </c>
      <c r="AO9" s="90">
        <v>10.0</v>
      </c>
      <c r="AP9" s="90">
        <v>11.0</v>
      </c>
      <c r="AQ9" s="90">
        <v>12.0</v>
      </c>
      <c r="AR9" s="90">
        <f t="array" ref="AR9">INDEX($AF$9:$AQ$9,MATCH(AR6,$AF$10:$AQ$10,0))</f>
        <v>12</v>
      </c>
      <c r="AS9" s="90"/>
      <c r="AT9" s="90"/>
      <c r="AU9" s="90">
        <v>1.0</v>
      </c>
      <c r="AV9" s="90">
        <v>2.0</v>
      </c>
      <c r="AW9" s="90">
        <v>3.0</v>
      </c>
      <c r="AX9" s="90">
        <v>4.0</v>
      </c>
      <c r="AY9" s="90">
        <v>5.0</v>
      </c>
      <c r="AZ9" s="90">
        <v>6.0</v>
      </c>
      <c r="BA9" s="90">
        <v>7.0</v>
      </c>
      <c r="BB9" s="90">
        <v>8.0</v>
      </c>
      <c r="BC9" s="90">
        <v>9.0</v>
      </c>
      <c r="BD9" s="90">
        <v>10.0</v>
      </c>
      <c r="BE9" s="90">
        <v>11.0</v>
      </c>
      <c r="BF9" s="90">
        <v>12.0</v>
      </c>
      <c r="BG9" s="90">
        <f t="array" ref="BG9">INDEX($AU$9:$BF$9,MATCH(BG6,$AU$10:$BF$10,0))</f>
        <v>9</v>
      </c>
      <c r="BH9" s="90"/>
      <c r="BI9" s="90"/>
      <c r="BJ9" s="90"/>
      <c r="BK9" s="90"/>
      <c r="BL9" s="90"/>
      <c r="BM9" s="90"/>
      <c r="BN9" s="80"/>
      <c r="BO9" s="80"/>
      <c r="BP9" s="80"/>
      <c r="BQ9" s="80"/>
      <c r="BR9" s="80"/>
      <c r="BS9" s="80"/>
      <c r="BT9" s="80"/>
      <c r="BU9" s="80"/>
      <c r="BV9" s="80"/>
      <c r="BW9" s="80"/>
      <c r="BX9" s="80"/>
      <c r="BY9" s="80"/>
      <c r="BZ9" s="80"/>
      <c r="CA9" s="80"/>
      <c r="CB9" s="80"/>
      <c r="CC9" s="80"/>
      <c r="CD9" s="80"/>
      <c r="CE9" s="80"/>
      <c r="CF9" s="80"/>
      <c r="CG9" s="80"/>
      <c r="CH9" s="80"/>
      <c r="CI9" s="80"/>
      <c r="CJ9" s="80"/>
      <c r="CK9" s="80"/>
      <c r="CL9" s="80"/>
      <c r="CM9" s="80"/>
      <c r="CN9" s="80"/>
      <c r="CO9" s="80"/>
      <c r="CP9" s="80"/>
      <c r="CQ9" s="80"/>
      <c r="CR9" s="80"/>
      <c r="CS9" s="80"/>
      <c r="CT9" s="80"/>
      <c r="CU9" s="80"/>
      <c r="CV9" s="80"/>
      <c r="CW9" s="80"/>
      <c r="CX9" s="80"/>
      <c r="CY9" s="80"/>
      <c r="CZ9" s="82" t="s">
        <v>183</v>
      </c>
      <c r="DA9" s="80"/>
      <c r="DB9" s="80"/>
      <c r="DC9" s="80"/>
      <c r="DD9" s="80"/>
      <c r="DE9" s="80"/>
      <c r="DF9" s="80"/>
      <c r="DG9" s="80"/>
      <c r="DH9" s="80"/>
      <c r="DI9" s="80"/>
      <c r="DJ9" s="80"/>
      <c r="DK9" s="80"/>
      <c r="DL9" s="80"/>
      <c r="DM9" s="80"/>
      <c r="DN9" s="80"/>
      <c r="DO9" s="80"/>
      <c r="DP9" s="80"/>
      <c r="DQ9" s="80"/>
      <c r="DR9" s="80"/>
      <c r="DS9" s="80"/>
      <c r="DT9" s="80"/>
    </row>
    <row r="10" ht="12.75" customHeight="1">
      <c r="A10" s="94"/>
      <c r="B10" s="81"/>
      <c r="C10" s="81"/>
      <c r="D10" s="81"/>
      <c r="E10" s="81"/>
      <c r="F10" s="95" t="s">
        <v>186</v>
      </c>
      <c r="G10" s="96"/>
      <c r="H10" s="86" t="s">
        <v>187</v>
      </c>
      <c r="I10" s="86" t="s">
        <v>187</v>
      </c>
      <c r="J10" s="86" t="s">
        <v>188</v>
      </c>
      <c r="K10" s="86" t="s">
        <v>188</v>
      </c>
      <c r="L10" s="86" t="s">
        <v>189</v>
      </c>
      <c r="M10" s="86" t="s">
        <v>188</v>
      </c>
      <c r="N10" s="86" t="s">
        <v>188</v>
      </c>
      <c r="O10" s="86" t="s">
        <v>187</v>
      </c>
      <c r="P10" s="86" t="s">
        <v>188</v>
      </c>
      <c r="Q10" s="86" t="s">
        <v>188</v>
      </c>
      <c r="R10" s="86"/>
      <c r="S10" s="86" t="s">
        <v>146</v>
      </c>
      <c r="T10" s="86" t="s">
        <v>147</v>
      </c>
      <c r="U10" s="86" t="s">
        <v>181</v>
      </c>
      <c r="V10" s="86" t="s">
        <v>182</v>
      </c>
      <c r="W10" s="86" t="s">
        <v>150</v>
      </c>
      <c r="X10" s="86" t="s">
        <v>185</v>
      </c>
      <c r="Y10" s="86" t="s">
        <v>152</v>
      </c>
      <c r="Z10" s="86" t="s">
        <v>184</v>
      </c>
      <c r="AA10" s="86" t="s">
        <v>183</v>
      </c>
      <c r="AB10" s="86" t="s">
        <v>155</v>
      </c>
      <c r="AC10" s="86" t="s">
        <v>156</v>
      </c>
      <c r="AD10" s="86" t="s">
        <v>157</v>
      </c>
      <c r="AE10" s="86" t="s">
        <v>190</v>
      </c>
      <c r="AF10" s="86" t="s">
        <v>146</v>
      </c>
      <c r="AG10" s="86" t="s">
        <v>147</v>
      </c>
      <c r="AH10" s="86" t="s">
        <v>181</v>
      </c>
      <c r="AI10" s="86" t="s">
        <v>182</v>
      </c>
      <c r="AJ10" s="86" t="s">
        <v>150</v>
      </c>
      <c r="AK10" s="86" t="s">
        <v>185</v>
      </c>
      <c r="AL10" s="86" t="s">
        <v>152</v>
      </c>
      <c r="AM10" s="86" t="s">
        <v>184</v>
      </c>
      <c r="AN10" s="86" t="s">
        <v>183</v>
      </c>
      <c r="AO10" s="86" t="s">
        <v>155</v>
      </c>
      <c r="AP10" s="86" t="s">
        <v>156</v>
      </c>
      <c r="AQ10" s="86" t="s">
        <v>157</v>
      </c>
      <c r="AR10" s="86" t="s">
        <v>190</v>
      </c>
      <c r="AS10" s="86" t="s">
        <v>188</v>
      </c>
      <c r="AT10" s="86" t="s">
        <v>188</v>
      </c>
      <c r="AU10" s="89" t="s">
        <v>146</v>
      </c>
      <c r="AV10" s="89" t="s">
        <v>147</v>
      </c>
      <c r="AW10" s="89" t="s">
        <v>181</v>
      </c>
      <c r="AX10" s="89" t="s">
        <v>182</v>
      </c>
      <c r="AY10" s="89" t="s">
        <v>150</v>
      </c>
      <c r="AZ10" s="89" t="s">
        <v>185</v>
      </c>
      <c r="BA10" s="89" t="s">
        <v>152</v>
      </c>
      <c r="BB10" s="89" t="s">
        <v>184</v>
      </c>
      <c r="BC10" s="89" t="s">
        <v>183</v>
      </c>
      <c r="BD10" s="89" t="s">
        <v>155</v>
      </c>
      <c r="BE10" s="89" t="s">
        <v>156</v>
      </c>
      <c r="BF10" s="89" t="s">
        <v>157</v>
      </c>
      <c r="BG10" s="89" t="s">
        <v>190</v>
      </c>
      <c r="BH10" s="89" t="s">
        <v>188</v>
      </c>
      <c r="BI10" s="89" t="s">
        <v>188</v>
      </c>
      <c r="BJ10" s="86"/>
      <c r="BK10" s="86" t="s">
        <v>191</v>
      </c>
      <c r="BL10" s="86"/>
      <c r="BM10" s="86"/>
      <c r="BN10" s="80"/>
      <c r="BO10" s="80"/>
      <c r="BP10" s="80"/>
      <c r="BQ10" s="80"/>
      <c r="BR10" s="80"/>
      <c r="BS10" s="80"/>
      <c r="BT10" s="80"/>
      <c r="BU10" s="80"/>
      <c r="BV10" s="80"/>
      <c r="BW10" s="80"/>
      <c r="BX10" s="80"/>
      <c r="BY10" s="80"/>
      <c r="BZ10" s="80"/>
      <c r="CA10" s="80"/>
      <c r="CB10" s="80"/>
      <c r="CC10" s="80"/>
      <c r="CD10" s="80"/>
      <c r="CE10" s="80"/>
      <c r="CF10" s="80"/>
      <c r="CG10" s="80"/>
      <c r="CH10" s="80"/>
      <c r="CI10" s="80"/>
      <c r="CJ10" s="80"/>
      <c r="CK10" s="80"/>
      <c r="CL10" s="80"/>
      <c r="CM10" s="80"/>
      <c r="CN10" s="80"/>
      <c r="CO10" s="80"/>
      <c r="CP10" s="80"/>
      <c r="CQ10" s="80"/>
      <c r="CR10" s="80"/>
      <c r="CS10" s="80"/>
      <c r="CT10" s="80"/>
      <c r="CU10" s="80"/>
      <c r="CV10" s="80"/>
      <c r="CW10" s="80"/>
      <c r="CX10" s="80"/>
      <c r="CY10" s="80"/>
      <c r="CZ10" s="82" t="s">
        <v>155</v>
      </c>
      <c r="DA10" s="80"/>
      <c r="DB10" s="80"/>
      <c r="DC10" s="80"/>
      <c r="DD10" s="80"/>
      <c r="DE10" s="80"/>
      <c r="DF10" s="80"/>
      <c r="DG10" s="80"/>
      <c r="DH10" s="80"/>
      <c r="DI10" s="80"/>
      <c r="DJ10" s="80"/>
      <c r="DK10" s="80"/>
      <c r="DL10" s="80"/>
      <c r="DM10" s="80"/>
      <c r="DN10" s="80"/>
      <c r="DO10" s="80"/>
      <c r="DP10" s="80"/>
      <c r="DQ10" s="80"/>
      <c r="DR10" s="80"/>
      <c r="DS10" s="80"/>
      <c r="DT10" s="80"/>
    </row>
    <row r="11" ht="12.75" customHeight="1">
      <c r="A11" s="94"/>
      <c r="B11" s="81"/>
      <c r="C11" s="81"/>
      <c r="D11" s="81"/>
      <c r="E11" s="81"/>
      <c r="F11" s="97"/>
      <c r="G11" s="98"/>
      <c r="H11" s="88" t="s">
        <v>192</v>
      </c>
      <c r="I11" s="88" t="s">
        <v>193</v>
      </c>
      <c r="J11" s="88" t="s">
        <v>194</v>
      </c>
      <c r="K11" s="88" t="s">
        <v>195</v>
      </c>
      <c r="L11" s="88" t="s">
        <v>192</v>
      </c>
      <c r="M11" s="88" t="s">
        <v>194</v>
      </c>
      <c r="N11" s="88" t="s">
        <v>195</v>
      </c>
      <c r="O11" s="88" t="s">
        <v>196</v>
      </c>
      <c r="P11" s="88" t="s">
        <v>197</v>
      </c>
      <c r="Q11" s="88" t="s">
        <v>198</v>
      </c>
      <c r="R11" s="99"/>
      <c r="S11" s="88" t="s">
        <v>199</v>
      </c>
      <c r="T11" s="88" t="s">
        <v>199</v>
      </c>
      <c r="U11" s="88" t="s">
        <v>199</v>
      </c>
      <c r="V11" s="88" t="s">
        <v>199</v>
      </c>
      <c r="W11" s="88" t="s">
        <v>199</v>
      </c>
      <c r="X11" s="88" t="s">
        <v>199</v>
      </c>
      <c r="Y11" s="88" t="s">
        <v>199</v>
      </c>
      <c r="Z11" s="88" t="s">
        <v>199</v>
      </c>
      <c r="AA11" s="88" t="s">
        <v>199</v>
      </c>
      <c r="AB11" s="88" t="s">
        <v>199</v>
      </c>
      <c r="AC11" s="88" t="s">
        <v>199</v>
      </c>
      <c r="AD11" s="88" t="s">
        <v>199</v>
      </c>
      <c r="AE11" s="88" t="s">
        <v>199</v>
      </c>
      <c r="AF11" s="88" t="s">
        <v>193</v>
      </c>
      <c r="AG11" s="88" t="s">
        <v>193</v>
      </c>
      <c r="AH11" s="88" t="s">
        <v>193</v>
      </c>
      <c r="AI11" s="88" t="s">
        <v>193</v>
      </c>
      <c r="AJ11" s="88" t="s">
        <v>193</v>
      </c>
      <c r="AK11" s="88" t="s">
        <v>193</v>
      </c>
      <c r="AL11" s="88" t="s">
        <v>193</v>
      </c>
      <c r="AM11" s="88" t="s">
        <v>193</v>
      </c>
      <c r="AN11" s="88" t="s">
        <v>193</v>
      </c>
      <c r="AO11" s="88" t="s">
        <v>193</v>
      </c>
      <c r="AP11" s="88" t="s">
        <v>193</v>
      </c>
      <c r="AQ11" s="88" t="s">
        <v>193</v>
      </c>
      <c r="AR11" s="88" t="s">
        <v>193</v>
      </c>
      <c r="AS11" s="88" t="s">
        <v>194</v>
      </c>
      <c r="AT11" s="88" t="s">
        <v>195</v>
      </c>
      <c r="AU11" s="100" t="s">
        <v>196</v>
      </c>
      <c r="AV11" s="100" t="s">
        <v>196</v>
      </c>
      <c r="AW11" s="100" t="s">
        <v>196</v>
      </c>
      <c r="AX11" s="100" t="s">
        <v>196</v>
      </c>
      <c r="AY11" s="100" t="s">
        <v>196</v>
      </c>
      <c r="AZ11" s="100" t="s">
        <v>196</v>
      </c>
      <c r="BA11" s="100" t="s">
        <v>196</v>
      </c>
      <c r="BB11" s="100" t="s">
        <v>196</v>
      </c>
      <c r="BC11" s="100" t="s">
        <v>196</v>
      </c>
      <c r="BD11" s="100" t="s">
        <v>196</v>
      </c>
      <c r="BE11" s="100" t="s">
        <v>196</v>
      </c>
      <c r="BF11" s="100" t="s">
        <v>196</v>
      </c>
      <c r="BG11" s="100" t="s">
        <v>196</v>
      </c>
      <c r="BH11" s="100" t="s">
        <v>197</v>
      </c>
      <c r="BI11" s="100" t="s">
        <v>198</v>
      </c>
      <c r="BJ11" s="99"/>
      <c r="BK11" s="88" t="s">
        <v>144</v>
      </c>
      <c r="BL11" s="88"/>
      <c r="BM11" s="88" t="s">
        <v>200</v>
      </c>
      <c r="BN11" s="80"/>
      <c r="BO11" s="80"/>
      <c r="BP11" s="80"/>
      <c r="BQ11" s="80"/>
      <c r="BR11" s="80"/>
      <c r="BS11" s="80"/>
      <c r="BT11" s="80"/>
      <c r="BU11" s="80"/>
      <c r="BV11" s="80"/>
      <c r="BW11" s="80"/>
      <c r="BX11" s="80"/>
      <c r="BY11" s="80"/>
      <c r="BZ11" s="80"/>
      <c r="CA11" s="80"/>
      <c r="CB11" s="80"/>
      <c r="CC11" s="80"/>
      <c r="CD11" s="80"/>
      <c r="CE11" s="80"/>
      <c r="CF11" s="80"/>
      <c r="CG11" s="80"/>
      <c r="CH11" s="80"/>
      <c r="CI11" s="80"/>
      <c r="CJ11" s="80"/>
      <c r="CK11" s="80"/>
      <c r="CL11" s="80"/>
      <c r="CM11" s="80"/>
      <c r="CN11" s="80"/>
      <c r="CO11" s="80"/>
      <c r="CP11" s="80"/>
      <c r="CQ11" s="80"/>
      <c r="CR11" s="80"/>
      <c r="CS11" s="80"/>
      <c r="CT11" s="80"/>
      <c r="CU11" s="80"/>
      <c r="CV11" s="80"/>
      <c r="CW11" s="80"/>
      <c r="CX11" s="80"/>
      <c r="CY11" s="80"/>
      <c r="CZ11" s="82" t="s">
        <v>156</v>
      </c>
      <c r="DA11" s="80"/>
      <c r="DB11" s="80"/>
      <c r="DC11" s="80"/>
      <c r="DD11" s="80"/>
      <c r="DE11" s="80"/>
      <c r="DF11" s="80"/>
      <c r="DG11" s="80"/>
      <c r="DH11" s="80"/>
      <c r="DI11" s="80"/>
      <c r="DJ11" s="80"/>
      <c r="DK11" s="80"/>
      <c r="DL11" s="80"/>
      <c r="DM11" s="80"/>
      <c r="DN11" s="80"/>
      <c r="DO11" s="80"/>
      <c r="DP11" s="80"/>
      <c r="DQ11" s="80"/>
      <c r="DR11" s="80"/>
      <c r="DS11" s="80"/>
      <c r="DT11" s="80"/>
    </row>
    <row r="12" ht="15.0" customHeight="1">
      <c r="A12" s="94"/>
      <c r="B12" s="81"/>
      <c r="C12" s="81"/>
      <c r="D12" s="81"/>
      <c r="E12" s="81"/>
      <c r="F12" s="101" t="s">
        <v>201</v>
      </c>
      <c r="G12" s="102"/>
      <c r="H12" s="103"/>
      <c r="I12" s="104"/>
      <c r="J12" s="104"/>
      <c r="K12" s="104"/>
      <c r="L12" s="104"/>
      <c r="M12" s="104"/>
      <c r="N12" s="104"/>
      <c r="O12" s="104"/>
      <c r="P12" s="104"/>
      <c r="Q12" s="104"/>
      <c r="R12" s="104"/>
      <c r="S12" s="104"/>
      <c r="T12" s="104"/>
      <c r="U12" s="104"/>
      <c r="V12" s="104"/>
      <c r="W12" s="104"/>
      <c r="X12" s="104"/>
      <c r="Y12" s="104"/>
      <c r="Z12" s="104"/>
      <c r="AA12" s="104"/>
      <c r="AB12" s="104"/>
      <c r="AC12" s="104"/>
      <c r="AD12" s="104"/>
      <c r="AE12" s="104"/>
      <c r="AF12" s="104"/>
      <c r="AG12" s="104"/>
      <c r="AH12" s="104"/>
      <c r="AI12" s="104"/>
      <c r="AJ12" s="104"/>
      <c r="AK12" s="104"/>
      <c r="AL12" s="104"/>
      <c r="AM12" s="104"/>
      <c r="AN12" s="104"/>
      <c r="AO12" s="104"/>
      <c r="AP12" s="104"/>
      <c r="AQ12" s="104"/>
      <c r="AR12" s="104"/>
      <c r="AS12" s="104"/>
      <c r="AT12" s="104"/>
      <c r="AU12" s="104"/>
      <c r="AV12" s="104"/>
      <c r="AW12" s="104"/>
      <c r="AX12" s="104"/>
      <c r="AY12" s="104"/>
      <c r="AZ12" s="104"/>
      <c r="BA12" s="104"/>
      <c r="BB12" s="104"/>
      <c r="BC12" s="104"/>
      <c r="BD12" s="104"/>
      <c r="BE12" s="104"/>
      <c r="BF12" s="104"/>
      <c r="BG12" s="104"/>
      <c r="BH12" s="104"/>
      <c r="BI12" s="104"/>
      <c r="BJ12" s="104"/>
      <c r="BK12" s="104"/>
      <c r="BL12" s="105"/>
      <c r="BM12" s="105"/>
      <c r="BN12" s="80"/>
      <c r="BO12" s="80"/>
      <c r="BP12" s="80"/>
      <c r="BQ12" s="80"/>
      <c r="BR12" s="80"/>
      <c r="BS12" s="80"/>
      <c r="BT12" s="80"/>
      <c r="BU12" s="80"/>
      <c r="BV12" s="80"/>
      <c r="BW12" s="80"/>
      <c r="BX12" s="80"/>
      <c r="BY12" s="80"/>
      <c r="BZ12" s="80"/>
      <c r="CA12" s="80"/>
      <c r="CB12" s="80"/>
      <c r="CC12" s="80"/>
      <c r="CD12" s="80"/>
      <c r="CE12" s="80"/>
      <c r="CF12" s="80"/>
      <c r="CG12" s="80"/>
      <c r="CH12" s="80"/>
      <c r="CI12" s="80"/>
      <c r="CJ12" s="80"/>
      <c r="CK12" s="80"/>
      <c r="CL12" s="80"/>
      <c r="CM12" s="80"/>
      <c r="CN12" s="80"/>
      <c r="CO12" s="80"/>
      <c r="CP12" s="80"/>
      <c r="CQ12" s="80"/>
      <c r="CR12" s="80"/>
      <c r="CS12" s="80"/>
      <c r="CT12" s="80"/>
      <c r="CU12" s="80"/>
      <c r="CV12" s="80"/>
      <c r="CW12" s="80"/>
      <c r="CX12" s="80"/>
      <c r="CY12" s="80"/>
      <c r="CZ12" s="82" t="s">
        <v>157</v>
      </c>
      <c r="DA12" s="80"/>
      <c r="DB12" s="80"/>
      <c r="DC12" s="80"/>
      <c r="DD12" s="80"/>
      <c r="DE12" s="80"/>
      <c r="DF12" s="80"/>
      <c r="DG12" s="80"/>
      <c r="DH12" s="80"/>
      <c r="DI12" s="80"/>
      <c r="DJ12" s="80"/>
      <c r="DK12" s="80"/>
      <c r="DL12" s="80"/>
      <c r="DM12" s="80"/>
      <c r="DN12" s="80"/>
      <c r="DO12" s="80"/>
      <c r="DP12" s="80"/>
      <c r="DQ12" s="80"/>
      <c r="DR12" s="80"/>
      <c r="DS12" s="80"/>
      <c r="DT12" s="80"/>
    </row>
    <row r="13" ht="12.75" customHeight="1">
      <c r="A13" s="81"/>
      <c r="B13" s="81"/>
      <c r="C13" s="81"/>
      <c r="D13" s="81"/>
      <c r="E13" s="81"/>
      <c r="F13" s="106" t="s">
        <v>20</v>
      </c>
      <c r="G13" s="107"/>
      <c r="H13" s="108">
        <f t="shared" ref="H13:H18" si="7">INDEX($S13:$AD13,MATCH($H$9,$S$9:$AD$9,0))</f>
        <v>0</v>
      </c>
      <c r="I13" s="108">
        <f t="shared" ref="I13:I18" si="8">INDEX($AF13:$AQ13,MATCH($I$9,$AF$9:$AQ$9,0))</f>
        <v>0</v>
      </c>
      <c r="J13" s="108">
        <f t="shared" ref="J13:J18" si="9">H13-I13</f>
        <v>0</v>
      </c>
      <c r="K13" s="109">
        <f t="shared" ref="K13:K18" si="10">IFERROR(J13/I13,0)</f>
        <v>0</v>
      </c>
      <c r="L13" s="108">
        <f t="shared" ref="L13:L18" si="11">INDEX($S13:$AD13,MATCH($L$9,$S$9:$AD$9,0))</f>
        <v>0</v>
      </c>
      <c r="M13" s="108">
        <f t="shared" ref="M13:M18" si="12">H13-L13</f>
        <v>0</v>
      </c>
      <c r="N13" s="109">
        <f t="shared" ref="N13:N18" si="13">IFERROR(M13/L13,0)</f>
        <v>0</v>
      </c>
      <c r="O13" s="108">
        <f t="shared" ref="O13:O18" si="14">INDEX($AU13:$BF13,MATCH($O$9,$AU$9:$BF$9,0))</f>
        <v>0</v>
      </c>
      <c r="P13" s="108">
        <f t="shared" ref="P13:P18" si="15">H13-O13</f>
        <v>0</v>
      </c>
      <c r="Q13" s="109">
        <f t="shared" ref="Q13:Q18" si="16">IFERROR(P13/O13,0)</f>
        <v>0</v>
      </c>
      <c r="R13" s="110"/>
      <c r="S13" s="108">
        <f t="shared" ref="S13:AD13" si="4">SUM(S14:S19)</f>
        <v>0</v>
      </c>
      <c r="T13" s="108">
        <f t="shared" si="4"/>
        <v>0</v>
      </c>
      <c r="U13" s="108">
        <f t="shared" si="4"/>
        <v>0</v>
      </c>
      <c r="V13" s="108">
        <f t="shared" si="4"/>
        <v>0</v>
      </c>
      <c r="W13" s="108">
        <f t="shared" si="4"/>
        <v>0</v>
      </c>
      <c r="X13" s="108">
        <f t="shared" si="4"/>
        <v>0</v>
      </c>
      <c r="Y13" s="108">
        <f t="shared" si="4"/>
        <v>0</v>
      </c>
      <c r="Z13" s="108">
        <f t="shared" si="4"/>
        <v>0</v>
      </c>
      <c r="AA13" s="108">
        <f t="shared" si="4"/>
        <v>0</v>
      </c>
      <c r="AB13" s="108">
        <f t="shared" si="4"/>
        <v>0</v>
      </c>
      <c r="AC13" s="108">
        <f t="shared" si="4"/>
        <v>0</v>
      </c>
      <c r="AD13" s="108">
        <f t="shared" si="4"/>
        <v>0</v>
      </c>
      <c r="AE13" s="108">
        <v>713431.1</v>
      </c>
      <c r="AF13" s="108">
        <f t="shared" ref="AF13:AQ13" si="5">SUM(AF14:AF19)</f>
        <v>0</v>
      </c>
      <c r="AG13" s="108">
        <f t="shared" si="5"/>
        <v>0</v>
      </c>
      <c r="AH13" s="108">
        <f t="shared" si="5"/>
        <v>0</v>
      </c>
      <c r="AI13" s="108">
        <f t="shared" si="5"/>
        <v>0</v>
      </c>
      <c r="AJ13" s="108">
        <f t="shared" si="5"/>
        <v>0</v>
      </c>
      <c r="AK13" s="108">
        <f t="shared" si="5"/>
        <v>0</v>
      </c>
      <c r="AL13" s="108">
        <f t="shared" si="5"/>
        <v>0</v>
      </c>
      <c r="AM13" s="108">
        <f t="shared" si="5"/>
        <v>0</v>
      </c>
      <c r="AN13" s="108">
        <f t="shared" si="5"/>
        <v>0</v>
      </c>
      <c r="AO13" s="108">
        <f t="shared" si="5"/>
        <v>0</v>
      </c>
      <c r="AP13" s="108">
        <f t="shared" si="5"/>
        <v>0</v>
      </c>
      <c r="AQ13" s="108">
        <f t="shared" si="5"/>
        <v>0</v>
      </c>
      <c r="AR13" s="108">
        <f t="shared" ref="AR13:AR18" si="17">SUMIF($AF$8:$AQ$8,"yes",$AF13:$AQ13)</f>
        <v>0</v>
      </c>
      <c r="AS13" s="108">
        <f t="shared" ref="AS13:AS18" si="18">AE13-AR13</f>
        <v>713431.1</v>
      </c>
      <c r="AT13" s="109">
        <f t="shared" ref="AT13:AT18" si="19">IFERROR(AS13/AR13,0)</f>
        <v>0</v>
      </c>
      <c r="AU13" s="108">
        <f t="shared" ref="AU13:BF13" si="6">SUM(AU14:AU18)</f>
        <v>0</v>
      </c>
      <c r="AV13" s="108">
        <f t="shared" si="6"/>
        <v>0</v>
      </c>
      <c r="AW13" s="108">
        <f t="shared" si="6"/>
        <v>0</v>
      </c>
      <c r="AX13" s="108">
        <f t="shared" si="6"/>
        <v>0</v>
      </c>
      <c r="AY13" s="108">
        <f t="shared" si="6"/>
        <v>0</v>
      </c>
      <c r="AZ13" s="108">
        <f t="shared" si="6"/>
        <v>0</v>
      </c>
      <c r="BA13" s="108">
        <f t="shared" si="6"/>
        <v>0</v>
      </c>
      <c r="BB13" s="108">
        <f t="shared" si="6"/>
        <v>0</v>
      </c>
      <c r="BC13" s="108">
        <f t="shared" si="6"/>
        <v>0</v>
      </c>
      <c r="BD13" s="108">
        <f t="shared" si="6"/>
        <v>0</v>
      </c>
      <c r="BE13" s="108">
        <f t="shared" si="6"/>
        <v>0</v>
      </c>
      <c r="BF13" s="108">
        <f t="shared" si="6"/>
        <v>0</v>
      </c>
      <c r="BG13" s="108">
        <f t="shared" ref="BG13:BG18" si="20">SUMIF($AU$8:$BF$8,"yes",$AU13:$BF13)</f>
        <v>0</v>
      </c>
      <c r="BH13" s="108">
        <f t="shared" ref="BH13:BH18" si="21">AE13-BG13</f>
        <v>713431.1</v>
      </c>
      <c r="BI13" s="109">
        <f t="shared" ref="BI13:BI18" si="22">IFERROR(BH13/BG13,0)</f>
        <v>0</v>
      </c>
      <c r="BJ13" s="111"/>
      <c r="BK13" s="108">
        <f>SUM(BK14:BK19)</f>
        <v>0</v>
      </c>
      <c r="BL13" s="111"/>
      <c r="BM13" s="112"/>
      <c r="BN13" s="83"/>
      <c r="BO13" s="83"/>
      <c r="BP13" s="83"/>
      <c r="BQ13" s="83"/>
      <c r="BR13" s="83"/>
      <c r="BS13" s="83"/>
      <c r="BT13" s="83"/>
      <c r="BU13" s="83"/>
      <c r="BV13" s="83"/>
      <c r="BW13" s="83"/>
      <c r="BX13" s="83"/>
      <c r="BY13" s="83"/>
      <c r="BZ13" s="83"/>
      <c r="CA13" s="83"/>
      <c r="CB13" s="83"/>
      <c r="CC13" s="83"/>
      <c r="CD13" s="83"/>
      <c r="CE13" s="83"/>
      <c r="CF13" s="83"/>
      <c r="CG13" s="83"/>
      <c r="CH13" s="83"/>
      <c r="CI13" s="83"/>
      <c r="CJ13" s="83"/>
      <c r="CK13" s="83"/>
      <c r="CL13" s="83"/>
      <c r="CM13" s="83"/>
      <c r="CN13" s="83"/>
      <c r="CO13" s="83"/>
      <c r="CP13" s="83"/>
      <c r="CQ13" s="83"/>
      <c r="CR13" s="83"/>
      <c r="CS13" s="83"/>
      <c r="CT13" s="83"/>
      <c r="CU13" s="83"/>
      <c r="CV13" s="83"/>
      <c r="CW13" s="83"/>
      <c r="CX13" s="83"/>
      <c r="CY13" s="83"/>
      <c r="CZ13" s="82"/>
      <c r="DA13" s="83"/>
      <c r="DB13" s="83"/>
      <c r="DC13" s="83"/>
      <c r="DD13" s="83"/>
      <c r="DE13" s="83"/>
      <c r="DF13" s="83"/>
      <c r="DG13" s="83"/>
      <c r="DH13" s="83"/>
      <c r="DI13" s="83"/>
      <c r="DJ13" s="83"/>
      <c r="DK13" s="83"/>
      <c r="DL13" s="83"/>
      <c r="DM13" s="83"/>
      <c r="DN13" s="83"/>
      <c r="DO13" s="83"/>
      <c r="DP13" s="83"/>
      <c r="DQ13" s="83"/>
      <c r="DR13" s="83"/>
      <c r="DS13" s="83"/>
      <c r="DT13" s="83"/>
    </row>
    <row r="14" ht="12.75" hidden="1" customHeight="1" outlineLevel="1">
      <c r="A14" s="113"/>
      <c r="B14" s="114" t="s">
        <v>19</v>
      </c>
      <c r="C14" s="113">
        <v>9.0</v>
      </c>
      <c r="D14" s="81" t="str">
        <f>CONCATENATE(B14,C14)</f>
        <v>009</v>
      </c>
      <c r="E14" s="81"/>
      <c r="F14" s="115" t="s">
        <v>160</v>
      </c>
      <c r="G14" s="116"/>
      <c r="H14" s="108" t="str">
        <f t="shared" si="7"/>
        <v/>
      </c>
      <c r="I14" s="108">
        <f t="shared" si="8"/>
        <v>0</v>
      </c>
      <c r="J14" s="117">
        <f t="shared" si="9"/>
        <v>0</v>
      </c>
      <c r="K14" s="118">
        <f t="shared" si="10"/>
        <v>0</v>
      </c>
      <c r="L14" s="117" t="str">
        <f t="shared" si="11"/>
        <v/>
      </c>
      <c r="M14" s="117">
        <f t="shared" si="12"/>
        <v>0</v>
      </c>
      <c r="N14" s="118">
        <f t="shared" si="13"/>
        <v>0</v>
      </c>
      <c r="O14" s="117" t="str">
        <f t="shared" si="14"/>
        <v/>
      </c>
      <c r="P14" s="117">
        <f t="shared" si="15"/>
        <v>0</v>
      </c>
      <c r="Q14" s="118">
        <f t="shared" si="16"/>
        <v>0</v>
      </c>
      <c r="R14" s="119"/>
      <c r="S14" s="117"/>
      <c r="T14" s="117"/>
      <c r="U14" s="117"/>
      <c r="V14" s="117"/>
      <c r="W14" s="117"/>
      <c r="X14" s="117"/>
      <c r="Y14" s="117"/>
      <c r="Z14" s="117"/>
      <c r="AA14" s="117"/>
      <c r="AB14" s="117"/>
      <c r="AC14" s="117"/>
      <c r="AD14" s="117"/>
      <c r="AE14" s="108">
        <v>713431.1</v>
      </c>
      <c r="AF14" s="117">
        <f>SUMIF('2024 Budget Expenses Model'!$C:$C,'Summary by Department &amp; Categor'!$D14,'2024 Budget Expenses Model'!I:I)</f>
        <v>0</v>
      </c>
      <c r="AG14" s="117">
        <f>SUMIF('2024 Budget Expenses Model'!$C:$C,'Summary by Department &amp; Categor'!$D14,'2024 Budget Expenses Model'!J:J)</f>
        <v>0</v>
      </c>
      <c r="AH14" s="117">
        <f>SUMIF('2024 Budget Expenses Model'!$C:$C,'Summary by Department &amp; Categor'!$D14,'2024 Budget Expenses Model'!K:K)</f>
        <v>0</v>
      </c>
      <c r="AI14" s="117">
        <f>SUMIF('2024 Budget Expenses Model'!$C:$C,'Summary by Department &amp; Categor'!$D14,'2024 Budget Expenses Model'!L:L)</f>
        <v>0</v>
      </c>
      <c r="AJ14" s="117">
        <f>SUMIF('2024 Budget Expenses Model'!$C:$C,'Summary by Department &amp; Categor'!$D14,'2024 Budget Expenses Model'!M:M)</f>
        <v>0</v>
      </c>
      <c r="AK14" s="117">
        <f>SUMIF('2024 Budget Expenses Model'!$C:$C,'Summary by Department &amp; Categor'!$D14,'2024 Budget Expenses Model'!N:N)</f>
        <v>0</v>
      </c>
      <c r="AL14" s="117">
        <f>SUMIF('2024 Budget Expenses Model'!$C:$C,'Summary by Department &amp; Categor'!$D14,'2024 Budget Expenses Model'!O:O)</f>
        <v>0</v>
      </c>
      <c r="AM14" s="117">
        <f>SUMIF('2024 Budget Expenses Model'!$C:$C,'Summary by Department &amp; Categor'!$D14,'2024 Budget Expenses Model'!P:P)</f>
        <v>0</v>
      </c>
      <c r="AN14" s="117">
        <f>SUMIF('2024 Budget Expenses Model'!$C:$C,'Summary by Department &amp; Categor'!$D14,'2024 Budget Expenses Model'!Q:Q)</f>
        <v>0</v>
      </c>
      <c r="AO14" s="117">
        <f>SUMIF('2024 Budget Expenses Model'!$C:$C,'Summary by Department &amp; Categor'!$D14,'2024 Budget Expenses Model'!R:R)</f>
        <v>0</v>
      </c>
      <c r="AP14" s="117">
        <f>SUMIF('2024 Budget Expenses Model'!$C:$C,'Summary by Department &amp; Categor'!$D14,'2024 Budget Expenses Model'!S:S)</f>
        <v>0</v>
      </c>
      <c r="AQ14" s="117">
        <f>SUMIF('2024 Budget Expenses Model'!$C:$C,'Summary by Department &amp; Categor'!$D14,'2024 Budget Expenses Model'!T:T)</f>
        <v>0</v>
      </c>
      <c r="AR14" s="117">
        <f t="shared" si="17"/>
        <v>0</v>
      </c>
      <c r="AS14" s="117">
        <f t="shared" si="18"/>
        <v>713431.1</v>
      </c>
      <c r="AT14" s="118">
        <f t="shared" si="19"/>
        <v>0</v>
      </c>
      <c r="AU14" s="117"/>
      <c r="AV14" s="117"/>
      <c r="AW14" s="117"/>
      <c r="AX14" s="117"/>
      <c r="AY14" s="117"/>
      <c r="AZ14" s="117"/>
      <c r="BA14" s="117"/>
      <c r="BB14" s="117"/>
      <c r="BC14" s="117"/>
      <c r="BD14" s="117"/>
      <c r="BE14" s="117"/>
      <c r="BF14" s="117"/>
      <c r="BG14" s="117">
        <f t="shared" si="20"/>
        <v>0</v>
      </c>
      <c r="BH14" s="117">
        <f t="shared" si="21"/>
        <v>713431.1</v>
      </c>
      <c r="BI14" s="118">
        <f t="shared" si="22"/>
        <v>0</v>
      </c>
      <c r="BJ14" s="120"/>
      <c r="BK14" s="117">
        <f t="shared" ref="BK14:BK18" si="23">SUM(AF14:AQ14)</f>
        <v>0</v>
      </c>
      <c r="BL14" s="120"/>
      <c r="BM14" s="112"/>
      <c r="BN14" s="80"/>
      <c r="BO14" s="80"/>
      <c r="BP14" s="80"/>
      <c r="BQ14" s="80"/>
      <c r="BR14" s="80"/>
      <c r="BS14" s="80"/>
      <c r="BT14" s="80"/>
      <c r="BU14" s="80"/>
      <c r="BV14" s="80"/>
      <c r="BW14" s="80"/>
      <c r="BX14" s="80"/>
      <c r="BY14" s="80"/>
      <c r="BZ14" s="80"/>
      <c r="CA14" s="80"/>
      <c r="CB14" s="80"/>
      <c r="CC14" s="80"/>
      <c r="CD14" s="80"/>
      <c r="CE14" s="80"/>
      <c r="CF14" s="80"/>
      <c r="CG14" s="80"/>
      <c r="CH14" s="80"/>
      <c r="CI14" s="80"/>
      <c r="CJ14" s="80"/>
      <c r="CK14" s="80"/>
      <c r="CL14" s="80"/>
      <c r="CM14" s="80"/>
      <c r="CN14" s="80"/>
      <c r="CO14" s="80"/>
      <c r="CP14" s="80"/>
      <c r="CQ14" s="80"/>
      <c r="CR14" s="80"/>
      <c r="CS14" s="80"/>
      <c r="CT14" s="80"/>
      <c r="CU14" s="80"/>
      <c r="CV14" s="80"/>
      <c r="CW14" s="80"/>
      <c r="CX14" s="80"/>
      <c r="CY14" s="80"/>
      <c r="CZ14" s="80"/>
      <c r="DA14" s="80"/>
      <c r="DB14" s="80"/>
      <c r="DC14" s="80"/>
      <c r="DD14" s="80"/>
      <c r="DE14" s="80"/>
      <c r="DF14" s="80"/>
      <c r="DG14" s="80"/>
      <c r="DH14" s="80"/>
      <c r="DI14" s="80"/>
      <c r="DJ14" s="80"/>
      <c r="DK14" s="80"/>
      <c r="DL14" s="80"/>
      <c r="DM14" s="80"/>
      <c r="DN14" s="80"/>
      <c r="DO14" s="80"/>
      <c r="DP14" s="80"/>
      <c r="DQ14" s="80"/>
      <c r="DR14" s="80"/>
      <c r="DS14" s="80"/>
      <c r="DT14" s="80"/>
    </row>
    <row r="15" ht="12.75" hidden="1" customHeight="1" outlineLevel="1">
      <c r="A15" s="113"/>
      <c r="B15" s="113"/>
      <c r="C15" s="113"/>
      <c r="D15" s="113"/>
      <c r="E15" s="113"/>
      <c r="F15" s="115" t="s">
        <v>202</v>
      </c>
      <c r="G15" s="116"/>
      <c r="H15" s="108" t="str">
        <f t="shared" si="7"/>
        <v/>
      </c>
      <c r="I15" s="108">
        <f t="shared" si="8"/>
        <v>0</v>
      </c>
      <c r="J15" s="117">
        <f t="shared" si="9"/>
        <v>0</v>
      </c>
      <c r="K15" s="118">
        <f t="shared" si="10"/>
        <v>0</v>
      </c>
      <c r="L15" s="117" t="str">
        <f t="shared" si="11"/>
        <v/>
      </c>
      <c r="M15" s="117">
        <f t="shared" si="12"/>
        <v>0</v>
      </c>
      <c r="N15" s="118">
        <f t="shared" si="13"/>
        <v>0</v>
      </c>
      <c r="O15" s="117" t="str">
        <f t="shared" si="14"/>
        <v/>
      </c>
      <c r="P15" s="117">
        <f t="shared" si="15"/>
        <v>0</v>
      </c>
      <c r="Q15" s="118">
        <f t="shared" si="16"/>
        <v>0</v>
      </c>
      <c r="R15" s="119"/>
      <c r="S15" s="117"/>
      <c r="T15" s="117"/>
      <c r="U15" s="117"/>
      <c r="V15" s="117"/>
      <c r="W15" s="117"/>
      <c r="X15" s="117"/>
      <c r="Y15" s="117"/>
      <c r="Z15" s="117"/>
      <c r="AA15" s="117"/>
      <c r="AB15" s="117"/>
      <c r="AC15" s="117"/>
      <c r="AD15" s="117"/>
      <c r="AE15" s="108">
        <v>0.0</v>
      </c>
      <c r="AF15" s="117">
        <f>SUMIF('2024 Budget Expenses Model'!$C:$C,'Summary by Department &amp; Categor'!$D15,'2024 Budget Expenses Model'!I:I)</f>
        <v>0</v>
      </c>
      <c r="AG15" s="117">
        <f>SUMIF('2024 Budget Expenses Model'!$C:$C,'Summary by Department &amp; Categor'!$D15,'2024 Budget Expenses Model'!J:J)</f>
        <v>0</v>
      </c>
      <c r="AH15" s="117">
        <f>SUMIF('2024 Budget Expenses Model'!$C:$C,'Summary by Department &amp; Categor'!$D15,'2024 Budget Expenses Model'!K:K)</f>
        <v>0</v>
      </c>
      <c r="AI15" s="117">
        <f>SUMIF('2024 Budget Expenses Model'!$C:$C,'Summary by Department &amp; Categor'!$D15,'2024 Budget Expenses Model'!L:L)</f>
        <v>0</v>
      </c>
      <c r="AJ15" s="117">
        <f>SUMIF('2024 Budget Expenses Model'!$C:$C,'Summary by Department &amp; Categor'!$D15,'2024 Budget Expenses Model'!M:M)</f>
        <v>0</v>
      </c>
      <c r="AK15" s="117">
        <f>SUMIF('2024 Budget Expenses Model'!$C:$C,'Summary by Department &amp; Categor'!$D15,'2024 Budget Expenses Model'!N:N)</f>
        <v>0</v>
      </c>
      <c r="AL15" s="117">
        <f>SUMIF('2024 Budget Expenses Model'!$C:$C,'Summary by Department &amp; Categor'!$D15,'2024 Budget Expenses Model'!O:O)</f>
        <v>0</v>
      </c>
      <c r="AM15" s="117">
        <f>SUMIF('2024 Budget Expenses Model'!$C:$C,'Summary by Department &amp; Categor'!$D15,'2024 Budget Expenses Model'!P:P)</f>
        <v>0</v>
      </c>
      <c r="AN15" s="117">
        <f>SUMIF('2024 Budget Expenses Model'!$C:$C,'Summary by Department &amp; Categor'!$D15,'2024 Budget Expenses Model'!Q:Q)</f>
        <v>0</v>
      </c>
      <c r="AO15" s="117">
        <f>SUMIF('2024 Budget Expenses Model'!$C:$C,'Summary by Department &amp; Categor'!$D15,'2024 Budget Expenses Model'!R:R)</f>
        <v>0</v>
      </c>
      <c r="AP15" s="117">
        <f>SUMIF('2024 Budget Expenses Model'!$C:$C,'Summary by Department &amp; Categor'!$D15,'2024 Budget Expenses Model'!S:S)</f>
        <v>0</v>
      </c>
      <c r="AQ15" s="117">
        <f>SUMIF('2024 Budget Expenses Model'!$C:$C,'Summary by Department &amp; Categor'!$D15,'2024 Budget Expenses Model'!T:T)</f>
        <v>0</v>
      </c>
      <c r="AR15" s="117">
        <f t="shared" si="17"/>
        <v>0</v>
      </c>
      <c r="AS15" s="117">
        <f t="shared" si="18"/>
        <v>0</v>
      </c>
      <c r="AT15" s="118">
        <f t="shared" si="19"/>
        <v>0</v>
      </c>
      <c r="AU15" s="117"/>
      <c r="AV15" s="117"/>
      <c r="AW15" s="117"/>
      <c r="AX15" s="117"/>
      <c r="AY15" s="117"/>
      <c r="AZ15" s="117"/>
      <c r="BA15" s="117"/>
      <c r="BB15" s="117"/>
      <c r="BC15" s="117"/>
      <c r="BD15" s="117"/>
      <c r="BE15" s="117"/>
      <c r="BF15" s="117"/>
      <c r="BG15" s="117">
        <f t="shared" si="20"/>
        <v>0</v>
      </c>
      <c r="BH15" s="117">
        <f t="shared" si="21"/>
        <v>0</v>
      </c>
      <c r="BI15" s="118">
        <f t="shared" si="22"/>
        <v>0</v>
      </c>
      <c r="BJ15" s="120"/>
      <c r="BK15" s="117">
        <f t="shared" si="23"/>
        <v>0</v>
      </c>
      <c r="BL15" s="120"/>
      <c r="BM15" s="112"/>
      <c r="BN15" s="80"/>
      <c r="BO15" s="80"/>
      <c r="BP15" s="80"/>
      <c r="BQ15" s="80"/>
      <c r="BR15" s="80"/>
      <c r="BS15" s="80"/>
      <c r="BT15" s="80"/>
      <c r="BU15" s="80"/>
      <c r="BV15" s="80"/>
      <c r="BW15" s="80"/>
      <c r="BX15" s="80"/>
      <c r="BY15" s="80"/>
      <c r="BZ15" s="80"/>
      <c r="CA15" s="80"/>
      <c r="CB15" s="80"/>
      <c r="CC15" s="80"/>
      <c r="CD15" s="80"/>
      <c r="CE15" s="80"/>
      <c r="CF15" s="80"/>
      <c r="CG15" s="80"/>
      <c r="CH15" s="80"/>
      <c r="CI15" s="80"/>
      <c r="CJ15" s="80"/>
      <c r="CK15" s="80"/>
      <c r="CL15" s="80"/>
      <c r="CM15" s="80"/>
      <c r="CN15" s="80"/>
      <c r="CO15" s="80"/>
      <c r="CP15" s="80"/>
      <c r="CQ15" s="80"/>
      <c r="CR15" s="80"/>
      <c r="CS15" s="80"/>
      <c r="CT15" s="80"/>
      <c r="CU15" s="80"/>
      <c r="CV15" s="80"/>
      <c r="CW15" s="80"/>
      <c r="CX15" s="80"/>
      <c r="CY15" s="80"/>
      <c r="CZ15" s="80"/>
      <c r="DA15" s="80"/>
      <c r="DB15" s="80"/>
      <c r="DC15" s="80"/>
      <c r="DD15" s="80"/>
      <c r="DE15" s="80"/>
      <c r="DF15" s="80"/>
      <c r="DG15" s="80"/>
      <c r="DH15" s="80"/>
      <c r="DI15" s="80"/>
      <c r="DJ15" s="80"/>
      <c r="DK15" s="80"/>
      <c r="DL15" s="80"/>
      <c r="DM15" s="80"/>
      <c r="DN15" s="80"/>
      <c r="DO15" s="80"/>
      <c r="DP15" s="80"/>
      <c r="DQ15" s="80"/>
      <c r="DR15" s="80"/>
      <c r="DS15" s="80"/>
      <c r="DT15" s="80"/>
    </row>
    <row r="16" ht="12.75" hidden="1" customHeight="1" outlineLevel="1">
      <c r="A16" s="113"/>
      <c r="B16" s="113"/>
      <c r="C16" s="113"/>
      <c r="D16" s="113"/>
      <c r="E16" s="113"/>
      <c r="F16" s="115" t="s">
        <v>203</v>
      </c>
      <c r="G16" s="116"/>
      <c r="H16" s="108" t="str">
        <f t="shared" si="7"/>
        <v/>
      </c>
      <c r="I16" s="108">
        <f t="shared" si="8"/>
        <v>0</v>
      </c>
      <c r="J16" s="117">
        <f t="shared" si="9"/>
        <v>0</v>
      </c>
      <c r="K16" s="118">
        <f t="shared" si="10"/>
        <v>0</v>
      </c>
      <c r="L16" s="117" t="str">
        <f t="shared" si="11"/>
        <v/>
      </c>
      <c r="M16" s="117">
        <f t="shared" si="12"/>
        <v>0</v>
      </c>
      <c r="N16" s="118">
        <f t="shared" si="13"/>
        <v>0</v>
      </c>
      <c r="O16" s="117" t="str">
        <f t="shared" si="14"/>
        <v/>
      </c>
      <c r="P16" s="117">
        <f t="shared" si="15"/>
        <v>0</v>
      </c>
      <c r="Q16" s="118">
        <f t="shared" si="16"/>
        <v>0</v>
      </c>
      <c r="R16" s="119"/>
      <c r="S16" s="117"/>
      <c r="T16" s="117"/>
      <c r="U16" s="117"/>
      <c r="V16" s="117"/>
      <c r="W16" s="117"/>
      <c r="X16" s="117"/>
      <c r="Y16" s="117"/>
      <c r="Z16" s="117"/>
      <c r="AA16" s="117"/>
      <c r="AB16" s="117"/>
      <c r="AC16" s="117"/>
      <c r="AD16" s="117"/>
      <c r="AE16" s="108">
        <v>0.0</v>
      </c>
      <c r="AF16" s="117">
        <f>SUMIF('2024 Budget Expenses Model'!$C:$C,'Summary by Department &amp; Categor'!$D16,'2024 Budget Expenses Model'!I:I)</f>
        <v>0</v>
      </c>
      <c r="AG16" s="117">
        <f>SUMIF('2024 Budget Expenses Model'!$C:$C,'Summary by Department &amp; Categor'!$D16,'2024 Budget Expenses Model'!J:J)</f>
        <v>0</v>
      </c>
      <c r="AH16" s="117">
        <f>SUMIF('2024 Budget Expenses Model'!$C:$C,'Summary by Department &amp; Categor'!$D16,'2024 Budget Expenses Model'!K:K)</f>
        <v>0</v>
      </c>
      <c r="AI16" s="117">
        <f>SUMIF('2024 Budget Expenses Model'!$C:$C,'Summary by Department &amp; Categor'!$D16,'2024 Budget Expenses Model'!L:L)</f>
        <v>0</v>
      </c>
      <c r="AJ16" s="117">
        <f>SUMIF('2024 Budget Expenses Model'!$C:$C,'Summary by Department &amp; Categor'!$D16,'2024 Budget Expenses Model'!M:M)</f>
        <v>0</v>
      </c>
      <c r="AK16" s="117">
        <f>SUMIF('2024 Budget Expenses Model'!$C:$C,'Summary by Department &amp; Categor'!$D16,'2024 Budget Expenses Model'!N:N)</f>
        <v>0</v>
      </c>
      <c r="AL16" s="117">
        <f>SUMIF('2024 Budget Expenses Model'!$C:$C,'Summary by Department &amp; Categor'!$D16,'2024 Budget Expenses Model'!O:O)</f>
        <v>0</v>
      </c>
      <c r="AM16" s="117">
        <f>SUMIF('2024 Budget Expenses Model'!$C:$C,'Summary by Department &amp; Categor'!$D16,'2024 Budget Expenses Model'!P:P)</f>
        <v>0</v>
      </c>
      <c r="AN16" s="117">
        <f>SUMIF('2024 Budget Expenses Model'!$C:$C,'Summary by Department &amp; Categor'!$D16,'2024 Budget Expenses Model'!Q:Q)</f>
        <v>0</v>
      </c>
      <c r="AO16" s="117">
        <f>SUMIF('2024 Budget Expenses Model'!$C:$C,'Summary by Department &amp; Categor'!$D16,'2024 Budget Expenses Model'!R:R)</f>
        <v>0</v>
      </c>
      <c r="AP16" s="117">
        <f>SUMIF('2024 Budget Expenses Model'!$C:$C,'Summary by Department &amp; Categor'!$D16,'2024 Budget Expenses Model'!S:S)</f>
        <v>0</v>
      </c>
      <c r="AQ16" s="117">
        <f>SUMIF('2024 Budget Expenses Model'!$C:$C,'Summary by Department &amp; Categor'!$D16,'2024 Budget Expenses Model'!T:T)</f>
        <v>0</v>
      </c>
      <c r="AR16" s="117">
        <f t="shared" si="17"/>
        <v>0</v>
      </c>
      <c r="AS16" s="117">
        <f t="shared" si="18"/>
        <v>0</v>
      </c>
      <c r="AT16" s="118">
        <f t="shared" si="19"/>
        <v>0</v>
      </c>
      <c r="AU16" s="117"/>
      <c r="AV16" s="117"/>
      <c r="AW16" s="117"/>
      <c r="AX16" s="117"/>
      <c r="AY16" s="117"/>
      <c r="AZ16" s="117"/>
      <c r="BA16" s="117"/>
      <c r="BB16" s="117"/>
      <c r="BC16" s="117"/>
      <c r="BD16" s="117"/>
      <c r="BE16" s="117"/>
      <c r="BF16" s="117"/>
      <c r="BG16" s="117">
        <f t="shared" si="20"/>
        <v>0</v>
      </c>
      <c r="BH16" s="117">
        <f t="shared" si="21"/>
        <v>0</v>
      </c>
      <c r="BI16" s="118">
        <f t="shared" si="22"/>
        <v>0</v>
      </c>
      <c r="BJ16" s="120"/>
      <c r="BK16" s="117">
        <f t="shared" si="23"/>
        <v>0</v>
      </c>
      <c r="BL16" s="120"/>
      <c r="BM16" s="112"/>
      <c r="BN16" s="80"/>
      <c r="BO16" s="80"/>
      <c r="BP16" s="80"/>
      <c r="BQ16" s="80"/>
      <c r="BR16" s="80"/>
      <c r="BS16" s="80"/>
      <c r="BT16" s="80"/>
      <c r="BU16" s="80"/>
      <c r="BV16" s="80"/>
      <c r="BW16" s="80"/>
      <c r="BX16" s="80"/>
      <c r="BY16" s="80"/>
      <c r="BZ16" s="80"/>
      <c r="CA16" s="80"/>
      <c r="CB16" s="80"/>
      <c r="CC16" s="80"/>
      <c r="CD16" s="80"/>
      <c r="CE16" s="80"/>
      <c r="CF16" s="80"/>
      <c r="CG16" s="80"/>
      <c r="CH16" s="80"/>
      <c r="CI16" s="80"/>
      <c r="CJ16" s="80"/>
      <c r="CK16" s="80"/>
      <c r="CL16" s="80"/>
      <c r="CM16" s="80"/>
      <c r="CN16" s="80"/>
      <c r="CO16" s="80"/>
      <c r="CP16" s="80"/>
      <c r="CQ16" s="80"/>
      <c r="CR16" s="80"/>
      <c r="CS16" s="80"/>
      <c r="CT16" s="80"/>
      <c r="CU16" s="80"/>
      <c r="CV16" s="80"/>
      <c r="CW16" s="80"/>
      <c r="CX16" s="80"/>
      <c r="CY16" s="80"/>
      <c r="CZ16" s="80"/>
      <c r="DA16" s="80"/>
      <c r="DB16" s="80"/>
      <c r="DC16" s="80"/>
      <c r="DD16" s="80"/>
      <c r="DE16" s="80"/>
      <c r="DF16" s="80"/>
      <c r="DG16" s="80"/>
      <c r="DH16" s="80"/>
      <c r="DI16" s="80"/>
      <c r="DJ16" s="80"/>
      <c r="DK16" s="80"/>
      <c r="DL16" s="80"/>
      <c r="DM16" s="80"/>
      <c r="DN16" s="80"/>
      <c r="DO16" s="80"/>
      <c r="DP16" s="80"/>
      <c r="DQ16" s="80"/>
      <c r="DR16" s="80"/>
      <c r="DS16" s="80"/>
      <c r="DT16" s="80"/>
    </row>
    <row r="17" ht="12.75" hidden="1" customHeight="1" outlineLevel="1">
      <c r="A17" s="113"/>
      <c r="B17" s="113"/>
      <c r="C17" s="113"/>
      <c r="D17" s="113"/>
      <c r="E17" s="113"/>
      <c r="F17" s="115" t="s">
        <v>204</v>
      </c>
      <c r="G17" s="116"/>
      <c r="H17" s="108" t="str">
        <f t="shared" si="7"/>
        <v/>
      </c>
      <c r="I17" s="108">
        <f t="shared" si="8"/>
        <v>0</v>
      </c>
      <c r="J17" s="117">
        <f t="shared" si="9"/>
        <v>0</v>
      </c>
      <c r="K17" s="118">
        <f t="shared" si="10"/>
        <v>0</v>
      </c>
      <c r="L17" s="117" t="str">
        <f t="shared" si="11"/>
        <v/>
      </c>
      <c r="M17" s="117">
        <f t="shared" si="12"/>
        <v>0</v>
      </c>
      <c r="N17" s="118">
        <f t="shared" si="13"/>
        <v>0</v>
      </c>
      <c r="O17" s="117" t="str">
        <f t="shared" si="14"/>
        <v/>
      </c>
      <c r="P17" s="117">
        <f t="shared" si="15"/>
        <v>0</v>
      </c>
      <c r="Q17" s="118">
        <f t="shared" si="16"/>
        <v>0</v>
      </c>
      <c r="R17" s="119"/>
      <c r="S17" s="117"/>
      <c r="T17" s="117"/>
      <c r="U17" s="117"/>
      <c r="V17" s="117"/>
      <c r="W17" s="117"/>
      <c r="X17" s="117"/>
      <c r="Y17" s="117"/>
      <c r="Z17" s="117"/>
      <c r="AA17" s="117"/>
      <c r="AB17" s="117"/>
      <c r="AC17" s="117"/>
      <c r="AD17" s="117"/>
      <c r="AE17" s="108">
        <v>0.0</v>
      </c>
      <c r="AF17" s="117">
        <f>SUMIF('2024 Budget Expenses Model'!$C:$C,'Summary by Department &amp; Categor'!$D17,'2024 Budget Expenses Model'!I:I)</f>
        <v>0</v>
      </c>
      <c r="AG17" s="117">
        <f>SUMIF('2024 Budget Expenses Model'!$C:$C,'Summary by Department &amp; Categor'!$D17,'2024 Budget Expenses Model'!J:J)</f>
        <v>0</v>
      </c>
      <c r="AH17" s="117">
        <f>SUMIF('2024 Budget Expenses Model'!$C:$C,'Summary by Department &amp; Categor'!$D17,'2024 Budget Expenses Model'!K:K)</f>
        <v>0</v>
      </c>
      <c r="AI17" s="117">
        <f>SUMIF('2024 Budget Expenses Model'!$C:$C,'Summary by Department &amp; Categor'!$D17,'2024 Budget Expenses Model'!L:L)</f>
        <v>0</v>
      </c>
      <c r="AJ17" s="117">
        <f>SUMIF('2024 Budget Expenses Model'!$C:$C,'Summary by Department &amp; Categor'!$D17,'2024 Budget Expenses Model'!M:M)</f>
        <v>0</v>
      </c>
      <c r="AK17" s="117">
        <f>SUMIF('2024 Budget Expenses Model'!$C:$C,'Summary by Department &amp; Categor'!$D17,'2024 Budget Expenses Model'!N:N)</f>
        <v>0</v>
      </c>
      <c r="AL17" s="117">
        <f>SUMIF('2024 Budget Expenses Model'!$C:$C,'Summary by Department &amp; Categor'!$D17,'2024 Budget Expenses Model'!O:O)</f>
        <v>0</v>
      </c>
      <c r="AM17" s="117">
        <f>SUMIF('2024 Budget Expenses Model'!$C:$C,'Summary by Department &amp; Categor'!$D17,'2024 Budget Expenses Model'!P:P)</f>
        <v>0</v>
      </c>
      <c r="AN17" s="117">
        <f>SUMIF('2024 Budget Expenses Model'!$C:$C,'Summary by Department &amp; Categor'!$D17,'2024 Budget Expenses Model'!Q:Q)</f>
        <v>0</v>
      </c>
      <c r="AO17" s="117">
        <f>SUMIF('2024 Budget Expenses Model'!$C:$C,'Summary by Department &amp; Categor'!$D17,'2024 Budget Expenses Model'!R:R)</f>
        <v>0</v>
      </c>
      <c r="AP17" s="117">
        <f>SUMIF('2024 Budget Expenses Model'!$C:$C,'Summary by Department &amp; Categor'!$D17,'2024 Budget Expenses Model'!S:S)</f>
        <v>0</v>
      </c>
      <c r="AQ17" s="117">
        <f>SUMIF('2024 Budget Expenses Model'!$C:$C,'Summary by Department &amp; Categor'!$D17,'2024 Budget Expenses Model'!T:T)</f>
        <v>0</v>
      </c>
      <c r="AR17" s="117">
        <f t="shared" si="17"/>
        <v>0</v>
      </c>
      <c r="AS17" s="117">
        <f t="shared" si="18"/>
        <v>0</v>
      </c>
      <c r="AT17" s="118">
        <f t="shared" si="19"/>
        <v>0</v>
      </c>
      <c r="AU17" s="117"/>
      <c r="AV17" s="117"/>
      <c r="AW17" s="117"/>
      <c r="AX17" s="117"/>
      <c r="AY17" s="117"/>
      <c r="AZ17" s="117"/>
      <c r="BA17" s="117"/>
      <c r="BB17" s="117"/>
      <c r="BC17" s="117"/>
      <c r="BD17" s="117"/>
      <c r="BE17" s="117"/>
      <c r="BF17" s="117"/>
      <c r="BG17" s="117">
        <f t="shared" si="20"/>
        <v>0</v>
      </c>
      <c r="BH17" s="117">
        <f t="shared" si="21"/>
        <v>0</v>
      </c>
      <c r="BI17" s="118">
        <f t="shared" si="22"/>
        <v>0</v>
      </c>
      <c r="BJ17" s="120"/>
      <c r="BK17" s="117">
        <f t="shared" si="23"/>
        <v>0</v>
      </c>
      <c r="BL17" s="120"/>
      <c r="BM17" s="112"/>
      <c r="BN17" s="80"/>
      <c r="BO17" s="80"/>
      <c r="BP17" s="80"/>
      <c r="BQ17" s="80"/>
      <c r="BR17" s="80"/>
      <c r="BS17" s="80"/>
      <c r="BT17" s="80"/>
      <c r="BU17" s="80"/>
      <c r="BV17" s="80"/>
      <c r="BW17" s="80"/>
      <c r="BX17" s="80"/>
      <c r="BY17" s="80"/>
      <c r="BZ17" s="80"/>
      <c r="CA17" s="80"/>
      <c r="CB17" s="80"/>
      <c r="CC17" s="80"/>
      <c r="CD17" s="80"/>
      <c r="CE17" s="80"/>
      <c r="CF17" s="80"/>
      <c r="CG17" s="80"/>
      <c r="CH17" s="80"/>
      <c r="CI17" s="80"/>
      <c r="CJ17" s="80"/>
      <c r="CK17" s="80"/>
      <c r="CL17" s="80"/>
      <c r="CM17" s="80"/>
      <c r="CN17" s="80"/>
      <c r="CO17" s="80"/>
      <c r="CP17" s="80"/>
      <c r="CQ17" s="80"/>
      <c r="CR17" s="80"/>
      <c r="CS17" s="80"/>
      <c r="CT17" s="80"/>
      <c r="CU17" s="80"/>
      <c r="CV17" s="80"/>
      <c r="CW17" s="80"/>
      <c r="CX17" s="80"/>
      <c r="CY17" s="80"/>
      <c r="CZ17" s="80"/>
      <c r="DA17" s="80"/>
      <c r="DB17" s="80"/>
      <c r="DC17" s="80"/>
      <c r="DD17" s="80"/>
      <c r="DE17" s="80"/>
      <c r="DF17" s="80"/>
      <c r="DG17" s="80"/>
      <c r="DH17" s="80"/>
      <c r="DI17" s="80"/>
      <c r="DJ17" s="80"/>
      <c r="DK17" s="80"/>
      <c r="DL17" s="80"/>
      <c r="DM17" s="80"/>
      <c r="DN17" s="80"/>
      <c r="DO17" s="80"/>
      <c r="DP17" s="80"/>
      <c r="DQ17" s="80"/>
      <c r="DR17" s="80"/>
      <c r="DS17" s="80"/>
      <c r="DT17" s="80"/>
    </row>
    <row r="18" ht="12.75" hidden="1" customHeight="1" outlineLevel="1">
      <c r="A18" s="113"/>
      <c r="B18" s="113"/>
      <c r="C18" s="113"/>
      <c r="D18" s="113"/>
      <c r="E18" s="113"/>
      <c r="F18" s="115" t="s">
        <v>205</v>
      </c>
      <c r="G18" s="116"/>
      <c r="H18" s="108" t="str">
        <f t="shared" si="7"/>
        <v/>
      </c>
      <c r="I18" s="108">
        <f t="shared" si="8"/>
        <v>0</v>
      </c>
      <c r="J18" s="117">
        <f t="shared" si="9"/>
        <v>0</v>
      </c>
      <c r="K18" s="118">
        <f t="shared" si="10"/>
        <v>0</v>
      </c>
      <c r="L18" s="117" t="str">
        <f t="shared" si="11"/>
        <v/>
      </c>
      <c r="M18" s="117">
        <f t="shared" si="12"/>
        <v>0</v>
      </c>
      <c r="N18" s="118">
        <f t="shared" si="13"/>
        <v>0</v>
      </c>
      <c r="O18" s="117" t="str">
        <f t="shared" si="14"/>
        <v/>
      </c>
      <c r="P18" s="117">
        <f t="shared" si="15"/>
        <v>0</v>
      </c>
      <c r="Q18" s="118">
        <f t="shared" si="16"/>
        <v>0</v>
      </c>
      <c r="R18" s="119"/>
      <c r="S18" s="117"/>
      <c r="T18" s="117"/>
      <c r="U18" s="117"/>
      <c r="V18" s="117"/>
      <c r="W18" s="117"/>
      <c r="X18" s="117"/>
      <c r="Y18" s="117"/>
      <c r="Z18" s="117"/>
      <c r="AA18" s="117"/>
      <c r="AB18" s="117"/>
      <c r="AC18" s="117"/>
      <c r="AD18" s="117"/>
      <c r="AE18" s="108">
        <v>0.0</v>
      </c>
      <c r="AF18" s="117">
        <f>SUMIF('2024 Budget Expenses Model'!$C:$C,'Summary by Department &amp; Categor'!$D18,'2024 Budget Expenses Model'!I:I)</f>
        <v>0</v>
      </c>
      <c r="AG18" s="117">
        <f>SUMIF('2024 Budget Expenses Model'!$C:$C,'Summary by Department &amp; Categor'!$D18,'2024 Budget Expenses Model'!J:J)</f>
        <v>0</v>
      </c>
      <c r="AH18" s="117">
        <f>SUMIF('2024 Budget Expenses Model'!$C:$C,'Summary by Department &amp; Categor'!$D18,'2024 Budget Expenses Model'!K:K)</f>
        <v>0</v>
      </c>
      <c r="AI18" s="117">
        <f>SUMIF('2024 Budget Expenses Model'!$C:$C,'Summary by Department &amp; Categor'!$D18,'2024 Budget Expenses Model'!L:L)</f>
        <v>0</v>
      </c>
      <c r="AJ18" s="117">
        <f>SUMIF('2024 Budget Expenses Model'!$C:$C,'Summary by Department &amp; Categor'!$D18,'2024 Budget Expenses Model'!M:M)</f>
        <v>0</v>
      </c>
      <c r="AK18" s="117">
        <f>SUMIF('2024 Budget Expenses Model'!$C:$C,'Summary by Department &amp; Categor'!$D18,'2024 Budget Expenses Model'!N:N)</f>
        <v>0</v>
      </c>
      <c r="AL18" s="117">
        <f>SUMIF('2024 Budget Expenses Model'!$C:$C,'Summary by Department &amp; Categor'!$D18,'2024 Budget Expenses Model'!O:O)</f>
        <v>0</v>
      </c>
      <c r="AM18" s="117">
        <f>SUMIF('2024 Budget Expenses Model'!$C:$C,'Summary by Department &amp; Categor'!$D18,'2024 Budget Expenses Model'!P:P)</f>
        <v>0</v>
      </c>
      <c r="AN18" s="117">
        <f>SUMIF('2024 Budget Expenses Model'!$C:$C,'Summary by Department &amp; Categor'!$D18,'2024 Budget Expenses Model'!Q:Q)</f>
        <v>0</v>
      </c>
      <c r="AO18" s="117">
        <f>SUMIF('2024 Budget Expenses Model'!$C:$C,'Summary by Department &amp; Categor'!$D18,'2024 Budget Expenses Model'!R:R)</f>
        <v>0</v>
      </c>
      <c r="AP18" s="117">
        <f>SUMIF('2024 Budget Expenses Model'!$C:$C,'Summary by Department &amp; Categor'!$D18,'2024 Budget Expenses Model'!S:S)</f>
        <v>0</v>
      </c>
      <c r="AQ18" s="117">
        <f>SUMIF('2024 Budget Expenses Model'!$C:$C,'Summary by Department &amp; Categor'!$D18,'2024 Budget Expenses Model'!T:T)</f>
        <v>0</v>
      </c>
      <c r="AR18" s="117">
        <f t="shared" si="17"/>
        <v>0</v>
      </c>
      <c r="AS18" s="117">
        <f t="shared" si="18"/>
        <v>0</v>
      </c>
      <c r="AT18" s="118">
        <f t="shared" si="19"/>
        <v>0</v>
      </c>
      <c r="AU18" s="117"/>
      <c r="AV18" s="117"/>
      <c r="AW18" s="117"/>
      <c r="AX18" s="117"/>
      <c r="AY18" s="117"/>
      <c r="AZ18" s="117"/>
      <c r="BA18" s="117"/>
      <c r="BB18" s="117"/>
      <c r="BC18" s="117"/>
      <c r="BD18" s="117"/>
      <c r="BE18" s="117"/>
      <c r="BF18" s="117"/>
      <c r="BG18" s="117">
        <f t="shared" si="20"/>
        <v>0</v>
      </c>
      <c r="BH18" s="117">
        <f t="shared" si="21"/>
        <v>0</v>
      </c>
      <c r="BI18" s="118">
        <f t="shared" si="22"/>
        <v>0</v>
      </c>
      <c r="BJ18" s="120"/>
      <c r="BK18" s="117">
        <f t="shared" si="23"/>
        <v>0</v>
      </c>
      <c r="BL18" s="120"/>
      <c r="BM18" s="112"/>
      <c r="BN18" s="80"/>
      <c r="BO18" s="80"/>
      <c r="BP18" s="80"/>
      <c r="BQ18" s="80"/>
      <c r="BR18" s="80"/>
      <c r="BS18" s="80"/>
      <c r="BT18" s="80"/>
      <c r="BU18" s="80"/>
      <c r="BV18" s="80"/>
      <c r="BW18" s="80"/>
      <c r="BX18" s="80"/>
      <c r="BY18" s="80"/>
      <c r="BZ18" s="80"/>
      <c r="CA18" s="80"/>
      <c r="CB18" s="80"/>
      <c r="CC18" s="80"/>
      <c r="CD18" s="80"/>
      <c r="CE18" s="80"/>
      <c r="CF18" s="80"/>
      <c r="CG18" s="80"/>
      <c r="CH18" s="80"/>
      <c r="CI18" s="80"/>
      <c r="CJ18" s="80"/>
      <c r="CK18" s="80"/>
      <c r="CL18" s="80"/>
      <c r="CM18" s="80"/>
      <c r="CN18" s="80"/>
      <c r="CO18" s="80"/>
      <c r="CP18" s="80"/>
      <c r="CQ18" s="80"/>
      <c r="CR18" s="80"/>
      <c r="CS18" s="80"/>
      <c r="CT18" s="80"/>
      <c r="CU18" s="80"/>
      <c r="CV18" s="80"/>
      <c r="CW18" s="80"/>
      <c r="CX18" s="80"/>
      <c r="CY18" s="80"/>
      <c r="CZ18" s="80"/>
      <c r="DA18" s="80"/>
      <c r="DB18" s="80"/>
      <c r="DC18" s="80"/>
      <c r="DD18" s="80"/>
      <c r="DE18" s="80"/>
      <c r="DF18" s="80"/>
      <c r="DG18" s="80"/>
      <c r="DH18" s="80"/>
      <c r="DI18" s="80"/>
      <c r="DJ18" s="80"/>
      <c r="DK18" s="80"/>
      <c r="DL18" s="80"/>
      <c r="DM18" s="80"/>
      <c r="DN18" s="80"/>
      <c r="DO18" s="80"/>
      <c r="DP18" s="80"/>
      <c r="DQ18" s="80"/>
      <c r="DR18" s="80"/>
      <c r="DS18" s="80"/>
      <c r="DT18" s="80"/>
    </row>
    <row r="19" ht="12.75" customHeight="1" collapsed="1">
      <c r="A19" s="113"/>
      <c r="B19" s="113"/>
      <c r="C19" s="113"/>
      <c r="D19" s="113"/>
      <c r="E19" s="113"/>
      <c r="F19" s="106" t="s">
        <v>206</v>
      </c>
      <c r="G19" s="116"/>
      <c r="H19" s="108"/>
      <c r="I19" s="108"/>
      <c r="J19" s="117"/>
      <c r="K19" s="118"/>
      <c r="L19" s="117"/>
      <c r="M19" s="117"/>
      <c r="N19" s="118"/>
      <c r="O19" s="117"/>
      <c r="P19" s="117"/>
      <c r="Q19" s="118"/>
      <c r="R19" s="119"/>
      <c r="S19" s="117"/>
      <c r="T19" s="117"/>
      <c r="U19" s="117"/>
      <c r="V19" s="117"/>
      <c r="W19" s="117"/>
      <c r="X19" s="117"/>
      <c r="Y19" s="117"/>
      <c r="Z19" s="117"/>
      <c r="AA19" s="117"/>
      <c r="AB19" s="117"/>
      <c r="AC19" s="117"/>
      <c r="AD19" s="117"/>
      <c r="AE19" s="108"/>
      <c r="AF19" s="117"/>
      <c r="AG19" s="117"/>
      <c r="AH19" s="117"/>
      <c r="AI19" s="117"/>
      <c r="AJ19" s="117"/>
      <c r="AK19" s="117"/>
      <c r="AL19" s="117"/>
      <c r="AM19" s="117"/>
      <c r="AN19" s="117"/>
      <c r="AO19" s="117"/>
      <c r="AP19" s="117"/>
      <c r="AQ19" s="117"/>
      <c r="AR19" s="117"/>
      <c r="AS19" s="117"/>
      <c r="AT19" s="118"/>
      <c r="AU19" s="117"/>
      <c r="AV19" s="117"/>
      <c r="AW19" s="117"/>
      <c r="AX19" s="117"/>
      <c r="AY19" s="117"/>
      <c r="AZ19" s="117"/>
      <c r="BA19" s="117"/>
      <c r="BB19" s="117"/>
      <c r="BC19" s="117"/>
      <c r="BD19" s="117"/>
      <c r="BE19" s="117"/>
      <c r="BF19" s="117"/>
      <c r="BG19" s="117"/>
      <c r="BH19" s="117"/>
      <c r="BI19" s="118"/>
      <c r="BJ19" s="120"/>
      <c r="BK19" s="117"/>
      <c r="BL19" s="120"/>
      <c r="BM19" s="112"/>
      <c r="BN19" s="80"/>
      <c r="BO19" s="80"/>
      <c r="BP19" s="80"/>
      <c r="BQ19" s="80"/>
      <c r="BR19" s="80"/>
      <c r="BS19" s="80"/>
      <c r="BT19" s="80"/>
      <c r="BU19" s="80"/>
      <c r="BV19" s="80"/>
      <c r="BW19" s="80"/>
      <c r="BX19" s="80"/>
      <c r="BY19" s="80"/>
      <c r="BZ19" s="80"/>
      <c r="CA19" s="80"/>
      <c r="CB19" s="80"/>
      <c r="CC19" s="80"/>
      <c r="CD19" s="80"/>
      <c r="CE19" s="80"/>
      <c r="CF19" s="80"/>
      <c r="CG19" s="80"/>
      <c r="CH19" s="80"/>
      <c r="CI19" s="80"/>
      <c r="CJ19" s="80"/>
      <c r="CK19" s="80"/>
      <c r="CL19" s="80"/>
      <c r="CM19" s="80"/>
      <c r="CN19" s="80"/>
      <c r="CO19" s="80"/>
      <c r="CP19" s="80"/>
      <c r="CQ19" s="80"/>
      <c r="CR19" s="80"/>
      <c r="CS19" s="80"/>
      <c r="CT19" s="80"/>
      <c r="CU19" s="80"/>
      <c r="CV19" s="80"/>
      <c r="CW19" s="80"/>
      <c r="CX19" s="80"/>
      <c r="CY19" s="80"/>
      <c r="CZ19" s="80"/>
      <c r="DA19" s="80"/>
      <c r="DB19" s="80"/>
      <c r="DC19" s="80"/>
      <c r="DD19" s="80"/>
      <c r="DE19" s="80"/>
      <c r="DF19" s="80"/>
      <c r="DG19" s="80"/>
      <c r="DH19" s="80"/>
      <c r="DI19" s="80"/>
      <c r="DJ19" s="80"/>
      <c r="DK19" s="80"/>
      <c r="DL19" s="80"/>
      <c r="DM19" s="80"/>
      <c r="DN19" s="80"/>
      <c r="DO19" s="80"/>
      <c r="DP19" s="80"/>
      <c r="DQ19" s="80"/>
      <c r="DR19" s="80"/>
      <c r="DS19" s="80"/>
      <c r="DT19" s="80"/>
    </row>
    <row r="20" ht="12.75" customHeight="1">
      <c r="A20" s="81"/>
      <c r="B20" s="81"/>
      <c r="C20" s="81"/>
      <c r="D20" s="81"/>
      <c r="E20" s="81"/>
      <c r="F20" s="121" t="s">
        <v>207</v>
      </c>
      <c r="G20" s="107"/>
      <c r="H20" s="108">
        <f t="shared" ref="H20:H91" si="27">INDEX($S20:$AD20,MATCH($H$9,$S$9:$AD$9,0))</f>
        <v>0</v>
      </c>
      <c r="I20" s="108">
        <f t="shared" ref="I20:I91" si="28">INDEX($AF20:$AQ20,MATCH($I$9,$AF$9:$AQ$9,0))</f>
        <v>25050</v>
      </c>
      <c r="J20" s="108">
        <f t="shared" ref="J20:J91" si="29">H20-I20</f>
        <v>-25050</v>
      </c>
      <c r="K20" s="109">
        <f t="shared" ref="K20:K91" si="30">IFERROR(J20/I20,0)</f>
        <v>-1</v>
      </c>
      <c r="L20" s="108">
        <f t="shared" ref="L20:L91" si="31">INDEX($S20:$AD20,MATCH($L$9,$S$9:$AD$9,0))</f>
        <v>0</v>
      </c>
      <c r="M20" s="108">
        <f t="shared" ref="M20:M91" si="32">H20-L20</f>
        <v>0</v>
      </c>
      <c r="N20" s="109">
        <f t="shared" ref="N20:N91" si="33">IFERROR(M20/L20,0)</f>
        <v>0</v>
      </c>
      <c r="O20" s="108">
        <f t="shared" ref="O20:O91" si="34">INDEX($AU20:$BF20,MATCH($O$9,$AU$9:$BF$9,0))</f>
        <v>0</v>
      </c>
      <c r="P20" s="108">
        <f t="shared" ref="P20:P91" si="35">H20-O20</f>
        <v>0</v>
      </c>
      <c r="Q20" s="109">
        <f t="shared" ref="Q20:Q91" si="36">IFERROR(P20/O20,0)</f>
        <v>0</v>
      </c>
      <c r="R20" s="110"/>
      <c r="S20" s="108">
        <f t="shared" ref="S20:AD20" si="24">SUM(S21:S28)</f>
        <v>0</v>
      </c>
      <c r="T20" s="108">
        <f t="shared" si="24"/>
        <v>0</v>
      </c>
      <c r="U20" s="108">
        <f t="shared" si="24"/>
        <v>0</v>
      </c>
      <c r="V20" s="108">
        <f t="shared" si="24"/>
        <v>0</v>
      </c>
      <c r="W20" s="108">
        <f t="shared" si="24"/>
        <v>0</v>
      </c>
      <c r="X20" s="108">
        <f t="shared" si="24"/>
        <v>0</v>
      </c>
      <c r="Y20" s="108">
        <f t="shared" si="24"/>
        <v>0</v>
      </c>
      <c r="Z20" s="108">
        <f t="shared" si="24"/>
        <v>0</v>
      </c>
      <c r="AA20" s="108">
        <f t="shared" si="24"/>
        <v>0</v>
      </c>
      <c r="AB20" s="108">
        <f t="shared" si="24"/>
        <v>0</v>
      </c>
      <c r="AC20" s="108">
        <f t="shared" si="24"/>
        <v>0</v>
      </c>
      <c r="AD20" s="108">
        <f t="shared" si="24"/>
        <v>0</v>
      </c>
      <c r="AE20" s="108">
        <v>209264.31</v>
      </c>
      <c r="AF20" s="108">
        <f t="shared" ref="AF20:AQ20" si="25">SUM(AF21:AF28)</f>
        <v>24500</v>
      </c>
      <c r="AG20" s="108">
        <f t="shared" si="25"/>
        <v>24500</v>
      </c>
      <c r="AH20" s="108">
        <f t="shared" si="25"/>
        <v>26050</v>
      </c>
      <c r="AI20" s="108">
        <f t="shared" si="25"/>
        <v>24500</v>
      </c>
      <c r="AJ20" s="108">
        <f t="shared" si="25"/>
        <v>24500</v>
      </c>
      <c r="AK20" s="108">
        <f t="shared" si="25"/>
        <v>25050</v>
      </c>
      <c r="AL20" s="108">
        <f t="shared" si="25"/>
        <v>24500</v>
      </c>
      <c r="AM20" s="108">
        <f t="shared" si="25"/>
        <v>24500</v>
      </c>
      <c r="AN20" s="108">
        <f t="shared" si="25"/>
        <v>24500</v>
      </c>
      <c r="AO20" s="108">
        <f t="shared" si="25"/>
        <v>25050</v>
      </c>
      <c r="AP20" s="108">
        <f t="shared" si="25"/>
        <v>27000</v>
      </c>
      <c r="AQ20" s="108">
        <f t="shared" si="25"/>
        <v>30000</v>
      </c>
      <c r="AR20" s="108">
        <f t="shared" ref="AR20:AR91" si="37">SUMIF($AF$8:$AQ$8,"yes",$AF20:$AQ20)</f>
        <v>304650</v>
      </c>
      <c r="AS20" s="108">
        <f t="shared" ref="AS20:AS91" si="38">AE20-AR20</f>
        <v>-95385.69</v>
      </c>
      <c r="AT20" s="109">
        <f t="shared" ref="AT20:AT91" si="39">IFERROR(AS20/AR20,0)</f>
        <v>-0.3130992614</v>
      </c>
      <c r="AU20" s="108">
        <f t="shared" ref="AU20:BF20" si="26">SUM(AU21:AU28)</f>
        <v>0</v>
      </c>
      <c r="AV20" s="108">
        <f t="shared" si="26"/>
        <v>0</v>
      </c>
      <c r="AW20" s="108">
        <f t="shared" si="26"/>
        <v>0</v>
      </c>
      <c r="AX20" s="108">
        <f t="shared" si="26"/>
        <v>0</v>
      </c>
      <c r="AY20" s="108">
        <f t="shared" si="26"/>
        <v>0</v>
      </c>
      <c r="AZ20" s="108">
        <f t="shared" si="26"/>
        <v>0</v>
      </c>
      <c r="BA20" s="108">
        <f t="shared" si="26"/>
        <v>0</v>
      </c>
      <c r="BB20" s="108">
        <f t="shared" si="26"/>
        <v>0</v>
      </c>
      <c r="BC20" s="108">
        <f t="shared" si="26"/>
        <v>0</v>
      </c>
      <c r="BD20" s="108">
        <f t="shared" si="26"/>
        <v>0</v>
      </c>
      <c r="BE20" s="108">
        <f t="shared" si="26"/>
        <v>0</v>
      </c>
      <c r="BF20" s="108">
        <f t="shared" si="26"/>
        <v>0</v>
      </c>
      <c r="BG20" s="108">
        <f t="shared" ref="BG20:BG91" si="40">SUMIF($AU$8:$BF$8,"yes",$AU20:$BF20)</f>
        <v>0</v>
      </c>
      <c r="BH20" s="108">
        <f t="shared" ref="BH20:BH91" si="41">AE20-BG20</f>
        <v>209264.31</v>
      </c>
      <c r="BI20" s="109">
        <f t="shared" ref="BI20:BI91" si="42">IFERROR(BH20/BG20,0)</f>
        <v>0</v>
      </c>
      <c r="BJ20" s="111"/>
      <c r="BK20" s="108">
        <f>SUM(BK21:BK28)</f>
        <v>304650</v>
      </c>
      <c r="BL20" s="111"/>
      <c r="BM20" s="112"/>
      <c r="BN20" s="83"/>
      <c r="BO20" s="83"/>
      <c r="BP20" s="83"/>
      <c r="BQ20" s="83"/>
      <c r="BR20" s="83"/>
      <c r="BS20" s="83"/>
      <c r="BT20" s="83"/>
      <c r="BU20" s="83"/>
      <c r="BV20" s="83"/>
      <c r="BW20" s="83"/>
      <c r="BX20" s="83"/>
      <c r="BY20" s="83"/>
      <c r="BZ20" s="83"/>
      <c r="CA20" s="83"/>
      <c r="CB20" s="83"/>
      <c r="CC20" s="83"/>
      <c r="CD20" s="83"/>
      <c r="CE20" s="83"/>
      <c r="CF20" s="83"/>
      <c r="CG20" s="83"/>
      <c r="CH20" s="83"/>
      <c r="CI20" s="83"/>
      <c r="CJ20" s="83"/>
      <c r="CK20" s="83"/>
      <c r="CL20" s="83"/>
      <c r="CM20" s="83"/>
      <c r="CN20" s="83"/>
      <c r="CO20" s="83"/>
      <c r="CP20" s="83"/>
      <c r="CQ20" s="83"/>
      <c r="CR20" s="83"/>
      <c r="CS20" s="83"/>
      <c r="CT20" s="83"/>
      <c r="CU20" s="83"/>
      <c r="CV20" s="83"/>
      <c r="CW20" s="83"/>
      <c r="CX20" s="83"/>
      <c r="CY20" s="83"/>
      <c r="CZ20" s="83"/>
      <c r="DA20" s="83"/>
      <c r="DB20" s="83"/>
      <c r="DC20" s="83"/>
      <c r="DD20" s="83"/>
      <c r="DE20" s="83"/>
      <c r="DF20" s="83"/>
      <c r="DG20" s="83"/>
      <c r="DH20" s="83"/>
      <c r="DI20" s="83"/>
      <c r="DJ20" s="83"/>
      <c r="DK20" s="83"/>
      <c r="DL20" s="83"/>
      <c r="DM20" s="83"/>
      <c r="DN20" s="83"/>
      <c r="DO20" s="83"/>
      <c r="DP20" s="83"/>
      <c r="DQ20" s="83"/>
      <c r="DR20" s="83"/>
      <c r="DS20" s="83"/>
      <c r="DT20" s="83"/>
    </row>
    <row r="21" ht="12.75" hidden="1" customHeight="1" outlineLevel="1">
      <c r="A21" s="81"/>
      <c r="B21" s="122" t="s">
        <v>33</v>
      </c>
      <c r="C21" s="81">
        <v>2.0</v>
      </c>
      <c r="D21" s="81" t="str">
        <f t="shared" ref="D21:D28" si="43">CONCATENATE(B21,C21)</f>
        <v>012</v>
      </c>
      <c r="E21" s="81"/>
      <c r="F21" s="115" t="s">
        <v>34</v>
      </c>
      <c r="G21" s="107"/>
      <c r="H21" s="117" t="str">
        <f t="shared" si="27"/>
        <v/>
      </c>
      <c r="I21" s="117">
        <f t="shared" si="28"/>
        <v>19500</v>
      </c>
      <c r="J21" s="117">
        <f t="shared" si="29"/>
        <v>-19500</v>
      </c>
      <c r="K21" s="118">
        <f t="shared" si="30"/>
        <v>-1</v>
      </c>
      <c r="L21" s="117" t="str">
        <f t="shared" si="31"/>
        <v/>
      </c>
      <c r="M21" s="117">
        <f t="shared" si="32"/>
        <v>0</v>
      </c>
      <c r="N21" s="118">
        <f t="shared" si="33"/>
        <v>0</v>
      </c>
      <c r="O21" s="117" t="str">
        <f t="shared" si="34"/>
        <v/>
      </c>
      <c r="P21" s="117">
        <f t="shared" si="35"/>
        <v>0</v>
      </c>
      <c r="Q21" s="118">
        <f t="shared" si="36"/>
        <v>0</v>
      </c>
      <c r="R21" s="110"/>
      <c r="S21" s="108"/>
      <c r="T21" s="108"/>
      <c r="U21" s="108"/>
      <c r="V21" s="108"/>
      <c r="W21" s="108"/>
      <c r="X21" s="108"/>
      <c r="Y21" s="108"/>
      <c r="Z21" s="108"/>
      <c r="AA21" s="108"/>
      <c r="AB21" s="108"/>
      <c r="AC21" s="108"/>
      <c r="AD21" s="108"/>
      <c r="AE21" s="108">
        <v>200000.04</v>
      </c>
      <c r="AF21" s="117">
        <f>SUMIF('2024 Budget Expenses Model'!$C:$C,'Summary by Department &amp; Categor'!$D21,'2024 Budget Expenses Model'!I:I)</f>
        <v>19500</v>
      </c>
      <c r="AG21" s="117">
        <f>SUMIF('2024 Budget Expenses Model'!$C:$C,'Summary by Department &amp; Categor'!$D21,'2024 Budget Expenses Model'!J:J)</f>
        <v>19500</v>
      </c>
      <c r="AH21" s="117">
        <f>SUMIF('2024 Budget Expenses Model'!$C:$C,'Summary by Department &amp; Categor'!$D21,'2024 Budget Expenses Model'!K:K)</f>
        <v>19500</v>
      </c>
      <c r="AI21" s="117">
        <f>SUMIF('2024 Budget Expenses Model'!$C:$C,'Summary by Department &amp; Categor'!$D21,'2024 Budget Expenses Model'!L:L)</f>
        <v>19500</v>
      </c>
      <c r="AJ21" s="117">
        <f>SUMIF('2024 Budget Expenses Model'!$C:$C,'Summary by Department &amp; Categor'!$D21,'2024 Budget Expenses Model'!M:M)</f>
        <v>19500</v>
      </c>
      <c r="AK21" s="117">
        <f>SUMIF('2024 Budget Expenses Model'!$C:$C,'Summary by Department &amp; Categor'!$D21,'2024 Budget Expenses Model'!N:N)</f>
        <v>19500</v>
      </c>
      <c r="AL21" s="117">
        <f>SUMIF('2024 Budget Expenses Model'!$C:$C,'Summary by Department &amp; Categor'!$D21,'2024 Budget Expenses Model'!O:O)</f>
        <v>19500</v>
      </c>
      <c r="AM21" s="117">
        <f>SUMIF('2024 Budget Expenses Model'!$C:$C,'Summary by Department &amp; Categor'!$D21,'2024 Budget Expenses Model'!P:P)</f>
        <v>19500</v>
      </c>
      <c r="AN21" s="117">
        <f>SUMIF('2024 Budget Expenses Model'!$C:$C,'Summary by Department &amp; Categor'!$D21,'2024 Budget Expenses Model'!Q:Q)</f>
        <v>19500</v>
      </c>
      <c r="AO21" s="117">
        <f>SUMIF('2024 Budget Expenses Model'!$C:$C,'Summary by Department &amp; Categor'!$D21,'2024 Budget Expenses Model'!R:R)</f>
        <v>19500</v>
      </c>
      <c r="AP21" s="117">
        <f>SUMIF('2024 Budget Expenses Model'!$C:$C,'Summary by Department &amp; Categor'!$D21,'2024 Budget Expenses Model'!S:S)</f>
        <v>19500</v>
      </c>
      <c r="AQ21" s="117">
        <f>SUMIF('2024 Budget Expenses Model'!$C:$C,'Summary by Department &amp; Categor'!$D21,'2024 Budget Expenses Model'!T:T)</f>
        <v>19500</v>
      </c>
      <c r="AR21" s="117">
        <f t="shared" si="37"/>
        <v>234000</v>
      </c>
      <c r="AS21" s="117">
        <f t="shared" si="38"/>
        <v>-33999.96</v>
      </c>
      <c r="AT21" s="118">
        <f t="shared" si="39"/>
        <v>-0.1452989744</v>
      </c>
      <c r="AU21" s="108"/>
      <c r="AV21" s="108"/>
      <c r="AW21" s="108"/>
      <c r="AX21" s="108"/>
      <c r="AY21" s="108"/>
      <c r="AZ21" s="108"/>
      <c r="BA21" s="108"/>
      <c r="BB21" s="108"/>
      <c r="BC21" s="108"/>
      <c r="BD21" s="108"/>
      <c r="BE21" s="108"/>
      <c r="BF21" s="108"/>
      <c r="BG21" s="117">
        <f t="shared" si="40"/>
        <v>0</v>
      </c>
      <c r="BH21" s="117">
        <f t="shared" si="41"/>
        <v>200000.04</v>
      </c>
      <c r="BI21" s="118">
        <f t="shared" si="42"/>
        <v>0</v>
      </c>
      <c r="BJ21" s="111"/>
      <c r="BK21" s="117">
        <f t="shared" ref="BK21:BK28" si="44">SUM(AF21:AQ21)</f>
        <v>234000</v>
      </c>
      <c r="BL21" s="111"/>
      <c r="BM21" s="112"/>
      <c r="BN21" s="83"/>
      <c r="BO21" s="83"/>
      <c r="BP21" s="83"/>
      <c r="BQ21" s="83"/>
      <c r="BR21" s="83"/>
      <c r="BS21" s="83"/>
      <c r="BT21" s="83"/>
      <c r="BU21" s="83"/>
      <c r="BV21" s="83"/>
      <c r="BW21" s="83"/>
      <c r="BX21" s="83"/>
      <c r="BY21" s="83"/>
      <c r="BZ21" s="83"/>
      <c r="CA21" s="83"/>
      <c r="CB21" s="83"/>
      <c r="CC21" s="83"/>
      <c r="CD21" s="83"/>
      <c r="CE21" s="83"/>
      <c r="CF21" s="83"/>
      <c r="CG21" s="83"/>
      <c r="CH21" s="83"/>
      <c r="CI21" s="83"/>
      <c r="CJ21" s="83"/>
      <c r="CK21" s="83"/>
      <c r="CL21" s="83"/>
      <c r="CM21" s="83"/>
      <c r="CN21" s="83"/>
      <c r="CO21" s="83"/>
      <c r="CP21" s="83"/>
      <c r="CQ21" s="83"/>
      <c r="CR21" s="83"/>
      <c r="CS21" s="83"/>
      <c r="CT21" s="83"/>
      <c r="CU21" s="83"/>
      <c r="CV21" s="83"/>
      <c r="CW21" s="83"/>
      <c r="CX21" s="83"/>
      <c r="CY21" s="83"/>
      <c r="CZ21" s="83"/>
      <c r="DA21" s="83"/>
      <c r="DB21" s="83"/>
      <c r="DC21" s="83"/>
      <c r="DD21" s="83"/>
      <c r="DE21" s="83"/>
      <c r="DF21" s="83"/>
      <c r="DG21" s="83"/>
      <c r="DH21" s="83"/>
      <c r="DI21" s="83"/>
      <c r="DJ21" s="83"/>
      <c r="DK21" s="83"/>
      <c r="DL21" s="83"/>
      <c r="DM21" s="83"/>
      <c r="DN21" s="83"/>
      <c r="DO21" s="83"/>
      <c r="DP21" s="83"/>
      <c r="DQ21" s="83"/>
      <c r="DR21" s="83"/>
      <c r="DS21" s="83"/>
      <c r="DT21" s="83"/>
    </row>
    <row r="22" ht="12.75" hidden="1" customHeight="1" outlineLevel="1">
      <c r="A22" s="81"/>
      <c r="B22" s="122" t="s">
        <v>33</v>
      </c>
      <c r="C22" s="81">
        <v>1.0</v>
      </c>
      <c r="D22" s="81" t="str">
        <f t="shared" si="43"/>
        <v>011</v>
      </c>
      <c r="E22" s="81"/>
      <c r="F22" s="115" t="s">
        <v>208</v>
      </c>
      <c r="G22" s="107"/>
      <c r="H22" s="117" t="str">
        <f t="shared" si="27"/>
        <v/>
      </c>
      <c r="I22" s="117">
        <f t="shared" si="28"/>
        <v>0</v>
      </c>
      <c r="J22" s="117">
        <f t="shared" si="29"/>
        <v>0</v>
      </c>
      <c r="K22" s="118">
        <f t="shared" si="30"/>
        <v>0</v>
      </c>
      <c r="L22" s="117" t="str">
        <f t="shared" si="31"/>
        <v/>
      </c>
      <c r="M22" s="117">
        <f t="shared" si="32"/>
        <v>0</v>
      </c>
      <c r="N22" s="118">
        <f t="shared" si="33"/>
        <v>0</v>
      </c>
      <c r="O22" s="117" t="str">
        <f t="shared" si="34"/>
        <v/>
      </c>
      <c r="P22" s="117">
        <f t="shared" si="35"/>
        <v>0</v>
      </c>
      <c r="Q22" s="118">
        <f t="shared" si="36"/>
        <v>0</v>
      </c>
      <c r="R22" s="110"/>
      <c r="S22" s="108"/>
      <c r="T22" s="108"/>
      <c r="U22" s="108"/>
      <c r="V22" s="108"/>
      <c r="W22" s="108"/>
      <c r="X22" s="108"/>
      <c r="Y22" s="108"/>
      <c r="Z22" s="108"/>
      <c r="AA22" s="108"/>
      <c r="AB22" s="108"/>
      <c r="AC22" s="108"/>
      <c r="AD22" s="108"/>
      <c r="AE22" s="108">
        <v>329.2</v>
      </c>
      <c r="AF22" s="117">
        <f>SUMIF('2024 Budget Expenses Model'!$C:$C,'Summary by Department &amp; Categor'!$D22,'2024 Budget Expenses Model'!I:I)</f>
        <v>0</v>
      </c>
      <c r="AG22" s="117">
        <f>SUMIF('2024 Budget Expenses Model'!$C:$C,'Summary by Department &amp; Categor'!$D22,'2024 Budget Expenses Model'!J:J)</f>
        <v>0</v>
      </c>
      <c r="AH22" s="117">
        <f>SUMIF('2024 Budget Expenses Model'!$C:$C,'Summary by Department &amp; Categor'!$D22,'2024 Budget Expenses Model'!K:K)</f>
        <v>0</v>
      </c>
      <c r="AI22" s="117">
        <f>SUMIF('2024 Budget Expenses Model'!$C:$C,'Summary by Department &amp; Categor'!$D22,'2024 Budget Expenses Model'!L:L)</f>
        <v>0</v>
      </c>
      <c r="AJ22" s="117">
        <f>SUMIF('2024 Budget Expenses Model'!$C:$C,'Summary by Department &amp; Categor'!$D22,'2024 Budget Expenses Model'!M:M)</f>
        <v>0</v>
      </c>
      <c r="AK22" s="117">
        <f>SUMIF('2024 Budget Expenses Model'!$C:$C,'Summary by Department &amp; Categor'!$D22,'2024 Budget Expenses Model'!N:N)</f>
        <v>0</v>
      </c>
      <c r="AL22" s="117">
        <f>SUMIF('2024 Budget Expenses Model'!$C:$C,'Summary by Department &amp; Categor'!$D22,'2024 Budget Expenses Model'!O:O)</f>
        <v>0</v>
      </c>
      <c r="AM22" s="117">
        <f>SUMIF('2024 Budget Expenses Model'!$C:$C,'Summary by Department &amp; Categor'!$D22,'2024 Budget Expenses Model'!P:P)</f>
        <v>0</v>
      </c>
      <c r="AN22" s="117">
        <f>SUMIF('2024 Budget Expenses Model'!$C:$C,'Summary by Department &amp; Categor'!$D22,'2024 Budget Expenses Model'!Q:Q)</f>
        <v>0</v>
      </c>
      <c r="AO22" s="117">
        <f>SUMIF('2024 Budget Expenses Model'!$C:$C,'Summary by Department &amp; Categor'!$D22,'2024 Budget Expenses Model'!R:R)</f>
        <v>0</v>
      </c>
      <c r="AP22" s="117">
        <f>SUMIF('2024 Budget Expenses Model'!$C:$C,'Summary by Department &amp; Categor'!$D22,'2024 Budget Expenses Model'!S:S)</f>
        <v>0</v>
      </c>
      <c r="AQ22" s="117">
        <f>SUMIF('2024 Budget Expenses Model'!$C:$C,'Summary by Department &amp; Categor'!$D22,'2024 Budget Expenses Model'!T:T)</f>
        <v>0</v>
      </c>
      <c r="AR22" s="117">
        <f t="shared" si="37"/>
        <v>0</v>
      </c>
      <c r="AS22" s="117">
        <f t="shared" si="38"/>
        <v>329.2</v>
      </c>
      <c r="AT22" s="118">
        <f t="shared" si="39"/>
        <v>0</v>
      </c>
      <c r="AU22" s="108"/>
      <c r="AV22" s="108"/>
      <c r="AW22" s="108"/>
      <c r="AX22" s="108"/>
      <c r="AY22" s="108"/>
      <c r="AZ22" s="108"/>
      <c r="BA22" s="108"/>
      <c r="BB22" s="108"/>
      <c r="BC22" s="108"/>
      <c r="BD22" s="108"/>
      <c r="BE22" s="108"/>
      <c r="BF22" s="108"/>
      <c r="BG22" s="117">
        <f t="shared" si="40"/>
        <v>0</v>
      </c>
      <c r="BH22" s="117">
        <f t="shared" si="41"/>
        <v>329.2</v>
      </c>
      <c r="BI22" s="118">
        <f t="shared" si="42"/>
        <v>0</v>
      </c>
      <c r="BJ22" s="111"/>
      <c r="BK22" s="117">
        <f t="shared" si="44"/>
        <v>0</v>
      </c>
      <c r="BL22" s="111"/>
      <c r="BM22" s="112"/>
      <c r="BN22" s="83"/>
      <c r="BO22" s="83"/>
      <c r="BP22" s="83"/>
      <c r="BQ22" s="83"/>
      <c r="BR22" s="83"/>
      <c r="BS22" s="83"/>
      <c r="BT22" s="83"/>
      <c r="BU22" s="83"/>
      <c r="BV22" s="83"/>
      <c r="BW22" s="83"/>
      <c r="BX22" s="83"/>
      <c r="BY22" s="83"/>
      <c r="BZ22" s="83"/>
      <c r="CA22" s="83"/>
      <c r="CB22" s="83"/>
      <c r="CC22" s="83"/>
      <c r="CD22" s="83"/>
      <c r="CE22" s="83"/>
      <c r="CF22" s="83"/>
      <c r="CG22" s="83"/>
      <c r="CH22" s="83"/>
      <c r="CI22" s="83"/>
      <c r="CJ22" s="83"/>
      <c r="CK22" s="83"/>
      <c r="CL22" s="83"/>
      <c r="CM22" s="83"/>
      <c r="CN22" s="83"/>
      <c r="CO22" s="83"/>
      <c r="CP22" s="83"/>
      <c r="CQ22" s="83"/>
      <c r="CR22" s="83"/>
      <c r="CS22" s="83"/>
      <c r="CT22" s="83"/>
      <c r="CU22" s="83"/>
      <c r="CV22" s="83"/>
      <c r="CW22" s="83"/>
      <c r="CX22" s="83"/>
      <c r="CY22" s="83"/>
      <c r="CZ22" s="83"/>
      <c r="DA22" s="83"/>
      <c r="DB22" s="83"/>
      <c r="DC22" s="83"/>
      <c r="DD22" s="83"/>
      <c r="DE22" s="83"/>
      <c r="DF22" s="83"/>
      <c r="DG22" s="83"/>
      <c r="DH22" s="83"/>
      <c r="DI22" s="83"/>
      <c r="DJ22" s="83"/>
      <c r="DK22" s="83"/>
      <c r="DL22" s="83"/>
      <c r="DM22" s="83"/>
      <c r="DN22" s="83"/>
      <c r="DO22" s="83"/>
      <c r="DP22" s="83"/>
      <c r="DQ22" s="83"/>
      <c r="DR22" s="83"/>
      <c r="DS22" s="83"/>
      <c r="DT22" s="83"/>
    </row>
    <row r="23" ht="12.75" hidden="1" customHeight="1" outlineLevel="1">
      <c r="A23" s="81"/>
      <c r="B23" s="122" t="s">
        <v>33</v>
      </c>
      <c r="C23" s="81">
        <v>3.0</v>
      </c>
      <c r="D23" s="81" t="str">
        <f t="shared" si="43"/>
        <v>013</v>
      </c>
      <c r="E23" s="81"/>
      <c r="F23" s="115" t="s">
        <v>64</v>
      </c>
      <c r="G23" s="107"/>
      <c r="H23" s="117" t="str">
        <f t="shared" si="27"/>
        <v/>
      </c>
      <c r="I23" s="117">
        <f t="shared" si="28"/>
        <v>1500</v>
      </c>
      <c r="J23" s="117">
        <f t="shared" si="29"/>
        <v>-1500</v>
      </c>
      <c r="K23" s="118">
        <f t="shared" si="30"/>
        <v>-1</v>
      </c>
      <c r="L23" s="117" t="str">
        <f t="shared" si="31"/>
        <v/>
      </c>
      <c r="M23" s="117">
        <f t="shared" si="32"/>
        <v>0</v>
      </c>
      <c r="N23" s="118">
        <f t="shared" si="33"/>
        <v>0</v>
      </c>
      <c r="O23" s="117" t="str">
        <f t="shared" si="34"/>
        <v/>
      </c>
      <c r="P23" s="117">
        <f t="shared" si="35"/>
        <v>0</v>
      </c>
      <c r="Q23" s="118">
        <f t="shared" si="36"/>
        <v>0</v>
      </c>
      <c r="R23" s="110"/>
      <c r="S23" s="108"/>
      <c r="T23" s="108"/>
      <c r="U23" s="108"/>
      <c r="V23" s="108"/>
      <c r="W23" s="108"/>
      <c r="X23" s="108"/>
      <c r="Y23" s="108"/>
      <c r="Z23" s="108"/>
      <c r="AA23" s="108"/>
      <c r="AB23" s="108"/>
      <c r="AC23" s="108"/>
      <c r="AD23" s="108"/>
      <c r="AE23" s="108">
        <v>2971.92</v>
      </c>
      <c r="AF23" s="117">
        <f>SUMIF('2024 Budget Expenses Model'!$C:$C,'Summary by Department &amp; Categor'!$D23,'2024 Budget Expenses Model'!I:I)</f>
        <v>1500</v>
      </c>
      <c r="AG23" s="117">
        <f>SUMIF('2024 Budget Expenses Model'!$C:$C,'Summary by Department &amp; Categor'!$D23,'2024 Budget Expenses Model'!J:J)</f>
        <v>1500</v>
      </c>
      <c r="AH23" s="117">
        <f>SUMIF('2024 Budget Expenses Model'!$C:$C,'Summary by Department &amp; Categor'!$D23,'2024 Budget Expenses Model'!K:K)</f>
        <v>1500</v>
      </c>
      <c r="AI23" s="117">
        <f>SUMIF('2024 Budget Expenses Model'!$C:$C,'Summary by Department &amp; Categor'!$D23,'2024 Budget Expenses Model'!L:L)</f>
        <v>1500</v>
      </c>
      <c r="AJ23" s="117">
        <f>SUMIF('2024 Budget Expenses Model'!$C:$C,'Summary by Department &amp; Categor'!$D23,'2024 Budget Expenses Model'!M:M)</f>
        <v>1500</v>
      </c>
      <c r="AK23" s="117">
        <f>SUMIF('2024 Budget Expenses Model'!$C:$C,'Summary by Department &amp; Categor'!$D23,'2024 Budget Expenses Model'!N:N)</f>
        <v>1500</v>
      </c>
      <c r="AL23" s="117">
        <f>SUMIF('2024 Budget Expenses Model'!$C:$C,'Summary by Department &amp; Categor'!$D23,'2024 Budget Expenses Model'!O:O)</f>
        <v>1500</v>
      </c>
      <c r="AM23" s="117">
        <f>SUMIF('2024 Budget Expenses Model'!$C:$C,'Summary by Department &amp; Categor'!$D23,'2024 Budget Expenses Model'!P:P)</f>
        <v>1500</v>
      </c>
      <c r="AN23" s="117">
        <f>SUMIF('2024 Budget Expenses Model'!$C:$C,'Summary by Department &amp; Categor'!$D23,'2024 Budget Expenses Model'!Q:Q)</f>
        <v>1500</v>
      </c>
      <c r="AO23" s="117">
        <f>SUMIF('2024 Budget Expenses Model'!$C:$C,'Summary by Department &amp; Categor'!$D23,'2024 Budget Expenses Model'!R:R)</f>
        <v>1500</v>
      </c>
      <c r="AP23" s="117">
        <f>SUMIF('2024 Budget Expenses Model'!$C:$C,'Summary by Department &amp; Categor'!$D23,'2024 Budget Expenses Model'!S:S)</f>
        <v>1500</v>
      </c>
      <c r="AQ23" s="117">
        <f>SUMIF('2024 Budget Expenses Model'!$C:$C,'Summary by Department &amp; Categor'!$D23,'2024 Budget Expenses Model'!T:T)</f>
        <v>1500</v>
      </c>
      <c r="AR23" s="117">
        <f t="shared" si="37"/>
        <v>18000</v>
      </c>
      <c r="AS23" s="117">
        <f t="shared" si="38"/>
        <v>-15028.08</v>
      </c>
      <c r="AT23" s="118">
        <f t="shared" si="39"/>
        <v>-0.8348933333</v>
      </c>
      <c r="AU23" s="108"/>
      <c r="AV23" s="108"/>
      <c r="AW23" s="108"/>
      <c r="AX23" s="108"/>
      <c r="AY23" s="108"/>
      <c r="AZ23" s="108"/>
      <c r="BA23" s="108"/>
      <c r="BB23" s="108"/>
      <c r="BC23" s="108"/>
      <c r="BD23" s="108"/>
      <c r="BE23" s="108"/>
      <c r="BF23" s="108"/>
      <c r="BG23" s="117">
        <f t="shared" si="40"/>
        <v>0</v>
      </c>
      <c r="BH23" s="117">
        <f t="shared" si="41"/>
        <v>2971.92</v>
      </c>
      <c r="BI23" s="118">
        <f t="shared" si="42"/>
        <v>0</v>
      </c>
      <c r="BJ23" s="111"/>
      <c r="BK23" s="117">
        <f t="shared" si="44"/>
        <v>18000</v>
      </c>
      <c r="BL23" s="111"/>
      <c r="BM23" s="112"/>
      <c r="BN23" s="83"/>
      <c r="BO23" s="83"/>
      <c r="BP23" s="83"/>
      <c r="BQ23" s="83"/>
      <c r="BR23" s="83"/>
      <c r="BS23" s="83"/>
      <c r="BT23" s="83"/>
      <c r="BU23" s="83"/>
      <c r="BV23" s="83"/>
      <c r="BW23" s="83"/>
      <c r="BX23" s="83"/>
      <c r="BY23" s="83"/>
      <c r="BZ23" s="83"/>
      <c r="CA23" s="83"/>
      <c r="CB23" s="83"/>
      <c r="CC23" s="83"/>
      <c r="CD23" s="83"/>
      <c r="CE23" s="83"/>
      <c r="CF23" s="83"/>
      <c r="CG23" s="83"/>
      <c r="CH23" s="83"/>
      <c r="CI23" s="83"/>
      <c r="CJ23" s="83"/>
      <c r="CK23" s="83"/>
      <c r="CL23" s="83"/>
      <c r="CM23" s="83"/>
      <c r="CN23" s="83"/>
      <c r="CO23" s="83"/>
      <c r="CP23" s="83"/>
      <c r="CQ23" s="83"/>
      <c r="CR23" s="83"/>
      <c r="CS23" s="83"/>
      <c r="CT23" s="83"/>
      <c r="CU23" s="83"/>
      <c r="CV23" s="83"/>
      <c r="CW23" s="83"/>
      <c r="CX23" s="83"/>
      <c r="CY23" s="83"/>
      <c r="CZ23" s="83"/>
      <c r="DA23" s="83"/>
      <c r="DB23" s="83"/>
      <c r="DC23" s="83"/>
      <c r="DD23" s="83"/>
      <c r="DE23" s="83"/>
      <c r="DF23" s="83"/>
      <c r="DG23" s="83"/>
      <c r="DH23" s="83"/>
      <c r="DI23" s="83"/>
      <c r="DJ23" s="83"/>
      <c r="DK23" s="83"/>
      <c r="DL23" s="83"/>
      <c r="DM23" s="83"/>
      <c r="DN23" s="83"/>
      <c r="DO23" s="83"/>
      <c r="DP23" s="83"/>
      <c r="DQ23" s="83"/>
      <c r="DR23" s="83"/>
      <c r="DS23" s="83"/>
      <c r="DT23" s="83"/>
    </row>
    <row r="24" ht="12.75" hidden="1" customHeight="1" outlineLevel="1">
      <c r="A24" s="81"/>
      <c r="B24" s="122" t="s">
        <v>33</v>
      </c>
      <c r="C24" s="81">
        <v>4.0</v>
      </c>
      <c r="D24" s="81" t="str">
        <f t="shared" si="43"/>
        <v>014</v>
      </c>
      <c r="E24" s="81"/>
      <c r="F24" s="115" t="s">
        <v>61</v>
      </c>
      <c r="G24" s="107"/>
      <c r="H24" s="117" t="str">
        <f t="shared" si="27"/>
        <v/>
      </c>
      <c r="I24" s="117">
        <f t="shared" si="28"/>
        <v>3500</v>
      </c>
      <c r="J24" s="117">
        <f t="shared" si="29"/>
        <v>-3500</v>
      </c>
      <c r="K24" s="118">
        <f t="shared" si="30"/>
        <v>-1</v>
      </c>
      <c r="L24" s="117" t="str">
        <f t="shared" si="31"/>
        <v/>
      </c>
      <c r="M24" s="117">
        <f t="shared" si="32"/>
        <v>0</v>
      </c>
      <c r="N24" s="118">
        <f t="shared" si="33"/>
        <v>0</v>
      </c>
      <c r="O24" s="117" t="str">
        <f t="shared" si="34"/>
        <v/>
      </c>
      <c r="P24" s="117">
        <f t="shared" si="35"/>
        <v>0</v>
      </c>
      <c r="Q24" s="118">
        <f t="shared" si="36"/>
        <v>0</v>
      </c>
      <c r="R24" s="110"/>
      <c r="S24" s="108"/>
      <c r="T24" s="108"/>
      <c r="U24" s="108"/>
      <c r="V24" s="108"/>
      <c r="W24" s="108"/>
      <c r="X24" s="108"/>
      <c r="Y24" s="108"/>
      <c r="Z24" s="108"/>
      <c r="AA24" s="108"/>
      <c r="AB24" s="108"/>
      <c r="AC24" s="108"/>
      <c r="AD24" s="108"/>
      <c r="AE24" s="108">
        <v>5963.15</v>
      </c>
      <c r="AF24" s="117">
        <f>SUMIF('2024 Budget Expenses Model'!$C:$C,'Summary by Department &amp; Categor'!$D24,'2024 Budget Expenses Model'!I:I)</f>
        <v>3500</v>
      </c>
      <c r="AG24" s="117">
        <f>SUMIF('2024 Budget Expenses Model'!$C:$C,'Summary by Department &amp; Categor'!$D24,'2024 Budget Expenses Model'!J:J)</f>
        <v>3500</v>
      </c>
      <c r="AH24" s="117">
        <f>SUMIF('2024 Budget Expenses Model'!$C:$C,'Summary by Department &amp; Categor'!$D24,'2024 Budget Expenses Model'!K:K)</f>
        <v>3500</v>
      </c>
      <c r="AI24" s="117">
        <f>SUMIF('2024 Budget Expenses Model'!$C:$C,'Summary by Department &amp; Categor'!$D24,'2024 Budget Expenses Model'!L:L)</f>
        <v>3500</v>
      </c>
      <c r="AJ24" s="117">
        <f>SUMIF('2024 Budget Expenses Model'!$C:$C,'Summary by Department &amp; Categor'!$D24,'2024 Budget Expenses Model'!M:M)</f>
        <v>3500</v>
      </c>
      <c r="AK24" s="117">
        <f>SUMIF('2024 Budget Expenses Model'!$C:$C,'Summary by Department &amp; Categor'!$D24,'2024 Budget Expenses Model'!N:N)</f>
        <v>3500</v>
      </c>
      <c r="AL24" s="117">
        <f>SUMIF('2024 Budget Expenses Model'!$C:$C,'Summary by Department &amp; Categor'!$D24,'2024 Budget Expenses Model'!O:O)</f>
        <v>3500</v>
      </c>
      <c r="AM24" s="117">
        <f>SUMIF('2024 Budget Expenses Model'!$C:$C,'Summary by Department &amp; Categor'!$D24,'2024 Budget Expenses Model'!P:P)</f>
        <v>3500</v>
      </c>
      <c r="AN24" s="117">
        <f>SUMIF('2024 Budget Expenses Model'!$C:$C,'Summary by Department &amp; Categor'!$D24,'2024 Budget Expenses Model'!Q:Q)</f>
        <v>3500</v>
      </c>
      <c r="AO24" s="117">
        <f>SUMIF('2024 Budget Expenses Model'!$C:$C,'Summary by Department &amp; Categor'!$D24,'2024 Budget Expenses Model'!R:R)</f>
        <v>3500</v>
      </c>
      <c r="AP24" s="117">
        <f>SUMIF('2024 Budget Expenses Model'!$C:$C,'Summary by Department &amp; Categor'!$D24,'2024 Budget Expenses Model'!S:S)</f>
        <v>3500</v>
      </c>
      <c r="AQ24" s="117">
        <f>SUMIF('2024 Budget Expenses Model'!$C:$C,'Summary by Department &amp; Categor'!$D24,'2024 Budget Expenses Model'!T:T)</f>
        <v>3500</v>
      </c>
      <c r="AR24" s="117">
        <f t="shared" si="37"/>
        <v>42000</v>
      </c>
      <c r="AS24" s="117">
        <f t="shared" si="38"/>
        <v>-36036.85</v>
      </c>
      <c r="AT24" s="118">
        <f t="shared" si="39"/>
        <v>-0.8580202381</v>
      </c>
      <c r="AU24" s="108"/>
      <c r="AV24" s="108"/>
      <c r="AW24" s="108"/>
      <c r="AX24" s="108"/>
      <c r="AY24" s="108"/>
      <c r="AZ24" s="108"/>
      <c r="BA24" s="108"/>
      <c r="BB24" s="108"/>
      <c r="BC24" s="108"/>
      <c r="BD24" s="108"/>
      <c r="BE24" s="108"/>
      <c r="BF24" s="108"/>
      <c r="BG24" s="117">
        <f t="shared" si="40"/>
        <v>0</v>
      </c>
      <c r="BH24" s="117">
        <f t="shared" si="41"/>
        <v>5963.15</v>
      </c>
      <c r="BI24" s="118">
        <f t="shared" si="42"/>
        <v>0</v>
      </c>
      <c r="BJ24" s="111"/>
      <c r="BK24" s="117">
        <f t="shared" si="44"/>
        <v>42000</v>
      </c>
      <c r="BL24" s="111"/>
      <c r="BM24" s="112"/>
      <c r="BN24" s="83"/>
      <c r="BO24" s="83"/>
      <c r="BP24" s="83"/>
      <c r="BQ24" s="83"/>
      <c r="BR24" s="83"/>
      <c r="BS24" s="83"/>
      <c r="BT24" s="83"/>
      <c r="BU24" s="83"/>
      <c r="BV24" s="83"/>
      <c r="BW24" s="83"/>
      <c r="BX24" s="83"/>
      <c r="BY24" s="83"/>
      <c r="BZ24" s="83"/>
      <c r="CA24" s="83"/>
      <c r="CB24" s="83"/>
      <c r="CC24" s="83"/>
      <c r="CD24" s="83"/>
      <c r="CE24" s="83"/>
      <c r="CF24" s="83"/>
      <c r="CG24" s="83"/>
      <c r="CH24" s="83"/>
      <c r="CI24" s="83"/>
      <c r="CJ24" s="83"/>
      <c r="CK24" s="83"/>
      <c r="CL24" s="83"/>
      <c r="CM24" s="83"/>
      <c r="CN24" s="83"/>
      <c r="CO24" s="83"/>
      <c r="CP24" s="83"/>
      <c r="CQ24" s="83"/>
      <c r="CR24" s="83"/>
      <c r="CS24" s="83"/>
      <c r="CT24" s="83"/>
      <c r="CU24" s="83"/>
      <c r="CV24" s="83"/>
      <c r="CW24" s="83"/>
      <c r="CX24" s="83"/>
      <c r="CY24" s="83"/>
      <c r="CZ24" s="83"/>
      <c r="DA24" s="83"/>
      <c r="DB24" s="83"/>
      <c r="DC24" s="83"/>
      <c r="DD24" s="83"/>
      <c r="DE24" s="83"/>
      <c r="DF24" s="83"/>
      <c r="DG24" s="83"/>
      <c r="DH24" s="83"/>
      <c r="DI24" s="83"/>
      <c r="DJ24" s="83"/>
      <c r="DK24" s="83"/>
      <c r="DL24" s="83"/>
      <c r="DM24" s="83"/>
      <c r="DN24" s="83"/>
      <c r="DO24" s="83"/>
      <c r="DP24" s="83"/>
      <c r="DQ24" s="83"/>
      <c r="DR24" s="83"/>
      <c r="DS24" s="83"/>
      <c r="DT24" s="83"/>
    </row>
    <row r="25" ht="12.75" hidden="1" customHeight="1" outlineLevel="1">
      <c r="A25" s="81"/>
      <c r="B25" s="122" t="s">
        <v>33</v>
      </c>
      <c r="C25" s="81">
        <v>5.0</v>
      </c>
      <c r="D25" s="81" t="str">
        <f t="shared" si="43"/>
        <v>015</v>
      </c>
      <c r="E25" s="81"/>
      <c r="F25" s="115" t="s">
        <v>101</v>
      </c>
      <c r="G25" s="107"/>
      <c r="H25" s="117" t="str">
        <f t="shared" si="27"/>
        <v/>
      </c>
      <c r="I25" s="117">
        <f t="shared" si="28"/>
        <v>0</v>
      </c>
      <c r="J25" s="117">
        <f t="shared" si="29"/>
        <v>0</v>
      </c>
      <c r="K25" s="118">
        <f t="shared" si="30"/>
        <v>0</v>
      </c>
      <c r="L25" s="117" t="str">
        <f t="shared" si="31"/>
        <v/>
      </c>
      <c r="M25" s="117">
        <f t="shared" si="32"/>
        <v>0</v>
      </c>
      <c r="N25" s="118">
        <f t="shared" si="33"/>
        <v>0</v>
      </c>
      <c r="O25" s="117" t="str">
        <f t="shared" si="34"/>
        <v/>
      </c>
      <c r="P25" s="117">
        <f t="shared" si="35"/>
        <v>0</v>
      </c>
      <c r="Q25" s="118">
        <f t="shared" si="36"/>
        <v>0</v>
      </c>
      <c r="R25" s="110"/>
      <c r="S25" s="108"/>
      <c r="T25" s="108"/>
      <c r="U25" s="108"/>
      <c r="V25" s="108"/>
      <c r="W25" s="108"/>
      <c r="X25" s="108"/>
      <c r="Y25" s="108"/>
      <c r="Z25" s="108"/>
      <c r="AA25" s="108"/>
      <c r="AB25" s="108"/>
      <c r="AC25" s="108"/>
      <c r="AD25" s="108"/>
      <c r="AE25" s="108">
        <v>0.0</v>
      </c>
      <c r="AF25" s="117">
        <f>SUMIF('2024 Budget Expenses Model'!$C:$C,'Summary by Department &amp; Categor'!$D25,'2024 Budget Expenses Model'!I:I)</f>
        <v>0</v>
      </c>
      <c r="AG25" s="117">
        <f>SUMIF('2024 Budget Expenses Model'!$C:$C,'Summary by Department &amp; Categor'!$D25,'2024 Budget Expenses Model'!J:J)</f>
        <v>0</v>
      </c>
      <c r="AH25" s="117">
        <f>SUMIF('2024 Budget Expenses Model'!$C:$C,'Summary by Department &amp; Categor'!$D25,'2024 Budget Expenses Model'!K:K)</f>
        <v>0</v>
      </c>
      <c r="AI25" s="117">
        <f>SUMIF('2024 Budget Expenses Model'!$C:$C,'Summary by Department &amp; Categor'!$D25,'2024 Budget Expenses Model'!L:L)</f>
        <v>0</v>
      </c>
      <c r="AJ25" s="117">
        <f>SUMIF('2024 Budget Expenses Model'!$C:$C,'Summary by Department &amp; Categor'!$D25,'2024 Budget Expenses Model'!M:M)</f>
        <v>0</v>
      </c>
      <c r="AK25" s="117">
        <f>SUMIF('2024 Budget Expenses Model'!$C:$C,'Summary by Department &amp; Categor'!$D25,'2024 Budget Expenses Model'!N:N)</f>
        <v>0</v>
      </c>
      <c r="AL25" s="117">
        <f>SUMIF('2024 Budget Expenses Model'!$C:$C,'Summary by Department &amp; Categor'!$D25,'2024 Budget Expenses Model'!O:O)</f>
        <v>0</v>
      </c>
      <c r="AM25" s="117">
        <f>SUMIF('2024 Budget Expenses Model'!$C:$C,'Summary by Department &amp; Categor'!$D25,'2024 Budget Expenses Model'!P:P)</f>
        <v>0</v>
      </c>
      <c r="AN25" s="117">
        <f>SUMIF('2024 Budget Expenses Model'!$C:$C,'Summary by Department &amp; Categor'!$D25,'2024 Budget Expenses Model'!Q:Q)</f>
        <v>0</v>
      </c>
      <c r="AO25" s="117">
        <f>SUMIF('2024 Budget Expenses Model'!$C:$C,'Summary by Department &amp; Categor'!$D25,'2024 Budget Expenses Model'!R:R)</f>
        <v>0</v>
      </c>
      <c r="AP25" s="117">
        <f>SUMIF('2024 Budget Expenses Model'!$C:$C,'Summary by Department &amp; Categor'!$D25,'2024 Budget Expenses Model'!S:S)</f>
        <v>0</v>
      </c>
      <c r="AQ25" s="117">
        <f>SUMIF('2024 Budget Expenses Model'!$C:$C,'Summary by Department &amp; Categor'!$D25,'2024 Budget Expenses Model'!T:T)</f>
        <v>0</v>
      </c>
      <c r="AR25" s="117">
        <f t="shared" si="37"/>
        <v>0</v>
      </c>
      <c r="AS25" s="117">
        <f t="shared" si="38"/>
        <v>0</v>
      </c>
      <c r="AT25" s="118">
        <f t="shared" si="39"/>
        <v>0</v>
      </c>
      <c r="AU25" s="108"/>
      <c r="AV25" s="108"/>
      <c r="AW25" s="108"/>
      <c r="AX25" s="108"/>
      <c r="AY25" s="108"/>
      <c r="AZ25" s="108"/>
      <c r="BA25" s="108"/>
      <c r="BB25" s="108"/>
      <c r="BC25" s="108"/>
      <c r="BD25" s="108"/>
      <c r="BE25" s="108"/>
      <c r="BF25" s="108"/>
      <c r="BG25" s="117">
        <f t="shared" si="40"/>
        <v>0</v>
      </c>
      <c r="BH25" s="117">
        <f t="shared" si="41"/>
        <v>0</v>
      </c>
      <c r="BI25" s="118">
        <f t="shared" si="42"/>
        <v>0</v>
      </c>
      <c r="BJ25" s="111"/>
      <c r="BK25" s="117">
        <f t="shared" si="44"/>
        <v>0</v>
      </c>
      <c r="BL25" s="111"/>
      <c r="BM25" s="112"/>
      <c r="BN25" s="83"/>
      <c r="BO25" s="83"/>
      <c r="BP25" s="83"/>
      <c r="BQ25" s="83"/>
      <c r="BR25" s="83"/>
      <c r="BS25" s="83"/>
      <c r="BT25" s="83"/>
      <c r="BU25" s="83"/>
      <c r="BV25" s="83"/>
      <c r="BW25" s="83"/>
      <c r="BX25" s="83"/>
      <c r="BY25" s="83"/>
      <c r="BZ25" s="83"/>
      <c r="CA25" s="83"/>
      <c r="CB25" s="83"/>
      <c r="CC25" s="83"/>
      <c r="CD25" s="83"/>
      <c r="CE25" s="83"/>
      <c r="CF25" s="83"/>
      <c r="CG25" s="83"/>
      <c r="CH25" s="83"/>
      <c r="CI25" s="83"/>
      <c r="CJ25" s="83"/>
      <c r="CK25" s="83"/>
      <c r="CL25" s="83"/>
      <c r="CM25" s="83"/>
      <c r="CN25" s="83"/>
      <c r="CO25" s="83"/>
      <c r="CP25" s="83"/>
      <c r="CQ25" s="83"/>
      <c r="CR25" s="83"/>
      <c r="CS25" s="83"/>
      <c r="CT25" s="83"/>
      <c r="CU25" s="83"/>
      <c r="CV25" s="83"/>
      <c r="CW25" s="83"/>
      <c r="CX25" s="83"/>
      <c r="CY25" s="83"/>
      <c r="CZ25" s="83"/>
      <c r="DA25" s="83"/>
      <c r="DB25" s="83"/>
      <c r="DC25" s="83"/>
      <c r="DD25" s="83"/>
      <c r="DE25" s="83"/>
      <c r="DF25" s="83"/>
      <c r="DG25" s="83"/>
      <c r="DH25" s="83"/>
      <c r="DI25" s="83"/>
      <c r="DJ25" s="83"/>
      <c r="DK25" s="83"/>
      <c r="DL25" s="83"/>
      <c r="DM25" s="83"/>
      <c r="DN25" s="83"/>
      <c r="DO25" s="83"/>
      <c r="DP25" s="83"/>
      <c r="DQ25" s="83"/>
      <c r="DR25" s="83"/>
      <c r="DS25" s="83"/>
      <c r="DT25" s="83"/>
    </row>
    <row r="26" ht="12.75" hidden="1" customHeight="1" outlineLevel="1">
      <c r="A26" s="81"/>
      <c r="B26" s="122" t="s">
        <v>33</v>
      </c>
      <c r="C26" s="81">
        <v>6.0</v>
      </c>
      <c r="D26" s="81" t="str">
        <f t="shared" si="43"/>
        <v>016</v>
      </c>
      <c r="E26" s="81"/>
      <c r="F26" s="115" t="s">
        <v>53</v>
      </c>
      <c r="G26" s="107"/>
      <c r="H26" s="117" t="str">
        <f t="shared" si="27"/>
        <v/>
      </c>
      <c r="I26" s="117">
        <f t="shared" si="28"/>
        <v>550</v>
      </c>
      <c r="J26" s="117">
        <f t="shared" si="29"/>
        <v>-550</v>
      </c>
      <c r="K26" s="118">
        <f t="shared" si="30"/>
        <v>-1</v>
      </c>
      <c r="L26" s="117" t="str">
        <f t="shared" si="31"/>
        <v/>
      </c>
      <c r="M26" s="117">
        <f t="shared" si="32"/>
        <v>0</v>
      </c>
      <c r="N26" s="118">
        <f t="shared" si="33"/>
        <v>0</v>
      </c>
      <c r="O26" s="117" t="str">
        <f t="shared" si="34"/>
        <v/>
      </c>
      <c r="P26" s="117">
        <f t="shared" si="35"/>
        <v>0</v>
      </c>
      <c r="Q26" s="118">
        <f t="shared" si="36"/>
        <v>0</v>
      </c>
      <c r="R26" s="110"/>
      <c r="S26" s="108"/>
      <c r="T26" s="108"/>
      <c r="U26" s="108"/>
      <c r="V26" s="108"/>
      <c r="W26" s="108"/>
      <c r="X26" s="108"/>
      <c r="Y26" s="108"/>
      <c r="Z26" s="108"/>
      <c r="AA26" s="108"/>
      <c r="AB26" s="108"/>
      <c r="AC26" s="108"/>
      <c r="AD26" s="108"/>
      <c r="AE26" s="108">
        <v>0.0</v>
      </c>
      <c r="AF26" s="117">
        <f>SUMIF('2024 Budget Expenses Model'!$C:$C,'Summary by Department &amp; Categor'!$D26,'2024 Budget Expenses Model'!I:I)</f>
        <v>0</v>
      </c>
      <c r="AG26" s="117">
        <f>SUMIF('2024 Budget Expenses Model'!$C:$C,'Summary by Department &amp; Categor'!$D26,'2024 Budget Expenses Model'!J:J)</f>
        <v>0</v>
      </c>
      <c r="AH26" s="117">
        <f>SUMIF('2024 Budget Expenses Model'!$C:$C,'Summary by Department &amp; Categor'!$D26,'2024 Budget Expenses Model'!K:K)</f>
        <v>1550</v>
      </c>
      <c r="AI26" s="117">
        <f>SUMIF('2024 Budget Expenses Model'!$C:$C,'Summary by Department &amp; Categor'!$D26,'2024 Budget Expenses Model'!L:L)</f>
        <v>0</v>
      </c>
      <c r="AJ26" s="117">
        <f>SUMIF('2024 Budget Expenses Model'!$C:$C,'Summary by Department &amp; Categor'!$D26,'2024 Budget Expenses Model'!M:M)</f>
        <v>0</v>
      </c>
      <c r="AK26" s="117">
        <f>SUMIF('2024 Budget Expenses Model'!$C:$C,'Summary by Department &amp; Categor'!$D26,'2024 Budget Expenses Model'!N:N)</f>
        <v>550</v>
      </c>
      <c r="AL26" s="117">
        <f>SUMIF('2024 Budget Expenses Model'!$C:$C,'Summary by Department &amp; Categor'!$D26,'2024 Budget Expenses Model'!O:O)</f>
        <v>0</v>
      </c>
      <c r="AM26" s="117">
        <f>SUMIF('2024 Budget Expenses Model'!$C:$C,'Summary by Department &amp; Categor'!$D26,'2024 Budget Expenses Model'!P:P)</f>
        <v>0</v>
      </c>
      <c r="AN26" s="117">
        <f>SUMIF('2024 Budget Expenses Model'!$C:$C,'Summary by Department &amp; Categor'!$D26,'2024 Budget Expenses Model'!Q:Q)</f>
        <v>0</v>
      </c>
      <c r="AO26" s="117">
        <f>SUMIF('2024 Budget Expenses Model'!$C:$C,'Summary by Department &amp; Categor'!$D26,'2024 Budget Expenses Model'!R:R)</f>
        <v>550</v>
      </c>
      <c r="AP26" s="117">
        <f>SUMIF('2024 Budget Expenses Model'!$C:$C,'Summary by Department &amp; Categor'!$D26,'2024 Budget Expenses Model'!S:S)</f>
        <v>2500</v>
      </c>
      <c r="AQ26" s="117">
        <f>SUMIF('2024 Budget Expenses Model'!$C:$C,'Summary by Department &amp; Categor'!$D26,'2024 Budget Expenses Model'!T:T)</f>
        <v>5500</v>
      </c>
      <c r="AR26" s="117">
        <f t="shared" si="37"/>
        <v>10650</v>
      </c>
      <c r="AS26" s="117">
        <f t="shared" si="38"/>
        <v>-10650</v>
      </c>
      <c r="AT26" s="118">
        <f t="shared" si="39"/>
        <v>-1</v>
      </c>
      <c r="AU26" s="108"/>
      <c r="AV26" s="108"/>
      <c r="AW26" s="108"/>
      <c r="AX26" s="108"/>
      <c r="AY26" s="108"/>
      <c r="AZ26" s="108"/>
      <c r="BA26" s="108"/>
      <c r="BB26" s="108"/>
      <c r="BC26" s="108"/>
      <c r="BD26" s="108"/>
      <c r="BE26" s="108"/>
      <c r="BF26" s="108"/>
      <c r="BG26" s="117">
        <f t="shared" si="40"/>
        <v>0</v>
      </c>
      <c r="BH26" s="117">
        <f t="shared" si="41"/>
        <v>0</v>
      </c>
      <c r="BI26" s="118">
        <f t="shared" si="42"/>
        <v>0</v>
      </c>
      <c r="BJ26" s="111"/>
      <c r="BK26" s="117">
        <f t="shared" si="44"/>
        <v>10650</v>
      </c>
      <c r="BL26" s="111"/>
      <c r="BM26" s="112"/>
      <c r="BN26" s="83"/>
      <c r="BO26" s="83"/>
      <c r="BP26" s="83"/>
      <c r="BQ26" s="83"/>
      <c r="BR26" s="83"/>
      <c r="BS26" s="83"/>
      <c r="BT26" s="83"/>
      <c r="BU26" s="83"/>
      <c r="BV26" s="83"/>
      <c r="BW26" s="83"/>
      <c r="BX26" s="83"/>
      <c r="BY26" s="83"/>
      <c r="BZ26" s="83"/>
      <c r="CA26" s="83"/>
      <c r="CB26" s="83"/>
      <c r="CC26" s="83"/>
      <c r="CD26" s="83"/>
      <c r="CE26" s="83"/>
      <c r="CF26" s="83"/>
      <c r="CG26" s="83"/>
      <c r="CH26" s="83"/>
      <c r="CI26" s="83"/>
      <c r="CJ26" s="83"/>
      <c r="CK26" s="83"/>
      <c r="CL26" s="83"/>
      <c r="CM26" s="83"/>
      <c r="CN26" s="83"/>
      <c r="CO26" s="83"/>
      <c r="CP26" s="83"/>
      <c r="CQ26" s="83"/>
      <c r="CR26" s="83"/>
      <c r="CS26" s="83"/>
      <c r="CT26" s="83"/>
      <c r="CU26" s="83"/>
      <c r="CV26" s="83"/>
      <c r="CW26" s="83"/>
      <c r="CX26" s="83"/>
      <c r="CY26" s="83"/>
      <c r="CZ26" s="83"/>
      <c r="DA26" s="83"/>
      <c r="DB26" s="83"/>
      <c r="DC26" s="83"/>
      <c r="DD26" s="83"/>
      <c r="DE26" s="83"/>
      <c r="DF26" s="83"/>
      <c r="DG26" s="83"/>
      <c r="DH26" s="83"/>
      <c r="DI26" s="83"/>
      <c r="DJ26" s="83"/>
      <c r="DK26" s="83"/>
      <c r="DL26" s="83"/>
      <c r="DM26" s="83"/>
      <c r="DN26" s="83"/>
      <c r="DO26" s="83"/>
      <c r="DP26" s="83"/>
      <c r="DQ26" s="83"/>
      <c r="DR26" s="83"/>
      <c r="DS26" s="83"/>
      <c r="DT26" s="83"/>
    </row>
    <row r="27" ht="12.75" hidden="1" customHeight="1" outlineLevel="1">
      <c r="A27" s="81"/>
      <c r="B27" s="122" t="s">
        <v>33</v>
      </c>
      <c r="C27" s="81">
        <v>7.0</v>
      </c>
      <c r="D27" s="81" t="str">
        <f t="shared" si="43"/>
        <v>017</v>
      </c>
      <c r="E27" s="81"/>
      <c r="F27" s="115" t="s">
        <v>84</v>
      </c>
      <c r="G27" s="107"/>
      <c r="H27" s="117" t="str">
        <f t="shared" si="27"/>
        <v/>
      </c>
      <c r="I27" s="117">
        <f t="shared" si="28"/>
        <v>0</v>
      </c>
      <c r="J27" s="117">
        <f t="shared" si="29"/>
        <v>0</v>
      </c>
      <c r="K27" s="118">
        <f t="shared" si="30"/>
        <v>0</v>
      </c>
      <c r="L27" s="117" t="str">
        <f t="shared" si="31"/>
        <v/>
      </c>
      <c r="M27" s="117">
        <f t="shared" si="32"/>
        <v>0</v>
      </c>
      <c r="N27" s="118">
        <f t="shared" si="33"/>
        <v>0</v>
      </c>
      <c r="O27" s="117" t="str">
        <f t="shared" si="34"/>
        <v/>
      </c>
      <c r="P27" s="117">
        <f t="shared" si="35"/>
        <v>0</v>
      </c>
      <c r="Q27" s="118">
        <f t="shared" si="36"/>
        <v>0</v>
      </c>
      <c r="R27" s="110"/>
      <c r="S27" s="108"/>
      <c r="T27" s="108"/>
      <c r="U27" s="108"/>
      <c r="V27" s="108"/>
      <c r="W27" s="108"/>
      <c r="X27" s="108"/>
      <c r="Y27" s="108"/>
      <c r="Z27" s="108"/>
      <c r="AA27" s="108"/>
      <c r="AB27" s="108"/>
      <c r="AC27" s="108"/>
      <c r="AD27" s="108"/>
      <c r="AE27" s="108">
        <v>0.0</v>
      </c>
      <c r="AF27" s="117">
        <f>SUMIF('2024 Budget Expenses Model'!$C:$C,'Summary by Department &amp; Categor'!$D27,'2024 Budget Expenses Model'!I:I)</f>
        <v>0</v>
      </c>
      <c r="AG27" s="117">
        <f>SUMIF('2024 Budget Expenses Model'!$C:$C,'Summary by Department &amp; Categor'!$D27,'2024 Budget Expenses Model'!J:J)</f>
        <v>0</v>
      </c>
      <c r="AH27" s="117">
        <f>SUMIF('2024 Budget Expenses Model'!$C:$C,'Summary by Department &amp; Categor'!$D27,'2024 Budget Expenses Model'!K:K)</f>
        <v>0</v>
      </c>
      <c r="AI27" s="117">
        <f>SUMIF('2024 Budget Expenses Model'!$C:$C,'Summary by Department &amp; Categor'!$D27,'2024 Budget Expenses Model'!L:L)</f>
        <v>0</v>
      </c>
      <c r="AJ27" s="117">
        <f>SUMIF('2024 Budget Expenses Model'!$C:$C,'Summary by Department &amp; Categor'!$D27,'2024 Budget Expenses Model'!M:M)</f>
        <v>0</v>
      </c>
      <c r="AK27" s="117">
        <f>SUMIF('2024 Budget Expenses Model'!$C:$C,'Summary by Department &amp; Categor'!$D27,'2024 Budget Expenses Model'!N:N)</f>
        <v>0</v>
      </c>
      <c r="AL27" s="117">
        <f>SUMIF('2024 Budget Expenses Model'!$C:$C,'Summary by Department &amp; Categor'!$D27,'2024 Budget Expenses Model'!O:O)</f>
        <v>0</v>
      </c>
      <c r="AM27" s="117">
        <f>SUMIF('2024 Budget Expenses Model'!$C:$C,'Summary by Department &amp; Categor'!$D27,'2024 Budget Expenses Model'!P:P)</f>
        <v>0</v>
      </c>
      <c r="AN27" s="117">
        <f>SUMIF('2024 Budget Expenses Model'!$C:$C,'Summary by Department &amp; Categor'!$D27,'2024 Budget Expenses Model'!Q:Q)</f>
        <v>0</v>
      </c>
      <c r="AO27" s="117">
        <f>SUMIF('2024 Budget Expenses Model'!$C:$C,'Summary by Department &amp; Categor'!$D27,'2024 Budget Expenses Model'!R:R)</f>
        <v>0</v>
      </c>
      <c r="AP27" s="117">
        <f>SUMIF('2024 Budget Expenses Model'!$C:$C,'Summary by Department &amp; Categor'!$D27,'2024 Budget Expenses Model'!S:S)</f>
        <v>0</v>
      </c>
      <c r="AQ27" s="117">
        <f>SUMIF('2024 Budget Expenses Model'!$C:$C,'Summary by Department &amp; Categor'!$D27,'2024 Budget Expenses Model'!T:T)</f>
        <v>0</v>
      </c>
      <c r="AR27" s="117">
        <f t="shared" si="37"/>
        <v>0</v>
      </c>
      <c r="AS27" s="117">
        <f t="shared" si="38"/>
        <v>0</v>
      </c>
      <c r="AT27" s="118">
        <f t="shared" si="39"/>
        <v>0</v>
      </c>
      <c r="AU27" s="108"/>
      <c r="AV27" s="108"/>
      <c r="AW27" s="108"/>
      <c r="AX27" s="108"/>
      <c r="AY27" s="108"/>
      <c r="AZ27" s="108"/>
      <c r="BA27" s="108"/>
      <c r="BB27" s="108"/>
      <c r="BC27" s="108"/>
      <c r="BD27" s="108"/>
      <c r="BE27" s="108"/>
      <c r="BF27" s="108"/>
      <c r="BG27" s="117">
        <f t="shared" si="40"/>
        <v>0</v>
      </c>
      <c r="BH27" s="117">
        <f t="shared" si="41"/>
        <v>0</v>
      </c>
      <c r="BI27" s="118">
        <f t="shared" si="42"/>
        <v>0</v>
      </c>
      <c r="BJ27" s="111"/>
      <c r="BK27" s="117">
        <f t="shared" si="44"/>
        <v>0</v>
      </c>
      <c r="BL27" s="111"/>
      <c r="BM27" s="112"/>
      <c r="BN27" s="83"/>
      <c r="BO27" s="83"/>
      <c r="BP27" s="83"/>
      <c r="BQ27" s="83"/>
      <c r="BR27" s="83"/>
      <c r="BS27" s="83"/>
      <c r="BT27" s="83"/>
      <c r="BU27" s="83"/>
      <c r="BV27" s="83"/>
      <c r="BW27" s="83"/>
      <c r="BX27" s="83"/>
      <c r="BY27" s="83"/>
      <c r="BZ27" s="83"/>
      <c r="CA27" s="83"/>
      <c r="CB27" s="83"/>
      <c r="CC27" s="83"/>
      <c r="CD27" s="83"/>
      <c r="CE27" s="83"/>
      <c r="CF27" s="83"/>
      <c r="CG27" s="83"/>
      <c r="CH27" s="83"/>
      <c r="CI27" s="83"/>
      <c r="CJ27" s="83"/>
      <c r="CK27" s="83"/>
      <c r="CL27" s="83"/>
      <c r="CM27" s="83"/>
      <c r="CN27" s="83"/>
      <c r="CO27" s="83"/>
      <c r="CP27" s="83"/>
      <c r="CQ27" s="83"/>
      <c r="CR27" s="83"/>
      <c r="CS27" s="83"/>
      <c r="CT27" s="83"/>
      <c r="CU27" s="83"/>
      <c r="CV27" s="83"/>
      <c r="CW27" s="83"/>
      <c r="CX27" s="83"/>
      <c r="CY27" s="83"/>
      <c r="CZ27" s="83"/>
      <c r="DA27" s="83"/>
      <c r="DB27" s="83"/>
      <c r="DC27" s="83"/>
      <c r="DD27" s="83"/>
      <c r="DE27" s="83"/>
      <c r="DF27" s="83"/>
      <c r="DG27" s="83"/>
      <c r="DH27" s="83"/>
      <c r="DI27" s="83"/>
      <c r="DJ27" s="83"/>
      <c r="DK27" s="83"/>
      <c r="DL27" s="83"/>
      <c r="DM27" s="83"/>
      <c r="DN27" s="83"/>
      <c r="DO27" s="83"/>
      <c r="DP27" s="83"/>
      <c r="DQ27" s="83"/>
      <c r="DR27" s="83"/>
      <c r="DS27" s="83"/>
      <c r="DT27" s="83"/>
    </row>
    <row r="28" ht="12.75" hidden="1" customHeight="1" outlineLevel="1">
      <c r="A28" s="81"/>
      <c r="B28" s="122" t="s">
        <v>33</v>
      </c>
      <c r="C28" s="81">
        <v>8.0</v>
      </c>
      <c r="D28" s="81" t="str">
        <f t="shared" si="43"/>
        <v>018</v>
      </c>
      <c r="E28" s="81"/>
      <c r="F28" s="115" t="s">
        <v>205</v>
      </c>
      <c r="G28" s="107"/>
      <c r="H28" s="117" t="str">
        <f t="shared" si="27"/>
        <v/>
      </c>
      <c r="I28" s="117">
        <f t="shared" si="28"/>
        <v>0</v>
      </c>
      <c r="J28" s="117">
        <f t="shared" si="29"/>
        <v>0</v>
      </c>
      <c r="K28" s="118">
        <f t="shared" si="30"/>
        <v>0</v>
      </c>
      <c r="L28" s="117" t="str">
        <f t="shared" si="31"/>
        <v/>
      </c>
      <c r="M28" s="117">
        <f t="shared" si="32"/>
        <v>0</v>
      </c>
      <c r="N28" s="118">
        <f t="shared" si="33"/>
        <v>0</v>
      </c>
      <c r="O28" s="117" t="str">
        <f t="shared" si="34"/>
        <v/>
      </c>
      <c r="P28" s="117">
        <f t="shared" si="35"/>
        <v>0</v>
      </c>
      <c r="Q28" s="118">
        <f t="shared" si="36"/>
        <v>0</v>
      </c>
      <c r="R28" s="110"/>
      <c r="S28" s="108"/>
      <c r="T28" s="108"/>
      <c r="U28" s="108"/>
      <c r="V28" s="108"/>
      <c r="W28" s="108"/>
      <c r="X28" s="108"/>
      <c r="Y28" s="108"/>
      <c r="Z28" s="108"/>
      <c r="AA28" s="108"/>
      <c r="AB28" s="108"/>
      <c r="AC28" s="108"/>
      <c r="AD28" s="108"/>
      <c r="AE28" s="108">
        <f>SUMIF($S$8:$AD$8,"yes",$S28:$AD28)</f>
        <v>0</v>
      </c>
      <c r="AF28" s="117">
        <f>SUMIF('2024 Budget Expenses Model'!$C:$C,'Summary by Department &amp; Categor'!$D28,'2024 Budget Expenses Model'!I:I)</f>
        <v>0</v>
      </c>
      <c r="AG28" s="117">
        <f>SUMIF('2024 Budget Expenses Model'!$C:$C,'Summary by Department &amp; Categor'!$D28,'2024 Budget Expenses Model'!J:J)</f>
        <v>0</v>
      </c>
      <c r="AH28" s="117">
        <f>SUMIF('2024 Budget Expenses Model'!$C:$C,'Summary by Department &amp; Categor'!$D28,'2024 Budget Expenses Model'!K:K)</f>
        <v>0</v>
      </c>
      <c r="AI28" s="117">
        <f>SUMIF('2024 Budget Expenses Model'!$C:$C,'Summary by Department &amp; Categor'!$D28,'2024 Budget Expenses Model'!L:L)</f>
        <v>0</v>
      </c>
      <c r="AJ28" s="117">
        <f>SUMIF('2024 Budget Expenses Model'!$C:$C,'Summary by Department &amp; Categor'!$D28,'2024 Budget Expenses Model'!M:M)</f>
        <v>0</v>
      </c>
      <c r="AK28" s="117">
        <f>SUMIF('2024 Budget Expenses Model'!$C:$C,'Summary by Department &amp; Categor'!$D28,'2024 Budget Expenses Model'!N:N)</f>
        <v>0</v>
      </c>
      <c r="AL28" s="117">
        <f>SUMIF('2024 Budget Expenses Model'!$C:$C,'Summary by Department &amp; Categor'!$D28,'2024 Budget Expenses Model'!O:O)</f>
        <v>0</v>
      </c>
      <c r="AM28" s="117">
        <f>SUMIF('2024 Budget Expenses Model'!$C:$C,'Summary by Department &amp; Categor'!$D28,'2024 Budget Expenses Model'!P:P)</f>
        <v>0</v>
      </c>
      <c r="AN28" s="117">
        <f>SUMIF('2024 Budget Expenses Model'!$C:$C,'Summary by Department &amp; Categor'!$D28,'2024 Budget Expenses Model'!Q:Q)</f>
        <v>0</v>
      </c>
      <c r="AO28" s="117">
        <f>SUMIF('2024 Budget Expenses Model'!$C:$C,'Summary by Department &amp; Categor'!$D28,'2024 Budget Expenses Model'!R:R)</f>
        <v>0</v>
      </c>
      <c r="AP28" s="117">
        <f>SUMIF('2024 Budget Expenses Model'!$C:$C,'Summary by Department &amp; Categor'!$D28,'2024 Budget Expenses Model'!S:S)</f>
        <v>0</v>
      </c>
      <c r="AQ28" s="117">
        <f>SUMIF('2024 Budget Expenses Model'!$C:$C,'Summary by Department &amp; Categor'!$D28,'2024 Budget Expenses Model'!T:T)</f>
        <v>0</v>
      </c>
      <c r="AR28" s="117">
        <f t="shared" si="37"/>
        <v>0</v>
      </c>
      <c r="AS28" s="117">
        <f t="shared" si="38"/>
        <v>0</v>
      </c>
      <c r="AT28" s="118">
        <f t="shared" si="39"/>
        <v>0</v>
      </c>
      <c r="AU28" s="108"/>
      <c r="AV28" s="108"/>
      <c r="AW28" s="108"/>
      <c r="AX28" s="108"/>
      <c r="AY28" s="108"/>
      <c r="AZ28" s="108"/>
      <c r="BA28" s="108"/>
      <c r="BB28" s="108"/>
      <c r="BC28" s="108"/>
      <c r="BD28" s="108"/>
      <c r="BE28" s="108"/>
      <c r="BF28" s="108"/>
      <c r="BG28" s="117">
        <f t="shared" si="40"/>
        <v>0</v>
      </c>
      <c r="BH28" s="117">
        <f t="shared" si="41"/>
        <v>0</v>
      </c>
      <c r="BI28" s="118">
        <f t="shared" si="42"/>
        <v>0</v>
      </c>
      <c r="BJ28" s="111"/>
      <c r="BK28" s="117">
        <f t="shared" si="44"/>
        <v>0</v>
      </c>
      <c r="BL28" s="111"/>
      <c r="BM28" s="112"/>
      <c r="BN28" s="83"/>
      <c r="BO28" s="83"/>
      <c r="BP28" s="83"/>
      <c r="BQ28" s="83"/>
      <c r="BR28" s="83"/>
      <c r="BS28" s="83"/>
      <c r="BT28" s="83"/>
      <c r="BU28" s="83"/>
      <c r="BV28" s="83"/>
      <c r="BW28" s="83"/>
      <c r="BX28" s="83"/>
      <c r="BY28" s="83"/>
      <c r="BZ28" s="83"/>
      <c r="CA28" s="83"/>
      <c r="CB28" s="83"/>
      <c r="CC28" s="83"/>
      <c r="CD28" s="83"/>
      <c r="CE28" s="83"/>
      <c r="CF28" s="83"/>
      <c r="CG28" s="83"/>
      <c r="CH28" s="83"/>
      <c r="CI28" s="83"/>
      <c r="CJ28" s="83"/>
      <c r="CK28" s="83"/>
      <c r="CL28" s="83"/>
      <c r="CM28" s="83"/>
      <c r="CN28" s="83"/>
      <c r="CO28" s="83"/>
      <c r="CP28" s="83"/>
      <c r="CQ28" s="83"/>
      <c r="CR28" s="83"/>
      <c r="CS28" s="83"/>
      <c r="CT28" s="83"/>
      <c r="CU28" s="83"/>
      <c r="CV28" s="83"/>
      <c r="CW28" s="83"/>
      <c r="CX28" s="83"/>
      <c r="CY28" s="83"/>
      <c r="CZ28" s="83"/>
      <c r="DA28" s="83"/>
      <c r="DB28" s="83"/>
      <c r="DC28" s="83"/>
      <c r="DD28" s="83"/>
      <c r="DE28" s="83"/>
      <c r="DF28" s="83"/>
      <c r="DG28" s="83"/>
      <c r="DH28" s="83"/>
      <c r="DI28" s="83"/>
      <c r="DJ28" s="83"/>
      <c r="DK28" s="83"/>
      <c r="DL28" s="83"/>
      <c r="DM28" s="83"/>
      <c r="DN28" s="83"/>
      <c r="DO28" s="83"/>
      <c r="DP28" s="83"/>
      <c r="DQ28" s="83"/>
      <c r="DR28" s="83"/>
      <c r="DS28" s="83"/>
      <c r="DT28" s="83"/>
    </row>
    <row r="29" ht="12.75" customHeight="1" collapsed="1">
      <c r="A29" s="113"/>
      <c r="B29" s="113"/>
      <c r="C29" s="113"/>
      <c r="D29" s="81"/>
      <c r="E29" s="123">
        <v>6.0</v>
      </c>
      <c r="F29" s="121" t="s">
        <v>209</v>
      </c>
      <c r="G29" s="116"/>
      <c r="H29" s="108">
        <f t="shared" si="27"/>
        <v>0</v>
      </c>
      <c r="I29" s="108">
        <f t="shared" si="28"/>
        <v>77935</v>
      </c>
      <c r="J29" s="108">
        <f t="shared" si="29"/>
        <v>-77935</v>
      </c>
      <c r="K29" s="109">
        <f t="shared" si="30"/>
        <v>-1</v>
      </c>
      <c r="L29" s="108">
        <f t="shared" si="31"/>
        <v>0</v>
      </c>
      <c r="M29" s="108">
        <f t="shared" si="32"/>
        <v>0</v>
      </c>
      <c r="N29" s="109">
        <f t="shared" si="33"/>
        <v>0</v>
      </c>
      <c r="O29" s="108">
        <f t="shared" si="34"/>
        <v>0</v>
      </c>
      <c r="P29" s="108">
        <f t="shared" si="35"/>
        <v>0</v>
      </c>
      <c r="Q29" s="109">
        <f t="shared" si="36"/>
        <v>0</v>
      </c>
      <c r="R29" s="119"/>
      <c r="S29" s="108">
        <f t="shared" ref="S29:AD29" si="45">SUM(S30:S37)</f>
        <v>0</v>
      </c>
      <c r="T29" s="108">
        <f t="shared" si="45"/>
        <v>0</v>
      </c>
      <c r="U29" s="108">
        <f t="shared" si="45"/>
        <v>0</v>
      </c>
      <c r="V29" s="108">
        <f t="shared" si="45"/>
        <v>0</v>
      </c>
      <c r="W29" s="108">
        <f t="shared" si="45"/>
        <v>0</v>
      </c>
      <c r="X29" s="108">
        <f t="shared" si="45"/>
        <v>0</v>
      </c>
      <c r="Y29" s="108">
        <f t="shared" si="45"/>
        <v>0</v>
      </c>
      <c r="Z29" s="108">
        <f t="shared" si="45"/>
        <v>0</v>
      </c>
      <c r="AA29" s="108">
        <f t="shared" si="45"/>
        <v>0</v>
      </c>
      <c r="AB29" s="108">
        <f t="shared" si="45"/>
        <v>0</v>
      </c>
      <c r="AC29" s="108">
        <f t="shared" si="45"/>
        <v>0</v>
      </c>
      <c r="AD29" s="108">
        <f t="shared" si="45"/>
        <v>0</v>
      </c>
      <c r="AE29" s="108">
        <v>42325.18000000001</v>
      </c>
      <c r="AF29" s="108">
        <f t="shared" ref="AF29:AQ29" si="46">SUM(AF30:AF37)</f>
        <v>36300</v>
      </c>
      <c r="AG29" s="108">
        <f t="shared" si="46"/>
        <v>40535</v>
      </c>
      <c r="AH29" s="108">
        <f t="shared" si="46"/>
        <v>36300</v>
      </c>
      <c r="AI29" s="108">
        <f t="shared" si="46"/>
        <v>37950</v>
      </c>
      <c r="AJ29" s="108">
        <f t="shared" si="46"/>
        <v>36300</v>
      </c>
      <c r="AK29" s="108">
        <f t="shared" si="46"/>
        <v>36300</v>
      </c>
      <c r="AL29" s="108">
        <f t="shared" si="46"/>
        <v>50578</v>
      </c>
      <c r="AM29" s="108">
        <f t="shared" si="46"/>
        <v>41118</v>
      </c>
      <c r="AN29" s="108">
        <f t="shared" si="46"/>
        <v>83292</v>
      </c>
      <c r="AO29" s="108">
        <f t="shared" si="46"/>
        <v>77935</v>
      </c>
      <c r="AP29" s="108">
        <f t="shared" si="46"/>
        <v>36300</v>
      </c>
      <c r="AQ29" s="108">
        <f t="shared" si="46"/>
        <v>36850</v>
      </c>
      <c r="AR29" s="108">
        <f t="shared" si="37"/>
        <v>549758</v>
      </c>
      <c r="AS29" s="108">
        <f t="shared" si="38"/>
        <v>-507432.82</v>
      </c>
      <c r="AT29" s="118">
        <f t="shared" si="39"/>
        <v>-0.9230112522</v>
      </c>
      <c r="AU29" s="108">
        <f t="shared" ref="AU29:BF29" si="47">SUM(AU30:AU37)</f>
        <v>0</v>
      </c>
      <c r="AV29" s="108">
        <f t="shared" si="47"/>
        <v>0</v>
      </c>
      <c r="AW29" s="108">
        <f t="shared" si="47"/>
        <v>0</v>
      </c>
      <c r="AX29" s="108">
        <f t="shared" si="47"/>
        <v>0</v>
      </c>
      <c r="AY29" s="108">
        <f t="shared" si="47"/>
        <v>0</v>
      </c>
      <c r="AZ29" s="108">
        <f t="shared" si="47"/>
        <v>0</v>
      </c>
      <c r="BA29" s="108">
        <f t="shared" si="47"/>
        <v>0</v>
      </c>
      <c r="BB29" s="108">
        <f t="shared" si="47"/>
        <v>0</v>
      </c>
      <c r="BC29" s="108">
        <f t="shared" si="47"/>
        <v>0</v>
      </c>
      <c r="BD29" s="108">
        <f t="shared" si="47"/>
        <v>0</v>
      </c>
      <c r="BE29" s="108">
        <f t="shared" si="47"/>
        <v>0</v>
      </c>
      <c r="BF29" s="108">
        <f t="shared" si="47"/>
        <v>0</v>
      </c>
      <c r="BG29" s="108">
        <f t="shared" si="40"/>
        <v>0</v>
      </c>
      <c r="BH29" s="108">
        <f t="shared" si="41"/>
        <v>42325.18</v>
      </c>
      <c r="BI29" s="109">
        <f t="shared" si="42"/>
        <v>0</v>
      </c>
      <c r="BJ29" s="120"/>
      <c r="BK29" s="108">
        <f>SUM(BK30:BK37)</f>
        <v>549758</v>
      </c>
      <c r="BL29" s="120"/>
      <c r="BM29" s="112"/>
      <c r="BN29" s="80"/>
      <c r="BO29" s="80"/>
      <c r="BP29" s="80"/>
      <c r="BQ29" s="80"/>
      <c r="BR29" s="80"/>
      <c r="BS29" s="80"/>
      <c r="BT29" s="80"/>
      <c r="BU29" s="80"/>
      <c r="BV29" s="80"/>
      <c r="BW29" s="80"/>
      <c r="BX29" s="80"/>
      <c r="BY29" s="80"/>
      <c r="BZ29" s="80"/>
      <c r="CA29" s="80"/>
      <c r="CB29" s="80"/>
      <c r="CC29" s="80"/>
      <c r="CD29" s="80"/>
      <c r="CE29" s="80"/>
      <c r="CF29" s="80"/>
      <c r="CG29" s="80"/>
      <c r="CH29" s="80"/>
      <c r="CI29" s="80"/>
      <c r="CJ29" s="80"/>
      <c r="CK29" s="80"/>
      <c r="CL29" s="80"/>
      <c r="CM29" s="80"/>
      <c r="CN29" s="80"/>
      <c r="CO29" s="80"/>
      <c r="CP29" s="80"/>
      <c r="CQ29" s="80"/>
      <c r="CR29" s="80"/>
      <c r="CS29" s="80"/>
      <c r="CT29" s="80"/>
      <c r="CU29" s="80"/>
      <c r="CV29" s="80"/>
      <c r="CW29" s="80"/>
      <c r="CX29" s="80"/>
      <c r="CY29" s="80"/>
      <c r="CZ29" s="80"/>
      <c r="DA29" s="80"/>
      <c r="DB29" s="80"/>
      <c r="DC29" s="80"/>
      <c r="DD29" s="80"/>
      <c r="DE29" s="80"/>
      <c r="DF29" s="80"/>
      <c r="DG29" s="80"/>
      <c r="DH29" s="80"/>
      <c r="DI29" s="80"/>
      <c r="DJ29" s="80"/>
      <c r="DK29" s="80"/>
      <c r="DL29" s="80"/>
      <c r="DM29" s="80"/>
      <c r="DN29" s="80"/>
      <c r="DO29" s="80"/>
      <c r="DP29" s="80"/>
      <c r="DQ29" s="80"/>
      <c r="DR29" s="80"/>
      <c r="DS29" s="80"/>
      <c r="DT29" s="80"/>
    </row>
    <row r="30" ht="12.75" hidden="1" customHeight="1" outlineLevel="1">
      <c r="A30" s="81"/>
      <c r="B30" s="122" t="s">
        <v>43</v>
      </c>
      <c r="C30" s="81">
        <v>2.0</v>
      </c>
      <c r="D30" s="81" t="str">
        <f t="shared" ref="D30:D37" si="48">CONCATENATE(B30,C30)</f>
        <v>022</v>
      </c>
      <c r="E30" s="81"/>
      <c r="F30" s="115" t="s">
        <v>34</v>
      </c>
      <c r="G30" s="107"/>
      <c r="H30" s="117" t="str">
        <f t="shared" si="27"/>
        <v/>
      </c>
      <c r="I30" s="117">
        <f t="shared" si="28"/>
        <v>33000</v>
      </c>
      <c r="J30" s="117">
        <f t="shared" si="29"/>
        <v>-33000</v>
      </c>
      <c r="K30" s="118">
        <f t="shared" si="30"/>
        <v>-1</v>
      </c>
      <c r="L30" s="117" t="str">
        <f t="shared" si="31"/>
        <v/>
      </c>
      <c r="M30" s="117">
        <f t="shared" si="32"/>
        <v>0</v>
      </c>
      <c r="N30" s="118">
        <f t="shared" si="33"/>
        <v>0</v>
      </c>
      <c r="O30" s="117" t="str">
        <f t="shared" si="34"/>
        <v/>
      </c>
      <c r="P30" s="117">
        <f t="shared" si="35"/>
        <v>0</v>
      </c>
      <c r="Q30" s="118">
        <f t="shared" si="36"/>
        <v>0</v>
      </c>
      <c r="R30" s="110"/>
      <c r="S30" s="108"/>
      <c r="T30" s="108"/>
      <c r="U30" s="108"/>
      <c r="V30" s="108"/>
      <c r="W30" s="108"/>
      <c r="X30" s="108"/>
      <c r="Y30" s="108"/>
      <c r="Z30" s="108"/>
      <c r="AA30" s="108"/>
      <c r="AB30" s="108"/>
      <c r="AC30" s="108"/>
      <c r="AD30" s="108"/>
      <c r="AE30" s="108">
        <v>19789.0</v>
      </c>
      <c r="AF30" s="117">
        <f>SUMIF('2024 Budget Expenses Model'!$C:$C,'Summary by Department &amp; Categor'!$D30,'2024 Budget Expenses Model'!I:I)</f>
        <v>33000</v>
      </c>
      <c r="AG30" s="117">
        <f>SUMIF('2024 Budget Expenses Model'!$C:$C,'Summary by Department &amp; Categor'!$D30,'2024 Budget Expenses Model'!J:J)</f>
        <v>33000</v>
      </c>
      <c r="AH30" s="117">
        <f>SUMIF('2024 Budget Expenses Model'!$C:$C,'Summary by Department &amp; Categor'!$D30,'2024 Budget Expenses Model'!K:K)</f>
        <v>33000</v>
      </c>
      <c r="AI30" s="117">
        <f>SUMIF('2024 Budget Expenses Model'!$C:$C,'Summary by Department &amp; Categor'!$D30,'2024 Budget Expenses Model'!L:L)</f>
        <v>33000</v>
      </c>
      <c r="AJ30" s="117">
        <f>SUMIF('2024 Budget Expenses Model'!$C:$C,'Summary by Department &amp; Categor'!$D30,'2024 Budget Expenses Model'!M:M)</f>
        <v>33000</v>
      </c>
      <c r="AK30" s="117">
        <f>SUMIF('2024 Budget Expenses Model'!$C:$C,'Summary by Department &amp; Categor'!$D30,'2024 Budget Expenses Model'!N:N)</f>
        <v>33000</v>
      </c>
      <c r="AL30" s="117">
        <f>SUMIF('2024 Budget Expenses Model'!$C:$C,'Summary by Department &amp; Categor'!$D30,'2024 Budget Expenses Model'!O:O)</f>
        <v>33000</v>
      </c>
      <c r="AM30" s="117">
        <f>SUMIF('2024 Budget Expenses Model'!$C:$C,'Summary by Department &amp; Categor'!$D30,'2024 Budget Expenses Model'!P:P)</f>
        <v>33000</v>
      </c>
      <c r="AN30" s="117">
        <f>SUMIF('2024 Budget Expenses Model'!$C:$C,'Summary by Department &amp; Categor'!$D30,'2024 Budget Expenses Model'!Q:Q)</f>
        <v>33000</v>
      </c>
      <c r="AO30" s="117">
        <f>SUMIF('2024 Budget Expenses Model'!$C:$C,'Summary by Department &amp; Categor'!$D30,'2024 Budget Expenses Model'!R:R)</f>
        <v>33000</v>
      </c>
      <c r="AP30" s="117">
        <f>SUMIF('2024 Budget Expenses Model'!$C:$C,'Summary by Department &amp; Categor'!$D30,'2024 Budget Expenses Model'!S:S)</f>
        <v>33000</v>
      </c>
      <c r="AQ30" s="117">
        <f>SUMIF('2024 Budget Expenses Model'!$C:$C,'Summary by Department &amp; Categor'!$D30,'2024 Budget Expenses Model'!T:T)</f>
        <v>33000</v>
      </c>
      <c r="AR30" s="117">
        <f t="shared" si="37"/>
        <v>396000</v>
      </c>
      <c r="AS30" s="117">
        <f t="shared" si="38"/>
        <v>-376211</v>
      </c>
      <c r="AT30" s="118">
        <f t="shared" si="39"/>
        <v>-0.9500277778</v>
      </c>
      <c r="AU30" s="108"/>
      <c r="AV30" s="108"/>
      <c r="AW30" s="108"/>
      <c r="AX30" s="108"/>
      <c r="AY30" s="108"/>
      <c r="AZ30" s="108"/>
      <c r="BA30" s="108"/>
      <c r="BB30" s="108"/>
      <c r="BC30" s="108"/>
      <c r="BD30" s="108"/>
      <c r="BE30" s="108"/>
      <c r="BF30" s="108"/>
      <c r="BG30" s="117">
        <f t="shared" si="40"/>
        <v>0</v>
      </c>
      <c r="BH30" s="117">
        <f t="shared" si="41"/>
        <v>19789</v>
      </c>
      <c r="BI30" s="118">
        <f t="shared" si="42"/>
        <v>0</v>
      </c>
      <c r="BJ30" s="111"/>
      <c r="BK30" s="117">
        <f t="shared" ref="BK30:BK37" si="49">SUM(AF30:AQ30)</f>
        <v>396000</v>
      </c>
      <c r="BL30" s="111"/>
      <c r="BM30" s="112"/>
      <c r="BN30" s="83"/>
      <c r="BO30" s="83"/>
      <c r="BP30" s="83"/>
      <c r="BQ30" s="83"/>
      <c r="BR30" s="83"/>
      <c r="BS30" s="83"/>
      <c r="BT30" s="83"/>
      <c r="BU30" s="83"/>
      <c r="BV30" s="83"/>
      <c r="BW30" s="83"/>
      <c r="BX30" s="83"/>
      <c r="BY30" s="83"/>
      <c r="BZ30" s="83"/>
      <c r="CA30" s="83"/>
      <c r="CB30" s="83"/>
      <c r="CC30" s="83"/>
      <c r="CD30" s="83"/>
      <c r="CE30" s="83"/>
      <c r="CF30" s="83"/>
      <c r="CG30" s="83"/>
      <c r="CH30" s="83"/>
      <c r="CI30" s="83"/>
      <c r="CJ30" s="83"/>
      <c r="CK30" s="83"/>
      <c r="CL30" s="83"/>
      <c r="CM30" s="83"/>
      <c r="CN30" s="83"/>
      <c r="CO30" s="83"/>
      <c r="CP30" s="83"/>
      <c r="CQ30" s="83"/>
      <c r="CR30" s="83"/>
      <c r="CS30" s="83"/>
      <c r="CT30" s="83"/>
      <c r="CU30" s="83"/>
      <c r="CV30" s="83"/>
      <c r="CW30" s="83"/>
      <c r="CX30" s="83"/>
      <c r="CY30" s="83"/>
      <c r="CZ30" s="83"/>
      <c r="DA30" s="83"/>
      <c r="DB30" s="83"/>
      <c r="DC30" s="83"/>
      <c r="DD30" s="83"/>
      <c r="DE30" s="83"/>
      <c r="DF30" s="83"/>
      <c r="DG30" s="83"/>
      <c r="DH30" s="83"/>
      <c r="DI30" s="83"/>
      <c r="DJ30" s="83"/>
      <c r="DK30" s="83"/>
      <c r="DL30" s="83"/>
      <c r="DM30" s="83"/>
      <c r="DN30" s="83"/>
      <c r="DO30" s="83"/>
      <c r="DP30" s="83"/>
      <c r="DQ30" s="83"/>
      <c r="DR30" s="83"/>
      <c r="DS30" s="83"/>
      <c r="DT30" s="83"/>
    </row>
    <row r="31" ht="12.75" hidden="1" customHeight="1" outlineLevel="1">
      <c r="A31" s="113"/>
      <c r="B31" s="122" t="s">
        <v>43</v>
      </c>
      <c r="C31" s="81">
        <v>1.0</v>
      </c>
      <c r="D31" s="81" t="str">
        <f t="shared" si="48"/>
        <v>021</v>
      </c>
      <c r="E31" s="113"/>
      <c r="F31" s="115" t="s">
        <v>208</v>
      </c>
      <c r="G31" s="116"/>
      <c r="H31" s="117" t="str">
        <f t="shared" si="27"/>
        <v/>
      </c>
      <c r="I31" s="117">
        <f t="shared" si="28"/>
        <v>37350</v>
      </c>
      <c r="J31" s="117">
        <f t="shared" si="29"/>
        <v>-37350</v>
      </c>
      <c r="K31" s="118">
        <f t="shared" si="30"/>
        <v>-1</v>
      </c>
      <c r="L31" s="117" t="str">
        <f t="shared" si="31"/>
        <v/>
      </c>
      <c r="M31" s="117">
        <f t="shared" si="32"/>
        <v>0</v>
      </c>
      <c r="N31" s="118">
        <f t="shared" si="33"/>
        <v>0</v>
      </c>
      <c r="O31" s="117" t="str">
        <f t="shared" si="34"/>
        <v/>
      </c>
      <c r="P31" s="117">
        <f t="shared" si="35"/>
        <v>0</v>
      </c>
      <c r="Q31" s="118">
        <f t="shared" si="36"/>
        <v>0</v>
      </c>
      <c r="R31" s="119"/>
      <c r="S31" s="117"/>
      <c r="T31" s="117"/>
      <c r="U31" s="117"/>
      <c r="V31" s="117"/>
      <c r="W31" s="117"/>
      <c r="X31" s="117"/>
      <c r="Y31" s="117"/>
      <c r="Z31" s="117"/>
      <c r="AA31" s="117"/>
      <c r="AB31" s="117"/>
      <c r="AC31" s="117"/>
      <c r="AD31" s="117"/>
      <c r="AE31" s="108">
        <v>18826.520000000004</v>
      </c>
      <c r="AF31" s="117">
        <f>SUMIF('2024 Budget Expenses Model'!$C:$C,'Summary by Department &amp; Categor'!$D31,'2024 Budget Expenses Model'!I:I)</f>
        <v>0</v>
      </c>
      <c r="AG31" s="117">
        <f>SUMIF('2024 Budget Expenses Model'!$C:$C,'Summary by Department &amp; Categor'!$D31,'2024 Budget Expenses Model'!J:J)</f>
        <v>3850</v>
      </c>
      <c r="AH31" s="117">
        <f>SUMIF('2024 Budget Expenses Model'!$C:$C,'Summary by Department &amp; Categor'!$D31,'2024 Budget Expenses Model'!K:K)</f>
        <v>0</v>
      </c>
      <c r="AI31" s="117">
        <f>SUMIF('2024 Budget Expenses Model'!$C:$C,'Summary by Department &amp; Categor'!$D31,'2024 Budget Expenses Model'!L:L)</f>
        <v>0</v>
      </c>
      <c r="AJ31" s="117">
        <f>SUMIF('2024 Budget Expenses Model'!$C:$C,'Summary by Department &amp; Categor'!$D31,'2024 Budget Expenses Model'!M:M)</f>
        <v>0</v>
      </c>
      <c r="AK31" s="117">
        <f>SUMIF('2024 Budget Expenses Model'!$C:$C,'Summary by Department &amp; Categor'!$D31,'2024 Budget Expenses Model'!N:N)</f>
        <v>0</v>
      </c>
      <c r="AL31" s="117">
        <f>SUMIF('2024 Budget Expenses Model'!$C:$C,'Summary by Department &amp; Categor'!$D31,'2024 Budget Expenses Model'!O:O)</f>
        <v>12480</v>
      </c>
      <c r="AM31" s="117">
        <f>SUMIF('2024 Budget Expenses Model'!$C:$C,'Summary by Department &amp; Categor'!$D31,'2024 Budget Expenses Model'!P:P)</f>
        <v>4380</v>
      </c>
      <c r="AN31" s="117">
        <f>SUMIF('2024 Budget Expenses Model'!$C:$C,'Summary by Department &amp; Categor'!$D31,'2024 Budget Expenses Model'!Q:Q)</f>
        <v>42720</v>
      </c>
      <c r="AO31" s="117">
        <f>SUMIF('2024 Budget Expenses Model'!$C:$C,'Summary by Department &amp; Categor'!$D31,'2024 Budget Expenses Model'!R:R)</f>
        <v>37350</v>
      </c>
      <c r="AP31" s="117">
        <f>SUMIF('2024 Budget Expenses Model'!$C:$C,'Summary by Department &amp; Categor'!$D31,'2024 Budget Expenses Model'!S:S)</f>
        <v>0</v>
      </c>
      <c r="AQ31" s="117">
        <f>SUMIF('2024 Budget Expenses Model'!$C:$C,'Summary by Department &amp; Categor'!$D31,'2024 Budget Expenses Model'!T:T)</f>
        <v>0</v>
      </c>
      <c r="AR31" s="117">
        <f t="shared" si="37"/>
        <v>100780</v>
      </c>
      <c r="AS31" s="117">
        <f t="shared" si="38"/>
        <v>-81953.48</v>
      </c>
      <c r="AT31" s="118">
        <f t="shared" si="39"/>
        <v>-0.8131919032</v>
      </c>
      <c r="AU31" s="117"/>
      <c r="AV31" s="117"/>
      <c r="AW31" s="117"/>
      <c r="AX31" s="117"/>
      <c r="AY31" s="117"/>
      <c r="AZ31" s="117"/>
      <c r="BA31" s="117"/>
      <c r="BB31" s="117"/>
      <c r="BC31" s="117"/>
      <c r="BD31" s="117"/>
      <c r="BE31" s="117"/>
      <c r="BF31" s="117"/>
      <c r="BG31" s="117">
        <f t="shared" si="40"/>
        <v>0</v>
      </c>
      <c r="BH31" s="117">
        <f t="shared" si="41"/>
        <v>18826.52</v>
      </c>
      <c r="BI31" s="118">
        <f t="shared" si="42"/>
        <v>0</v>
      </c>
      <c r="BJ31" s="120"/>
      <c r="BK31" s="117">
        <f t="shared" si="49"/>
        <v>100780</v>
      </c>
      <c r="BL31" s="120"/>
      <c r="BM31" s="112"/>
      <c r="BN31" s="80"/>
      <c r="BO31" s="80"/>
      <c r="BP31" s="80"/>
      <c r="BQ31" s="80"/>
      <c r="BR31" s="80"/>
      <c r="BS31" s="80"/>
      <c r="BT31" s="80"/>
      <c r="BU31" s="80"/>
      <c r="BV31" s="80"/>
      <c r="BW31" s="80"/>
      <c r="BX31" s="80"/>
      <c r="BY31" s="80"/>
      <c r="BZ31" s="80"/>
      <c r="CA31" s="80"/>
      <c r="CB31" s="80"/>
      <c r="CC31" s="80"/>
      <c r="CD31" s="80"/>
      <c r="CE31" s="80"/>
      <c r="CF31" s="80"/>
      <c r="CG31" s="80"/>
      <c r="CH31" s="80"/>
      <c r="CI31" s="80"/>
      <c r="CJ31" s="80"/>
      <c r="CK31" s="80"/>
      <c r="CL31" s="80"/>
      <c r="CM31" s="80"/>
      <c r="CN31" s="80"/>
      <c r="CO31" s="80"/>
      <c r="CP31" s="80"/>
      <c r="CQ31" s="80"/>
      <c r="CR31" s="80"/>
      <c r="CS31" s="80"/>
      <c r="CT31" s="80"/>
      <c r="CU31" s="80"/>
      <c r="CV31" s="80"/>
      <c r="CW31" s="80"/>
      <c r="CX31" s="80"/>
      <c r="CY31" s="80"/>
      <c r="CZ31" s="80"/>
      <c r="DA31" s="80"/>
      <c r="DB31" s="80"/>
      <c r="DC31" s="80"/>
      <c r="DD31" s="80"/>
      <c r="DE31" s="80"/>
      <c r="DF31" s="80"/>
      <c r="DG31" s="80"/>
      <c r="DH31" s="80"/>
      <c r="DI31" s="80"/>
      <c r="DJ31" s="80"/>
      <c r="DK31" s="80"/>
      <c r="DL31" s="80"/>
      <c r="DM31" s="80"/>
      <c r="DN31" s="80"/>
      <c r="DO31" s="80"/>
      <c r="DP31" s="80"/>
      <c r="DQ31" s="80"/>
      <c r="DR31" s="80"/>
      <c r="DS31" s="80"/>
      <c r="DT31" s="80"/>
    </row>
    <row r="32" ht="12.75" hidden="1" customHeight="1" outlineLevel="1">
      <c r="A32" s="113"/>
      <c r="B32" s="122" t="s">
        <v>43</v>
      </c>
      <c r="C32" s="81">
        <v>3.0</v>
      </c>
      <c r="D32" s="81" t="str">
        <f t="shared" si="48"/>
        <v>023</v>
      </c>
      <c r="E32" s="113"/>
      <c r="F32" s="115" t="s">
        <v>64</v>
      </c>
      <c r="G32" s="116"/>
      <c r="H32" s="117" t="str">
        <f t="shared" si="27"/>
        <v/>
      </c>
      <c r="I32" s="117">
        <f t="shared" si="28"/>
        <v>0</v>
      </c>
      <c r="J32" s="117">
        <f t="shared" si="29"/>
        <v>0</v>
      </c>
      <c r="K32" s="118">
        <f t="shared" si="30"/>
        <v>0</v>
      </c>
      <c r="L32" s="117" t="str">
        <f t="shared" si="31"/>
        <v/>
      </c>
      <c r="M32" s="117">
        <f t="shared" si="32"/>
        <v>0</v>
      </c>
      <c r="N32" s="118">
        <f t="shared" si="33"/>
        <v>0</v>
      </c>
      <c r="O32" s="117" t="str">
        <f t="shared" si="34"/>
        <v/>
      </c>
      <c r="P32" s="117">
        <f t="shared" si="35"/>
        <v>0</v>
      </c>
      <c r="Q32" s="118">
        <f t="shared" si="36"/>
        <v>0</v>
      </c>
      <c r="R32" s="119"/>
      <c r="S32" s="117"/>
      <c r="T32" s="117"/>
      <c r="U32" s="117"/>
      <c r="V32" s="117"/>
      <c r="W32" s="117"/>
      <c r="X32" s="117"/>
      <c r="Y32" s="117"/>
      <c r="Z32" s="117"/>
      <c r="AA32" s="117"/>
      <c r="AB32" s="117"/>
      <c r="AC32" s="117"/>
      <c r="AD32" s="117"/>
      <c r="AE32" s="108">
        <v>622.88</v>
      </c>
      <c r="AF32" s="117">
        <f>SUMIF('2024 Budget Expenses Model'!$C:$C,'Summary by Department &amp; Categor'!$D32,'2024 Budget Expenses Model'!I:I)</f>
        <v>0</v>
      </c>
      <c r="AG32" s="117">
        <f>SUMIF('2024 Budget Expenses Model'!$C:$C,'Summary by Department &amp; Categor'!$D32,'2024 Budget Expenses Model'!J:J)</f>
        <v>0</v>
      </c>
      <c r="AH32" s="117">
        <f>SUMIF('2024 Budget Expenses Model'!$C:$C,'Summary by Department &amp; Categor'!$D32,'2024 Budget Expenses Model'!K:K)</f>
        <v>0</v>
      </c>
      <c r="AI32" s="117">
        <f>SUMIF('2024 Budget Expenses Model'!$C:$C,'Summary by Department &amp; Categor'!$D32,'2024 Budget Expenses Model'!L:L)</f>
        <v>0</v>
      </c>
      <c r="AJ32" s="117">
        <f>SUMIF('2024 Budget Expenses Model'!$C:$C,'Summary by Department &amp; Categor'!$D32,'2024 Budget Expenses Model'!M:M)</f>
        <v>0</v>
      </c>
      <c r="AK32" s="117">
        <f>SUMIF('2024 Budget Expenses Model'!$C:$C,'Summary by Department &amp; Categor'!$D32,'2024 Budget Expenses Model'!N:N)</f>
        <v>0</v>
      </c>
      <c r="AL32" s="117">
        <f>SUMIF('2024 Budget Expenses Model'!$C:$C,'Summary by Department &amp; Categor'!$D32,'2024 Budget Expenses Model'!O:O)</f>
        <v>0</v>
      </c>
      <c r="AM32" s="117">
        <f>SUMIF('2024 Budget Expenses Model'!$C:$C,'Summary by Department &amp; Categor'!$D32,'2024 Budget Expenses Model'!P:P)</f>
        <v>0</v>
      </c>
      <c r="AN32" s="117">
        <f>SUMIF('2024 Budget Expenses Model'!$C:$C,'Summary by Department &amp; Categor'!$D32,'2024 Budget Expenses Model'!Q:Q)</f>
        <v>0</v>
      </c>
      <c r="AO32" s="117">
        <f>SUMIF('2024 Budget Expenses Model'!$C:$C,'Summary by Department &amp; Categor'!$D32,'2024 Budget Expenses Model'!R:R)</f>
        <v>0</v>
      </c>
      <c r="AP32" s="117">
        <f>SUMIF('2024 Budget Expenses Model'!$C:$C,'Summary by Department &amp; Categor'!$D32,'2024 Budget Expenses Model'!S:S)</f>
        <v>0</v>
      </c>
      <c r="AQ32" s="117">
        <f>SUMIF('2024 Budget Expenses Model'!$C:$C,'Summary by Department &amp; Categor'!$D32,'2024 Budget Expenses Model'!T:T)</f>
        <v>0</v>
      </c>
      <c r="AR32" s="117">
        <f t="shared" si="37"/>
        <v>0</v>
      </c>
      <c r="AS32" s="117">
        <f t="shared" si="38"/>
        <v>622.88</v>
      </c>
      <c r="AT32" s="118">
        <f t="shared" si="39"/>
        <v>0</v>
      </c>
      <c r="AU32" s="117"/>
      <c r="AV32" s="117"/>
      <c r="AW32" s="117"/>
      <c r="AX32" s="117"/>
      <c r="AY32" s="117"/>
      <c r="AZ32" s="117"/>
      <c r="BA32" s="117"/>
      <c r="BB32" s="117"/>
      <c r="BC32" s="117"/>
      <c r="BD32" s="117"/>
      <c r="BE32" s="117"/>
      <c r="BF32" s="117"/>
      <c r="BG32" s="117">
        <f t="shared" si="40"/>
        <v>0</v>
      </c>
      <c r="BH32" s="117">
        <f t="shared" si="41"/>
        <v>622.88</v>
      </c>
      <c r="BI32" s="118">
        <f t="shared" si="42"/>
        <v>0</v>
      </c>
      <c r="BJ32" s="120"/>
      <c r="BK32" s="117">
        <f t="shared" si="49"/>
        <v>0</v>
      </c>
      <c r="BL32" s="120"/>
      <c r="BM32" s="112"/>
      <c r="BN32" s="80"/>
      <c r="BO32" s="80"/>
      <c r="BP32" s="80"/>
      <c r="BQ32" s="80"/>
      <c r="BR32" s="80"/>
      <c r="BS32" s="80"/>
      <c r="BT32" s="80"/>
      <c r="BU32" s="80"/>
      <c r="BV32" s="80"/>
      <c r="BW32" s="80"/>
      <c r="BX32" s="80"/>
      <c r="BY32" s="80"/>
      <c r="BZ32" s="80"/>
      <c r="CA32" s="80"/>
      <c r="CB32" s="80"/>
      <c r="CC32" s="80"/>
      <c r="CD32" s="80"/>
      <c r="CE32" s="80"/>
      <c r="CF32" s="80"/>
      <c r="CG32" s="80"/>
      <c r="CH32" s="80"/>
      <c r="CI32" s="80"/>
      <c r="CJ32" s="80"/>
      <c r="CK32" s="80"/>
      <c r="CL32" s="80"/>
      <c r="CM32" s="80"/>
      <c r="CN32" s="80"/>
      <c r="CO32" s="80"/>
      <c r="CP32" s="80"/>
      <c r="CQ32" s="80"/>
      <c r="CR32" s="80"/>
      <c r="CS32" s="80"/>
      <c r="CT32" s="80"/>
      <c r="CU32" s="80"/>
      <c r="CV32" s="80"/>
      <c r="CW32" s="80"/>
      <c r="CX32" s="80"/>
      <c r="CY32" s="80"/>
      <c r="CZ32" s="80"/>
      <c r="DA32" s="80"/>
      <c r="DB32" s="80"/>
      <c r="DC32" s="80"/>
      <c r="DD32" s="80"/>
      <c r="DE32" s="80"/>
      <c r="DF32" s="80"/>
      <c r="DG32" s="80"/>
      <c r="DH32" s="80"/>
      <c r="DI32" s="80"/>
      <c r="DJ32" s="80"/>
      <c r="DK32" s="80"/>
      <c r="DL32" s="80"/>
      <c r="DM32" s="80"/>
      <c r="DN32" s="80"/>
      <c r="DO32" s="80"/>
      <c r="DP32" s="80"/>
      <c r="DQ32" s="80"/>
      <c r="DR32" s="80"/>
      <c r="DS32" s="80"/>
      <c r="DT32" s="80"/>
    </row>
    <row r="33" ht="12.75" hidden="1" customHeight="1" outlineLevel="1">
      <c r="A33" s="113"/>
      <c r="B33" s="122" t="s">
        <v>43</v>
      </c>
      <c r="C33" s="81">
        <v>4.0</v>
      </c>
      <c r="D33" s="81" t="str">
        <f t="shared" si="48"/>
        <v>024</v>
      </c>
      <c r="E33" s="113"/>
      <c r="F33" s="115" t="s">
        <v>61</v>
      </c>
      <c r="G33" s="116"/>
      <c r="H33" s="117" t="str">
        <f t="shared" si="27"/>
        <v/>
      </c>
      <c r="I33" s="117">
        <f t="shared" si="28"/>
        <v>0</v>
      </c>
      <c r="J33" s="117">
        <f t="shared" si="29"/>
        <v>0</v>
      </c>
      <c r="K33" s="118">
        <f t="shared" si="30"/>
        <v>0</v>
      </c>
      <c r="L33" s="117" t="str">
        <f t="shared" si="31"/>
        <v/>
      </c>
      <c r="M33" s="117">
        <f t="shared" si="32"/>
        <v>0</v>
      </c>
      <c r="N33" s="118">
        <f t="shared" si="33"/>
        <v>0</v>
      </c>
      <c r="O33" s="117" t="str">
        <f t="shared" si="34"/>
        <v/>
      </c>
      <c r="P33" s="117">
        <f t="shared" si="35"/>
        <v>0</v>
      </c>
      <c r="Q33" s="118">
        <f t="shared" si="36"/>
        <v>0</v>
      </c>
      <c r="R33" s="119"/>
      <c r="S33" s="117"/>
      <c r="T33" s="117"/>
      <c r="U33" s="117"/>
      <c r="V33" s="117"/>
      <c r="W33" s="117"/>
      <c r="X33" s="117"/>
      <c r="Y33" s="117"/>
      <c r="Z33" s="117"/>
      <c r="AA33" s="117"/>
      <c r="AB33" s="117"/>
      <c r="AC33" s="117"/>
      <c r="AD33" s="117"/>
      <c r="AE33" s="108">
        <v>0.0</v>
      </c>
      <c r="AF33" s="117">
        <f>SUMIF('2024 Budget Expenses Model'!$C:$C,'Summary by Department &amp; Categor'!$D33,'2024 Budget Expenses Model'!I:I)</f>
        <v>0</v>
      </c>
      <c r="AG33" s="117">
        <f>SUMIF('2024 Budget Expenses Model'!$C:$C,'Summary by Department &amp; Categor'!$D33,'2024 Budget Expenses Model'!J:J)</f>
        <v>0</v>
      </c>
      <c r="AH33" s="117">
        <f>SUMIF('2024 Budget Expenses Model'!$C:$C,'Summary by Department &amp; Categor'!$D33,'2024 Budget Expenses Model'!K:K)</f>
        <v>0</v>
      </c>
      <c r="AI33" s="117">
        <f>SUMIF('2024 Budget Expenses Model'!$C:$C,'Summary by Department &amp; Categor'!$D33,'2024 Budget Expenses Model'!L:L)</f>
        <v>0</v>
      </c>
      <c r="AJ33" s="117">
        <f>SUMIF('2024 Budget Expenses Model'!$C:$C,'Summary by Department &amp; Categor'!$D33,'2024 Budget Expenses Model'!M:M)</f>
        <v>0</v>
      </c>
      <c r="AK33" s="117">
        <f>SUMIF('2024 Budget Expenses Model'!$C:$C,'Summary by Department &amp; Categor'!$D33,'2024 Budget Expenses Model'!N:N)</f>
        <v>0</v>
      </c>
      <c r="AL33" s="117">
        <f>SUMIF('2024 Budget Expenses Model'!$C:$C,'Summary by Department &amp; Categor'!$D33,'2024 Budget Expenses Model'!O:O)</f>
        <v>0</v>
      </c>
      <c r="AM33" s="117">
        <f>SUMIF('2024 Budget Expenses Model'!$C:$C,'Summary by Department &amp; Categor'!$D33,'2024 Budget Expenses Model'!P:P)</f>
        <v>0</v>
      </c>
      <c r="AN33" s="117">
        <f>SUMIF('2024 Budget Expenses Model'!$C:$C,'Summary by Department &amp; Categor'!$D33,'2024 Budget Expenses Model'!Q:Q)</f>
        <v>0</v>
      </c>
      <c r="AO33" s="117">
        <f>SUMIF('2024 Budget Expenses Model'!$C:$C,'Summary by Department &amp; Categor'!$D33,'2024 Budget Expenses Model'!R:R)</f>
        <v>0</v>
      </c>
      <c r="AP33" s="117">
        <f>SUMIF('2024 Budget Expenses Model'!$C:$C,'Summary by Department &amp; Categor'!$D33,'2024 Budget Expenses Model'!S:S)</f>
        <v>0</v>
      </c>
      <c r="AQ33" s="117">
        <f>SUMIF('2024 Budget Expenses Model'!$C:$C,'Summary by Department &amp; Categor'!$D33,'2024 Budget Expenses Model'!T:T)</f>
        <v>0</v>
      </c>
      <c r="AR33" s="117">
        <f t="shared" si="37"/>
        <v>0</v>
      </c>
      <c r="AS33" s="117">
        <f t="shared" si="38"/>
        <v>0</v>
      </c>
      <c r="AT33" s="118">
        <f t="shared" si="39"/>
        <v>0</v>
      </c>
      <c r="AU33" s="117"/>
      <c r="AV33" s="117"/>
      <c r="AW33" s="117"/>
      <c r="AX33" s="117"/>
      <c r="AY33" s="117"/>
      <c r="AZ33" s="117"/>
      <c r="BA33" s="117"/>
      <c r="BB33" s="117"/>
      <c r="BC33" s="117"/>
      <c r="BD33" s="117"/>
      <c r="BE33" s="117"/>
      <c r="BF33" s="117"/>
      <c r="BG33" s="117">
        <f t="shared" si="40"/>
        <v>0</v>
      </c>
      <c r="BH33" s="117">
        <f t="shared" si="41"/>
        <v>0</v>
      </c>
      <c r="BI33" s="118">
        <f t="shared" si="42"/>
        <v>0</v>
      </c>
      <c r="BJ33" s="120"/>
      <c r="BK33" s="117">
        <f t="shared" si="49"/>
        <v>0</v>
      </c>
      <c r="BL33" s="120"/>
      <c r="BM33" s="112"/>
      <c r="BN33" s="80"/>
      <c r="BO33" s="80"/>
      <c r="BP33" s="80"/>
      <c r="BQ33" s="80"/>
      <c r="BR33" s="80"/>
      <c r="BS33" s="80"/>
      <c r="BT33" s="80"/>
      <c r="BU33" s="80"/>
      <c r="BV33" s="80"/>
      <c r="BW33" s="80"/>
      <c r="BX33" s="80"/>
      <c r="BY33" s="80"/>
      <c r="BZ33" s="80"/>
      <c r="CA33" s="80"/>
      <c r="CB33" s="80"/>
      <c r="CC33" s="80"/>
      <c r="CD33" s="80"/>
      <c r="CE33" s="80"/>
      <c r="CF33" s="80"/>
      <c r="CG33" s="80"/>
      <c r="CH33" s="80"/>
      <c r="CI33" s="80"/>
      <c r="CJ33" s="80"/>
      <c r="CK33" s="80"/>
      <c r="CL33" s="80"/>
      <c r="CM33" s="80"/>
      <c r="CN33" s="80"/>
      <c r="CO33" s="80"/>
      <c r="CP33" s="80"/>
      <c r="CQ33" s="80"/>
      <c r="CR33" s="80"/>
      <c r="CS33" s="80"/>
      <c r="CT33" s="80"/>
      <c r="CU33" s="80"/>
      <c r="CV33" s="80"/>
      <c r="CW33" s="80"/>
      <c r="CX33" s="80"/>
      <c r="CY33" s="80"/>
      <c r="CZ33" s="80"/>
      <c r="DA33" s="80"/>
      <c r="DB33" s="80"/>
      <c r="DC33" s="80"/>
      <c r="DD33" s="80"/>
      <c r="DE33" s="80"/>
      <c r="DF33" s="80"/>
      <c r="DG33" s="80"/>
      <c r="DH33" s="80"/>
      <c r="DI33" s="80"/>
      <c r="DJ33" s="80"/>
      <c r="DK33" s="80"/>
      <c r="DL33" s="80"/>
      <c r="DM33" s="80"/>
      <c r="DN33" s="80"/>
      <c r="DO33" s="80"/>
      <c r="DP33" s="80"/>
      <c r="DQ33" s="80"/>
      <c r="DR33" s="80"/>
      <c r="DS33" s="80"/>
      <c r="DT33" s="80"/>
    </row>
    <row r="34" ht="12.75" hidden="1" customHeight="1" outlineLevel="1">
      <c r="A34" s="113"/>
      <c r="B34" s="122" t="s">
        <v>43</v>
      </c>
      <c r="C34" s="81">
        <v>5.0</v>
      </c>
      <c r="D34" s="81" t="str">
        <f t="shared" si="48"/>
        <v>025</v>
      </c>
      <c r="E34" s="113"/>
      <c r="F34" s="115" t="s">
        <v>101</v>
      </c>
      <c r="G34" s="116"/>
      <c r="H34" s="117" t="str">
        <f t="shared" si="27"/>
        <v/>
      </c>
      <c r="I34" s="117">
        <f t="shared" si="28"/>
        <v>7585</v>
      </c>
      <c r="J34" s="117">
        <f t="shared" si="29"/>
        <v>-7585</v>
      </c>
      <c r="K34" s="118">
        <f t="shared" si="30"/>
        <v>-1</v>
      </c>
      <c r="L34" s="117" t="str">
        <f t="shared" si="31"/>
        <v/>
      </c>
      <c r="M34" s="117">
        <f t="shared" si="32"/>
        <v>0</v>
      </c>
      <c r="N34" s="118">
        <f t="shared" si="33"/>
        <v>0</v>
      </c>
      <c r="O34" s="117" t="str">
        <f t="shared" si="34"/>
        <v/>
      </c>
      <c r="P34" s="117">
        <f t="shared" si="35"/>
        <v>0</v>
      </c>
      <c r="Q34" s="118">
        <f t="shared" si="36"/>
        <v>0</v>
      </c>
      <c r="R34" s="119"/>
      <c r="S34" s="117"/>
      <c r="T34" s="117"/>
      <c r="U34" s="117"/>
      <c r="V34" s="117"/>
      <c r="W34" s="117"/>
      <c r="X34" s="117"/>
      <c r="Y34" s="117"/>
      <c r="Z34" s="117"/>
      <c r="AA34" s="117"/>
      <c r="AB34" s="117"/>
      <c r="AC34" s="117"/>
      <c r="AD34" s="117"/>
      <c r="AE34" s="108">
        <v>2951.48</v>
      </c>
      <c r="AF34" s="117">
        <f>SUMIF('2024 Budget Expenses Model'!$C:$C,'Summary by Department &amp; Categor'!$D34,'2024 Budget Expenses Model'!I:I)</f>
        <v>3300</v>
      </c>
      <c r="AG34" s="117">
        <f>SUMIF('2024 Budget Expenses Model'!$C:$C,'Summary by Department &amp; Categor'!$D34,'2024 Budget Expenses Model'!J:J)</f>
        <v>3685</v>
      </c>
      <c r="AH34" s="117">
        <f>SUMIF('2024 Budget Expenses Model'!$C:$C,'Summary by Department &amp; Categor'!$D34,'2024 Budget Expenses Model'!K:K)</f>
        <v>3300</v>
      </c>
      <c r="AI34" s="117">
        <f>SUMIF('2024 Budget Expenses Model'!$C:$C,'Summary by Department &amp; Categor'!$D34,'2024 Budget Expenses Model'!L:L)</f>
        <v>4950</v>
      </c>
      <c r="AJ34" s="117">
        <f>SUMIF('2024 Budget Expenses Model'!$C:$C,'Summary by Department &amp; Categor'!$D34,'2024 Budget Expenses Model'!M:M)</f>
        <v>3300</v>
      </c>
      <c r="AK34" s="117">
        <f>SUMIF('2024 Budget Expenses Model'!$C:$C,'Summary by Department &amp; Categor'!$D34,'2024 Budget Expenses Model'!N:N)</f>
        <v>3300</v>
      </c>
      <c r="AL34" s="117">
        <f>SUMIF('2024 Budget Expenses Model'!$C:$C,'Summary by Department &amp; Categor'!$D34,'2024 Budget Expenses Model'!O:O)</f>
        <v>5098</v>
      </c>
      <c r="AM34" s="117">
        <f>SUMIF('2024 Budget Expenses Model'!$C:$C,'Summary by Department &amp; Categor'!$D34,'2024 Budget Expenses Model'!P:P)</f>
        <v>3738</v>
      </c>
      <c r="AN34" s="117">
        <f>SUMIF('2024 Budget Expenses Model'!$C:$C,'Summary by Department &amp; Categor'!$D34,'2024 Budget Expenses Model'!Q:Q)</f>
        <v>7572</v>
      </c>
      <c r="AO34" s="117">
        <f>SUMIF('2024 Budget Expenses Model'!$C:$C,'Summary by Department &amp; Categor'!$D34,'2024 Budget Expenses Model'!R:R)</f>
        <v>7585</v>
      </c>
      <c r="AP34" s="117">
        <f>SUMIF('2024 Budget Expenses Model'!$C:$C,'Summary by Department &amp; Categor'!$D34,'2024 Budget Expenses Model'!S:S)</f>
        <v>3300</v>
      </c>
      <c r="AQ34" s="117">
        <f>SUMIF('2024 Budget Expenses Model'!$C:$C,'Summary by Department &amp; Categor'!$D34,'2024 Budget Expenses Model'!T:T)</f>
        <v>3850</v>
      </c>
      <c r="AR34" s="117">
        <f t="shared" si="37"/>
        <v>52978</v>
      </c>
      <c r="AS34" s="117">
        <f t="shared" si="38"/>
        <v>-50026.52</v>
      </c>
      <c r="AT34" s="118">
        <f t="shared" si="39"/>
        <v>-0.9442885726</v>
      </c>
      <c r="AU34" s="117"/>
      <c r="AV34" s="117"/>
      <c r="AW34" s="117"/>
      <c r="AX34" s="117"/>
      <c r="AY34" s="117"/>
      <c r="AZ34" s="117"/>
      <c r="BA34" s="117"/>
      <c r="BB34" s="117"/>
      <c r="BC34" s="117"/>
      <c r="BD34" s="117"/>
      <c r="BE34" s="117"/>
      <c r="BF34" s="117"/>
      <c r="BG34" s="117">
        <f t="shared" si="40"/>
        <v>0</v>
      </c>
      <c r="BH34" s="117">
        <f t="shared" si="41"/>
        <v>2951.48</v>
      </c>
      <c r="BI34" s="118">
        <f t="shared" si="42"/>
        <v>0</v>
      </c>
      <c r="BJ34" s="120"/>
      <c r="BK34" s="117">
        <f t="shared" si="49"/>
        <v>52978</v>
      </c>
      <c r="BL34" s="120"/>
      <c r="BM34" s="112"/>
      <c r="BN34" s="80"/>
      <c r="BO34" s="80"/>
      <c r="BP34" s="80"/>
      <c r="BQ34" s="80"/>
      <c r="BR34" s="80"/>
      <c r="BS34" s="80"/>
      <c r="BT34" s="80"/>
      <c r="BU34" s="80"/>
      <c r="BV34" s="80"/>
      <c r="BW34" s="80"/>
      <c r="BX34" s="80"/>
      <c r="BY34" s="80"/>
      <c r="BZ34" s="80"/>
      <c r="CA34" s="80"/>
      <c r="CB34" s="80"/>
      <c r="CC34" s="80"/>
      <c r="CD34" s="80"/>
      <c r="CE34" s="80"/>
      <c r="CF34" s="80"/>
      <c r="CG34" s="80"/>
      <c r="CH34" s="80"/>
      <c r="CI34" s="80"/>
      <c r="CJ34" s="80"/>
      <c r="CK34" s="80"/>
      <c r="CL34" s="80"/>
      <c r="CM34" s="80"/>
      <c r="CN34" s="80"/>
      <c r="CO34" s="80"/>
      <c r="CP34" s="80"/>
      <c r="CQ34" s="80"/>
      <c r="CR34" s="80"/>
      <c r="CS34" s="80"/>
      <c r="CT34" s="80"/>
      <c r="CU34" s="80"/>
      <c r="CV34" s="80"/>
      <c r="CW34" s="80"/>
      <c r="CX34" s="80"/>
      <c r="CY34" s="80"/>
      <c r="CZ34" s="80"/>
      <c r="DA34" s="80"/>
      <c r="DB34" s="80"/>
      <c r="DC34" s="80"/>
      <c r="DD34" s="80"/>
      <c r="DE34" s="80"/>
      <c r="DF34" s="80"/>
      <c r="DG34" s="80"/>
      <c r="DH34" s="80"/>
      <c r="DI34" s="80"/>
      <c r="DJ34" s="80"/>
      <c r="DK34" s="80"/>
      <c r="DL34" s="80"/>
      <c r="DM34" s="80"/>
      <c r="DN34" s="80"/>
      <c r="DO34" s="80"/>
      <c r="DP34" s="80"/>
      <c r="DQ34" s="80"/>
      <c r="DR34" s="80"/>
      <c r="DS34" s="80"/>
      <c r="DT34" s="80"/>
    </row>
    <row r="35" ht="12.75" hidden="1" customHeight="1" outlineLevel="1">
      <c r="A35" s="81"/>
      <c r="B35" s="122" t="s">
        <v>43</v>
      </c>
      <c r="C35" s="81">
        <v>6.0</v>
      </c>
      <c r="D35" s="81" t="str">
        <f t="shared" si="48"/>
        <v>026</v>
      </c>
      <c r="E35" s="81"/>
      <c r="F35" s="115" t="s">
        <v>53</v>
      </c>
      <c r="G35" s="107"/>
      <c r="H35" s="117" t="str">
        <f t="shared" si="27"/>
        <v/>
      </c>
      <c r="I35" s="117">
        <f t="shared" si="28"/>
        <v>0</v>
      </c>
      <c r="J35" s="117">
        <f t="shared" si="29"/>
        <v>0</v>
      </c>
      <c r="K35" s="118">
        <f t="shared" si="30"/>
        <v>0</v>
      </c>
      <c r="L35" s="117" t="str">
        <f t="shared" si="31"/>
        <v/>
      </c>
      <c r="M35" s="117">
        <f t="shared" si="32"/>
        <v>0</v>
      </c>
      <c r="N35" s="118">
        <f t="shared" si="33"/>
        <v>0</v>
      </c>
      <c r="O35" s="117" t="str">
        <f t="shared" si="34"/>
        <v/>
      </c>
      <c r="P35" s="117">
        <f t="shared" si="35"/>
        <v>0</v>
      </c>
      <c r="Q35" s="118">
        <f t="shared" si="36"/>
        <v>0</v>
      </c>
      <c r="R35" s="110"/>
      <c r="S35" s="108"/>
      <c r="T35" s="108"/>
      <c r="U35" s="108"/>
      <c r="V35" s="108"/>
      <c r="W35" s="108"/>
      <c r="X35" s="108"/>
      <c r="Y35" s="108"/>
      <c r="Z35" s="108"/>
      <c r="AA35" s="108"/>
      <c r="AB35" s="108"/>
      <c r="AC35" s="108"/>
      <c r="AD35" s="108"/>
      <c r="AE35" s="108">
        <v>135.3</v>
      </c>
      <c r="AF35" s="117">
        <f>SUMIF('2024 Budget Expenses Model'!$C:$C,'Summary by Department &amp; Categor'!$D35,'2024 Budget Expenses Model'!I:I)</f>
        <v>0</v>
      </c>
      <c r="AG35" s="117">
        <f>SUMIF('2024 Budget Expenses Model'!$C:$C,'Summary by Department &amp; Categor'!$D35,'2024 Budget Expenses Model'!J:J)</f>
        <v>0</v>
      </c>
      <c r="AH35" s="117">
        <f>SUMIF('2024 Budget Expenses Model'!$C:$C,'Summary by Department &amp; Categor'!$D35,'2024 Budget Expenses Model'!K:K)</f>
        <v>0</v>
      </c>
      <c r="AI35" s="117">
        <f>SUMIF('2024 Budget Expenses Model'!$C:$C,'Summary by Department &amp; Categor'!$D35,'2024 Budget Expenses Model'!L:L)</f>
        <v>0</v>
      </c>
      <c r="AJ35" s="117">
        <f>SUMIF('2024 Budget Expenses Model'!$C:$C,'Summary by Department &amp; Categor'!$D35,'2024 Budget Expenses Model'!M:M)</f>
        <v>0</v>
      </c>
      <c r="AK35" s="117">
        <f>SUMIF('2024 Budget Expenses Model'!$C:$C,'Summary by Department &amp; Categor'!$D35,'2024 Budget Expenses Model'!N:N)</f>
        <v>0</v>
      </c>
      <c r="AL35" s="117">
        <f>SUMIF('2024 Budget Expenses Model'!$C:$C,'Summary by Department &amp; Categor'!$D35,'2024 Budget Expenses Model'!O:O)</f>
        <v>0</v>
      </c>
      <c r="AM35" s="117">
        <f>SUMIF('2024 Budget Expenses Model'!$C:$C,'Summary by Department &amp; Categor'!$D35,'2024 Budget Expenses Model'!P:P)</f>
        <v>0</v>
      </c>
      <c r="AN35" s="117">
        <f>SUMIF('2024 Budget Expenses Model'!$C:$C,'Summary by Department &amp; Categor'!$D35,'2024 Budget Expenses Model'!Q:Q)</f>
        <v>0</v>
      </c>
      <c r="AO35" s="117">
        <f>SUMIF('2024 Budget Expenses Model'!$C:$C,'Summary by Department &amp; Categor'!$D35,'2024 Budget Expenses Model'!R:R)</f>
        <v>0</v>
      </c>
      <c r="AP35" s="117">
        <f>SUMIF('2024 Budget Expenses Model'!$C:$C,'Summary by Department &amp; Categor'!$D35,'2024 Budget Expenses Model'!S:S)</f>
        <v>0</v>
      </c>
      <c r="AQ35" s="117">
        <f>SUMIF('2024 Budget Expenses Model'!$C:$C,'Summary by Department &amp; Categor'!$D35,'2024 Budget Expenses Model'!T:T)</f>
        <v>0</v>
      </c>
      <c r="AR35" s="117">
        <f t="shared" si="37"/>
        <v>0</v>
      </c>
      <c r="AS35" s="117">
        <f t="shared" si="38"/>
        <v>135.3</v>
      </c>
      <c r="AT35" s="118">
        <f t="shared" si="39"/>
        <v>0</v>
      </c>
      <c r="AU35" s="108"/>
      <c r="AV35" s="108"/>
      <c r="AW35" s="108"/>
      <c r="AX35" s="108"/>
      <c r="AY35" s="108"/>
      <c r="AZ35" s="108"/>
      <c r="BA35" s="108"/>
      <c r="BB35" s="108"/>
      <c r="BC35" s="108"/>
      <c r="BD35" s="108"/>
      <c r="BE35" s="108"/>
      <c r="BF35" s="108"/>
      <c r="BG35" s="117">
        <f t="shared" si="40"/>
        <v>0</v>
      </c>
      <c r="BH35" s="117">
        <f t="shared" si="41"/>
        <v>135.3</v>
      </c>
      <c r="BI35" s="118">
        <f t="shared" si="42"/>
        <v>0</v>
      </c>
      <c r="BJ35" s="111"/>
      <c r="BK35" s="117">
        <f t="shared" si="49"/>
        <v>0</v>
      </c>
      <c r="BL35" s="111"/>
      <c r="BM35" s="112"/>
      <c r="BN35" s="83"/>
      <c r="BO35" s="83"/>
      <c r="BP35" s="83"/>
      <c r="BQ35" s="83"/>
      <c r="BR35" s="83"/>
      <c r="BS35" s="83"/>
      <c r="BT35" s="83"/>
      <c r="BU35" s="83"/>
      <c r="BV35" s="83"/>
      <c r="BW35" s="83"/>
      <c r="BX35" s="83"/>
      <c r="BY35" s="83"/>
      <c r="BZ35" s="83"/>
      <c r="CA35" s="83"/>
      <c r="CB35" s="83"/>
      <c r="CC35" s="83"/>
      <c r="CD35" s="83"/>
      <c r="CE35" s="83"/>
      <c r="CF35" s="83"/>
      <c r="CG35" s="83"/>
      <c r="CH35" s="83"/>
      <c r="CI35" s="83"/>
      <c r="CJ35" s="83"/>
      <c r="CK35" s="83"/>
      <c r="CL35" s="83"/>
      <c r="CM35" s="83"/>
      <c r="CN35" s="83"/>
      <c r="CO35" s="83"/>
      <c r="CP35" s="83"/>
      <c r="CQ35" s="83"/>
      <c r="CR35" s="83"/>
      <c r="CS35" s="83"/>
      <c r="CT35" s="83"/>
      <c r="CU35" s="83"/>
      <c r="CV35" s="83"/>
      <c r="CW35" s="83"/>
      <c r="CX35" s="83"/>
      <c r="CY35" s="83"/>
      <c r="CZ35" s="83"/>
      <c r="DA35" s="83"/>
      <c r="DB35" s="83"/>
      <c r="DC35" s="83"/>
      <c r="DD35" s="83"/>
      <c r="DE35" s="83"/>
      <c r="DF35" s="83"/>
      <c r="DG35" s="83"/>
      <c r="DH35" s="83"/>
      <c r="DI35" s="83"/>
      <c r="DJ35" s="83"/>
      <c r="DK35" s="83"/>
      <c r="DL35" s="83"/>
      <c r="DM35" s="83"/>
      <c r="DN35" s="83"/>
      <c r="DO35" s="83"/>
      <c r="DP35" s="83"/>
      <c r="DQ35" s="83"/>
      <c r="DR35" s="83"/>
      <c r="DS35" s="83"/>
      <c r="DT35" s="83"/>
    </row>
    <row r="36" ht="12.75" hidden="1" customHeight="1" outlineLevel="1">
      <c r="A36" s="113"/>
      <c r="B36" s="122" t="s">
        <v>43</v>
      </c>
      <c r="C36" s="81">
        <v>7.0</v>
      </c>
      <c r="D36" s="81" t="str">
        <f t="shared" si="48"/>
        <v>027</v>
      </c>
      <c r="E36" s="113"/>
      <c r="F36" s="115" t="s">
        <v>84</v>
      </c>
      <c r="G36" s="116"/>
      <c r="H36" s="117" t="str">
        <f t="shared" si="27"/>
        <v/>
      </c>
      <c r="I36" s="117">
        <f t="shared" si="28"/>
        <v>0</v>
      </c>
      <c r="J36" s="117">
        <f t="shared" si="29"/>
        <v>0</v>
      </c>
      <c r="K36" s="118">
        <f t="shared" si="30"/>
        <v>0</v>
      </c>
      <c r="L36" s="117" t="str">
        <f t="shared" si="31"/>
        <v/>
      </c>
      <c r="M36" s="117">
        <f t="shared" si="32"/>
        <v>0</v>
      </c>
      <c r="N36" s="118">
        <f t="shared" si="33"/>
        <v>0</v>
      </c>
      <c r="O36" s="117" t="str">
        <f t="shared" si="34"/>
        <v/>
      </c>
      <c r="P36" s="117">
        <f t="shared" si="35"/>
        <v>0</v>
      </c>
      <c r="Q36" s="118">
        <f t="shared" si="36"/>
        <v>0</v>
      </c>
      <c r="R36" s="119"/>
      <c r="S36" s="117"/>
      <c r="T36" s="117"/>
      <c r="U36" s="117"/>
      <c r="V36" s="117"/>
      <c r="W36" s="117"/>
      <c r="X36" s="117"/>
      <c r="Y36" s="117"/>
      <c r="Z36" s="117"/>
      <c r="AA36" s="117"/>
      <c r="AB36" s="117"/>
      <c r="AC36" s="117"/>
      <c r="AD36" s="117"/>
      <c r="AE36" s="108">
        <v>0.0</v>
      </c>
      <c r="AF36" s="117">
        <f>SUMIF('2024 Budget Expenses Model'!$C:$C,'Summary by Department &amp; Categor'!$D36,'2024 Budget Expenses Model'!I:I)</f>
        <v>0</v>
      </c>
      <c r="AG36" s="117">
        <f>SUMIF('2024 Budget Expenses Model'!$C:$C,'Summary by Department &amp; Categor'!$D36,'2024 Budget Expenses Model'!J:J)</f>
        <v>0</v>
      </c>
      <c r="AH36" s="117">
        <f>SUMIF('2024 Budget Expenses Model'!$C:$C,'Summary by Department &amp; Categor'!$D36,'2024 Budget Expenses Model'!K:K)</f>
        <v>0</v>
      </c>
      <c r="AI36" s="117">
        <f>SUMIF('2024 Budget Expenses Model'!$C:$C,'Summary by Department &amp; Categor'!$D36,'2024 Budget Expenses Model'!L:L)</f>
        <v>0</v>
      </c>
      <c r="AJ36" s="117">
        <f>SUMIF('2024 Budget Expenses Model'!$C:$C,'Summary by Department &amp; Categor'!$D36,'2024 Budget Expenses Model'!M:M)</f>
        <v>0</v>
      </c>
      <c r="AK36" s="117">
        <f>SUMIF('2024 Budget Expenses Model'!$C:$C,'Summary by Department &amp; Categor'!$D36,'2024 Budget Expenses Model'!N:N)</f>
        <v>0</v>
      </c>
      <c r="AL36" s="117">
        <f>SUMIF('2024 Budget Expenses Model'!$C:$C,'Summary by Department &amp; Categor'!$D36,'2024 Budget Expenses Model'!O:O)</f>
        <v>0</v>
      </c>
      <c r="AM36" s="117">
        <f>SUMIF('2024 Budget Expenses Model'!$C:$C,'Summary by Department &amp; Categor'!$D36,'2024 Budget Expenses Model'!P:P)</f>
        <v>0</v>
      </c>
      <c r="AN36" s="117">
        <f>SUMIF('2024 Budget Expenses Model'!$C:$C,'Summary by Department &amp; Categor'!$D36,'2024 Budget Expenses Model'!Q:Q)</f>
        <v>0</v>
      </c>
      <c r="AO36" s="117">
        <f>SUMIF('2024 Budget Expenses Model'!$C:$C,'Summary by Department &amp; Categor'!$D36,'2024 Budget Expenses Model'!R:R)</f>
        <v>0</v>
      </c>
      <c r="AP36" s="117">
        <f>SUMIF('2024 Budget Expenses Model'!$C:$C,'Summary by Department &amp; Categor'!$D36,'2024 Budget Expenses Model'!S:S)</f>
        <v>0</v>
      </c>
      <c r="AQ36" s="117">
        <f>SUMIF('2024 Budget Expenses Model'!$C:$C,'Summary by Department &amp; Categor'!$D36,'2024 Budget Expenses Model'!T:T)</f>
        <v>0</v>
      </c>
      <c r="AR36" s="117">
        <f t="shared" si="37"/>
        <v>0</v>
      </c>
      <c r="AS36" s="117">
        <f t="shared" si="38"/>
        <v>0</v>
      </c>
      <c r="AT36" s="118">
        <f t="shared" si="39"/>
        <v>0</v>
      </c>
      <c r="AU36" s="117"/>
      <c r="AV36" s="117"/>
      <c r="AW36" s="117"/>
      <c r="AX36" s="117"/>
      <c r="AY36" s="117"/>
      <c r="AZ36" s="117"/>
      <c r="BA36" s="117"/>
      <c r="BB36" s="117"/>
      <c r="BC36" s="117"/>
      <c r="BD36" s="117"/>
      <c r="BE36" s="117"/>
      <c r="BF36" s="117"/>
      <c r="BG36" s="117">
        <f t="shared" si="40"/>
        <v>0</v>
      </c>
      <c r="BH36" s="117">
        <f t="shared" si="41"/>
        <v>0</v>
      </c>
      <c r="BI36" s="118">
        <f t="shared" si="42"/>
        <v>0</v>
      </c>
      <c r="BJ36" s="120"/>
      <c r="BK36" s="117">
        <f t="shared" si="49"/>
        <v>0</v>
      </c>
      <c r="BL36" s="120"/>
      <c r="BM36" s="112"/>
      <c r="BN36" s="80"/>
      <c r="BO36" s="80"/>
      <c r="BP36" s="80"/>
      <c r="BQ36" s="80"/>
      <c r="BR36" s="80"/>
      <c r="BS36" s="80"/>
      <c r="BT36" s="80"/>
      <c r="BU36" s="80"/>
      <c r="BV36" s="80"/>
      <c r="BW36" s="80"/>
      <c r="BX36" s="80"/>
      <c r="BY36" s="80"/>
      <c r="BZ36" s="80"/>
      <c r="CA36" s="80"/>
      <c r="CB36" s="80"/>
      <c r="CC36" s="80"/>
      <c r="CD36" s="80"/>
      <c r="CE36" s="80"/>
      <c r="CF36" s="80"/>
      <c r="CG36" s="80"/>
      <c r="CH36" s="80"/>
      <c r="CI36" s="80"/>
      <c r="CJ36" s="80"/>
      <c r="CK36" s="80"/>
      <c r="CL36" s="80"/>
      <c r="CM36" s="80"/>
      <c r="CN36" s="80"/>
      <c r="CO36" s="80"/>
      <c r="CP36" s="80"/>
      <c r="CQ36" s="80"/>
      <c r="CR36" s="80"/>
      <c r="CS36" s="80"/>
      <c r="CT36" s="80"/>
      <c r="CU36" s="80"/>
      <c r="CV36" s="80"/>
      <c r="CW36" s="80"/>
      <c r="CX36" s="80"/>
      <c r="CY36" s="80"/>
      <c r="CZ36" s="80"/>
      <c r="DA36" s="80"/>
      <c r="DB36" s="80"/>
      <c r="DC36" s="80"/>
      <c r="DD36" s="80"/>
      <c r="DE36" s="80"/>
      <c r="DF36" s="80"/>
      <c r="DG36" s="80"/>
      <c r="DH36" s="80"/>
      <c r="DI36" s="80"/>
      <c r="DJ36" s="80"/>
      <c r="DK36" s="80"/>
      <c r="DL36" s="80"/>
      <c r="DM36" s="80"/>
      <c r="DN36" s="80"/>
      <c r="DO36" s="80"/>
      <c r="DP36" s="80"/>
      <c r="DQ36" s="80"/>
      <c r="DR36" s="80"/>
      <c r="DS36" s="80"/>
      <c r="DT36" s="80"/>
    </row>
    <row r="37" ht="12.75" hidden="1" customHeight="1" outlineLevel="1">
      <c r="A37" s="113"/>
      <c r="B37" s="122" t="s">
        <v>43</v>
      </c>
      <c r="C37" s="81">
        <v>8.0</v>
      </c>
      <c r="D37" s="81" t="str">
        <f t="shared" si="48"/>
        <v>028</v>
      </c>
      <c r="E37" s="113"/>
      <c r="F37" s="115" t="s">
        <v>205</v>
      </c>
      <c r="G37" s="116"/>
      <c r="H37" s="117" t="str">
        <f t="shared" si="27"/>
        <v/>
      </c>
      <c r="I37" s="117">
        <f t="shared" si="28"/>
        <v>0</v>
      </c>
      <c r="J37" s="117">
        <f t="shared" si="29"/>
        <v>0</v>
      </c>
      <c r="K37" s="118">
        <f t="shared" si="30"/>
        <v>0</v>
      </c>
      <c r="L37" s="117" t="str">
        <f t="shared" si="31"/>
        <v/>
      </c>
      <c r="M37" s="117">
        <f t="shared" si="32"/>
        <v>0</v>
      </c>
      <c r="N37" s="118">
        <f t="shared" si="33"/>
        <v>0</v>
      </c>
      <c r="O37" s="117" t="str">
        <f t="shared" si="34"/>
        <v/>
      </c>
      <c r="P37" s="117">
        <f t="shared" si="35"/>
        <v>0</v>
      </c>
      <c r="Q37" s="118">
        <f t="shared" si="36"/>
        <v>0</v>
      </c>
      <c r="R37" s="119"/>
      <c r="S37" s="117"/>
      <c r="T37" s="117"/>
      <c r="U37" s="117"/>
      <c r="V37" s="117"/>
      <c r="W37" s="117"/>
      <c r="X37" s="117"/>
      <c r="Y37" s="117"/>
      <c r="Z37" s="117"/>
      <c r="AA37" s="117"/>
      <c r="AB37" s="117"/>
      <c r="AC37" s="117"/>
      <c r="AD37" s="117"/>
      <c r="AE37" s="108">
        <f>SUMIF($S$8:$AD$8,"yes",$S37:$AD37)</f>
        <v>0</v>
      </c>
      <c r="AF37" s="117">
        <f>SUMIF('2024 Budget Expenses Model'!$C:$C,'Summary by Department &amp; Categor'!$D37,'2024 Budget Expenses Model'!I:I)</f>
        <v>0</v>
      </c>
      <c r="AG37" s="117">
        <f>SUMIF('2024 Budget Expenses Model'!$C:$C,'Summary by Department &amp; Categor'!$D37,'2024 Budget Expenses Model'!J:J)</f>
        <v>0</v>
      </c>
      <c r="AH37" s="117">
        <f>SUMIF('2024 Budget Expenses Model'!$C:$C,'Summary by Department &amp; Categor'!$D37,'2024 Budget Expenses Model'!K:K)</f>
        <v>0</v>
      </c>
      <c r="AI37" s="117">
        <f>SUMIF('2024 Budget Expenses Model'!$C:$C,'Summary by Department &amp; Categor'!$D37,'2024 Budget Expenses Model'!L:L)</f>
        <v>0</v>
      </c>
      <c r="AJ37" s="117">
        <f>SUMIF('2024 Budget Expenses Model'!$C:$C,'Summary by Department &amp; Categor'!$D37,'2024 Budget Expenses Model'!M:M)</f>
        <v>0</v>
      </c>
      <c r="AK37" s="117">
        <f>SUMIF('2024 Budget Expenses Model'!$C:$C,'Summary by Department &amp; Categor'!$D37,'2024 Budget Expenses Model'!N:N)</f>
        <v>0</v>
      </c>
      <c r="AL37" s="117">
        <f>SUMIF('2024 Budget Expenses Model'!$C:$C,'Summary by Department &amp; Categor'!$D37,'2024 Budget Expenses Model'!O:O)</f>
        <v>0</v>
      </c>
      <c r="AM37" s="117">
        <f>SUMIF('2024 Budget Expenses Model'!$C:$C,'Summary by Department &amp; Categor'!$D37,'2024 Budget Expenses Model'!P:P)</f>
        <v>0</v>
      </c>
      <c r="AN37" s="117">
        <f>SUMIF('2024 Budget Expenses Model'!$C:$C,'Summary by Department &amp; Categor'!$D37,'2024 Budget Expenses Model'!Q:Q)</f>
        <v>0</v>
      </c>
      <c r="AO37" s="117">
        <f>SUMIF('2024 Budget Expenses Model'!$C:$C,'Summary by Department &amp; Categor'!$D37,'2024 Budget Expenses Model'!R:R)</f>
        <v>0</v>
      </c>
      <c r="AP37" s="117">
        <f>SUMIF('2024 Budget Expenses Model'!$C:$C,'Summary by Department &amp; Categor'!$D37,'2024 Budget Expenses Model'!S:S)</f>
        <v>0</v>
      </c>
      <c r="AQ37" s="117">
        <f>SUMIF('2024 Budget Expenses Model'!$C:$C,'Summary by Department &amp; Categor'!$D37,'2024 Budget Expenses Model'!T:T)</f>
        <v>0</v>
      </c>
      <c r="AR37" s="117">
        <f t="shared" si="37"/>
        <v>0</v>
      </c>
      <c r="AS37" s="117">
        <f t="shared" si="38"/>
        <v>0</v>
      </c>
      <c r="AT37" s="118">
        <f t="shared" si="39"/>
        <v>0</v>
      </c>
      <c r="AU37" s="117"/>
      <c r="AV37" s="117"/>
      <c r="AW37" s="117"/>
      <c r="AX37" s="117"/>
      <c r="AY37" s="117"/>
      <c r="AZ37" s="117"/>
      <c r="BA37" s="117"/>
      <c r="BB37" s="117"/>
      <c r="BC37" s="117"/>
      <c r="BD37" s="117"/>
      <c r="BE37" s="117"/>
      <c r="BF37" s="117"/>
      <c r="BG37" s="117">
        <f t="shared" si="40"/>
        <v>0</v>
      </c>
      <c r="BH37" s="117">
        <f t="shared" si="41"/>
        <v>0</v>
      </c>
      <c r="BI37" s="118">
        <f t="shared" si="42"/>
        <v>0</v>
      </c>
      <c r="BJ37" s="120"/>
      <c r="BK37" s="117">
        <f t="shared" si="49"/>
        <v>0</v>
      </c>
      <c r="BL37" s="120"/>
      <c r="BM37" s="112"/>
      <c r="BN37" s="80"/>
      <c r="BO37" s="80"/>
      <c r="BP37" s="80"/>
      <c r="BQ37" s="80"/>
      <c r="BR37" s="80"/>
      <c r="BS37" s="80"/>
      <c r="BT37" s="80"/>
      <c r="BU37" s="80"/>
      <c r="BV37" s="80"/>
      <c r="BW37" s="80"/>
      <c r="BX37" s="80"/>
      <c r="BY37" s="80"/>
      <c r="BZ37" s="80"/>
      <c r="CA37" s="80"/>
      <c r="CB37" s="80"/>
      <c r="CC37" s="80"/>
      <c r="CD37" s="80"/>
      <c r="CE37" s="80"/>
      <c r="CF37" s="80"/>
      <c r="CG37" s="80"/>
      <c r="CH37" s="80"/>
      <c r="CI37" s="80"/>
      <c r="CJ37" s="80"/>
      <c r="CK37" s="80"/>
      <c r="CL37" s="80"/>
      <c r="CM37" s="80"/>
      <c r="CN37" s="80"/>
      <c r="CO37" s="80"/>
      <c r="CP37" s="80"/>
      <c r="CQ37" s="80"/>
      <c r="CR37" s="80"/>
      <c r="CS37" s="80"/>
      <c r="CT37" s="80"/>
      <c r="CU37" s="80"/>
      <c r="CV37" s="80"/>
      <c r="CW37" s="80"/>
      <c r="CX37" s="80"/>
      <c r="CY37" s="80"/>
      <c r="CZ37" s="80"/>
      <c r="DA37" s="80"/>
      <c r="DB37" s="80"/>
      <c r="DC37" s="80"/>
      <c r="DD37" s="80"/>
      <c r="DE37" s="80"/>
      <c r="DF37" s="80"/>
      <c r="DG37" s="80"/>
      <c r="DH37" s="80"/>
      <c r="DI37" s="80"/>
      <c r="DJ37" s="80"/>
      <c r="DK37" s="80"/>
      <c r="DL37" s="80"/>
      <c r="DM37" s="80"/>
      <c r="DN37" s="80"/>
      <c r="DO37" s="80"/>
      <c r="DP37" s="80"/>
      <c r="DQ37" s="80"/>
      <c r="DR37" s="80"/>
      <c r="DS37" s="80"/>
      <c r="DT37" s="80"/>
    </row>
    <row r="38" ht="12.75" customHeight="1" collapsed="1">
      <c r="A38" s="113"/>
      <c r="B38" s="113"/>
      <c r="C38" s="113"/>
      <c r="D38" s="81"/>
      <c r="E38" s="113"/>
      <c r="F38" s="121" t="s">
        <v>210</v>
      </c>
      <c r="G38" s="116"/>
      <c r="H38" s="108">
        <f t="shared" si="27"/>
        <v>0</v>
      </c>
      <c r="I38" s="108">
        <f t="shared" si="28"/>
        <v>56850</v>
      </c>
      <c r="J38" s="108">
        <f t="shared" si="29"/>
        <v>-56850</v>
      </c>
      <c r="K38" s="109">
        <f t="shared" si="30"/>
        <v>-1</v>
      </c>
      <c r="L38" s="108">
        <f t="shared" si="31"/>
        <v>0</v>
      </c>
      <c r="M38" s="108">
        <f t="shared" si="32"/>
        <v>0</v>
      </c>
      <c r="N38" s="109">
        <f t="shared" si="33"/>
        <v>0</v>
      </c>
      <c r="O38" s="108">
        <f t="shared" si="34"/>
        <v>0</v>
      </c>
      <c r="P38" s="108">
        <f t="shared" si="35"/>
        <v>0</v>
      </c>
      <c r="Q38" s="109">
        <f t="shared" si="36"/>
        <v>0</v>
      </c>
      <c r="R38" s="119"/>
      <c r="S38" s="108">
        <f t="shared" ref="S38:AD38" si="50">SUM(S39:S46)</f>
        <v>0</v>
      </c>
      <c r="T38" s="108">
        <f t="shared" si="50"/>
        <v>0</v>
      </c>
      <c r="U38" s="108">
        <f t="shared" si="50"/>
        <v>0</v>
      </c>
      <c r="V38" s="108">
        <f t="shared" si="50"/>
        <v>0</v>
      </c>
      <c r="W38" s="108">
        <f t="shared" si="50"/>
        <v>0</v>
      </c>
      <c r="X38" s="108">
        <f t="shared" si="50"/>
        <v>0</v>
      </c>
      <c r="Y38" s="108">
        <f t="shared" si="50"/>
        <v>0</v>
      </c>
      <c r="Z38" s="108">
        <f t="shared" si="50"/>
        <v>0</v>
      </c>
      <c r="AA38" s="108">
        <f t="shared" si="50"/>
        <v>0</v>
      </c>
      <c r="AB38" s="108">
        <f t="shared" si="50"/>
        <v>0</v>
      </c>
      <c r="AC38" s="108">
        <f t="shared" si="50"/>
        <v>0</v>
      </c>
      <c r="AD38" s="108">
        <f t="shared" si="50"/>
        <v>0</v>
      </c>
      <c r="AE38" s="108">
        <v>128602.65999999999</v>
      </c>
      <c r="AF38" s="108">
        <f t="shared" ref="AF38:AQ38" si="51">SUM(AF39:AF46)</f>
        <v>56850</v>
      </c>
      <c r="AG38" s="108">
        <f t="shared" si="51"/>
        <v>56850</v>
      </c>
      <c r="AH38" s="108">
        <f t="shared" si="51"/>
        <v>56850</v>
      </c>
      <c r="AI38" s="108">
        <f t="shared" si="51"/>
        <v>56850</v>
      </c>
      <c r="AJ38" s="108">
        <f t="shared" si="51"/>
        <v>56850</v>
      </c>
      <c r="AK38" s="108">
        <f t="shared" si="51"/>
        <v>56850</v>
      </c>
      <c r="AL38" s="108">
        <f t="shared" si="51"/>
        <v>56850</v>
      </c>
      <c r="AM38" s="108">
        <f t="shared" si="51"/>
        <v>56850</v>
      </c>
      <c r="AN38" s="108">
        <f t="shared" si="51"/>
        <v>56850</v>
      </c>
      <c r="AO38" s="108">
        <f t="shared" si="51"/>
        <v>56850</v>
      </c>
      <c r="AP38" s="108">
        <f t="shared" si="51"/>
        <v>56850</v>
      </c>
      <c r="AQ38" s="108">
        <f t="shared" si="51"/>
        <v>56850</v>
      </c>
      <c r="AR38" s="108">
        <f t="shared" si="37"/>
        <v>682200</v>
      </c>
      <c r="AS38" s="108">
        <f t="shared" si="38"/>
        <v>-553597.34</v>
      </c>
      <c r="AT38" s="109">
        <f t="shared" si="39"/>
        <v>-0.8114883319</v>
      </c>
      <c r="AU38" s="108">
        <f t="shared" ref="AU38:BF38" si="52">SUM(AU39:AU46)</f>
        <v>0</v>
      </c>
      <c r="AV38" s="108">
        <f t="shared" si="52"/>
        <v>0</v>
      </c>
      <c r="AW38" s="108">
        <f t="shared" si="52"/>
        <v>0</v>
      </c>
      <c r="AX38" s="108">
        <f t="shared" si="52"/>
        <v>0</v>
      </c>
      <c r="AY38" s="108">
        <f t="shared" si="52"/>
        <v>0</v>
      </c>
      <c r="AZ38" s="108">
        <f t="shared" si="52"/>
        <v>0</v>
      </c>
      <c r="BA38" s="108">
        <f t="shared" si="52"/>
        <v>0</v>
      </c>
      <c r="BB38" s="108">
        <f t="shared" si="52"/>
        <v>0</v>
      </c>
      <c r="BC38" s="108">
        <f t="shared" si="52"/>
        <v>0</v>
      </c>
      <c r="BD38" s="108">
        <f t="shared" si="52"/>
        <v>0</v>
      </c>
      <c r="BE38" s="108">
        <f t="shared" si="52"/>
        <v>0</v>
      </c>
      <c r="BF38" s="108">
        <f t="shared" si="52"/>
        <v>0</v>
      </c>
      <c r="BG38" s="108">
        <f t="shared" si="40"/>
        <v>0</v>
      </c>
      <c r="BH38" s="108">
        <f t="shared" si="41"/>
        <v>128602.66</v>
      </c>
      <c r="BI38" s="109">
        <f t="shared" si="42"/>
        <v>0</v>
      </c>
      <c r="BJ38" s="120"/>
      <c r="BK38" s="108">
        <f>SUM(BK39:BK46)</f>
        <v>682200</v>
      </c>
      <c r="BL38" s="120"/>
      <c r="BM38" s="112"/>
      <c r="BN38" s="80"/>
      <c r="BO38" s="80"/>
      <c r="BP38" s="80"/>
      <c r="BQ38" s="80"/>
      <c r="BR38" s="80"/>
      <c r="BS38" s="80"/>
      <c r="BT38" s="80"/>
      <c r="BU38" s="80"/>
      <c r="BV38" s="80"/>
      <c r="BW38" s="80"/>
      <c r="BX38" s="80"/>
      <c r="BY38" s="80"/>
      <c r="BZ38" s="80"/>
      <c r="CA38" s="80"/>
      <c r="CB38" s="80"/>
      <c r="CC38" s="80"/>
      <c r="CD38" s="80"/>
      <c r="CE38" s="80"/>
      <c r="CF38" s="80"/>
      <c r="CG38" s="80"/>
      <c r="CH38" s="80"/>
      <c r="CI38" s="80"/>
      <c r="CJ38" s="80"/>
      <c r="CK38" s="80"/>
      <c r="CL38" s="80"/>
      <c r="CM38" s="80"/>
      <c r="CN38" s="80"/>
      <c r="CO38" s="80"/>
      <c r="CP38" s="80"/>
      <c r="CQ38" s="80"/>
      <c r="CR38" s="80"/>
      <c r="CS38" s="80"/>
      <c r="CT38" s="80"/>
      <c r="CU38" s="80"/>
      <c r="CV38" s="80"/>
      <c r="CW38" s="80"/>
      <c r="CX38" s="80"/>
      <c r="CY38" s="80"/>
      <c r="CZ38" s="80"/>
      <c r="DA38" s="80"/>
      <c r="DB38" s="80"/>
      <c r="DC38" s="80"/>
      <c r="DD38" s="80"/>
      <c r="DE38" s="80"/>
      <c r="DF38" s="80"/>
      <c r="DG38" s="80"/>
      <c r="DH38" s="80"/>
      <c r="DI38" s="80"/>
      <c r="DJ38" s="80"/>
      <c r="DK38" s="80"/>
      <c r="DL38" s="80"/>
      <c r="DM38" s="80"/>
      <c r="DN38" s="80"/>
      <c r="DO38" s="80"/>
      <c r="DP38" s="80"/>
      <c r="DQ38" s="80"/>
      <c r="DR38" s="80"/>
      <c r="DS38" s="80"/>
      <c r="DT38" s="80"/>
    </row>
    <row r="39" ht="12.75" hidden="1" customHeight="1" outlineLevel="1">
      <c r="A39" s="113"/>
      <c r="B39" s="114" t="s">
        <v>37</v>
      </c>
      <c r="C39" s="81">
        <v>2.0</v>
      </c>
      <c r="D39" s="81" t="str">
        <f t="shared" ref="D39:D46" si="53">CONCATENATE(B39,C39)</f>
        <v>032</v>
      </c>
      <c r="E39" s="113"/>
      <c r="F39" s="115" t="s">
        <v>34</v>
      </c>
      <c r="G39" s="116"/>
      <c r="H39" s="117" t="str">
        <f t="shared" si="27"/>
        <v/>
      </c>
      <c r="I39" s="117">
        <f t="shared" si="28"/>
        <v>56850</v>
      </c>
      <c r="J39" s="117">
        <f t="shared" si="29"/>
        <v>-56850</v>
      </c>
      <c r="K39" s="118">
        <f t="shared" si="30"/>
        <v>-1</v>
      </c>
      <c r="L39" s="117" t="str">
        <f t="shared" si="31"/>
        <v/>
      </c>
      <c r="M39" s="117">
        <f t="shared" si="32"/>
        <v>0</v>
      </c>
      <c r="N39" s="118">
        <f t="shared" si="33"/>
        <v>0</v>
      </c>
      <c r="O39" s="117" t="str">
        <f t="shared" si="34"/>
        <v/>
      </c>
      <c r="P39" s="117">
        <f t="shared" si="35"/>
        <v>0</v>
      </c>
      <c r="Q39" s="118">
        <f t="shared" si="36"/>
        <v>0</v>
      </c>
      <c r="R39" s="119"/>
      <c r="S39" s="117"/>
      <c r="T39" s="117"/>
      <c r="U39" s="117"/>
      <c r="V39" s="117"/>
      <c r="W39" s="117"/>
      <c r="X39" s="117"/>
      <c r="Y39" s="117"/>
      <c r="Z39" s="117"/>
      <c r="AA39" s="117"/>
      <c r="AB39" s="117"/>
      <c r="AC39" s="117"/>
      <c r="AD39" s="117"/>
      <c r="AE39" s="108">
        <v>124800.0</v>
      </c>
      <c r="AF39" s="117">
        <f>SUMIF('2024 Budget Expenses Model'!$C:$C,'Summary by Department &amp; Categor'!$D39,'2024 Budget Expenses Model'!I:I)</f>
        <v>56850</v>
      </c>
      <c r="AG39" s="117">
        <f>SUMIF('2024 Budget Expenses Model'!$C:$C,'Summary by Department &amp; Categor'!$D39,'2024 Budget Expenses Model'!J:J)</f>
        <v>56850</v>
      </c>
      <c r="AH39" s="117">
        <f>SUMIF('2024 Budget Expenses Model'!$C:$C,'Summary by Department &amp; Categor'!$D39,'2024 Budget Expenses Model'!K:K)</f>
        <v>56850</v>
      </c>
      <c r="AI39" s="117">
        <f>SUMIF('2024 Budget Expenses Model'!$C:$C,'Summary by Department &amp; Categor'!$D39,'2024 Budget Expenses Model'!L:L)</f>
        <v>56850</v>
      </c>
      <c r="AJ39" s="117">
        <f>SUMIF('2024 Budget Expenses Model'!$C:$C,'Summary by Department &amp; Categor'!$D39,'2024 Budget Expenses Model'!M:M)</f>
        <v>56850</v>
      </c>
      <c r="AK39" s="117">
        <f>SUMIF('2024 Budget Expenses Model'!$C:$C,'Summary by Department &amp; Categor'!$D39,'2024 Budget Expenses Model'!N:N)</f>
        <v>56850</v>
      </c>
      <c r="AL39" s="117">
        <f>SUMIF('2024 Budget Expenses Model'!$C:$C,'Summary by Department &amp; Categor'!$D39,'2024 Budget Expenses Model'!O:O)</f>
        <v>56850</v>
      </c>
      <c r="AM39" s="117">
        <f>SUMIF('2024 Budget Expenses Model'!$C:$C,'Summary by Department &amp; Categor'!$D39,'2024 Budget Expenses Model'!P:P)</f>
        <v>56850</v>
      </c>
      <c r="AN39" s="117">
        <f>SUMIF('2024 Budget Expenses Model'!$C:$C,'Summary by Department &amp; Categor'!$D39,'2024 Budget Expenses Model'!Q:Q)</f>
        <v>56850</v>
      </c>
      <c r="AO39" s="117">
        <f>SUMIF('2024 Budget Expenses Model'!$C:$C,'Summary by Department &amp; Categor'!$D39,'2024 Budget Expenses Model'!R:R)</f>
        <v>56850</v>
      </c>
      <c r="AP39" s="117">
        <f>SUMIF('2024 Budget Expenses Model'!$C:$C,'Summary by Department &amp; Categor'!$D39,'2024 Budget Expenses Model'!S:S)</f>
        <v>56850</v>
      </c>
      <c r="AQ39" s="117">
        <f>SUMIF('2024 Budget Expenses Model'!$C:$C,'Summary by Department &amp; Categor'!$D39,'2024 Budget Expenses Model'!T:T)</f>
        <v>56850</v>
      </c>
      <c r="AR39" s="117">
        <f t="shared" si="37"/>
        <v>682200</v>
      </c>
      <c r="AS39" s="117">
        <f t="shared" si="38"/>
        <v>-557400</v>
      </c>
      <c r="AT39" s="118">
        <f t="shared" si="39"/>
        <v>-0.817062445</v>
      </c>
      <c r="AU39" s="117"/>
      <c r="AV39" s="117"/>
      <c r="AW39" s="117"/>
      <c r="AX39" s="117"/>
      <c r="AY39" s="117"/>
      <c r="AZ39" s="117"/>
      <c r="BA39" s="117"/>
      <c r="BB39" s="117"/>
      <c r="BC39" s="117"/>
      <c r="BD39" s="117"/>
      <c r="BE39" s="117"/>
      <c r="BF39" s="117"/>
      <c r="BG39" s="117">
        <f t="shared" si="40"/>
        <v>0</v>
      </c>
      <c r="BH39" s="117">
        <f t="shared" si="41"/>
        <v>124800</v>
      </c>
      <c r="BI39" s="118">
        <f t="shared" si="42"/>
        <v>0</v>
      </c>
      <c r="BJ39" s="120"/>
      <c r="BK39" s="117">
        <f t="shared" ref="BK39:BK46" si="54">SUM(AF39:AQ39)</f>
        <v>682200</v>
      </c>
      <c r="BL39" s="120"/>
      <c r="BM39" s="112"/>
      <c r="BN39" s="80"/>
      <c r="BO39" s="80"/>
      <c r="BP39" s="80"/>
      <c r="BQ39" s="80"/>
      <c r="BR39" s="80"/>
      <c r="BS39" s="80"/>
      <c r="BT39" s="80"/>
      <c r="BU39" s="80"/>
      <c r="BV39" s="80"/>
      <c r="BW39" s="80"/>
      <c r="BX39" s="80"/>
      <c r="BY39" s="80"/>
      <c r="BZ39" s="80"/>
      <c r="CA39" s="80"/>
      <c r="CB39" s="80"/>
      <c r="CC39" s="80"/>
      <c r="CD39" s="80"/>
      <c r="CE39" s="80"/>
      <c r="CF39" s="80"/>
      <c r="CG39" s="80"/>
      <c r="CH39" s="80"/>
      <c r="CI39" s="80"/>
      <c r="CJ39" s="80"/>
      <c r="CK39" s="80"/>
      <c r="CL39" s="80"/>
      <c r="CM39" s="80"/>
      <c r="CN39" s="80"/>
      <c r="CO39" s="80"/>
      <c r="CP39" s="80"/>
      <c r="CQ39" s="80"/>
      <c r="CR39" s="80"/>
      <c r="CS39" s="80"/>
      <c r="CT39" s="80"/>
      <c r="CU39" s="80"/>
      <c r="CV39" s="80"/>
      <c r="CW39" s="80"/>
      <c r="CX39" s="80"/>
      <c r="CY39" s="80"/>
      <c r="CZ39" s="80"/>
      <c r="DA39" s="80"/>
      <c r="DB39" s="80"/>
      <c r="DC39" s="80"/>
      <c r="DD39" s="80"/>
      <c r="DE39" s="80"/>
      <c r="DF39" s="80"/>
      <c r="DG39" s="80"/>
      <c r="DH39" s="80"/>
      <c r="DI39" s="80"/>
      <c r="DJ39" s="80"/>
      <c r="DK39" s="80"/>
      <c r="DL39" s="80"/>
      <c r="DM39" s="80"/>
      <c r="DN39" s="80"/>
      <c r="DO39" s="80"/>
      <c r="DP39" s="80"/>
      <c r="DQ39" s="80"/>
      <c r="DR39" s="80"/>
      <c r="DS39" s="80"/>
      <c r="DT39" s="80"/>
    </row>
    <row r="40" ht="12.75" hidden="1" customHeight="1" outlineLevel="1">
      <c r="A40" s="113"/>
      <c r="B40" s="114" t="s">
        <v>37</v>
      </c>
      <c r="C40" s="81">
        <v>1.0</v>
      </c>
      <c r="D40" s="81" t="str">
        <f t="shared" si="53"/>
        <v>031</v>
      </c>
      <c r="E40" s="113"/>
      <c r="F40" s="115" t="s">
        <v>208</v>
      </c>
      <c r="G40" s="116"/>
      <c r="H40" s="117" t="str">
        <f t="shared" si="27"/>
        <v/>
      </c>
      <c r="I40" s="117">
        <f t="shared" si="28"/>
        <v>0</v>
      </c>
      <c r="J40" s="117">
        <f t="shared" si="29"/>
        <v>0</v>
      </c>
      <c r="K40" s="118">
        <f t="shared" si="30"/>
        <v>0</v>
      </c>
      <c r="L40" s="117" t="str">
        <f t="shared" si="31"/>
        <v/>
      </c>
      <c r="M40" s="117">
        <f t="shared" si="32"/>
        <v>0</v>
      </c>
      <c r="N40" s="118">
        <f t="shared" si="33"/>
        <v>0</v>
      </c>
      <c r="O40" s="117" t="str">
        <f t="shared" si="34"/>
        <v/>
      </c>
      <c r="P40" s="117">
        <f t="shared" si="35"/>
        <v>0</v>
      </c>
      <c r="Q40" s="118">
        <f t="shared" si="36"/>
        <v>0</v>
      </c>
      <c r="R40" s="119"/>
      <c r="S40" s="117"/>
      <c r="T40" s="117"/>
      <c r="U40" s="117"/>
      <c r="V40" s="117"/>
      <c r="W40" s="117"/>
      <c r="X40" s="117"/>
      <c r="Y40" s="117"/>
      <c r="Z40" s="117"/>
      <c r="AA40" s="117"/>
      <c r="AB40" s="117"/>
      <c r="AC40" s="117"/>
      <c r="AD40" s="117"/>
      <c r="AE40" s="108">
        <v>0.0</v>
      </c>
      <c r="AF40" s="117">
        <f>SUMIF('2024 Budget Expenses Model'!$C:$C,'Summary by Department &amp; Categor'!$D40,'2024 Budget Expenses Model'!I:I)</f>
        <v>0</v>
      </c>
      <c r="AG40" s="117">
        <f>SUMIF('2024 Budget Expenses Model'!$C:$C,'Summary by Department &amp; Categor'!$D40,'2024 Budget Expenses Model'!J:J)</f>
        <v>0</v>
      </c>
      <c r="AH40" s="117">
        <f>SUMIF('2024 Budget Expenses Model'!$C:$C,'Summary by Department &amp; Categor'!$D40,'2024 Budget Expenses Model'!K:K)</f>
        <v>0</v>
      </c>
      <c r="AI40" s="117">
        <f>SUMIF('2024 Budget Expenses Model'!$C:$C,'Summary by Department &amp; Categor'!$D40,'2024 Budget Expenses Model'!L:L)</f>
        <v>0</v>
      </c>
      <c r="AJ40" s="117">
        <f>SUMIF('2024 Budget Expenses Model'!$C:$C,'Summary by Department &amp; Categor'!$D40,'2024 Budget Expenses Model'!M:M)</f>
        <v>0</v>
      </c>
      <c r="AK40" s="117">
        <f>SUMIF('2024 Budget Expenses Model'!$C:$C,'Summary by Department &amp; Categor'!$D40,'2024 Budget Expenses Model'!N:N)</f>
        <v>0</v>
      </c>
      <c r="AL40" s="117">
        <f>SUMIF('2024 Budget Expenses Model'!$C:$C,'Summary by Department &amp; Categor'!$D40,'2024 Budget Expenses Model'!O:O)</f>
        <v>0</v>
      </c>
      <c r="AM40" s="117">
        <f>SUMIF('2024 Budget Expenses Model'!$C:$C,'Summary by Department &amp; Categor'!$D40,'2024 Budget Expenses Model'!P:P)</f>
        <v>0</v>
      </c>
      <c r="AN40" s="117">
        <f>SUMIF('2024 Budget Expenses Model'!$C:$C,'Summary by Department &amp; Categor'!$D40,'2024 Budget Expenses Model'!Q:Q)</f>
        <v>0</v>
      </c>
      <c r="AO40" s="117">
        <f>SUMIF('2024 Budget Expenses Model'!$C:$C,'Summary by Department &amp; Categor'!$D40,'2024 Budget Expenses Model'!R:R)</f>
        <v>0</v>
      </c>
      <c r="AP40" s="117">
        <f>SUMIF('2024 Budget Expenses Model'!$C:$C,'Summary by Department &amp; Categor'!$D40,'2024 Budget Expenses Model'!S:S)</f>
        <v>0</v>
      </c>
      <c r="AQ40" s="117">
        <f>SUMIF('2024 Budget Expenses Model'!$C:$C,'Summary by Department &amp; Categor'!$D40,'2024 Budget Expenses Model'!T:T)</f>
        <v>0</v>
      </c>
      <c r="AR40" s="117">
        <f t="shared" si="37"/>
        <v>0</v>
      </c>
      <c r="AS40" s="117">
        <f t="shared" si="38"/>
        <v>0</v>
      </c>
      <c r="AT40" s="118">
        <f t="shared" si="39"/>
        <v>0</v>
      </c>
      <c r="AU40" s="117"/>
      <c r="AV40" s="117"/>
      <c r="AW40" s="117"/>
      <c r="AX40" s="117"/>
      <c r="AY40" s="117"/>
      <c r="AZ40" s="117"/>
      <c r="BA40" s="117"/>
      <c r="BB40" s="117"/>
      <c r="BC40" s="117"/>
      <c r="BD40" s="117"/>
      <c r="BE40" s="117"/>
      <c r="BF40" s="117"/>
      <c r="BG40" s="117">
        <f t="shared" si="40"/>
        <v>0</v>
      </c>
      <c r="BH40" s="117">
        <f t="shared" si="41"/>
        <v>0</v>
      </c>
      <c r="BI40" s="118">
        <f t="shared" si="42"/>
        <v>0</v>
      </c>
      <c r="BJ40" s="120"/>
      <c r="BK40" s="117">
        <f t="shared" si="54"/>
        <v>0</v>
      </c>
      <c r="BL40" s="120"/>
      <c r="BM40" s="112"/>
      <c r="BN40" s="80"/>
      <c r="BO40" s="80"/>
      <c r="BP40" s="80"/>
      <c r="BQ40" s="80"/>
      <c r="BR40" s="80"/>
      <c r="BS40" s="80"/>
      <c r="BT40" s="80"/>
      <c r="BU40" s="80"/>
      <c r="BV40" s="80"/>
      <c r="BW40" s="80"/>
      <c r="BX40" s="80"/>
      <c r="BY40" s="80"/>
      <c r="BZ40" s="80"/>
      <c r="CA40" s="80"/>
      <c r="CB40" s="80"/>
      <c r="CC40" s="80"/>
      <c r="CD40" s="80"/>
      <c r="CE40" s="80"/>
      <c r="CF40" s="80"/>
      <c r="CG40" s="80"/>
      <c r="CH40" s="80"/>
      <c r="CI40" s="80"/>
      <c r="CJ40" s="80"/>
      <c r="CK40" s="80"/>
      <c r="CL40" s="80"/>
      <c r="CM40" s="80"/>
      <c r="CN40" s="80"/>
      <c r="CO40" s="80"/>
      <c r="CP40" s="80"/>
      <c r="CQ40" s="80"/>
      <c r="CR40" s="80"/>
      <c r="CS40" s="80"/>
      <c r="CT40" s="80"/>
      <c r="CU40" s="80"/>
      <c r="CV40" s="80"/>
      <c r="CW40" s="80"/>
      <c r="CX40" s="80"/>
      <c r="CY40" s="80"/>
      <c r="CZ40" s="80"/>
      <c r="DA40" s="80"/>
      <c r="DB40" s="80"/>
      <c r="DC40" s="80"/>
      <c r="DD40" s="80"/>
      <c r="DE40" s="80"/>
      <c r="DF40" s="80"/>
      <c r="DG40" s="80"/>
      <c r="DH40" s="80"/>
      <c r="DI40" s="80"/>
      <c r="DJ40" s="80"/>
      <c r="DK40" s="80"/>
      <c r="DL40" s="80"/>
      <c r="DM40" s="80"/>
      <c r="DN40" s="80"/>
      <c r="DO40" s="80"/>
      <c r="DP40" s="80"/>
      <c r="DQ40" s="80"/>
      <c r="DR40" s="80"/>
      <c r="DS40" s="80"/>
      <c r="DT40" s="80"/>
    </row>
    <row r="41" ht="12.75" hidden="1" customHeight="1" outlineLevel="1">
      <c r="A41" s="113"/>
      <c r="B41" s="114" t="s">
        <v>37</v>
      </c>
      <c r="C41" s="81">
        <v>3.0</v>
      </c>
      <c r="D41" s="81" t="str">
        <f t="shared" si="53"/>
        <v>033</v>
      </c>
      <c r="E41" s="113"/>
      <c r="F41" s="115" t="s">
        <v>64</v>
      </c>
      <c r="G41" s="116"/>
      <c r="H41" s="117" t="str">
        <f t="shared" si="27"/>
        <v/>
      </c>
      <c r="I41" s="117">
        <f t="shared" si="28"/>
        <v>0</v>
      </c>
      <c r="J41" s="117">
        <f t="shared" si="29"/>
        <v>0</v>
      </c>
      <c r="K41" s="118">
        <f t="shared" si="30"/>
        <v>0</v>
      </c>
      <c r="L41" s="117" t="str">
        <f t="shared" si="31"/>
        <v/>
      </c>
      <c r="M41" s="117">
        <f t="shared" si="32"/>
        <v>0</v>
      </c>
      <c r="N41" s="118">
        <f t="shared" si="33"/>
        <v>0</v>
      </c>
      <c r="O41" s="117" t="str">
        <f t="shared" si="34"/>
        <v/>
      </c>
      <c r="P41" s="117">
        <f t="shared" si="35"/>
        <v>0</v>
      </c>
      <c r="Q41" s="118">
        <f t="shared" si="36"/>
        <v>0</v>
      </c>
      <c r="R41" s="119"/>
      <c r="S41" s="117"/>
      <c r="T41" s="117"/>
      <c r="U41" s="117"/>
      <c r="V41" s="117"/>
      <c r="W41" s="117"/>
      <c r="X41" s="117"/>
      <c r="Y41" s="117"/>
      <c r="Z41" s="117"/>
      <c r="AA41" s="117"/>
      <c r="AB41" s="117"/>
      <c r="AC41" s="117"/>
      <c r="AD41" s="117"/>
      <c r="AE41" s="108">
        <v>2248.71</v>
      </c>
      <c r="AF41" s="117">
        <f>SUMIF('2024 Budget Expenses Model'!$C:$C,'Summary by Department &amp; Categor'!$D41,'2024 Budget Expenses Model'!I:I)</f>
        <v>0</v>
      </c>
      <c r="AG41" s="117">
        <f>SUMIF('2024 Budget Expenses Model'!$C:$C,'Summary by Department &amp; Categor'!$D41,'2024 Budget Expenses Model'!J:J)</f>
        <v>0</v>
      </c>
      <c r="AH41" s="117">
        <f>SUMIF('2024 Budget Expenses Model'!$C:$C,'Summary by Department &amp; Categor'!$D41,'2024 Budget Expenses Model'!K:K)</f>
        <v>0</v>
      </c>
      <c r="AI41" s="117">
        <f>SUMIF('2024 Budget Expenses Model'!$C:$C,'Summary by Department &amp; Categor'!$D41,'2024 Budget Expenses Model'!L:L)</f>
        <v>0</v>
      </c>
      <c r="AJ41" s="117">
        <f>SUMIF('2024 Budget Expenses Model'!$C:$C,'Summary by Department &amp; Categor'!$D41,'2024 Budget Expenses Model'!M:M)</f>
        <v>0</v>
      </c>
      <c r="AK41" s="117">
        <f>SUMIF('2024 Budget Expenses Model'!$C:$C,'Summary by Department &amp; Categor'!$D41,'2024 Budget Expenses Model'!N:N)</f>
        <v>0</v>
      </c>
      <c r="AL41" s="117">
        <f>SUMIF('2024 Budget Expenses Model'!$C:$C,'Summary by Department &amp; Categor'!$D41,'2024 Budget Expenses Model'!O:O)</f>
        <v>0</v>
      </c>
      <c r="AM41" s="117">
        <f>SUMIF('2024 Budget Expenses Model'!$C:$C,'Summary by Department &amp; Categor'!$D41,'2024 Budget Expenses Model'!P:P)</f>
        <v>0</v>
      </c>
      <c r="AN41" s="117">
        <f>SUMIF('2024 Budget Expenses Model'!$C:$C,'Summary by Department &amp; Categor'!$D41,'2024 Budget Expenses Model'!Q:Q)</f>
        <v>0</v>
      </c>
      <c r="AO41" s="117">
        <f>SUMIF('2024 Budget Expenses Model'!$C:$C,'Summary by Department &amp; Categor'!$D41,'2024 Budget Expenses Model'!R:R)</f>
        <v>0</v>
      </c>
      <c r="AP41" s="117">
        <f>SUMIF('2024 Budget Expenses Model'!$C:$C,'Summary by Department &amp; Categor'!$D41,'2024 Budget Expenses Model'!S:S)</f>
        <v>0</v>
      </c>
      <c r="AQ41" s="117">
        <f>SUMIF('2024 Budget Expenses Model'!$C:$C,'Summary by Department &amp; Categor'!$D41,'2024 Budget Expenses Model'!T:T)</f>
        <v>0</v>
      </c>
      <c r="AR41" s="117">
        <f t="shared" si="37"/>
        <v>0</v>
      </c>
      <c r="AS41" s="117">
        <f t="shared" si="38"/>
        <v>2248.71</v>
      </c>
      <c r="AT41" s="118">
        <f t="shared" si="39"/>
        <v>0</v>
      </c>
      <c r="AU41" s="117"/>
      <c r="AV41" s="117"/>
      <c r="AW41" s="117"/>
      <c r="AX41" s="117"/>
      <c r="AY41" s="117"/>
      <c r="AZ41" s="117"/>
      <c r="BA41" s="117"/>
      <c r="BB41" s="117"/>
      <c r="BC41" s="117"/>
      <c r="BD41" s="117"/>
      <c r="BE41" s="117"/>
      <c r="BF41" s="117"/>
      <c r="BG41" s="117">
        <f t="shared" si="40"/>
        <v>0</v>
      </c>
      <c r="BH41" s="117">
        <f t="shared" si="41"/>
        <v>2248.71</v>
      </c>
      <c r="BI41" s="118">
        <f t="shared" si="42"/>
        <v>0</v>
      </c>
      <c r="BJ41" s="120"/>
      <c r="BK41" s="117">
        <f t="shared" si="54"/>
        <v>0</v>
      </c>
      <c r="BL41" s="120"/>
      <c r="BM41" s="112"/>
      <c r="BN41" s="80"/>
      <c r="BO41" s="80"/>
      <c r="BP41" s="80"/>
      <c r="BQ41" s="80"/>
      <c r="BR41" s="80"/>
      <c r="BS41" s="80"/>
      <c r="BT41" s="80"/>
      <c r="BU41" s="80"/>
      <c r="BV41" s="80"/>
      <c r="BW41" s="80"/>
      <c r="BX41" s="80"/>
      <c r="BY41" s="80"/>
      <c r="BZ41" s="80"/>
      <c r="CA41" s="80"/>
      <c r="CB41" s="80"/>
      <c r="CC41" s="80"/>
      <c r="CD41" s="80"/>
      <c r="CE41" s="80"/>
      <c r="CF41" s="80"/>
      <c r="CG41" s="80"/>
      <c r="CH41" s="80"/>
      <c r="CI41" s="80"/>
      <c r="CJ41" s="80"/>
      <c r="CK41" s="80"/>
      <c r="CL41" s="80"/>
      <c r="CM41" s="80"/>
      <c r="CN41" s="80"/>
      <c r="CO41" s="80"/>
      <c r="CP41" s="80"/>
      <c r="CQ41" s="80"/>
      <c r="CR41" s="80"/>
      <c r="CS41" s="80"/>
      <c r="CT41" s="80"/>
      <c r="CU41" s="80"/>
      <c r="CV41" s="80"/>
      <c r="CW41" s="80"/>
      <c r="CX41" s="80"/>
      <c r="CY41" s="80"/>
      <c r="CZ41" s="80"/>
      <c r="DA41" s="80"/>
      <c r="DB41" s="80"/>
      <c r="DC41" s="80"/>
      <c r="DD41" s="80"/>
      <c r="DE41" s="80"/>
      <c r="DF41" s="80"/>
      <c r="DG41" s="80"/>
      <c r="DH41" s="80"/>
      <c r="DI41" s="80"/>
      <c r="DJ41" s="80"/>
      <c r="DK41" s="80"/>
      <c r="DL41" s="80"/>
      <c r="DM41" s="80"/>
      <c r="DN41" s="80"/>
      <c r="DO41" s="80"/>
      <c r="DP41" s="80"/>
      <c r="DQ41" s="80"/>
      <c r="DR41" s="80"/>
      <c r="DS41" s="80"/>
      <c r="DT41" s="80"/>
    </row>
    <row r="42" ht="12.75" hidden="1" customHeight="1" outlineLevel="1">
      <c r="A42" s="113"/>
      <c r="B42" s="114" t="s">
        <v>37</v>
      </c>
      <c r="C42" s="81">
        <v>4.0</v>
      </c>
      <c r="D42" s="81" t="str">
        <f t="shared" si="53"/>
        <v>034</v>
      </c>
      <c r="E42" s="113"/>
      <c r="F42" s="115" t="s">
        <v>61</v>
      </c>
      <c r="G42" s="116"/>
      <c r="H42" s="117" t="str">
        <f t="shared" si="27"/>
        <v/>
      </c>
      <c r="I42" s="117">
        <f t="shared" si="28"/>
        <v>0</v>
      </c>
      <c r="J42" s="117">
        <f t="shared" si="29"/>
        <v>0</v>
      </c>
      <c r="K42" s="118">
        <f t="shared" si="30"/>
        <v>0</v>
      </c>
      <c r="L42" s="117" t="str">
        <f t="shared" si="31"/>
        <v/>
      </c>
      <c r="M42" s="117">
        <f t="shared" si="32"/>
        <v>0</v>
      </c>
      <c r="N42" s="118">
        <f t="shared" si="33"/>
        <v>0</v>
      </c>
      <c r="O42" s="117" t="str">
        <f t="shared" si="34"/>
        <v/>
      </c>
      <c r="P42" s="117">
        <f t="shared" si="35"/>
        <v>0</v>
      </c>
      <c r="Q42" s="118">
        <f t="shared" si="36"/>
        <v>0</v>
      </c>
      <c r="R42" s="119"/>
      <c r="S42" s="117"/>
      <c r="T42" s="117"/>
      <c r="U42" s="117"/>
      <c r="V42" s="117"/>
      <c r="W42" s="117"/>
      <c r="X42" s="117"/>
      <c r="Y42" s="117"/>
      <c r="Z42" s="117"/>
      <c r="AA42" s="117"/>
      <c r="AB42" s="117"/>
      <c r="AC42" s="117"/>
      <c r="AD42" s="117"/>
      <c r="AE42" s="108">
        <v>0.0</v>
      </c>
      <c r="AF42" s="117">
        <f>SUMIF('2024 Budget Expenses Model'!$C:$C,'Summary by Department &amp; Categor'!$D42,'2024 Budget Expenses Model'!I:I)</f>
        <v>0</v>
      </c>
      <c r="AG42" s="117">
        <f>SUMIF('2024 Budget Expenses Model'!$C:$C,'Summary by Department &amp; Categor'!$D42,'2024 Budget Expenses Model'!J:J)</f>
        <v>0</v>
      </c>
      <c r="AH42" s="117">
        <f>SUMIF('2024 Budget Expenses Model'!$C:$C,'Summary by Department &amp; Categor'!$D42,'2024 Budget Expenses Model'!K:K)</f>
        <v>0</v>
      </c>
      <c r="AI42" s="117">
        <f>SUMIF('2024 Budget Expenses Model'!$C:$C,'Summary by Department &amp; Categor'!$D42,'2024 Budget Expenses Model'!L:L)</f>
        <v>0</v>
      </c>
      <c r="AJ42" s="117">
        <f>SUMIF('2024 Budget Expenses Model'!$C:$C,'Summary by Department &amp; Categor'!$D42,'2024 Budget Expenses Model'!M:M)</f>
        <v>0</v>
      </c>
      <c r="AK42" s="117">
        <f>SUMIF('2024 Budget Expenses Model'!$C:$C,'Summary by Department &amp; Categor'!$D42,'2024 Budget Expenses Model'!N:N)</f>
        <v>0</v>
      </c>
      <c r="AL42" s="117">
        <f>SUMIF('2024 Budget Expenses Model'!$C:$C,'Summary by Department &amp; Categor'!$D42,'2024 Budget Expenses Model'!O:O)</f>
        <v>0</v>
      </c>
      <c r="AM42" s="117">
        <f>SUMIF('2024 Budget Expenses Model'!$C:$C,'Summary by Department &amp; Categor'!$D42,'2024 Budget Expenses Model'!P:P)</f>
        <v>0</v>
      </c>
      <c r="AN42" s="117">
        <f>SUMIF('2024 Budget Expenses Model'!$C:$C,'Summary by Department &amp; Categor'!$D42,'2024 Budget Expenses Model'!Q:Q)</f>
        <v>0</v>
      </c>
      <c r="AO42" s="117">
        <f>SUMIF('2024 Budget Expenses Model'!$C:$C,'Summary by Department &amp; Categor'!$D42,'2024 Budget Expenses Model'!R:R)</f>
        <v>0</v>
      </c>
      <c r="AP42" s="117">
        <f>SUMIF('2024 Budget Expenses Model'!$C:$C,'Summary by Department &amp; Categor'!$D42,'2024 Budget Expenses Model'!S:S)</f>
        <v>0</v>
      </c>
      <c r="AQ42" s="117">
        <f>SUMIF('2024 Budget Expenses Model'!$C:$C,'Summary by Department &amp; Categor'!$D42,'2024 Budget Expenses Model'!T:T)</f>
        <v>0</v>
      </c>
      <c r="AR42" s="117">
        <f t="shared" si="37"/>
        <v>0</v>
      </c>
      <c r="AS42" s="117">
        <f t="shared" si="38"/>
        <v>0</v>
      </c>
      <c r="AT42" s="118">
        <f t="shared" si="39"/>
        <v>0</v>
      </c>
      <c r="AU42" s="117"/>
      <c r="AV42" s="117"/>
      <c r="AW42" s="117"/>
      <c r="AX42" s="117"/>
      <c r="AY42" s="117"/>
      <c r="AZ42" s="117"/>
      <c r="BA42" s="117"/>
      <c r="BB42" s="117"/>
      <c r="BC42" s="117"/>
      <c r="BD42" s="117"/>
      <c r="BE42" s="117"/>
      <c r="BF42" s="117"/>
      <c r="BG42" s="117">
        <f t="shared" si="40"/>
        <v>0</v>
      </c>
      <c r="BH42" s="117">
        <f t="shared" si="41"/>
        <v>0</v>
      </c>
      <c r="BI42" s="118">
        <f t="shared" si="42"/>
        <v>0</v>
      </c>
      <c r="BJ42" s="120"/>
      <c r="BK42" s="117">
        <f t="shared" si="54"/>
        <v>0</v>
      </c>
      <c r="BL42" s="120"/>
      <c r="BM42" s="112"/>
      <c r="BN42" s="80"/>
      <c r="BO42" s="80"/>
      <c r="BP42" s="80"/>
      <c r="BQ42" s="80"/>
      <c r="BR42" s="80"/>
      <c r="BS42" s="80"/>
      <c r="BT42" s="80"/>
      <c r="BU42" s="80"/>
      <c r="BV42" s="80"/>
      <c r="BW42" s="80"/>
      <c r="BX42" s="80"/>
      <c r="BY42" s="80"/>
      <c r="BZ42" s="80"/>
      <c r="CA42" s="80"/>
      <c r="CB42" s="80"/>
      <c r="CC42" s="80"/>
      <c r="CD42" s="80"/>
      <c r="CE42" s="80"/>
      <c r="CF42" s="80"/>
      <c r="CG42" s="80"/>
      <c r="CH42" s="80"/>
      <c r="CI42" s="80"/>
      <c r="CJ42" s="80"/>
      <c r="CK42" s="80"/>
      <c r="CL42" s="80"/>
      <c r="CM42" s="80"/>
      <c r="CN42" s="80"/>
      <c r="CO42" s="80"/>
      <c r="CP42" s="80"/>
      <c r="CQ42" s="80"/>
      <c r="CR42" s="80"/>
      <c r="CS42" s="80"/>
      <c r="CT42" s="80"/>
      <c r="CU42" s="80"/>
      <c r="CV42" s="80"/>
      <c r="CW42" s="80"/>
      <c r="CX42" s="80"/>
      <c r="CY42" s="80"/>
      <c r="CZ42" s="80"/>
      <c r="DA42" s="80"/>
      <c r="DB42" s="80"/>
      <c r="DC42" s="80"/>
      <c r="DD42" s="80"/>
      <c r="DE42" s="80"/>
      <c r="DF42" s="80"/>
      <c r="DG42" s="80"/>
      <c r="DH42" s="80"/>
      <c r="DI42" s="80"/>
      <c r="DJ42" s="80"/>
      <c r="DK42" s="80"/>
      <c r="DL42" s="80"/>
      <c r="DM42" s="80"/>
      <c r="DN42" s="80"/>
      <c r="DO42" s="80"/>
      <c r="DP42" s="80"/>
      <c r="DQ42" s="80"/>
      <c r="DR42" s="80"/>
      <c r="DS42" s="80"/>
      <c r="DT42" s="80"/>
    </row>
    <row r="43" ht="12.75" hidden="1" customHeight="1" outlineLevel="1">
      <c r="A43" s="113"/>
      <c r="B43" s="114" t="s">
        <v>37</v>
      </c>
      <c r="C43" s="81">
        <v>5.0</v>
      </c>
      <c r="D43" s="81" t="str">
        <f t="shared" si="53"/>
        <v>035</v>
      </c>
      <c r="E43" s="113"/>
      <c r="F43" s="115" t="s">
        <v>101</v>
      </c>
      <c r="G43" s="116"/>
      <c r="H43" s="117" t="str">
        <f t="shared" si="27"/>
        <v/>
      </c>
      <c r="I43" s="117">
        <f t="shared" si="28"/>
        <v>0</v>
      </c>
      <c r="J43" s="117">
        <f t="shared" si="29"/>
        <v>0</v>
      </c>
      <c r="K43" s="118">
        <f t="shared" si="30"/>
        <v>0</v>
      </c>
      <c r="L43" s="117" t="str">
        <f t="shared" si="31"/>
        <v/>
      </c>
      <c r="M43" s="117">
        <f t="shared" si="32"/>
        <v>0</v>
      </c>
      <c r="N43" s="118">
        <f t="shared" si="33"/>
        <v>0</v>
      </c>
      <c r="O43" s="117" t="str">
        <f t="shared" si="34"/>
        <v/>
      </c>
      <c r="P43" s="117">
        <f t="shared" si="35"/>
        <v>0</v>
      </c>
      <c r="Q43" s="118">
        <f t="shared" si="36"/>
        <v>0</v>
      </c>
      <c r="R43" s="119"/>
      <c r="S43" s="117"/>
      <c r="T43" s="117"/>
      <c r="U43" s="117"/>
      <c r="V43" s="117"/>
      <c r="W43" s="117"/>
      <c r="X43" s="117"/>
      <c r="Y43" s="117"/>
      <c r="Z43" s="117"/>
      <c r="AA43" s="117"/>
      <c r="AB43" s="117"/>
      <c r="AC43" s="117"/>
      <c r="AD43" s="117"/>
      <c r="AE43" s="108">
        <v>0.0</v>
      </c>
      <c r="AF43" s="117">
        <f>SUMIF('2024 Budget Expenses Model'!$C:$C,'Summary by Department &amp; Categor'!$D43,'2024 Budget Expenses Model'!I:I)</f>
        <v>0</v>
      </c>
      <c r="AG43" s="117">
        <f>SUMIF('2024 Budget Expenses Model'!$C:$C,'Summary by Department &amp; Categor'!$D43,'2024 Budget Expenses Model'!J:J)</f>
        <v>0</v>
      </c>
      <c r="AH43" s="117">
        <f>SUMIF('2024 Budget Expenses Model'!$C:$C,'Summary by Department &amp; Categor'!$D43,'2024 Budget Expenses Model'!K:K)</f>
        <v>0</v>
      </c>
      <c r="AI43" s="117">
        <f>SUMIF('2024 Budget Expenses Model'!$C:$C,'Summary by Department &amp; Categor'!$D43,'2024 Budget Expenses Model'!L:L)</f>
        <v>0</v>
      </c>
      <c r="AJ43" s="117">
        <f>SUMIF('2024 Budget Expenses Model'!$C:$C,'Summary by Department &amp; Categor'!$D43,'2024 Budget Expenses Model'!M:M)</f>
        <v>0</v>
      </c>
      <c r="AK43" s="117">
        <f>SUMIF('2024 Budget Expenses Model'!$C:$C,'Summary by Department &amp; Categor'!$D43,'2024 Budget Expenses Model'!N:N)</f>
        <v>0</v>
      </c>
      <c r="AL43" s="117">
        <f>SUMIF('2024 Budget Expenses Model'!$C:$C,'Summary by Department &amp; Categor'!$D43,'2024 Budget Expenses Model'!O:O)</f>
        <v>0</v>
      </c>
      <c r="AM43" s="117">
        <f>SUMIF('2024 Budget Expenses Model'!$C:$C,'Summary by Department &amp; Categor'!$D43,'2024 Budget Expenses Model'!P:P)</f>
        <v>0</v>
      </c>
      <c r="AN43" s="117">
        <f>SUMIF('2024 Budget Expenses Model'!$C:$C,'Summary by Department &amp; Categor'!$D43,'2024 Budget Expenses Model'!Q:Q)</f>
        <v>0</v>
      </c>
      <c r="AO43" s="117">
        <f>SUMIF('2024 Budget Expenses Model'!$C:$C,'Summary by Department &amp; Categor'!$D43,'2024 Budget Expenses Model'!R:R)</f>
        <v>0</v>
      </c>
      <c r="AP43" s="117">
        <f>SUMIF('2024 Budget Expenses Model'!$C:$C,'Summary by Department &amp; Categor'!$D43,'2024 Budget Expenses Model'!S:S)</f>
        <v>0</v>
      </c>
      <c r="AQ43" s="117">
        <f>SUMIF('2024 Budget Expenses Model'!$C:$C,'Summary by Department &amp; Categor'!$D43,'2024 Budget Expenses Model'!T:T)</f>
        <v>0</v>
      </c>
      <c r="AR43" s="117">
        <f t="shared" si="37"/>
        <v>0</v>
      </c>
      <c r="AS43" s="117">
        <f t="shared" si="38"/>
        <v>0</v>
      </c>
      <c r="AT43" s="118">
        <f t="shared" si="39"/>
        <v>0</v>
      </c>
      <c r="AU43" s="117"/>
      <c r="AV43" s="117"/>
      <c r="AW43" s="117"/>
      <c r="AX43" s="117"/>
      <c r="AY43" s="117"/>
      <c r="AZ43" s="117"/>
      <c r="BA43" s="117"/>
      <c r="BB43" s="117"/>
      <c r="BC43" s="117"/>
      <c r="BD43" s="117"/>
      <c r="BE43" s="117"/>
      <c r="BF43" s="117"/>
      <c r="BG43" s="117">
        <f t="shared" si="40"/>
        <v>0</v>
      </c>
      <c r="BH43" s="117">
        <f t="shared" si="41"/>
        <v>0</v>
      </c>
      <c r="BI43" s="118">
        <f t="shared" si="42"/>
        <v>0</v>
      </c>
      <c r="BJ43" s="120"/>
      <c r="BK43" s="117">
        <f t="shared" si="54"/>
        <v>0</v>
      </c>
      <c r="BL43" s="120"/>
      <c r="BM43" s="112"/>
      <c r="BN43" s="80"/>
      <c r="BO43" s="80"/>
      <c r="BP43" s="80"/>
      <c r="BQ43" s="80"/>
      <c r="BR43" s="80"/>
      <c r="BS43" s="80"/>
      <c r="BT43" s="80"/>
      <c r="BU43" s="80"/>
      <c r="BV43" s="80"/>
      <c r="BW43" s="80"/>
      <c r="BX43" s="80"/>
      <c r="BY43" s="80"/>
      <c r="BZ43" s="80"/>
      <c r="CA43" s="80"/>
      <c r="CB43" s="80"/>
      <c r="CC43" s="80"/>
      <c r="CD43" s="80"/>
      <c r="CE43" s="80"/>
      <c r="CF43" s="80"/>
      <c r="CG43" s="80"/>
      <c r="CH43" s="80"/>
      <c r="CI43" s="80"/>
      <c r="CJ43" s="80"/>
      <c r="CK43" s="80"/>
      <c r="CL43" s="80"/>
      <c r="CM43" s="80"/>
      <c r="CN43" s="80"/>
      <c r="CO43" s="80"/>
      <c r="CP43" s="80"/>
      <c r="CQ43" s="80"/>
      <c r="CR43" s="80"/>
      <c r="CS43" s="80"/>
      <c r="CT43" s="80"/>
      <c r="CU43" s="80"/>
      <c r="CV43" s="80"/>
      <c r="CW43" s="80"/>
      <c r="CX43" s="80"/>
      <c r="CY43" s="80"/>
      <c r="CZ43" s="80"/>
      <c r="DA43" s="80"/>
      <c r="DB43" s="80"/>
      <c r="DC43" s="80"/>
      <c r="DD43" s="80"/>
      <c r="DE43" s="80"/>
      <c r="DF43" s="80"/>
      <c r="DG43" s="80"/>
      <c r="DH43" s="80"/>
      <c r="DI43" s="80"/>
      <c r="DJ43" s="80"/>
      <c r="DK43" s="80"/>
      <c r="DL43" s="80"/>
      <c r="DM43" s="80"/>
      <c r="DN43" s="80"/>
      <c r="DO43" s="80"/>
      <c r="DP43" s="80"/>
      <c r="DQ43" s="80"/>
      <c r="DR43" s="80"/>
      <c r="DS43" s="80"/>
      <c r="DT43" s="80"/>
    </row>
    <row r="44" ht="12.75" hidden="1" customHeight="1" outlineLevel="1">
      <c r="A44" s="113"/>
      <c r="B44" s="114" t="s">
        <v>37</v>
      </c>
      <c r="C44" s="81">
        <v>6.0</v>
      </c>
      <c r="D44" s="81" t="str">
        <f t="shared" si="53"/>
        <v>036</v>
      </c>
      <c r="E44" s="113"/>
      <c r="F44" s="115" t="s">
        <v>53</v>
      </c>
      <c r="G44" s="116"/>
      <c r="H44" s="117" t="str">
        <f t="shared" si="27"/>
        <v/>
      </c>
      <c r="I44" s="117">
        <f t="shared" si="28"/>
        <v>0</v>
      </c>
      <c r="J44" s="117">
        <f t="shared" si="29"/>
        <v>0</v>
      </c>
      <c r="K44" s="118">
        <f t="shared" si="30"/>
        <v>0</v>
      </c>
      <c r="L44" s="117" t="str">
        <f t="shared" si="31"/>
        <v/>
      </c>
      <c r="M44" s="117">
        <f t="shared" si="32"/>
        <v>0</v>
      </c>
      <c r="N44" s="118">
        <f t="shared" si="33"/>
        <v>0</v>
      </c>
      <c r="O44" s="117" t="str">
        <f t="shared" si="34"/>
        <v/>
      </c>
      <c r="P44" s="117">
        <f t="shared" si="35"/>
        <v>0</v>
      </c>
      <c r="Q44" s="118">
        <f t="shared" si="36"/>
        <v>0</v>
      </c>
      <c r="R44" s="119"/>
      <c r="S44" s="117"/>
      <c r="T44" s="117"/>
      <c r="U44" s="117"/>
      <c r="V44" s="117"/>
      <c r="W44" s="117"/>
      <c r="X44" s="117"/>
      <c r="Y44" s="117"/>
      <c r="Z44" s="117"/>
      <c r="AA44" s="117"/>
      <c r="AB44" s="117"/>
      <c r="AC44" s="117"/>
      <c r="AD44" s="117"/>
      <c r="AE44" s="108">
        <v>1553.9499999999998</v>
      </c>
      <c r="AF44" s="117">
        <f>SUMIF('2024 Budget Expenses Model'!$C:$C,'Summary by Department &amp; Categor'!$D44,'2024 Budget Expenses Model'!I:I)</f>
        <v>0</v>
      </c>
      <c r="AG44" s="117">
        <f>SUMIF('2024 Budget Expenses Model'!$C:$C,'Summary by Department &amp; Categor'!$D44,'2024 Budget Expenses Model'!J:J)</f>
        <v>0</v>
      </c>
      <c r="AH44" s="117">
        <f>SUMIF('2024 Budget Expenses Model'!$C:$C,'Summary by Department &amp; Categor'!$D44,'2024 Budget Expenses Model'!K:K)</f>
        <v>0</v>
      </c>
      <c r="AI44" s="117">
        <f>SUMIF('2024 Budget Expenses Model'!$C:$C,'Summary by Department &amp; Categor'!$D44,'2024 Budget Expenses Model'!L:L)</f>
        <v>0</v>
      </c>
      <c r="AJ44" s="117">
        <f>SUMIF('2024 Budget Expenses Model'!$C:$C,'Summary by Department &amp; Categor'!$D44,'2024 Budget Expenses Model'!M:M)</f>
        <v>0</v>
      </c>
      <c r="AK44" s="117">
        <f>SUMIF('2024 Budget Expenses Model'!$C:$C,'Summary by Department &amp; Categor'!$D44,'2024 Budget Expenses Model'!N:N)</f>
        <v>0</v>
      </c>
      <c r="AL44" s="117">
        <f>SUMIF('2024 Budget Expenses Model'!$C:$C,'Summary by Department &amp; Categor'!$D44,'2024 Budget Expenses Model'!O:O)</f>
        <v>0</v>
      </c>
      <c r="AM44" s="117">
        <f>SUMIF('2024 Budget Expenses Model'!$C:$C,'Summary by Department &amp; Categor'!$D44,'2024 Budget Expenses Model'!P:P)</f>
        <v>0</v>
      </c>
      <c r="AN44" s="117">
        <f>SUMIF('2024 Budget Expenses Model'!$C:$C,'Summary by Department &amp; Categor'!$D44,'2024 Budget Expenses Model'!Q:Q)</f>
        <v>0</v>
      </c>
      <c r="AO44" s="117">
        <f>SUMIF('2024 Budget Expenses Model'!$C:$C,'Summary by Department &amp; Categor'!$D44,'2024 Budget Expenses Model'!R:R)</f>
        <v>0</v>
      </c>
      <c r="AP44" s="117">
        <f>SUMIF('2024 Budget Expenses Model'!$C:$C,'Summary by Department &amp; Categor'!$D44,'2024 Budget Expenses Model'!S:S)</f>
        <v>0</v>
      </c>
      <c r="AQ44" s="117">
        <f>SUMIF('2024 Budget Expenses Model'!$C:$C,'Summary by Department &amp; Categor'!$D44,'2024 Budget Expenses Model'!T:T)</f>
        <v>0</v>
      </c>
      <c r="AR44" s="117">
        <f t="shared" si="37"/>
        <v>0</v>
      </c>
      <c r="AS44" s="117">
        <f t="shared" si="38"/>
        <v>1553.95</v>
      </c>
      <c r="AT44" s="118">
        <f t="shared" si="39"/>
        <v>0</v>
      </c>
      <c r="AU44" s="117"/>
      <c r="AV44" s="117"/>
      <c r="AW44" s="117"/>
      <c r="AX44" s="117"/>
      <c r="AY44" s="117"/>
      <c r="AZ44" s="117"/>
      <c r="BA44" s="117"/>
      <c r="BB44" s="117"/>
      <c r="BC44" s="117"/>
      <c r="BD44" s="117"/>
      <c r="BE44" s="117"/>
      <c r="BF44" s="117"/>
      <c r="BG44" s="117">
        <f t="shared" si="40"/>
        <v>0</v>
      </c>
      <c r="BH44" s="117">
        <f t="shared" si="41"/>
        <v>1553.95</v>
      </c>
      <c r="BI44" s="118">
        <f t="shared" si="42"/>
        <v>0</v>
      </c>
      <c r="BJ44" s="120"/>
      <c r="BK44" s="117">
        <f t="shared" si="54"/>
        <v>0</v>
      </c>
      <c r="BL44" s="120"/>
      <c r="BM44" s="112"/>
      <c r="BN44" s="80"/>
      <c r="BO44" s="80"/>
      <c r="BP44" s="80"/>
      <c r="BQ44" s="80"/>
      <c r="BR44" s="80"/>
      <c r="BS44" s="80"/>
      <c r="BT44" s="80"/>
      <c r="BU44" s="80"/>
      <c r="BV44" s="80"/>
      <c r="BW44" s="80"/>
      <c r="BX44" s="80"/>
      <c r="BY44" s="80"/>
      <c r="BZ44" s="80"/>
      <c r="CA44" s="80"/>
      <c r="CB44" s="80"/>
      <c r="CC44" s="80"/>
      <c r="CD44" s="80"/>
      <c r="CE44" s="80"/>
      <c r="CF44" s="80"/>
      <c r="CG44" s="80"/>
      <c r="CH44" s="80"/>
      <c r="CI44" s="80"/>
      <c r="CJ44" s="80"/>
      <c r="CK44" s="80"/>
      <c r="CL44" s="80"/>
      <c r="CM44" s="80"/>
      <c r="CN44" s="80"/>
      <c r="CO44" s="80"/>
      <c r="CP44" s="80"/>
      <c r="CQ44" s="80"/>
      <c r="CR44" s="80"/>
      <c r="CS44" s="80"/>
      <c r="CT44" s="80"/>
      <c r="CU44" s="80"/>
      <c r="CV44" s="80"/>
      <c r="CW44" s="80"/>
      <c r="CX44" s="80"/>
      <c r="CY44" s="80"/>
      <c r="CZ44" s="80"/>
      <c r="DA44" s="80"/>
      <c r="DB44" s="80"/>
      <c r="DC44" s="80"/>
      <c r="DD44" s="80"/>
      <c r="DE44" s="80"/>
      <c r="DF44" s="80"/>
      <c r="DG44" s="80"/>
      <c r="DH44" s="80"/>
      <c r="DI44" s="80"/>
      <c r="DJ44" s="80"/>
      <c r="DK44" s="80"/>
      <c r="DL44" s="80"/>
      <c r="DM44" s="80"/>
      <c r="DN44" s="80"/>
      <c r="DO44" s="80"/>
      <c r="DP44" s="80"/>
      <c r="DQ44" s="80"/>
      <c r="DR44" s="80"/>
      <c r="DS44" s="80"/>
      <c r="DT44" s="80"/>
    </row>
    <row r="45" ht="12.75" hidden="1" customHeight="1" outlineLevel="1">
      <c r="A45" s="113"/>
      <c r="B45" s="114" t="s">
        <v>37</v>
      </c>
      <c r="C45" s="81">
        <v>7.0</v>
      </c>
      <c r="D45" s="81" t="str">
        <f t="shared" si="53"/>
        <v>037</v>
      </c>
      <c r="E45" s="113"/>
      <c r="F45" s="115" t="s">
        <v>84</v>
      </c>
      <c r="G45" s="116"/>
      <c r="H45" s="117" t="str">
        <f t="shared" si="27"/>
        <v/>
      </c>
      <c r="I45" s="117">
        <f t="shared" si="28"/>
        <v>0</v>
      </c>
      <c r="J45" s="117">
        <f t="shared" si="29"/>
        <v>0</v>
      </c>
      <c r="K45" s="118">
        <f t="shared" si="30"/>
        <v>0</v>
      </c>
      <c r="L45" s="117" t="str">
        <f t="shared" si="31"/>
        <v/>
      </c>
      <c r="M45" s="117">
        <f t="shared" si="32"/>
        <v>0</v>
      </c>
      <c r="N45" s="118">
        <f t="shared" si="33"/>
        <v>0</v>
      </c>
      <c r="O45" s="117" t="str">
        <f t="shared" si="34"/>
        <v/>
      </c>
      <c r="P45" s="117">
        <f t="shared" si="35"/>
        <v>0</v>
      </c>
      <c r="Q45" s="118">
        <f t="shared" si="36"/>
        <v>0</v>
      </c>
      <c r="R45" s="119"/>
      <c r="S45" s="117"/>
      <c r="T45" s="117"/>
      <c r="U45" s="117"/>
      <c r="V45" s="117"/>
      <c r="W45" s="117"/>
      <c r="X45" s="117"/>
      <c r="Y45" s="117"/>
      <c r="Z45" s="117"/>
      <c r="AA45" s="117"/>
      <c r="AB45" s="117"/>
      <c r="AC45" s="117"/>
      <c r="AD45" s="117"/>
      <c r="AE45" s="108">
        <v>0.0</v>
      </c>
      <c r="AF45" s="117">
        <f>SUMIF('2024 Budget Expenses Model'!$C:$C,'Summary by Department &amp; Categor'!$D45,'2024 Budget Expenses Model'!I:I)</f>
        <v>0</v>
      </c>
      <c r="AG45" s="117">
        <f>SUMIF('2024 Budget Expenses Model'!$C:$C,'Summary by Department &amp; Categor'!$D45,'2024 Budget Expenses Model'!J:J)</f>
        <v>0</v>
      </c>
      <c r="AH45" s="117">
        <f>SUMIF('2024 Budget Expenses Model'!$C:$C,'Summary by Department &amp; Categor'!$D45,'2024 Budget Expenses Model'!K:K)</f>
        <v>0</v>
      </c>
      <c r="AI45" s="117">
        <f>SUMIF('2024 Budget Expenses Model'!$C:$C,'Summary by Department &amp; Categor'!$D45,'2024 Budget Expenses Model'!L:L)</f>
        <v>0</v>
      </c>
      <c r="AJ45" s="117">
        <f>SUMIF('2024 Budget Expenses Model'!$C:$C,'Summary by Department &amp; Categor'!$D45,'2024 Budget Expenses Model'!M:M)</f>
        <v>0</v>
      </c>
      <c r="AK45" s="117">
        <f>SUMIF('2024 Budget Expenses Model'!$C:$C,'Summary by Department &amp; Categor'!$D45,'2024 Budget Expenses Model'!N:N)</f>
        <v>0</v>
      </c>
      <c r="AL45" s="117">
        <f>SUMIF('2024 Budget Expenses Model'!$C:$C,'Summary by Department &amp; Categor'!$D45,'2024 Budget Expenses Model'!O:O)</f>
        <v>0</v>
      </c>
      <c r="AM45" s="117">
        <f>SUMIF('2024 Budget Expenses Model'!$C:$C,'Summary by Department &amp; Categor'!$D45,'2024 Budget Expenses Model'!P:P)</f>
        <v>0</v>
      </c>
      <c r="AN45" s="117">
        <f>SUMIF('2024 Budget Expenses Model'!$C:$C,'Summary by Department &amp; Categor'!$D45,'2024 Budget Expenses Model'!Q:Q)</f>
        <v>0</v>
      </c>
      <c r="AO45" s="117">
        <f>SUMIF('2024 Budget Expenses Model'!$C:$C,'Summary by Department &amp; Categor'!$D45,'2024 Budget Expenses Model'!R:R)</f>
        <v>0</v>
      </c>
      <c r="AP45" s="117">
        <f>SUMIF('2024 Budget Expenses Model'!$C:$C,'Summary by Department &amp; Categor'!$D45,'2024 Budget Expenses Model'!S:S)</f>
        <v>0</v>
      </c>
      <c r="AQ45" s="117">
        <f>SUMIF('2024 Budget Expenses Model'!$C:$C,'Summary by Department &amp; Categor'!$D45,'2024 Budget Expenses Model'!T:T)</f>
        <v>0</v>
      </c>
      <c r="AR45" s="117">
        <f t="shared" si="37"/>
        <v>0</v>
      </c>
      <c r="AS45" s="117">
        <f t="shared" si="38"/>
        <v>0</v>
      </c>
      <c r="AT45" s="118">
        <f t="shared" si="39"/>
        <v>0</v>
      </c>
      <c r="AU45" s="117"/>
      <c r="AV45" s="117"/>
      <c r="AW45" s="117"/>
      <c r="AX45" s="117"/>
      <c r="AY45" s="117"/>
      <c r="AZ45" s="117"/>
      <c r="BA45" s="117"/>
      <c r="BB45" s="117"/>
      <c r="BC45" s="117"/>
      <c r="BD45" s="117"/>
      <c r="BE45" s="117"/>
      <c r="BF45" s="117"/>
      <c r="BG45" s="117">
        <f t="shared" si="40"/>
        <v>0</v>
      </c>
      <c r="BH45" s="117">
        <f t="shared" si="41"/>
        <v>0</v>
      </c>
      <c r="BI45" s="118">
        <f t="shared" si="42"/>
        <v>0</v>
      </c>
      <c r="BJ45" s="120"/>
      <c r="BK45" s="117">
        <f t="shared" si="54"/>
        <v>0</v>
      </c>
      <c r="BL45" s="120"/>
      <c r="BM45" s="112"/>
      <c r="BN45" s="80"/>
      <c r="BO45" s="80"/>
      <c r="BP45" s="80"/>
      <c r="BQ45" s="80"/>
      <c r="BR45" s="80"/>
      <c r="BS45" s="80"/>
      <c r="BT45" s="80"/>
      <c r="BU45" s="80"/>
      <c r="BV45" s="80"/>
      <c r="BW45" s="80"/>
      <c r="BX45" s="80"/>
      <c r="BY45" s="80"/>
      <c r="BZ45" s="80"/>
      <c r="CA45" s="80"/>
      <c r="CB45" s="80"/>
      <c r="CC45" s="80"/>
      <c r="CD45" s="80"/>
      <c r="CE45" s="80"/>
      <c r="CF45" s="80"/>
      <c r="CG45" s="80"/>
      <c r="CH45" s="80"/>
      <c r="CI45" s="80"/>
      <c r="CJ45" s="80"/>
      <c r="CK45" s="80"/>
      <c r="CL45" s="80"/>
      <c r="CM45" s="80"/>
      <c r="CN45" s="80"/>
      <c r="CO45" s="80"/>
      <c r="CP45" s="80"/>
      <c r="CQ45" s="80"/>
      <c r="CR45" s="80"/>
      <c r="CS45" s="80"/>
      <c r="CT45" s="80"/>
      <c r="CU45" s="80"/>
      <c r="CV45" s="80"/>
      <c r="CW45" s="80"/>
      <c r="CX45" s="80"/>
      <c r="CY45" s="80"/>
      <c r="CZ45" s="80"/>
      <c r="DA45" s="80"/>
      <c r="DB45" s="80"/>
      <c r="DC45" s="80"/>
      <c r="DD45" s="80"/>
      <c r="DE45" s="80"/>
      <c r="DF45" s="80"/>
      <c r="DG45" s="80"/>
      <c r="DH45" s="80"/>
      <c r="DI45" s="80"/>
      <c r="DJ45" s="80"/>
      <c r="DK45" s="80"/>
      <c r="DL45" s="80"/>
      <c r="DM45" s="80"/>
      <c r="DN45" s="80"/>
      <c r="DO45" s="80"/>
      <c r="DP45" s="80"/>
      <c r="DQ45" s="80"/>
      <c r="DR45" s="80"/>
      <c r="DS45" s="80"/>
      <c r="DT45" s="80"/>
    </row>
    <row r="46" ht="12.75" hidden="1" customHeight="1" outlineLevel="1">
      <c r="A46" s="113"/>
      <c r="B46" s="114" t="s">
        <v>37</v>
      </c>
      <c r="C46" s="81">
        <v>8.0</v>
      </c>
      <c r="D46" s="81" t="str">
        <f t="shared" si="53"/>
        <v>038</v>
      </c>
      <c r="E46" s="113"/>
      <c r="F46" s="115" t="s">
        <v>205</v>
      </c>
      <c r="G46" s="116"/>
      <c r="H46" s="117" t="str">
        <f t="shared" si="27"/>
        <v/>
      </c>
      <c r="I46" s="117">
        <f t="shared" si="28"/>
        <v>0</v>
      </c>
      <c r="J46" s="117">
        <f t="shared" si="29"/>
        <v>0</v>
      </c>
      <c r="K46" s="118">
        <f t="shared" si="30"/>
        <v>0</v>
      </c>
      <c r="L46" s="117" t="str">
        <f t="shared" si="31"/>
        <v/>
      </c>
      <c r="M46" s="117">
        <f t="shared" si="32"/>
        <v>0</v>
      </c>
      <c r="N46" s="118">
        <f t="shared" si="33"/>
        <v>0</v>
      </c>
      <c r="O46" s="117" t="str">
        <f t="shared" si="34"/>
        <v/>
      </c>
      <c r="P46" s="117">
        <f t="shared" si="35"/>
        <v>0</v>
      </c>
      <c r="Q46" s="118">
        <f t="shared" si="36"/>
        <v>0</v>
      </c>
      <c r="R46" s="119"/>
      <c r="S46" s="117"/>
      <c r="T46" s="117"/>
      <c r="U46" s="117"/>
      <c r="V46" s="117"/>
      <c r="W46" s="117"/>
      <c r="X46" s="117"/>
      <c r="Y46" s="117"/>
      <c r="Z46" s="117"/>
      <c r="AA46" s="117"/>
      <c r="AB46" s="117"/>
      <c r="AC46" s="117"/>
      <c r="AD46" s="117"/>
      <c r="AE46" s="108">
        <f>SUMIF($S$8:$AD$8,"yes",$S46:$AD46)</f>
        <v>0</v>
      </c>
      <c r="AF46" s="117">
        <f>SUMIF('2024 Budget Expenses Model'!$C:$C,'Summary by Department &amp; Categor'!$D46,'2024 Budget Expenses Model'!I:I)</f>
        <v>0</v>
      </c>
      <c r="AG46" s="117">
        <f>SUMIF('2024 Budget Expenses Model'!$C:$C,'Summary by Department &amp; Categor'!$D46,'2024 Budget Expenses Model'!J:J)</f>
        <v>0</v>
      </c>
      <c r="AH46" s="117">
        <f>SUMIF('2024 Budget Expenses Model'!$C:$C,'Summary by Department &amp; Categor'!$D46,'2024 Budget Expenses Model'!K:K)</f>
        <v>0</v>
      </c>
      <c r="AI46" s="117">
        <f>SUMIF('2024 Budget Expenses Model'!$C:$C,'Summary by Department &amp; Categor'!$D46,'2024 Budget Expenses Model'!L:L)</f>
        <v>0</v>
      </c>
      <c r="AJ46" s="117">
        <f>SUMIF('2024 Budget Expenses Model'!$C:$C,'Summary by Department &amp; Categor'!$D46,'2024 Budget Expenses Model'!M:M)</f>
        <v>0</v>
      </c>
      <c r="AK46" s="117">
        <f>SUMIF('2024 Budget Expenses Model'!$C:$C,'Summary by Department &amp; Categor'!$D46,'2024 Budget Expenses Model'!N:N)</f>
        <v>0</v>
      </c>
      <c r="AL46" s="117">
        <f>SUMIF('2024 Budget Expenses Model'!$C:$C,'Summary by Department &amp; Categor'!$D46,'2024 Budget Expenses Model'!O:O)</f>
        <v>0</v>
      </c>
      <c r="AM46" s="117">
        <f>SUMIF('2024 Budget Expenses Model'!$C:$C,'Summary by Department &amp; Categor'!$D46,'2024 Budget Expenses Model'!P:P)</f>
        <v>0</v>
      </c>
      <c r="AN46" s="117">
        <f>SUMIF('2024 Budget Expenses Model'!$C:$C,'Summary by Department &amp; Categor'!$D46,'2024 Budget Expenses Model'!Q:Q)</f>
        <v>0</v>
      </c>
      <c r="AO46" s="117">
        <f>SUMIF('2024 Budget Expenses Model'!$C:$C,'Summary by Department &amp; Categor'!$D46,'2024 Budget Expenses Model'!R:R)</f>
        <v>0</v>
      </c>
      <c r="AP46" s="117">
        <f>SUMIF('2024 Budget Expenses Model'!$C:$C,'Summary by Department &amp; Categor'!$D46,'2024 Budget Expenses Model'!S:S)</f>
        <v>0</v>
      </c>
      <c r="AQ46" s="117">
        <f>SUMIF('2024 Budget Expenses Model'!$C:$C,'Summary by Department &amp; Categor'!$D46,'2024 Budget Expenses Model'!T:T)</f>
        <v>0</v>
      </c>
      <c r="AR46" s="117">
        <f t="shared" si="37"/>
        <v>0</v>
      </c>
      <c r="AS46" s="117">
        <f t="shared" si="38"/>
        <v>0</v>
      </c>
      <c r="AT46" s="118">
        <f t="shared" si="39"/>
        <v>0</v>
      </c>
      <c r="AU46" s="117"/>
      <c r="AV46" s="117"/>
      <c r="AW46" s="117"/>
      <c r="AX46" s="117"/>
      <c r="AY46" s="117"/>
      <c r="AZ46" s="117"/>
      <c r="BA46" s="117"/>
      <c r="BB46" s="117"/>
      <c r="BC46" s="117"/>
      <c r="BD46" s="117"/>
      <c r="BE46" s="117"/>
      <c r="BF46" s="117"/>
      <c r="BG46" s="117">
        <f t="shared" si="40"/>
        <v>0</v>
      </c>
      <c r="BH46" s="117">
        <f t="shared" si="41"/>
        <v>0</v>
      </c>
      <c r="BI46" s="118">
        <f t="shared" si="42"/>
        <v>0</v>
      </c>
      <c r="BJ46" s="120"/>
      <c r="BK46" s="117">
        <f t="shared" si="54"/>
        <v>0</v>
      </c>
      <c r="BL46" s="120"/>
      <c r="BM46" s="112"/>
      <c r="BN46" s="80"/>
      <c r="BO46" s="80"/>
      <c r="BP46" s="80"/>
      <c r="BQ46" s="80"/>
      <c r="BR46" s="80"/>
      <c r="BS46" s="80"/>
      <c r="BT46" s="80"/>
      <c r="BU46" s="80"/>
      <c r="BV46" s="80"/>
      <c r="BW46" s="80"/>
      <c r="BX46" s="80"/>
      <c r="BY46" s="80"/>
      <c r="BZ46" s="80"/>
      <c r="CA46" s="80"/>
      <c r="CB46" s="80"/>
      <c r="CC46" s="80"/>
      <c r="CD46" s="80"/>
      <c r="CE46" s="80"/>
      <c r="CF46" s="80"/>
      <c r="CG46" s="80"/>
      <c r="CH46" s="80"/>
      <c r="CI46" s="80"/>
      <c r="CJ46" s="80"/>
      <c r="CK46" s="80"/>
      <c r="CL46" s="80"/>
      <c r="CM46" s="80"/>
      <c r="CN46" s="80"/>
      <c r="CO46" s="80"/>
      <c r="CP46" s="80"/>
      <c r="CQ46" s="80"/>
      <c r="CR46" s="80"/>
      <c r="CS46" s="80"/>
      <c r="CT46" s="80"/>
      <c r="CU46" s="80"/>
      <c r="CV46" s="80"/>
      <c r="CW46" s="80"/>
      <c r="CX46" s="80"/>
      <c r="CY46" s="80"/>
      <c r="CZ46" s="80"/>
      <c r="DA46" s="80"/>
      <c r="DB46" s="80"/>
      <c r="DC46" s="80"/>
      <c r="DD46" s="80"/>
      <c r="DE46" s="80"/>
      <c r="DF46" s="80"/>
      <c r="DG46" s="80"/>
      <c r="DH46" s="80"/>
      <c r="DI46" s="80"/>
      <c r="DJ46" s="80"/>
      <c r="DK46" s="80"/>
      <c r="DL46" s="80"/>
      <c r="DM46" s="80"/>
      <c r="DN46" s="80"/>
      <c r="DO46" s="80"/>
      <c r="DP46" s="80"/>
      <c r="DQ46" s="80"/>
      <c r="DR46" s="80"/>
      <c r="DS46" s="80"/>
      <c r="DT46" s="80"/>
    </row>
    <row r="47" ht="12.75" customHeight="1" collapsed="1">
      <c r="A47" s="113"/>
      <c r="B47" s="113"/>
      <c r="C47" s="113"/>
      <c r="D47" s="81"/>
      <c r="E47" s="113"/>
      <c r="F47" s="121" t="s">
        <v>211</v>
      </c>
      <c r="G47" s="116"/>
      <c r="H47" s="108">
        <f t="shared" si="27"/>
        <v>0</v>
      </c>
      <c r="I47" s="108">
        <f t="shared" si="28"/>
        <v>8250</v>
      </c>
      <c r="J47" s="108">
        <f t="shared" si="29"/>
        <v>-8250</v>
      </c>
      <c r="K47" s="109">
        <f t="shared" si="30"/>
        <v>-1</v>
      </c>
      <c r="L47" s="108">
        <f t="shared" si="31"/>
        <v>0</v>
      </c>
      <c r="M47" s="108">
        <f t="shared" si="32"/>
        <v>0</v>
      </c>
      <c r="N47" s="109">
        <f t="shared" si="33"/>
        <v>0</v>
      </c>
      <c r="O47" s="108">
        <f t="shared" si="34"/>
        <v>0</v>
      </c>
      <c r="P47" s="108">
        <f t="shared" si="35"/>
        <v>0</v>
      </c>
      <c r="Q47" s="109">
        <f t="shared" si="36"/>
        <v>0</v>
      </c>
      <c r="R47" s="119"/>
      <c r="S47" s="108">
        <f t="shared" ref="S47:AD47" si="55">SUM(S48:S55)</f>
        <v>0</v>
      </c>
      <c r="T47" s="108">
        <f t="shared" si="55"/>
        <v>0</v>
      </c>
      <c r="U47" s="108">
        <f t="shared" si="55"/>
        <v>0</v>
      </c>
      <c r="V47" s="108">
        <f t="shared" si="55"/>
        <v>0</v>
      </c>
      <c r="W47" s="108">
        <f t="shared" si="55"/>
        <v>0</v>
      </c>
      <c r="X47" s="108">
        <f t="shared" si="55"/>
        <v>0</v>
      </c>
      <c r="Y47" s="108">
        <f t="shared" si="55"/>
        <v>0</v>
      </c>
      <c r="Z47" s="108">
        <f t="shared" si="55"/>
        <v>0</v>
      </c>
      <c r="AA47" s="108">
        <f t="shared" si="55"/>
        <v>0</v>
      </c>
      <c r="AB47" s="108">
        <f t="shared" si="55"/>
        <v>0</v>
      </c>
      <c r="AC47" s="108">
        <f t="shared" si="55"/>
        <v>0</v>
      </c>
      <c r="AD47" s="108">
        <f t="shared" si="55"/>
        <v>0</v>
      </c>
      <c r="AE47" s="108">
        <v>60918.94000000001</v>
      </c>
      <c r="AF47" s="108">
        <f t="shared" ref="AF47:AQ47" si="56">SUM(AF48:AF55)</f>
        <v>8250</v>
      </c>
      <c r="AG47" s="108">
        <f t="shared" si="56"/>
        <v>8250</v>
      </c>
      <c r="AH47" s="108">
        <f t="shared" si="56"/>
        <v>8650</v>
      </c>
      <c r="AI47" s="108">
        <f t="shared" si="56"/>
        <v>8250</v>
      </c>
      <c r="AJ47" s="108">
        <f t="shared" si="56"/>
        <v>8250</v>
      </c>
      <c r="AK47" s="108">
        <f t="shared" si="56"/>
        <v>8250</v>
      </c>
      <c r="AL47" s="108">
        <f t="shared" si="56"/>
        <v>8650</v>
      </c>
      <c r="AM47" s="108">
        <f t="shared" si="56"/>
        <v>8250</v>
      </c>
      <c r="AN47" s="108">
        <f t="shared" si="56"/>
        <v>8250</v>
      </c>
      <c r="AO47" s="108">
        <f t="shared" si="56"/>
        <v>8250</v>
      </c>
      <c r="AP47" s="108">
        <f t="shared" si="56"/>
        <v>8250</v>
      </c>
      <c r="AQ47" s="108">
        <f t="shared" si="56"/>
        <v>8650</v>
      </c>
      <c r="AR47" s="108">
        <f t="shared" si="37"/>
        <v>100200</v>
      </c>
      <c r="AS47" s="108">
        <f t="shared" si="38"/>
        <v>-39281.06</v>
      </c>
      <c r="AT47" s="109">
        <f t="shared" si="39"/>
        <v>-0.3920265469</v>
      </c>
      <c r="AU47" s="108">
        <f t="shared" ref="AU47:BF47" si="57">SUM(AU48:AU55)</f>
        <v>0</v>
      </c>
      <c r="AV47" s="108">
        <f t="shared" si="57"/>
        <v>0</v>
      </c>
      <c r="AW47" s="108">
        <f t="shared" si="57"/>
        <v>0</v>
      </c>
      <c r="AX47" s="108">
        <f t="shared" si="57"/>
        <v>0</v>
      </c>
      <c r="AY47" s="108">
        <f t="shared" si="57"/>
        <v>0</v>
      </c>
      <c r="AZ47" s="108">
        <f t="shared" si="57"/>
        <v>0</v>
      </c>
      <c r="BA47" s="108">
        <f t="shared" si="57"/>
        <v>0</v>
      </c>
      <c r="BB47" s="108">
        <f t="shared" si="57"/>
        <v>0</v>
      </c>
      <c r="BC47" s="108">
        <f t="shared" si="57"/>
        <v>0</v>
      </c>
      <c r="BD47" s="108">
        <f t="shared" si="57"/>
        <v>0</v>
      </c>
      <c r="BE47" s="108">
        <f t="shared" si="57"/>
        <v>0</v>
      </c>
      <c r="BF47" s="108">
        <f t="shared" si="57"/>
        <v>0</v>
      </c>
      <c r="BG47" s="108">
        <f t="shared" si="40"/>
        <v>0</v>
      </c>
      <c r="BH47" s="108">
        <f t="shared" si="41"/>
        <v>60918.94</v>
      </c>
      <c r="BI47" s="109">
        <f t="shared" si="42"/>
        <v>0</v>
      </c>
      <c r="BJ47" s="120"/>
      <c r="BK47" s="108">
        <f>SUM(BK48:BK55)</f>
        <v>100200</v>
      </c>
      <c r="BL47" s="120"/>
      <c r="BM47" s="112"/>
      <c r="BN47" s="80"/>
      <c r="BO47" s="80"/>
      <c r="BP47" s="80"/>
      <c r="BQ47" s="80"/>
      <c r="BR47" s="80"/>
      <c r="BS47" s="80"/>
      <c r="BT47" s="80"/>
      <c r="BU47" s="80"/>
      <c r="BV47" s="80"/>
      <c r="BW47" s="80"/>
      <c r="BX47" s="80"/>
      <c r="BY47" s="80"/>
      <c r="BZ47" s="80"/>
      <c r="CA47" s="80"/>
      <c r="CB47" s="80"/>
      <c r="CC47" s="80"/>
      <c r="CD47" s="80"/>
      <c r="CE47" s="80"/>
      <c r="CF47" s="80"/>
      <c r="CG47" s="80"/>
      <c r="CH47" s="80"/>
      <c r="CI47" s="80"/>
      <c r="CJ47" s="80"/>
      <c r="CK47" s="80"/>
      <c r="CL47" s="80"/>
      <c r="CM47" s="80"/>
      <c r="CN47" s="80"/>
      <c r="CO47" s="80"/>
      <c r="CP47" s="80"/>
      <c r="CQ47" s="80"/>
      <c r="CR47" s="80"/>
      <c r="CS47" s="80"/>
      <c r="CT47" s="80"/>
      <c r="CU47" s="80"/>
      <c r="CV47" s="80"/>
      <c r="CW47" s="80"/>
      <c r="CX47" s="80"/>
      <c r="CY47" s="80"/>
      <c r="CZ47" s="80"/>
      <c r="DA47" s="80"/>
      <c r="DB47" s="80"/>
      <c r="DC47" s="80"/>
      <c r="DD47" s="80"/>
      <c r="DE47" s="80"/>
      <c r="DF47" s="80"/>
      <c r="DG47" s="80"/>
      <c r="DH47" s="80"/>
      <c r="DI47" s="80"/>
      <c r="DJ47" s="80"/>
      <c r="DK47" s="80"/>
      <c r="DL47" s="80"/>
      <c r="DM47" s="80"/>
      <c r="DN47" s="80"/>
      <c r="DO47" s="80"/>
      <c r="DP47" s="80"/>
      <c r="DQ47" s="80"/>
      <c r="DR47" s="80"/>
      <c r="DS47" s="80"/>
      <c r="DT47" s="80"/>
    </row>
    <row r="48" ht="12.75" hidden="1" customHeight="1" outlineLevel="1">
      <c r="A48" s="113"/>
      <c r="B48" s="114" t="s">
        <v>78</v>
      </c>
      <c r="C48" s="81">
        <v>2.0</v>
      </c>
      <c r="D48" s="81" t="str">
        <f t="shared" ref="D48:D55" si="58">CONCATENATE(B48,C48)</f>
        <v>042</v>
      </c>
      <c r="E48" s="113"/>
      <c r="F48" s="115" t="s">
        <v>34</v>
      </c>
      <c r="G48" s="116"/>
      <c r="H48" s="117" t="str">
        <f t="shared" si="27"/>
        <v/>
      </c>
      <c r="I48" s="117">
        <f t="shared" si="28"/>
        <v>0</v>
      </c>
      <c r="J48" s="117">
        <f t="shared" si="29"/>
        <v>0</v>
      </c>
      <c r="K48" s="118">
        <f t="shared" si="30"/>
        <v>0</v>
      </c>
      <c r="L48" s="117" t="str">
        <f t="shared" si="31"/>
        <v/>
      </c>
      <c r="M48" s="117">
        <f t="shared" si="32"/>
        <v>0</v>
      </c>
      <c r="N48" s="118">
        <f t="shared" si="33"/>
        <v>0</v>
      </c>
      <c r="O48" s="117" t="str">
        <f t="shared" si="34"/>
        <v/>
      </c>
      <c r="P48" s="117">
        <f t="shared" si="35"/>
        <v>0</v>
      </c>
      <c r="Q48" s="118">
        <f t="shared" si="36"/>
        <v>0</v>
      </c>
      <c r="R48" s="119"/>
      <c r="S48" s="117"/>
      <c r="T48" s="117"/>
      <c r="U48" s="117"/>
      <c r="V48" s="117"/>
      <c r="W48" s="117"/>
      <c r="X48" s="117"/>
      <c r="Y48" s="117"/>
      <c r="Z48" s="117"/>
      <c r="AA48" s="117"/>
      <c r="AB48" s="117"/>
      <c r="AC48" s="117"/>
      <c r="AD48" s="117"/>
      <c r="AE48" s="108">
        <v>0.0</v>
      </c>
      <c r="AF48" s="117">
        <f>SUMIF('2024 Budget Expenses Model'!$C:$C,'Summary by Department &amp; Categor'!$D48,'2024 Budget Expenses Model'!I:I)</f>
        <v>0</v>
      </c>
      <c r="AG48" s="117">
        <f>SUMIF('2024 Budget Expenses Model'!$C:$C,'Summary by Department &amp; Categor'!$D48,'2024 Budget Expenses Model'!J:J)</f>
        <v>0</v>
      </c>
      <c r="AH48" s="117">
        <f>SUMIF('2024 Budget Expenses Model'!$C:$C,'Summary by Department &amp; Categor'!$D48,'2024 Budget Expenses Model'!K:K)</f>
        <v>0</v>
      </c>
      <c r="AI48" s="117">
        <f>SUMIF('2024 Budget Expenses Model'!$C:$C,'Summary by Department &amp; Categor'!$D48,'2024 Budget Expenses Model'!L:L)</f>
        <v>0</v>
      </c>
      <c r="AJ48" s="117">
        <f>SUMIF('2024 Budget Expenses Model'!$C:$C,'Summary by Department &amp; Categor'!$D48,'2024 Budget Expenses Model'!M:M)</f>
        <v>0</v>
      </c>
      <c r="AK48" s="117">
        <f>SUMIF('2024 Budget Expenses Model'!$C:$C,'Summary by Department &amp; Categor'!$D48,'2024 Budget Expenses Model'!N:N)</f>
        <v>0</v>
      </c>
      <c r="AL48" s="117">
        <f>SUMIF('2024 Budget Expenses Model'!$C:$C,'Summary by Department &amp; Categor'!$D48,'2024 Budget Expenses Model'!O:O)</f>
        <v>0</v>
      </c>
      <c r="AM48" s="117">
        <f>SUMIF('2024 Budget Expenses Model'!$C:$C,'Summary by Department &amp; Categor'!$D48,'2024 Budget Expenses Model'!P:P)</f>
        <v>0</v>
      </c>
      <c r="AN48" s="117">
        <f>SUMIF('2024 Budget Expenses Model'!$C:$C,'Summary by Department &amp; Categor'!$D48,'2024 Budget Expenses Model'!Q:Q)</f>
        <v>0</v>
      </c>
      <c r="AO48" s="117">
        <f>SUMIF('2024 Budget Expenses Model'!$C:$C,'Summary by Department &amp; Categor'!$D48,'2024 Budget Expenses Model'!R:R)</f>
        <v>0</v>
      </c>
      <c r="AP48" s="117">
        <f>SUMIF('2024 Budget Expenses Model'!$C:$C,'Summary by Department &amp; Categor'!$D48,'2024 Budget Expenses Model'!S:S)</f>
        <v>0</v>
      </c>
      <c r="AQ48" s="117">
        <f>SUMIF('2024 Budget Expenses Model'!$C:$C,'Summary by Department &amp; Categor'!$D48,'2024 Budget Expenses Model'!T:T)</f>
        <v>0</v>
      </c>
      <c r="AR48" s="117">
        <f t="shared" si="37"/>
        <v>0</v>
      </c>
      <c r="AS48" s="117">
        <f t="shared" si="38"/>
        <v>0</v>
      </c>
      <c r="AT48" s="118">
        <f t="shared" si="39"/>
        <v>0</v>
      </c>
      <c r="AU48" s="117"/>
      <c r="AV48" s="117"/>
      <c r="AW48" s="117"/>
      <c r="AX48" s="117"/>
      <c r="AY48" s="117"/>
      <c r="AZ48" s="117"/>
      <c r="BA48" s="117"/>
      <c r="BB48" s="117"/>
      <c r="BC48" s="117"/>
      <c r="BD48" s="117"/>
      <c r="BE48" s="117"/>
      <c r="BF48" s="117"/>
      <c r="BG48" s="117">
        <f t="shared" si="40"/>
        <v>0</v>
      </c>
      <c r="BH48" s="117">
        <f t="shared" si="41"/>
        <v>0</v>
      </c>
      <c r="BI48" s="118">
        <f t="shared" si="42"/>
        <v>0</v>
      </c>
      <c r="BJ48" s="120"/>
      <c r="BK48" s="117">
        <f t="shared" ref="BK48:BK55" si="59">SUM(AF48:AQ48)</f>
        <v>0</v>
      </c>
      <c r="BL48" s="120"/>
      <c r="BM48" s="112"/>
      <c r="BN48" s="80"/>
      <c r="BO48" s="80"/>
      <c r="BP48" s="80"/>
      <c r="BQ48" s="80"/>
      <c r="BR48" s="80"/>
      <c r="BS48" s="80"/>
      <c r="BT48" s="80"/>
      <c r="BU48" s="80"/>
      <c r="BV48" s="80"/>
      <c r="BW48" s="80"/>
      <c r="BX48" s="80"/>
      <c r="BY48" s="80"/>
      <c r="BZ48" s="80"/>
      <c r="CA48" s="80"/>
      <c r="CB48" s="80"/>
      <c r="CC48" s="80"/>
      <c r="CD48" s="80"/>
      <c r="CE48" s="80"/>
      <c r="CF48" s="80"/>
      <c r="CG48" s="80"/>
      <c r="CH48" s="80"/>
      <c r="CI48" s="80"/>
      <c r="CJ48" s="80"/>
      <c r="CK48" s="80"/>
      <c r="CL48" s="80"/>
      <c r="CM48" s="80"/>
      <c r="CN48" s="80"/>
      <c r="CO48" s="80"/>
      <c r="CP48" s="80"/>
      <c r="CQ48" s="80"/>
      <c r="CR48" s="80"/>
      <c r="CS48" s="80"/>
      <c r="CT48" s="80"/>
      <c r="CU48" s="80"/>
      <c r="CV48" s="80"/>
      <c r="CW48" s="80"/>
      <c r="CX48" s="80"/>
      <c r="CY48" s="80"/>
      <c r="CZ48" s="80"/>
      <c r="DA48" s="80"/>
      <c r="DB48" s="80"/>
      <c r="DC48" s="80"/>
      <c r="DD48" s="80"/>
      <c r="DE48" s="80"/>
      <c r="DF48" s="80"/>
      <c r="DG48" s="80"/>
      <c r="DH48" s="80"/>
      <c r="DI48" s="80"/>
      <c r="DJ48" s="80"/>
      <c r="DK48" s="80"/>
      <c r="DL48" s="80"/>
      <c r="DM48" s="80"/>
      <c r="DN48" s="80"/>
      <c r="DO48" s="80"/>
      <c r="DP48" s="80"/>
      <c r="DQ48" s="80"/>
      <c r="DR48" s="80"/>
      <c r="DS48" s="80"/>
      <c r="DT48" s="80"/>
    </row>
    <row r="49" ht="12.75" hidden="1" customHeight="1" outlineLevel="1">
      <c r="A49" s="113"/>
      <c r="B49" s="114" t="s">
        <v>78</v>
      </c>
      <c r="C49" s="81">
        <v>1.0</v>
      </c>
      <c r="D49" s="81" t="str">
        <f t="shared" si="58"/>
        <v>041</v>
      </c>
      <c r="E49" s="113"/>
      <c r="F49" s="115" t="s">
        <v>208</v>
      </c>
      <c r="G49" s="116"/>
      <c r="H49" s="117" t="str">
        <f t="shared" si="27"/>
        <v/>
      </c>
      <c r="I49" s="117">
        <f t="shared" si="28"/>
        <v>0</v>
      </c>
      <c r="J49" s="117">
        <f t="shared" si="29"/>
        <v>0</v>
      </c>
      <c r="K49" s="118">
        <f t="shared" si="30"/>
        <v>0</v>
      </c>
      <c r="L49" s="117" t="str">
        <f t="shared" si="31"/>
        <v/>
      </c>
      <c r="M49" s="117">
        <f t="shared" si="32"/>
        <v>0</v>
      </c>
      <c r="N49" s="118">
        <f t="shared" si="33"/>
        <v>0</v>
      </c>
      <c r="O49" s="117" t="str">
        <f t="shared" si="34"/>
        <v/>
      </c>
      <c r="P49" s="117">
        <f t="shared" si="35"/>
        <v>0</v>
      </c>
      <c r="Q49" s="118">
        <f t="shared" si="36"/>
        <v>0</v>
      </c>
      <c r="R49" s="119"/>
      <c r="S49" s="117"/>
      <c r="T49" s="117"/>
      <c r="U49" s="117"/>
      <c r="V49" s="117"/>
      <c r="W49" s="117"/>
      <c r="X49" s="117"/>
      <c r="Y49" s="117"/>
      <c r="Z49" s="117"/>
      <c r="AA49" s="117"/>
      <c r="AB49" s="117"/>
      <c r="AC49" s="117"/>
      <c r="AD49" s="117"/>
      <c r="AE49" s="108">
        <v>0.0</v>
      </c>
      <c r="AF49" s="117">
        <f>SUMIF('2024 Budget Expenses Model'!$C:$C,'Summary by Department &amp; Categor'!$D49,'2024 Budget Expenses Model'!I:I)</f>
        <v>0</v>
      </c>
      <c r="AG49" s="117">
        <f>SUMIF('2024 Budget Expenses Model'!$C:$C,'Summary by Department &amp; Categor'!$D49,'2024 Budget Expenses Model'!J:J)</f>
        <v>0</v>
      </c>
      <c r="AH49" s="117">
        <f>SUMIF('2024 Budget Expenses Model'!$C:$C,'Summary by Department &amp; Categor'!$D49,'2024 Budget Expenses Model'!K:K)</f>
        <v>0</v>
      </c>
      <c r="AI49" s="117">
        <f>SUMIF('2024 Budget Expenses Model'!$C:$C,'Summary by Department &amp; Categor'!$D49,'2024 Budget Expenses Model'!L:L)</f>
        <v>0</v>
      </c>
      <c r="AJ49" s="117">
        <f>SUMIF('2024 Budget Expenses Model'!$C:$C,'Summary by Department &amp; Categor'!$D49,'2024 Budget Expenses Model'!M:M)</f>
        <v>0</v>
      </c>
      <c r="AK49" s="117">
        <f>SUMIF('2024 Budget Expenses Model'!$C:$C,'Summary by Department &amp; Categor'!$D49,'2024 Budget Expenses Model'!N:N)</f>
        <v>0</v>
      </c>
      <c r="AL49" s="117">
        <f>SUMIF('2024 Budget Expenses Model'!$C:$C,'Summary by Department &amp; Categor'!$D49,'2024 Budget Expenses Model'!O:O)</f>
        <v>0</v>
      </c>
      <c r="AM49" s="117">
        <f>SUMIF('2024 Budget Expenses Model'!$C:$C,'Summary by Department &amp; Categor'!$D49,'2024 Budget Expenses Model'!P:P)</f>
        <v>0</v>
      </c>
      <c r="AN49" s="117">
        <f>SUMIF('2024 Budget Expenses Model'!$C:$C,'Summary by Department &amp; Categor'!$D49,'2024 Budget Expenses Model'!Q:Q)</f>
        <v>0</v>
      </c>
      <c r="AO49" s="117">
        <f>SUMIF('2024 Budget Expenses Model'!$C:$C,'Summary by Department &amp; Categor'!$D49,'2024 Budget Expenses Model'!R:R)</f>
        <v>0</v>
      </c>
      <c r="AP49" s="117">
        <f>SUMIF('2024 Budget Expenses Model'!$C:$C,'Summary by Department &amp; Categor'!$D49,'2024 Budget Expenses Model'!S:S)</f>
        <v>0</v>
      </c>
      <c r="AQ49" s="117">
        <f>SUMIF('2024 Budget Expenses Model'!$C:$C,'Summary by Department &amp; Categor'!$D49,'2024 Budget Expenses Model'!T:T)</f>
        <v>0</v>
      </c>
      <c r="AR49" s="117">
        <f t="shared" si="37"/>
        <v>0</v>
      </c>
      <c r="AS49" s="117">
        <f t="shared" si="38"/>
        <v>0</v>
      </c>
      <c r="AT49" s="118">
        <f t="shared" si="39"/>
        <v>0</v>
      </c>
      <c r="AU49" s="117"/>
      <c r="AV49" s="117"/>
      <c r="AW49" s="117"/>
      <c r="AX49" s="117"/>
      <c r="AY49" s="117"/>
      <c r="AZ49" s="117"/>
      <c r="BA49" s="117"/>
      <c r="BB49" s="117"/>
      <c r="BC49" s="117"/>
      <c r="BD49" s="117"/>
      <c r="BE49" s="117"/>
      <c r="BF49" s="117"/>
      <c r="BG49" s="117">
        <f t="shared" si="40"/>
        <v>0</v>
      </c>
      <c r="BH49" s="117">
        <f t="shared" si="41"/>
        <v>0</v>
      </c>
      <c r="BI49" s="118">
        <f t="shared" si="42"/>
        <v>0</v>
      </c>
      <c r="BJ49" s="120"/>
      <c r="BK49" s="117">
        <f t="shared" si="59"/>
        <v>0</v>
      </c>
      <c r="BL49" s="120"/>
      <c r="BM49" s="112"/>
      <c r="BN49" s="80"/>
      <c r="BO49" s="80"/>
      <c r="BP49" s="80"/>
      <c r="BQ49" s="80"/>
      <c r="BR49" s="80"/>
      <c r="BS49" s="80"/>
      <c r="BT49" s="80"/>
      <c r="BU49" s="80"/>
      <c r="BV49" s="80"/>
      <c r="BW49" s="80"/>
      <c r="BX49" s="80"/>
      <c r="BY49" s="80"/>
      <c r="BZ49" s="80"/>
      <c r="CA49" s="80"/>
      <c r="CB49" s="80"/>
      <c r="CC49" s="80"/>
      <c r="CD49" s="80"/>
      <c r="CE49" s="80"/>
      <c r="CF49" s="80"/>
      <c r="CG49" s="80"/>
      <c r="CH49" s="80"/>
      <c r="CI49" s="80"/>
      <c r="CJ49" s="80"/>
      <c r="CK49" s="80"/>
      <c r="CL49" s="80"/>
      <c r="CM49" s="80"/>
      <c r="CN49" s="80"/>
      <c r="CO49" s="80"/>
      <c r="CP49" s="80"/>
      <c r="CQ49" s="80"/>
      <c r="CR49" s="80"/>
      <c r="CS49" s="80"/>
      <c r="CT49" s="80"/>
      <c r="CU49" s="80"/>
      <c r="CV49" s="80"/>
      <c r="CW49" s="80"/>
      <c r="CX49" s="80"/>
      <c r="CY49" s="80"/>
      <c r="CZ49" s="80"/>
      <c r="DA49" s="80"/>
      <c r="DB49" s="80"/>
      <c r="DC49" s="80"/>
      <c r="DD49" s="80"/>
      <c r="DE49" s="80"/>
      <c r="DF49" s="80"/>
      <c r="DG49" s="80"/>
      <c r="DH49" s="80"/>
      <c r="DI49" s="80"/>
      <c r="DJ49" s="80"/>
      <c r="DK49" s="80"/>
      <c r="DL49" s="80"/>
      <c r="DM49" s="80"/>
      <c r="DN49" s="80"/>
      <c r="DO49" s="80"/>
      <c r="DP49" s="80"/>
      <c r="DQ49" s="80"/>
      <c r="DR49" s="80"/>
      <c r="DS49" s="80"/>
      <c r="DT49" s="80"/>
    </row>
    <row r="50" ht="12.75" hidden="1" customHeight="1" outlineLevel="1">
      <c r="A50" s="113"/>
      <c r="B50" s="114" t="s">
        <v>78</v>
      </c>
      <c r="C50" s="81">
        <v>3.0</v>
      </c>
      <c r="D50" s="81" t="str">
        <f t="shared" si="58"/>
        <v>043</v>
      </c>
      <c r="E50" s="113"/>
      <c r="F50" s="115" t="s">
        <v>64</v>
      </c>
      <c r="G50" s="116"/>
      <c r="H50" s="117" t="str">
        <f t="shared" si="27"/>
        <v/>
      </c>
      <c r="I50" s="117">
        <f t="shared" si="28"/>
        <v>8250</v>
      </c>
      <c r="J50" s="117">
        <f t="shared" si="29"/>
        <v>-8250</v>
      </c>
      <c r="K50" s="118">
        <f t="shared" si="30"/>
        <v>-1</v>
      </c>
      <c r="L50" s="117" t="str">
        <f t="shared" si="31"/>
        <v/>
      </c>
      <c r="M50" s="117">
        <f t="shared" si="32"/>
        <v>0</v>
      </c>
      <c r="N50" s="118">
        <f t="shared" si="33"/>
        <v>0</v>
      </c>
      <c r="O50" s="117" t="str">
        <f t="shared" si="34"/>
        <v/>
      </c>
      <c r="P50" s="117">
        <f t="shared" si="35"/>
        <v>0</v>
      </c>
      <c r="Q50" s="118">
        <f t="shared" si="36"/>
        <v>0</v>
      </c>
      <c r="R50" s="119"/>
      <c r="S50" s="117"/>
      <c r="T50" s="117"/>
      <c r="U50" s="117"/>
      <c r="V50" s="117"/>
      <c r="W50" s="117"/>
      <c r="X50" s="117"/>
      <c r="Y50" s="117"/>
      <c r="Z50" s="117"/>
      <c r="AA50" s="117"/>
      <c r="AB50" s="117"/>
      <c r="AC50" s="117"/>
      <c r="AD50" s="117"/>
      <c r="AE50" s="108">
        <v>44585.43</v>
      </c>
      <c r="AF50" s="117">
        <f>SUMIF('2024 Budget Expenses Model'!$C:$C,'Summary by Department &amp; Categor'!$D50,'2024 Budget Expenses Model'!I:I)</f>
        <v>8250</v>
      </c>
      <c r="AG50" s="117">
        <f>SUMIF('2024 Budget Expenses Model'!$C:$C,'Summary by Department &amp; Categor'!$D50,'2024 Budget Expenses Model'!J:J)</f>
        <v>8250</v>
      </c>
      <c r="AH50" s="117">
        <f>SUMIF('2024 Budget Expenses Model'!$C:$C,'Summary by Department &amp; Categor'!$D50,'2024 Budget Expenses Model'!K:K)</f>
        <v>8650</v>
      </c>
      <c r="AI50" s="117">
        <f>SUMIF('2024 Budget Expenses Model'!$C:$C,'Summary by Department &amp; Categor'!$D50,'2024 Budget Expenses Model'!L:L)</f>
        <v>8250</v>
      </c>
      <c r="AJ50" s="117">
        <f>SUMIF('2024 Budget Expenses Model'!$C:$C,'Summary by Department &amp; Categor'!$D50,'2024 Budget Expenses Model'!M:M)</f>
        <v>8250</v>
      </c>
      <c r="AK50" s="117">
        <f>SUMIF('2024 Budget Expenses Model'!$C:$C,'Summary by Department &amp; Categor'!$D50,'2024 Budget Expenses Model'!N:N)</f>
        <v>8250</v>
      </c>
      <c r="AL50" s="117">
        <f>SUMIF('2024 Budget Expenses Model'!$C:$C,'Summary by Department &amp; Categor'!$D50,'2024 Budget Expenses Model'!O:O)</f>
        <v>8650</v>
      </c>
      <c r="AM50" s="117">
        <f>SUMIF('2024 Budget Expenses Model'!$C:$C,'Summary by Department &amp; Categor'!$D50,'2024 Budget Expenses Model'!P:P)</f>
        <v>8250</v>
      </c>
      <c r="AN50" s="117">
        <f>SUMIF('2024 Budget Expenses Model'!$C:$C,'Summary by Department &amp; Categor'!$D50,'2024 Budget Expenses Model'!Q:Q)</f>
        <v>8250</v>
      </c>
      <c r="AO50" s="117">
        <f>SUMIF('2024 Budget Expenses Model'!$C:$C,'Summary by Department &amp; Categor'!$D50,'2024 Budget Expenses Model'!R:R)</f>
        <v>8250</v>
      </c>
      <c r="AP50" s="117">
        <f>SUMIF('2024 Budget Expenses Model'!$C:$C,'Summary by Department &amp; Categor'!$D50,'2024 Budget Expenses Model'!S:S)</f>
        <v>8250</v>
      </c>
      <c r="AQ50" s="117">
        <f>SUMIF('2024 Budget Expenses Model'!$C:$C,'Summary by Department &amp; Categor'!$D50,'2024 Budget Expenses Model'!T:T)</f>
        <v>8650</v>
      </c>
      <c r="AR50" s="117">
        <f t="shared" si="37"/>
        <v>100200</v>
      </c>
      <c r="AS50" s="117">
        <f t="shared" si="38"/>
        <v>-55614.57</v>
      </c>
      <c r="AT50" s="118">
        <f t="shared" si="39"/>
        <v>-0.5550356287</v>
      </c>
      <c r="AU50" s="117"/>
      <c r="AV50" s="117"/>
      <c r="AW50" s="117"/>
      <c r="AX50" s="117"/>
      <c r="AY50" s="117"/>
      <c r="AZ50" s="117"/>
      <c r="BA50" s="117"/>
      <c r="BB50" s="117"/>
      <c r="BC50" s="117"/>
      <c r="BD50" s="117"/>
      <c r="BE50" s="117"/>
      <c r="BF50" s="117"/>
      <c r="BG50" s="117">
        <f t="shared" si="40"/>
        <v>0</v>
      </c>
      <c r="BH50" s="117">
        <f t="shared" si="41"/>
        <v>44585.43</v>
      </c>
      <c r="BI50" s="118">
        <f t="shared" si="42"/>
        <v>0</v>
      </c>
      <c r="BJ50" s="120"/>
      <c r="BK50" s="117">
        <f t="shared" si="59"/>
        <v>100200</v>
      </c>
      <c r="BL50" s="120"/>
      <c r="BM50" s="112"/>
      <c r="BN50" s="80"/>
      <c r="BO50" s="80"/>
      <c r="BP50" s="80"/>
      <c r="BQ50" s="80"/>
      <c r="BR50" s="80"/>
      <c r="BS50" s="80"/>
      <c r="BT50" s="80"/>
      <c r="BU50" s="80"/>
      <c r="BV50" s="80"/>
      <c r="BW50" s="80"/>
      <c r="BX50" s="80"/>
      <c r="BY50" s="80"/>
      <c r="BZ50" s="80"/>
      <c r="CA50" s="80"/>
      <c r="CB50" s="80"/>
      <c r="CC50" s="80"/>
      <c r="CD50" s="80"/>
      <c r="CE50" s="80"/>
      <c r="CF50" s="80"/>
      <c r="CG50" s="80"/>
      <c r="CH50" s="80"/>
      <c r="CI50" s="80"/>
      <c r="CJ50" s="80"/>
      <c r="CK50" s="80"/>
      <c r="CL50" s="80"/>
      <c r="CM50" s="80"/>
      <c r="CN50" s="80"/>
      <c r="CO50" s="80"/>
      <c r="CP50" s="80"/>
      <c r="CQ50" s="80"/>
      <c r="CR50" s="80"/>
      <c r="CS50" s="80"/>
      <c r="CT50" s="80"/>
      <c r="CU50" s="80"/>
      <c r="CV50" s="80"/>
      <c r="CW50" s="80"/>
      <c r="CX50" s="80"/>
      <c r="CY50" s="80"/>
      <c r="CZ50" s="80"/>
      <c r="DA50" s="80"/>
      <c r="DB50" s="80"/>
      <c r="DC50" s="80"/>
      <c r="DD50" s="80"/>
      <c r="DE50" s="80"/>
      <c r="DF50" s="80"/>
      <c r="DG50" s="80"/>
      <c r="DH50" s="80"/>
      <c r="DI50" s="80"/>
      <c r="DJ50" s="80"/>
      <c r="DK50" s="80"/>
      <c r="DL50" s="80"/>
      <c r="DM50" s="80"/>
      <c r="DN50" s="80"/>
      <c r="DO50" s="80"/>
      <c r="DP50" s="80"/>
      <c r="DQ50" s="80"/>
      <c r="DR50" s="80"/>
      <c r="DS50" s="80"/>
      <c r="DT50" s="80"/>
    </row>
    <row r="51" ht="12.75" hidden="1" customHeight="1" outlineLevel="1">
      <c r="A51" s="113"/>
      <c r="B51" s="114" t="s">
        <v>78</v>
      </c>
      <c r="C51" s="81">
        <v>4.0</v>
      </c>
      <c r="D51" s="81" t="str">
        <f t="shared" si="58"/>
        <v>044</v>
      </c>
      <c r="E51" s="113"/>
      <c r="F51" s="115" t="s">
        <v>61</v>
      </c>
      <c r="G51" s="116"/>
      <c r="H51" s="117" t="str">
        <f t="shared" si="27"/>
        <v/>
      </c>
      <c r="I51" s="117">
        <f t="shared" si="28"/>
        <v>0</v>
      </c>
      <c r="J51" s="117">
        <f t="shared" si="29"/>
        <v>0</v>
      </c>
      <c r="K51" s="118">
        <f t="shared" si="30"/>
        <v>0</v>
      </c>
      <c r="L51" s="117" t="str">
        <f t="shared" si="31"/>
        <v/>
      </c>
      <c r="M51" s="117">
        <f t="shared" si="32"/>
        <v>0</v>
      </c>
      <c r="N51" s="118">
        <f t="shared" si="33"/>
        <v>0</v>
      </c>
      <c r="O51" s="117" t="str">
        <f t="shared" si="34"/>
        <v/>
      </c>
      <c r="P51" s="117">
        <f t="shared" si="35"/>
        <v>0</v>
      </c>
      <c r="Q51" s="118">
        <f t="shared" si="36"/>
        <v>0</v>
      </c>
      <c r="R51" s="119"/>
      <c r="S51" s="117"/>
      <c r="T51" s="117"/>
      <c r="U51" s="117"/>
      <c r="V51" s="117"/>
      <c r="W51" s="117"/>
      <c r="X51" s="117"/>
      <c r="Y51" s="117"/>
      <c r="Z51" s="117"/>
      <c r="AA51" s="117"/>
      <c r="AB51" s="117"/>
      <c r="AC51" s="117"/>
      <c r="AD51" s="117"/>
      <c r="AE51" s="108">
        <v>0.0</v>
      </c>
      <c r="AF51" s="117">
        <f>SUMIF('2024 Budget Expenses Model'!$C:$C,'Summary by Department &amp; Categor'!$D51,'2024 Budget Expenses Model'!I:I)</f>
        <v>0</v>
      </c>
      <c r="AG51" s="117">
        <f>SUMIF('2024 Budget Expenses Model'!$C:$C,'Summary by Department &amp; Categor'!$D51,'2024 Budget Expenses Model'!J:J)</f>
        <v>0</v>
      </c>
      <c r="AH51" s="117">
        <f>SUMIF('2024 Budget Expenses Model'!$C:$C,'Summary by Department &amp; Categor'!$D51,'2024 Budget Expenses Model'!K:K)</f>
        <v>0</v>
      </c>
      <c r="AI51" s="117">
        <f>SUMIF('2024 Budget Expenses Model'!$C:$C,'Summary by Department &amp; Categor'!$D51,'2024 Budget Expenses Model'!L:L)</f>
        <v>0</v>
      </c>
      <c r="AJ51" s="117">
        <f>SUMIF('2024 Budget Expenses Model'!$C:$C,'Summary by Department &amp; Categor'!$D51,'2024 Budget Expenses Model'!M:M)</f>
        <v>0</v>
      </c>
      <c r="AK51" s="117">
        <f>SUMIF('2024 Budget Expenses Model'!$C:$C,'Summary by Department &amp; Categor'!$D51,'2024 Budget Expenses Model'!N:N)</f>
        <v>0</v>
      </c>
      <c r="AL51" s="117">
        <f>SUMIF('2024 Budget Expenses Model'!$C:$C,'Summary by Department &amp; Categor'!$D51,'2024 Budget Expenses Model'!O:O)</f>
        <v>0</v>
      </c>
      <c r="AM51" s="117">
        <f>SUMIF('2024 Budget Expenses Model'!$C:$C,'Summary by Department &amp; Categor'!$D51,'2024 Budget Expenses Model'!P:P)</f>
        <v>0</v>
      </c>
      <c r="AN51" s="117">
        <f>SUMIF('2024 Budget Expenses Model'!$C:$C,'Summary by Department &amp; Categor'!$D51,'2024 Budget Expenses Model'!Q:Q)</f>
        <v>0</v>
      </c>
      <c r="AO51" s="117">
        <f>SUMIF('2024 Budget Expenses Model'!$C:$C,'Summary by Department &amp; Categor'!$D51,'2024 Budget Expenses Model'!R:R)</f>
        <v>0</v>
      </c>
      <c r="AP51" s="117">
        <f>SUMIF('2024 Budget Expenses Model'!$C:$C,'Summary by Department &amp; Categor'!$D51,'2024 Budget Expenses Model'!S:S)</f>
        <v>0</v>
      </c>
      <c r="AQ51" s="117">
        <f>SUMIF('2024 Budget Expenses Model'!$C:$C,'Summary by Department &amp; Categor'!$D51,'2024 Budget Expenses Model'!T:T)</f>
        <v>0</v>
      </c>
      <c r="AR51" s="117">
        <f t="shared" si="37"/>
        <v>0</v>
      </c>
      <c r="AS51" s="117">
        <f t="shared" si="38"/>
        <v>0</v>
      </c>
      <c r="AT51" s="118">
        <f t="shared" si="39"/>
        <v>0</v>
      </c>
      <c r="AU51" s="117"/>
      <c r="AV51" s="117"/>
      <c r="AW51" s="117"/>
      <c r="AX51" s="117"/>
      <c r="AY51" s="117"/>
      <c r="AZ51" s="117"/>
      <c r="BA51" s="117"/>
      <c r="BB51" s="117"/>
      <c r="BC51" s="117"/>
      <c r="BD51" s="117"/>
      <c r="BE51" s="117"/>
      <c r="BF51" s="117"/>
      <c r="BG51" s="117">
        <f t="shared" si="40"/>
        <v>0</v>
      </c>
      <c r="BH51" s="117">
        <f t="shared" si="41"/>
        <v>0</v>
      </c>
      <c r="BI51" s="118">
        <f t="shared" si="42"/>
        <v>0</v>
      </c>
      <c r="BJ51" s="120"/>
      <c r="BK51" s="117">
        <f t="shared" si="59"/>
        <v>0</v>
      </c>
      <c r="BL51" s="120"/>
      <c r="BM51" s="112"/>
      <c r="BN51" s="80"/>
      <c r="BO51" s="80"/>
      <c r="BP51" s="80"/>
      <c r="BQ51" s="80"/>
      <c r="BR51" s="80"/>
      <c r="BS51" s="80"/>
      <c r="BT51" s="80"/>
      <c r="BU51" s="80"/>
      <c r="BV51" s="80"/>
      <c r="BW51" s="80"/>
      <c r="BX51" s="80"/>
      <c r="BY51" s="80"/>
      <c r="BZ51" s="80"/>
      <c r="CA51" s="80"/>
      <c r="CB51" s="80"/>
      <c r="CC51" s="80"/>
      <c r="CD51" s="80"/>
      <c r="CE51" s="80"/>
      <c r="CF51" s="80"/>
      <c r="CG51" s="80"/>
      <c r="CH51" s="80"/>
      <c r="CI51" s="80"/>
      <c r="CJ51" s="80"/>
      <c r="CK51" s="80"/>
      <c r="CL51" s="80"/>
      <c r="CM51" s="80"/>
      <c r="CN51" s="80"/>
      <c r="CO51" s="80"/>
      <c r="CP51" s="80"/>
      <c r="CQ51" s="80"/>
      <c r="CR51" s="80"/>
      <c r="CS51" s="80"/>
      <c r="CT51" s="80"/>
      <c r="CU51" s="80"/>
      <c r="CV51" s="80"/>
      <c r="CW51" s="80"/>
      <c r="CX51" s="80"/>
      <c r="CY51" s="80"/>
      <c r="CZ51" s="80"/>
      <c r="DA51" s="80"/>
      <c r="DB51" s="80"/>
      <c r="DC51" s="80"/>
      <c r="DD51" s="80"/>
      <c r="DE51" s="80"/>
      <c r="DF51" s="80"/>
      <c r="DG51" s="80"/>
      <c r="DH51" s="80"/>
      <c r="DI51" s="80"/>
      <c r="DJ51" s="80"/>
      <c r="DK51" s="80"/>
      <c r="DL51" s="80"/>
      <c r="DM51" s="80"/>
      <c r="DN51" s="80"/>
      <c r="DO51" s="80"/>
      <c r="DP51" s="80"/>
      <c r="DQ51" s="80"/>
      <c r="DR51" s="80"/>
      <c r="DS51" s="80"/>
      <c r="DT51" s="80"/>
    </row>
    <row r="52" ht="12.75" hidden="1" customHeight="1" outlineLevel="1">
      <c r="A52" s="113"/>
      <c r="B52" s="114" t="s">
        <v>78</v>
      </c>
      <c r="C52" s="81">
        <v>5.0</v>
      </c>
      <c r="D52" s="81" t="str">
        <f t="shared" si="58"/>
        <v>045</v>
      </c>
      <c r="E52" s="113"/>
      <c r="F52" s="115" t="s">
        <v>101</v>
      </c>
      <c r="G52" s="116"/>
      <c r="H52" s="117" t="str">
        <f t="shared" si="27"/>
        <v/>
      </c>
      <c r="I52" s="117">
        <f t="shared" si="28"/>
        <v>0</v>
      </c>
      <c r="J52" s="117">
        <f t="shared" si="29"/>
        <v>0</v>
      </c>
      <c r="K52" s="118">
        <f t="shared" si="30"/>
        <v>0</v>
      </c>
      <c r="L52" s="117" t="str">
        <f t="shared" si="31"/>
        <v/>
      </c>
      <c r="M52" s="117">
        <f t="shared" si="32"/>
        <v>0</v>
      </c>
      <c r="N52" s="118">
        <f t="shared" si="33"/>
        <v>0</v>
      </c>
      <c r="O52" s="117" t="str">
        <f t="shared" si="34"/>
        <v/>
      </c>
      <c r="P52" s="117">
        <f t="shared" si="35"/>
        <v>0</v>
      </c>
      <c r="Q52" s="118">
        <f t="shared" si="36"/>
        <v>0</v>
      </c>
      <c r="R52" s="119"/>
      <c r="S52" s="117"/>
      <c r="T52" s="117"/>
      <c r="U52" s="117"/>
      <c r="V52" s="117"/>
      <c r="W52" s="117"/>
      <c r="X52" s="117"/>
      <c r="Y52" s="117"/>
      <c r="Z52" s="117"/>
      <c r="AA52" s="117"/>
      <c r="AB52" s="117"/>
      <c r="AC52" s="117"/>
      <c r="AD52" s="117"/>
      <c r="AE52" s="108">
        <v>0.0</v>
      </c>
      <c r="AF52" s="117">
        <f>SUMIF('2024 Budget Expenses Model'!$C:$C,'Summary by Department &amp; Categor'!$D52,'2024 Budget Expenses Model'!I:I)</f>
        <v>0</v>
      </c>
      <c r="AG52" s="117">
        <f>SUMIF('2024 Budget Expenses Model'!$C:$C,'Summary by Department &amp; Categor'!$D52,'2024 Budget Expenses Model'!J:J)</f>
        <v>0</v>
      </c>
      <c r="AH52" s="117">
        <f>SUMIF('2024 Budget Expenses Model'!$C:$C,'Summary by Department &amp; Categor'!$D52,'2024 Budget Expenses Model'!K:K)</f>
        <v>0</v>
      </c>
      <c r="AI52" s="117">
        <f>SUMIF('2024 Budget Expenses Model'!$C:$C,'Summary by Department &amp; Categor'!$D52,'2024 Budget Expenses Model'!L:L)</f>
        <v>0</v>
      </c>
      <c r="AJ52" s="117">
        <f>SUMIF('2024 Budget Expenses Model'!$C:$C,'Summary by Department &amp; Categor'!$D52,'2024 Budget Expenses Model'!M:M)</f>
        <v>0</v>
      </c>
      <c r="AK52" s="117">
        <f>SUMIF('2024 Budget Expenses Model'!$C:$C,'Summary by Department &amp; Categor'!$D52,'2024 Budget Expenses Model'!N:N)</f>
        <v>0</v>
      </c>
      <c r="AL52" s="117">
        <f>SUMIF('2024 Budget Expenses Model'!$C:$C,'Summary by Department &amp; Categor'!$D52,'2024 Budget Expenses Model'!O:O)</f>
        <v>0</v>
      </c>
      <c r="AM52" s="117">
        <f>SUMIF('2024 Budget Expenses Model'!$C:$C,'Summary by Department &amp; Categor'!$D52,'2024 Budget Expenses Model'!P:P)</f>
        <v>0</v>
      </c>
      <c r="AN52" s="117">
        <f>SUMIF('2024 Budget Expenses Model'!$C:$C,'Summary by Department &amp; Categor'!$D52,'2024 Budget Expenses Model'!Q:Q)</f>
        <v>0</v>
      </c>
      <c r="AO52" s="117">
        <f>SUMIF('2024 Budget Expenses Model'!$C:$C,'Summary by Department &amp; Categor'!$D52,'2024 Budget Expenses Model'!R:R)</f>
        <v>0</v>
      </c>
      <c r="AP52" s="117">
        <f>SUMIF('2024 Budget Expenses Model'!$C:$C,'Summary by Department &amp; Categor'!$D52,'2024 Budget Expenses Model'!S:S)</f>
        <v>0</v>
      </c>
      <c r="AQ52" s="117">
        <f>SUMIF('2024 Budget Expenses Model'!$C:$C,'Summary by Department &amp; Categor'!$D52,'2024 Budget Expenses Model'!T:T)</f>
        <v>0</v>
      </c>
      <c r="AR52" s="117">
        <f t="shared" si="37"/>
        <v>0</v>
      </c>
      <c r="AS52" s="117">
        <f t="shared" si="38"/>
        <v>0</v>
      </c>
      <c r="AT52" s="118">
        <f t="shared" si="39"/>
        <v>0</v>
      </c>
      <c r="AU52" s="117"/>
      <c r="AV52" s="117"/>
      <c r="AW52" s="117"/>
      <c r="AX52" s="117"/>
      <c r="AY52" s="117"/>
      <c r="AZ52" s="117"/>
      <c r="BA52" s="117"/>
      <c r="BB52" s="117"/>
      <c r="BC52" s="117"/>
      <c r="BD52" s="117"/>
      <c r="BE52" s="117"/>
      <c r="BF52" s="117"/>
      <c r="BG52" s="117">
        <f t="shared" si="40"/>
        <v>0</v>
      </c>
      <c r="BH52" s="117">
        <f t="shared" si="41"/>
        <v>0</v>
      </c>
      <c r="BI52" s="118">
        <f t="shared" si="42"/>
        <v>0</v>
      </c>
      <c r="BJ52" s="120"/>
      <c r="BK52" s="117">
        <f t="shared" si="59"/>
        <v>0</v>
      </c>
      <c r="BL52" s="120"/>
      <c r="BM52" s="112"/>
      <c r="BN52" s="80"/>
      <c r="BO52" s="80"/>
      <c r="BP52" s="80"/>
      <c r="BQ52" s="80"/>
      <c r="BR52" s="80"/>
      <c r="BS52" s="80"/>
      <c r="BT52" s="80"/>
      <c r="BU52" s="80"/>
      <c r="BV52" s="80"/>
      <c r="BW52" s="80"/>
      <c r="BX52" s="80"/>
      <c r="BY52" s="80"/>
      <c r="BZ52" s="80"/>
      <c r="CA52" s="80"/>
      <c r="CB52" s="80"/>
      <c r="CC52" s="80"/>
      <c r="CD52" s="80"/>
      <c r="CE52" s="80"/>
      <c r="CF52" s="80"/>
      <c r="CG52" s="80"/>
      <c r="CH52" s="80"/>
      <c r="CI52" s="80"/>
      <c r="CJ52" s="80"/>
      <c r="CK52" s="80"/>
      <c r="CL52" s="80"/>
      <c r="CM52" s="80"/>
      <c r="CN52" s="80"/>
      <c r="CO52" s="80"/>
      <c r="CP52" s="80"/>
      <c r="CQ52" s="80"/>
      <c r="CR52" s="80"/>
      <c r="CS52" s="80"/>
      <c r="CT52" s="80"/>
      <c r="CU52" s="80"/>
      <c r="CV52" s="80"/>
      <c r="CW52" s="80"/>
      <c r="CX52" s="80"/>
      <c r="CY52" s="80"/>
      <c r="CZ52" s="80"/>
      <c r="DA52" s="80"/>
      <c r="DB52" s="80"/>
      <c r="DC52" s="80"/>
      <c r="DD52" s="80"/>
      <c r="DE52" s="80"/>
      <c r="DF52" s="80"/>
      <c r="DG52" s="80"/>
      <c r="DH52" s="80"/>
      <c r="DI52" s="80"/>
      <c r="DJ52" s="80"/>
      <c r="DK52" s="80"/>
      <c r="DL52" s="80"/>
      <c r="DM52" s="80"/>
      <c r="DN52" s="80"/>
      <c r="DO52" s="80"/>
      <c r="DP52" s="80"/>
      <c r="DQ52" s="80"/>
      <c r="DR52" s="80"/>
      <c r="DS52" s="80"/>
      <c r="DT52" s="80"/>
    </row>
    <row r="53" ht="12.75" hidden="1" customHeight="1" outlineLevel="1">
      <c r="A53" s="113"/>
      <c r="B53" s="114" t="s">
        <v>78</v>
      </c>
      <c r="C53" s="81">
        <v>6.0</v>
      </c>
      <c r="D53" s="81" t="str">
        <f t="shared" si="58"/>
        <v>046</v>
      </c>
      <c r="E53" s="113"/>
      <c r="F53" s="115" t="s">
        <v>53</v>
      </c>
      <c r="G53" s="116"/>
      <c r="H53" s="117" t="str">
        <f t="shared" si="27"/>
        <v/>
      </c>
      <c r="I53" s="117">
        <f t="shared" si="28"/>
        <v>0</v>
      </c>
      <c r="J53" s="117">
        <f t="shared" si="29"/>
        <v>0</v>
      </c>
      <c r="K53" s="118">
        <f t="shared" si="30"/>
        <v>0</v>
      </c>
      <c r="L53" s="117" t="str">
        <f t="shared" si="31"/>
        <v/>
      </c>
      <c r="M53" s="117">
        <f t="shared" si="32"/>
        <v>0</v>
      </c>
      <c r="N53" s="118">
        <f t="shared" si="33"/>
        <v>0</v>
      </c>
      <c r="O53" s="117" t="str">
        <f t="shared" si="34"/>
        <v/>
      </c>
      <c r="P53" s="117">
        <f t="shared" si="35"/>
        <v>0</v>
      </c>
      <c r="Q53" s="118">
        <f t="shared" si="36"/>
        <v>0</v>
      </c>
      <c r="R53" s="119"/>
      <c r="S53" s="117"/>
      <c r="T53" s="117"/>
      <c r="U53" s="117"/>
      <c r="V53" s="117"/>
      <c r="W53" s="117"/>
      <c r="X53" s="117"/>
      <c r="Y53" s="117"/>
      <c r="Z53" s="117"/>
      <c r="AA53" s="117"/>
      <c r="AB53" s="117"/>
      <c r="AC53" s="117"/>
      <c r="AD53" s="117"/>
      <c r="AE53" s="108">
        <v>12830.52</v>
      </c>
      <c r="AF53" s="117">
        <f>SUMIF('2024 Budget Expenses Model'!$C:$C,'Summary by Department &amp; Categor'!$D53,'2024 Budget Expenses Model'!I:I)</f>
        <v>0</v>
      </c>
      <c r="AG53" s="117">
        <f>SUMIF('2024 Budget Expenses Model'!$C:$C,'Summary by Department &amp; Categor'!$D53,'2024 Budget Expenses Model'!J:J)</f>
        <v>0</v>
      </c>
      <c r="AH53" s="117">
        <f>SUMIF('2024 Budget Expenses Model'!$C:$C,'Summary by Department &amp; Categor'!$D53,'2024 Budget Expenses Model'!K:K)</f>
        <v>0</v>
      </c>
      <c r="AI53" s="117">
        <f>SUMIF('2024 Budget Expenses Model'!$C:$C,'Summary by Department &amp; Categor'!$D53,'2024 Budget Expenses Model'!L:L)</f>
        <v>0</v>
      </c>
      <c r="AJ53" s="117">
        <f>SUMIF('2024 Budget Expenses Model'!$C:$C,'Summary by Department &amp; Categor'!$D53,'2024 Budget Expenses Model'!M:M)</f>
        <v>0</v>
      </c>
      <c r="AK53" s="117">
        <f>SUMIF('2024 Budget Expenses Model'!$C:$C,'Summary by Department &amp; Categor'!$D53,'2024 Budget Expenses Model'!N:N)</f>
        <v>0</v>
      </c>
      <c r="AL53" s="117">
        <f>SUMIF('2024 Budget Expenses Model'!$C:$C,'Summary by Department &amp; Categor'!$D53,'2024 Budget Expenses Model'!O:O)</f>
        <v>0</v>
      </c>
      <c r="AM53" s="117">
        <f>SUMIF('2024 Budget Expenses Model'!$C:$C,'Summary by Department &amp; Categor'!$D53,'2024 Budget Expenses Model'!P:P)</f>
        <v>0</v>
      </c>
      <c r="AN53" s="117">
        <f>SUMIF('2024 Budget Expenses Model'!$C:$C,'Summary by Department &amp; Categor'!$D53,'2024 Budget Expenses Model'!Q:Q)</f>
        <v>0</v>
      </c>
      <c r="AO53" s="117">
        <f>SUMIF('2024 Budget Expenses Model'!$C:$C,'Summary by Department &amp; Categor'!$D53,'2024 Budget Expenses Model'!R:R)</f>
        <v>0</v>
      </c>
      <c r="AP53" s="117">
        <f>SUMIF('2024 Budget Expenses Model'!$C:$C,'Summary by Department &amp; Categor'!$D53,'2024 Budget Expenses Model'!S:S)</f>
        <v>0</v>
      </c>
      <c r="AQ53" s="117">
        <f>SUMIF('2024 Budget Expenses Model'!$C:$C,'Summary by Department &amp; Categor'!$D53,'2024 Budget Expenses Model'!T:T)</f>
        <v>0</v>
      </c>
      <c r="AR53" s="117">
        <f t="shared" si="37"/>
        <v>0</v>
      </c>
      <c r="AS53" s="117">
        <f t="shared" si="38"/>
        <v>12830.52</v>
      </c>
      <c r="AT53" s="118">
        <f t="shared" si="39"/>
        <v>0</v>
      </c>
      <c r="AU53" s="117"/>
      <c r="AV53" s="117"/>
      <c r="AW53" s="117"/>
      <c r="AX53" s="117"/>
      <c r="AY53" s="117"/>
      <c r="AZ53" s="117"/>
      <c r="BA53" s="117"/>
      <c r="BB53" s="117"/>
      <c r="BC53" s="117"/>
      <c r="BD53" s="117"/>
      <c r="BE53" s="117"/>
      <c r="BF53" s="117"/>
      <c r="BG53" s="117">
        <f t="shared" si="40"/>
        <v>0</v>
      </c>
      <c r="BH53" s="117">
        <f t="shared" si="41"/>
        <v>12830.52</v>
      </c>
      <c r="BI53" s="118">
        <f t="shared" si="42"/>
        <v>0</v>
      </c>
      <c r="BJ53" s="120"/>
      <c r="BK53" s="117">
        <f t="shared" si="59"/>
        <v>0</v>
      </c>
      <c r="BL53" s="120"/>
      <c r="BM53" s="112"/>
      <c r="BN53" s="80"/>
      <c r="BO53" s="80"/>
      <c r="BP53" s="80"/>
      <c r="BQ53" s="80"/>
      <c r="BR53" s="80"/>
      <c r="BS53" s="80"/>
      <c r="BT53" s="80"/>
      <c r="BU53" s="80"/>
      <c r="BV53" s="80"/>
      <c r="BW53" s="80"/>
      <c r="BX53" s="80"/>
      <c r="BY53" s="80"/>
      <c r="BZ53" s="80"/>
      <c r="CA53" s="80"/>
      <c r="CB53" s="80"/>
      <c r="CC53" s="80"/>
      <c r="CD53" s="80"/>
      <c r="CE53" s="80"/>
      <c r="CF53" s="80"/>
      <c r="CG53" s="80"/>
      <c r="CH53" s="80"/>
      <c r="CI53" s="80"/>
      <c r="CJ53" s="80"/>
      <c r="CK53" s="80"/>
      <c r="CL53" s="80"/>
      <c r="CM53" s="80"/>
      <c r="CN53" s="80"/>
      <c r="CO53" s="80"/>
      <c r="CP53" s="80"/>
      <c r="CQ53" s="80"/>
      <c r="CR53" s="80"/>
      <c r="CS53" s="80"/>
      <c r="CT53" s="80"/>
      <c r="CU53" s="80"/>
      <c r="CV53" s="80"/>
      <c r="CW53" s="80"/>
      <c r="CX53" s="80"/>
      <c r="CY53" s="80"/>
      <c r="CZ53" s="80"/>
      <c r="DA53" s="80"/>
      <c r="DB53" s="80"/>
      <c r="DC53" s="80"/>
      <c r="DD53" s="80"/>
      <c r="DE53" s="80"/>
      <c r="DF53" s="80"/>
      <c r="DG53" s="80"/>
      <c r="DH53" s="80"/>
      <c r="DI53" s="80"/>
      <c r="DJ53" s="80"/>
      <c r="DK53" s="80"/>
      <c r="DL53" s="80"/>
      <c r="DM53" s="80"/>
      <c r="DN53" s="80"/>
      <c r="DO53" s="80"/>
      <c r="DP53" s="80"/>
      <c r="DQ53" s="80"/>
      <c r="DR53" s="80"/>
      <c r="DS53" s="80"/>
      <c r="DT53" s="80"/>
    </row>
    <row r="54" ht="12.75" hidden="1" customHeight="1" outlineLevel="1">
      <c r="A54" s="113"/>
      <c r="B54" s="114" t="s">
        <v>78</v>
      </c>
      <c r="C54" s="81">
        <v>7.0</v>
      </c>
      <c r="D54" s="81" t="str">
        <f t="shared" si="58"/>
        <v>047</v>
      </c>
      <c r="E54" s="113"/>
      <c r="F54" s="115" t="s">
        <v>84</v>
      </c>
      <c r="G54" s="116"/>
      <c r="H54" s="117" t="str">
        <f t="shared" si="27"/>
        <v/>
      </c>
      <c r="I54" s="117">
        <f t="shared" si="28"/>
        <v>0</v>
      </c>
      <c r="J54" s="117">
        <f t="shared" si="29"/>
        <v>0</v>
      </c>
      <c r="K54" s="118">
        <f t="shared" si="30"/>
        <v>0</v>
      </c>
      <c r="L54" s="117" t="str">
        <f t="shared" si="31"/>
        <v/>
      </c>
      <c r="M54" s="117">
        <f t="shared" si="32"/>
        <v>0</v>
      </c>
      <c r="N54" s="118">
        <f t="shared" si="33"/>
        <v>0</v>
      </c>
      <c r="O54" s="117" t="str">
        <f t="shared" si="34"/>
        <v/>
      </c>
      <c r="P54" s="117">
        <f t="shared" si="35"/>
        <v>0</v>
      </c>
      <c r="Q54" s="118">
        <f t="shared" si="36"/>
        <v>0</v>
      </c>
      <c r="R54" s="119"/>
      <c r="S54" s="117"/>
      <c r="T54" s="117"/>
      <c r="U54" s="117"/>
      <c r="V54" s="117"/>
      <c r="W54" s="117"/>
      <c r="X54" s="117"/>
      <c r="Y54" s="117"/>
      <c r="Z54" s="117"/>
      <c r="AA54" s="117"/>
      <c r="AB54" s="117"/>
      <c r="AC54" s="117"/>
      <c r="AD54" s="117"/>
      <c r="AE54" s="108">
        <v>3502.99</v>
      </c>
      <c r="AF54" s="117">
        <f>SUMIF('2024 Budget Expenses Model'!$C:$C,'Summary by Department &amp; Categor'!$D54,'2024 Budget Expenses Model'!I:I)</f>
        <v>0</v>
      </c>
      <c r="AG54" s="117">
        <f>SUMIF('2024 Budget Expenses Model'!$C:$C,'Summary by Department &amp; Categor'!$D54,'2024 Budget Expenses Model'!J:J)</f>
        <v>0</v>
      </c>
      <c r="AH54" s="117">
        <f>SUMIF('2024 Budget Expenses Model'!$C:$C,'Summary by Department &amp; Categor'!$D54,'2024 Budget Expenses Model'!K:K)</f>
        <v>0</v>
      </c>
      <c r="AI54" s="117">
        <f>SUMIF('2024 Budget Expenses Model'!$C:$C,'Summary by Department &amp; Categor'!$D54,'2024 Budget Expenses Model'!L:L)</f>
        <v>0</v>
      </c>
      <c r="AJ54" s="117">
        <f>SUMIF('2024 Budget Expenses Model'!$C:$C,'Summary by Department &amp; Categor'!$D54,'2024 Budget Expenses Model'!M:M)</f>
        <v>0</v>
      </c>
      <c r="AK54" s="117">
        <f>SUMIF('2024 Budget Expenses Model'!$C:$C,'Summary by Department &amp; Categor'!$D54,'2024 Budget Expenses Model'!N:N)</f>
        <v>0</v>
      </c>
      <c r="AL54" s="117">
        <f>SUMIF('2024 Budget Expenses Model'!$C:$C,'Summary by Department &amp; Categor'!$D54,'2024 Budget Expenses Model'!O:O)</f>
        <v>0</v>
      </c>
      <c r="AM54" s="117">
        <f>SUMIF('2024 Budget Expenses Model'!$C:$C,'Summary by Department &amp; Categor'!$D54,'2024 Budget Expenses Model'!P:P)</f>
        <v>0</v>
      </c>
      <c r="AN54" s="117">
        <f>SUMIF('2024 Budget Expenses Model'!$C:$C,'Summary by Department &amp; Categor'!$D54,'2024 Budget Expenses Model'!Q:Q)</f>
        <v>0</v>
      </c>
      <c r="AO54" s="117">
        <f>SUMIF('2024 Budget Expenses Model'!$C:$C,'Summary by Department &amp; Categor'!$D54,'2024 Budget Expenses Model'!R:R)</f>
        <v>0</v>
      </c>
      <c r="AP54" s="117">
        <f>SUMIF('2024 Budget Expenses Model'!$C:$C,'Summary by Department &amp; Categor'!$D54,'2024 Budget Expenses Model'!S:S)</f>
        <v>0</v>
      </c>
      <c r="AQ54" s="117">
        <f>SUMIF('2024 Budget Expenses Model'!$C:$C,'Summary by Department &amp; Categor'!$D54,'2024 Budget Expenses Model'!T:T)</f>
        <v>0</v>
      </c>
      <c r="AR54" s="117">
        <f t="shared" si="37"/>
        <v>0</v>
      </c>
      <c r="AS54" s="117">
        <f t="shared" si="38"/>
        <v>3502.99</v>
      </c>
      <c r="AT54" s="118">
        <f t="shared" si="39"/>
        <v>0</v>
      </c>
      <c r="AU54" s="117"/>
      <c r="AV54" s="117"/>
      <c r="AW54" s="117"/>
      <c r="AX54" s="117"/>
      <c r="AY54" s="117"/>
      <c r="AZ54" s="117"/>
      <c r="BA54" s="117"/>
      <c r="BB54" s="117"/>
      <c r="BC54" s="117"/>
      <c r="BD54" s="117"/>
      <c r="BE54" s="117"/>
      <c r="BF54" s="117"/>
      <c r="BG54" s="117">
        <f t="shared" si="40"/>
        <v>0</v>
      </c>
      <c r="BH54" s="117">
        <f t="shared" si="41"/>
        <v>3502.99</v>
      </c>
      <c r="BI54" s="118">
        <f t="shared" si="42"/>
        <v>0</v>
      </c>
      <c r="BJ54" s="120"/>
      <c r="BK54" s="117">
        <f t="shared" si="59"/>
        <v>0</v>
      </c>
      <c r="BL54" s="120"/>
      <c r="BM54" s="112"/>
      <c r="BN54" s="80"/>
      <c r="BO54" s="80"/>
      <c r="BP54" s="80"/>
      <c r="BQ54" s="80"/>
      <c r="BR54" s="80"/>
      <c r="BS54" s="80"/>
      <c r="BT54" s="80"/>
      <c r="BU54" s="80"/>
      <c r="BV54" s="80"/>
      <c r="BW54" s="80"/>
      <c r="BX54" s="80"/>
      <c r="BY54" s="80"/>
      <c r="BZ54" s="80"/>
      <c r="CA54" s="80"/>
      <c r="CB54" s="80"/>
      <c r="CC54" s="80"/>
      <c r="CD54" s="80"/>
      <c r="CE54" s="80"/>
      <c r="CF54" s="80"/>
      <c r="CG54" s="80"/>
      <c r="CH54" s="80"/>
      <c r="CI54" s="80"/>
      <c r="CJ54" s="80"/>
      <c r="CK54" s="80"/>
      <c r="CL54" s="80"/>
      <c r="CM54" s="80"/>
      <c r="CN54" s="80"/>
      <c r="CO54" s="80"/>
      <c r="CP54" s="80"/>
      <c r="CQ54" s="80"/>
      <c r="CR54" s="80"/>
      <c r="CS54" s="80"/>
      <c r="CT54" s="80"/>
      <c r="CU54" s="80"/>
      <c r="CV54" s="80"/>
      <c r="CW54" s="80"/>
      <c r="CX54" s="80"/>
      <c r="CY54" s="80"/>
      <c r="CZ54" s="80"/>
      <c r="DA54" s="80"/>
      <c r="DB54" s="80"/>
      <c r="DC54" s="80"/>
      <c r="DD54" s="80"/>
      <c r="DE54" s="80"/>
      <c r="DF54" s="80"/>
      <c r="DG54" s="80"/>
      <c r="DH54" s="80"/>
      <c r="DI54" s="80"/>
      <c r="DJ54" s="80"/>
      <c r="DK54" s="80"/>
      <c r="DL54" s="80"/>
      <c r="DM54" s="80"/>
      <c r="DN54" s="80"/>
      <c r="DO54" s="80"/>
      <c r="DP54" s="80"/>
      <c r="DQ54" s="80"/>
      <c r="DR54" s="80"/>
      <c r="DS54" s="80"/>
      <c r="DT54" s="80"/>
    </row>
    <row r="55" ht="12.75" hidden="1" customHeight="1" outlineLevel="1">
      <c r="A55" s="81"/>
      <c r="B55" s="114" t="s">
        <v>78</v>
      </c>
      <c r="C55" s="81">
        <v>8.0</v>
      </c>
      <c r="D55" s="81" t="str">
        <f t="shared" si="58"/>
        <v>048</v>
      </c>
      <c r="E55" s="81"/>
      <c r="F55" s="115" t="s">
        <v>205</v>
      </c>
      <c r="G55" s="107"/>
      <c r="H55" s="117" t="str">
        <f t="shared" si="27"/>
        <v/>
      </c>
      <c r="I55" s="117">
        <f t="shared" si="28"/>
        <v>0</v>
      </c>
      <c r="J55" s="117">
        <f t="shared" si="29"/>
        <v>0</v>
      </c>
      <c r="K55" s="118">
        <f t="shared" si="30"/>
        <v>0</v>
      </c>
      <c r="L55" s="117" t="str">
        <f t="shared" si="31"/>
        <v/>
      </c>
      <c r="M55" s="117">
        <f t="shared" si="32"/>
        <v>0</v>
      </c>
      <c r="N55" s="118">
        <f t="shared" si="33"/>
        <v>0</v>
      </c>
      <c r="O55" s="117" t="str">
        <f t="shared" si="34"/>
        <v/>
      </c>
      <c r="P55" s="117">
        <f t="shared" si="35"/>
        <v>0</v>
      </c>
      <c r="Q55" s="118">
        <f t="shared" si="36"/>
        <v>0</v>
      </c>
      <c r="R55" s="110"/>
      <c r="S55" s="108"/>
      <c r="T55" s="108"/>
      <c r="U55" s="108"/>
      <c r="V55" s="108"/>
      <c r="W55" s="108"/>
      <c r="X55" s="108"/>
      <c r="Y55" s="108"/>
      <c r="Z55" s="108"/>
      <c r="AA55" s="108"/>
      <c r="AB55" s="108"/>
      <c r="AC55" s="108"/>
      <c r="AD55" s="108"/>
      <c r="AE55" s="108">
        <f>SUMIF($S$8:$AD$8,"yes",$S55:$AD55)</f>
        <v>0</v>
      </c>
      <c r="AF55" s="117">
        <f>SUMIF('2024 Budget Expenses Model'!$C:$C,'Summary by Department &amp; Categor'!$D55,'2024 Budget Expenses Model'!I:I)</f>
        <v>0</v>
      </c>
      <c r="AG55" s="117">
        <f>SUMIF('2024 Budget Expenses Model'!$C:$C,'Summary by Department &amp; Categor'!$D55,'2024 Budget Expenses Model'!J:J)</f>
        <v>0</v>
      </c>
      <c r="AH55" s="117">
        <f>SUMIF('2024 Budget Expenses Model'!$C:$C,'Summary by Department &amp; Categor'!$D55,'2024 Budget Expenses Model'!K:K)</f>
        <v>0</v>
      </c>
      <c r="AI55" s="117">
        <f>SUMIF('2024 Budget Expenses Model'!$C:$C,'Summary by Department &amp; Categor'!$D55,'2024 Budget Expenses Model'!L:L)</f>
        <v>0</v>
      </c>
      <c r="AJ55" s="117">
        <f>SUMIF('2024 Budget Expenses Model'!$C:$C,'Summary by Department &amp; Categor'!$D55,'2024 Budget Expenses Model'!M:M)</f>
        <v>0</v>
      </c>
      <c r="AK55" s="117">
        <f>SUMIF('2024 Budget Expenses Model'!$C:$C,'Summary by Department &amp; Categor'!$D55,'2024 Budget Expenses Model'!N:N)</f>
        <v>0</v>
      </c>
      <c r="AL55" s="117">
        <f>SUMIF('2024 Budget Expenses Model'!$C:$C,'Summary by Department &amp; Categor'!$D55,'2024 Budget Expenses Model'!O:O)</f>
        <v>0</v>
      </c>
      <c r="AM55" s="117">
        <f>SUMIF('2024 Budget Expenses Model'!$C:$C,'Summary by Department &amp; Categor'!$D55,'2024 Budget Expenses Model'!P:P)</f>
        <v>0</v>
      </c>
      <c r="AN55" s="117">
        <f>SUMIF('2024 Budget Expenses Model'!$C:$C,'Summary by Department &amp; Categor'!$D55,'2024 Budget Expenses Model'!Q:Q)</f>
        <v>0</v>
      </c>
      <c r="AO55" s="117">
        <f>SUMIF('2024 Budget Expenses Model'!$C:$C,'Summary by Department &amp; Categor'!$D55,'2024 Budget Expenses Model'!R:R)</f>
        <v>0</v>
      </c>
      <c r="AP55" s="117">
        <f>SUMIF('2024 Budget Expenses Model'!$C:$C,'Summary by Department &amp; Categor'!$D55,'2024 Budget Expenses Model'!S:S)</f>
        <v>0</v>
      </c>
      <c r="AQ55" s="117">
        <f>SUMIF('2024 Budget Expenses Model'!$C:$C,'Summary by Department &amp; Categor'!$D55,'2024 Budget Expenses Model'!T:T)</f>
        <v>0</v>
      </c>
      <c r="AR55" s="117">
        <f t="shared" si="37"/>
        <v>0</v>
      </c>
      <c r="AS55" s="117">
        <f t="shared" si="38"/>
        <v>0</v>
      </c>
      <c r="AT55" s="118">
        <f t="shared" si="39"/>
        <v>0</v>
      </c>
      <c r="AU55" s="108"/>
      <c r="AV55" s="108"/>
      <c r="AW55" s="108"/>
      <c r="AX55" s="108"/>
      <c r="AY55" s="108"/>
      <c r="AZ55" s="108"/>
      <c r="BA55" s="108"/>
      <c r="BB55" s="108"/>
      <c r="BC55" s="108"/>
      <c r="BD55" s="108"/>
      <c r="BE55" s="108"/>
      <c r="BF55" s="108"/>
      <c r="BG55" s="117">
        <f t="shared" si="40"/>
        <v>0</v>
      </c>
      <c r="BH55" s="117">
        <f t="shared" si="41"/>
        <v>0</v>
      </c>
      <c r="BI55" s="118">
        <f t="shared" si="42"/>
        <v>0</v>
      </c>
      <c r="BJ55" s="111"/>
      <c r="BK55" s="117">
        <f t="shared" si="59"/>
        <v>0</v>
      </c>
      <c r="BL55" s="111"/>
      <c r="BM55" s="112"/>
      <c r="BN55" s="83"/>
      <c r="BO55" s="83"/>
      <c r="BP55" s="83"/>
      <c r="BQ55" s="83"/>
      <c r="BR55" s="83"/>
      <c r="BS55" s="83"/>
      <c r="BT55" s="83"/>
      <c r="BU55" s="83"/>
      <c r="BV55" s="83"/>
      <c r="BW55" s="83"/>
      <c r="BX55" s="83"/>
      <c r="BY55" s="83"/>
      <c r="BZ55" s="83"/>
      <c r="CA55" s="83"/>
      <c r="CB55" s="83"/>
      <c r="CC55" s="83"/>
      <c r="CD55" s="83"/>
      <c r="CE55" s="83"/>
      <c r="CF55" s="83"/>
      <c r="CG55" s="83"/>
      <c r="CH55" s="83"/>
      <c r="CI55" s="83"/>
      <c r="CJ55" s="83"/>
      <c r="CK55" s="83"/>
      <c r="CL55" s="83"/>
      <c r="CM55" s="83"/>
      <c r="CN55" s="83"/>
      <c r="CO55" s="83"/>
      <c r="CP55" s="83"/>
      <c r="CQ55" s="83"/>
      <c r="CR55" s="83"/>
      <c r="CS55" s="83"/>
      <c r="CT55" s="83"/>
      <c r="CU55" s="83"/>
      <c r="CV55" s="83"/>
      <c r="CW55" s="83"/>
      <c r="CX55" s="83"/>
      <c r="CY55" s="83"/>
      <c r="CZ55" s="83"/>
      <c r="DA55" s="83"/>
      <c r="DB55" s="83"/>
      <c r="DC55" s="83"/>
      <c r="DD55" s="83"/>
      <c r="DE55" s="83"/>
      <c r="DF55" s="83"/>
      <c r="DG55" s="83"/>
      <c r="DH55" s="83"/>
      <c r="DI55" s="83"/>
      <c r="DJ55" s="83"/>
      <c r="DK55" s="83"/>
      <c r="DL55" s="83"/>
      <c r="DM55" s="83"/>
      <c r="DN55" s="83"/>
      <c r="DO55" s="83"/>
      <c r="DP55" s="83"/>
      <c r="DQ55" s="83"/>
      <c r="DR55" s="83"/>
      <c r="DS55" s="83"/>
      <c r="DT55" s="83"/>
    </row>
    <row r="56" ht="12.75" customHeight="1" collapsed="1">
      <c r="A56" s="113"/>
      <c r="B56" s="113"/>
      <c r="C56" s="113"/>
      <c r="D56" s="81"/>
      <c r="E56" s="113"/>
      <c r="F56" s="121" t="s">
        <v>212</v>
      </c>
      <c r="G56" s="116"/>
      <c r="H56" s="108">
        <f t="shared" si="27"/>
        <v>0</v>
      </c>
      <c r="I56" s="108">
        <f t="shared" si="28"/>
        <v>0</v>
      </c>
      <c r="J56" s="108">
        <f t="shared" si="29"/>
        <v>0</v>
      </c>
      <c r="K56" s="109">
        <f t="shared" si="30"/>
        <v>0</v>
      </c>
      <c r="L56" s="108">
        <f t="shared" si="31"/>
        <v>0</v>
      </c>
      <c r="M56" s="108">
        <f t="shared" si="32"/>
        <v>0</v>
      </c>
      <c r="N56" s="109">
        <f t="shared" si="33"/>
        <v>0</v>
      </c>
      <c r="O56" s="108">
        <f t="shared" si="34"/>
        <v>0</v>
      </c>
      <c r="P56" s="108">
        <f t="shared" si="35"/>
        <v>0</v>
      </c>
      <c r="Q56" s="109">
        <f t="shared" si="36"/>
        <v>0</v>
      </c>
      <c r="R56" s="119"/>
      <c r="S56" s="108">
        <f t="shared" ref="S56:AD56" si="60">SUM(S57:S64)</f>
        <v>0</v>
      </c>
      <c r="T56" s="108">
        <f t="shared" si="60"/>
        <v>0</v>
      </c>
      <c r="U56" s="108">
        <f t="shared" si="60"/>
        <v>0</v>
      </c>
      <c r="V56" s="108">
        <f t="shared" si="60"/>
        <v>0</v>
      </c>
      <c r="W56" s="108">
        <f t="shared" si="60"/>
        <v>0</v>
      </c>
      <c r="X56" s="108">
        <f t="shared" si="60"/>
        <v>0</v>
      </c>
      <c r="Y56" s="108">
        <f t="shared" si="60"/>
        <v>0</v>
      </c>
      <c r="Z56" s="108">
        <f t="shared" si="60"/>
        <v>0</v>
      </c>
      <c r="AA56" s="108">
        <f t="shared" si="60"/>
        <v>0</v>
      </c>
      <c r="AB56" s="108">
        <f t="shared" si="60"/>
        <v>0</v>
      </c>
      <c r="AC56" s="108">
        <f t="shared" si="60"/>
        <v>0</v>
      </c>
      <c r="AD56" s="108">
        <f t="shared" si="60"/>
        <v>0</v>
      </c>
      <c r="AE56" s="108">
        <v>70350.0</v>
      </c>
      <c r="AF56" s="108">
        <f t="shared" ref="AF56:AQ56" si="61">SUM(AF57:AF64)</f>
        <v>0</v>
      </c>
      <c r="AG56" s="108">
        <f t="shared" si="61"/>
        <v>0</v>
      </c>
      <c r="AH56" s="108">
        <f t="shared" si="61"/>
        <v>0</v>
      </c>
      <c r="AI56" s="108">
        <f t="shared" si="61"/>
        <v>0</v>
      </c>
      <c r="AJ56" s="108">
        <f t="shared" si="61"/>
        <v>0</v>
      </c>
      <c r="AK56" s="108">
        <f t="shared" si="61"/>
        <v>0</v>
      </c>
      <c r="AL56" s="108">
        <f t="shared" si="61"/>
        <v>0</v>
      </c>
      <c r="AM56" s="108">
        <f t="shared" si="61"/>
        <v>0</v>
      </c>
      <c r="AN56" s="108">
        <f t="shared" si="61"/>
        <v>0</v>
      </c>
      <c r="AO56" s="108">
        <f t="shared" si="61"/>
        <v>0</v>
      </c>
      <c r="AP56" s="108">
        <f t="shared" si="61"/>
        <v>0</v>
      </c>
      <c r="AQ56" s="108">
        <f t="shared" si="61"/>
        <v>0</v>
      </c>
      <c r="AR56" s="108">
        <f t="shared" si="37"/>
        <v>0</v>
      </c>
      <c r="AS56" s="108">
        <f t="shared" si="38"/>
        <v>70350</v>
      </c>
      <c r="AT56" s="109">
        <f t="shared" si="39"/>
        <v>0</v>
      </c>
      <c r="AU56" s="108">
        <f t="shared" ref="AU56:BF56" si="62">SUM(AU57:AU64)</f>
        <v>0</v>
      </c>
      <c r="AV56" s="108">
        <f t="shared" si="62"/>
        <v>0</v>
      </c>
      <c r="AW56" s="108">
        <f t="shared" si="62"/>
        <v>0</v>
      </c>
      <c r="AX56" s="108">
        <f t="shared" si="62"/>
        <v>0</v>
      </c>
      <c r="AY56" s="108">
        <f t="shared" si="62"/>
        <v>0</v>
      </c>
      <c r="AZ56" s="108">
        <f t="shared" si="62"/>
        <v>0</v>
      </c>
      <c r="BA56" s="108">
        <f t="shared" si="62"/>
        <v>0</v>
      </c>
      <c r="BB56" s="108">
        <f t="shared" si="62"/>
        <v>0</v>
      </c>
      <c r="BC56" s="108">
        <f t="shared" si="62"/>
        <v>0</v>
      </c>
      <c r="BD56" s="108">
        <f t="shared" si="62"/>
        <v>0</v>
      </c>
      <c r="BE56" s="108">
        <f t="shared" si="62"/>
        <v>0</v>
      </c>
      <c r="BF56" s="108">
        <f t="shared" si="62"/>
        <v>0</v>
      </c>
      <c r="BG56" s="108">
        <f t="shared" si="40"/>
        <v>0</v>
      </c>
      <c r="BH56" s="108">
        <f t="shared" si="41"/>
        <v>70350</v>
      </c>
      <c r="BI56" s="109">
        <f t="shared" si="42"/>
        <v>0</v>
      </c>
      <c r="BJ56" s="120"/>
      <c r="BK56" s="108">
        <f>SUM(BK57:BK64)</f>
        <v>0</v>
      </c>
      <c r="BL56" s="120"/>
      <c r="BM56" s="112"/>
      <c r="BN56" s="80"/>
      <c r="BO56" s="80"/>
      <c r="BP56" s="80"/>
      <c r="BQ56" s="80"/>
      <c r="BR56" s="80"/>
      <c r="BS56" s="80"/>
      <c r="BT56" s="80"/>
      <c r="BU56" s="80"/>
      <c r="BV56" s="80"/>
      <c r="BW56" s="80"/>
      <c r="BX56" s="80"/>
      <c r="BY56" s="80"/>
      <c r="BZ56" s="80"/>
      <c r="CA56" s="80"/>
      <c r="CB56" s="80"/>
      <c r="CC56" s="80"/>
      <c r="CD56" s="80"/>
      <c r="CE56" s="80"/>
      <c r="CF56" s="80"/>
      <c r="CG56" s="80"/>
      <c r="CH56" s="80"/>
      <c r="CI56" s="80"/>
      <c r="CJ56" s="80"/>
      <c r="CK56" s="80"/>
      <c r="CL56" s="80"/>
      <c r="CM56" s="80"/>
      <c r="CN56" s="80"/>
      <c r="CO56" s="80"/>
      <c r="CP56" s="80"/>
      <c r="CQ56" s="80"/>
      <c r="CR56" s="80"/>
      <c r="CS56" s="80"/>
      <c r="CT56" s="80"/>
      <c r="CU56" s="80"/>
      <c r="CV56" s="80"/>
      <c r="CW56" s="80"/>
      <c r="CX56" s="80"/>
      <c r="CY56" s="80"/>
      <c r="CZ56" s="80"/>
      <c r="DA56" s="80"/>
      <c r="DB56" s="80"/>
      <c r="DC56" s="80"/>
      <c r="DD56" s="80"/>
      <c r="DE56" s="80"/>
      <c r="DF56" s="80"/>
      <c r="DG56" s="80"/>
      <c r="DH56" s="80"/>
      <c r="DI56" s="80"/>
      <c r="DJ56" s="80"/>
      <c r="DK56" s="80"/>
      <c r="DL56" s="80"/>
      <c r="DM56" s="80"/>
      <c r="DN56" s="80"/>
      <c r="DO56" s="80"/>
      <c r="DP56" s="80"/>
      <c r="DQ56" s="80"/>
      <c r="DR56" s="80"/>
      <c r="DS56" s="80"/>
      <c r="DT56" s="80"/>
    </row>
    <row r="57" ht="12.75" hidden="1" customHeight="1" outlineLevel="1">
      <c r="A57" s="113"/>
      <c r="B57" s="114" t="s">
        <v>82</v>
      </c>
      <c r="C57" s="81">
        <v>2.0</v>
      </c>
      <c r="D57" s="81" t="str">
        <f t="shared" ref="D57:D64" si="63">CONCATENATE(B57,C57)</f>
        <v>052</v>
      </c>
      <c r="E57" s="113"/>
      <c r="F57" s="115" t="s">
        <v>34</v>
      </c>
      <c r="G57" s="116"/>
      <c r="H57" s="117" t="str">
        <f t="shared" si="27"/>
        <v/>
      </c>
      <c r="I57" s="117">
        <f t="shared" si="28"/>
        <v>0</v>
      </c>
      <c r="J57" s="117">
        <f t="shared" si="29"/>
        <v>0</v>
      </c>
      <c r="K57" s="118">
        <f t="shared" si="30"/>
        <v>0</v>
      </c>
      <c r="L57" s="117" t="str">
        <f t="shared" si="31"/>
        <v/>
      </c>
      <c r="M57" s="117">
        <f t="shared" si="32"/>
        <v>0</v>
      </c>
      <c r="N57" s="118">
        <f t="shared" si="33"/>
        <v>0</v>
      </c>
      <c r="O57" s="117" t="str">
        <f t="shared" si="34"/>
        <v/>
      </c>
      <c r="P57" s="117">
        <f t="shared" si="35"/>
        <v>0</v>
      </c>
      <c r="Q57" s="118">
        <f t="shared" si="36"/>
        <v>0</v>
      </c>
      <c r="R57" s="119"/>
      <c r="S57" s="117"/>
      <c r="T57" s="117"/>
      <c r="U57" s="117"/>
      <c r="V57" s="117"/>
      <c r="W57" s="117"/>
      <c r="X57" s="117"/>
      <c r="Y57" s="117"/>
      <c r="Z57" s="117"/>
      <c r="AA57" s="117"/>
      <c r="AB57" s="117"/>
      <c r="AC57" s="117"/>
      <c r="AD57" s="117"/>
      <c r="AE57" s="108">
        <v>0.0</v>
      </c>
      <c r="AF57" s="117">
        <f>SUMIF('2024 Budget Expenses Model'!$C:$C,'Summary by Department &amp; Categor'!$D57,'2024 Budget Expenses Model'!I:I)</f>
        <v>0</v>
      </c>
      <c r="AG57" s="117">
        <f>SUMIF('2024 Budget Expenses Model'!$C:$C,'Summary by Department &amp; Categor'!$D57,'2024 Budget Expenses Model'!J:J)</f>
        <v>0</v>
      </c>
      <c r="AH57" s="117">
        <f>SUMIF('2024 Budget Expenses Model'!$C:$C,'Summary by Department &amp; Categor'!$D57,'2024 Budget Expenses Model'!K:K)</f>
        <v>0</v>
      </c>
      <c r="AI57" s="117">
        <f>SUMIF('2024 Budget Expenses Model'!$C:$C,'Summary by Department &amp; Categor'!$D57,'2024 Budget Expenses Model'!L:L)</f>
        <v>0</v>
      </c>
      <c r="AJ57" s="117">
        <f>SUMIF('2024 Budget Expenses Model'!$C:$C,'Summary by Department &amp; Categor'!$D57,'2024 Budget Expenses Model'!M:M)</f>
        <v>0</v>
      </c>
      <c r="AK57" s="117">
        <f>SUMIF('2024 Budget Expenses Model'!$C:$C,'Summary by Department &amp; Categor'!$D57,'2024 Budget Expenses Model'!N:N)</f>
        <v>0</v>
      </c>
      <c r="AL57" s="117">
        <f>SUMIF('2024 Budget Expenses Model'!$C:$C,'Summary by Department &amp; Categor'!$D57,'2024 Budget Expenses Model'!O:O)</f>
        <v>0</v>
      </c>
      <c r="AM57" s="117">
        <f>SUMIF('2024 Budget Expenses Model'!$C:$C,'Summary by Department &amp; Categor'!$D57,'2024 Budget Expenses Model'!P:P)</f>
        <v>0</v>
      </c>
      <c r="AN57" s="117">
        <f>SUMIF('2024 Budget Expenses Model'!$C:$C,'Summary by Department &amp; Categor'!$D57,'2024 Budget Expenses Model'!Q:Q)</f>
        <v>0</v>
      </c>
      <c r="AO57" s="117">
        <f>SUMIF('2024 Budget Expenses Model'!$C:$C,'Summary by Department &amp; Categor'!$D57,'2024 Budget Expenses Model'!R:R)</f>
        <v>0</v>
      </c>
      <c r="AP57" s="117">
        <f>SUMIF('2024 Budget Expenses Model'!$C:$C,'Summary by Department &amp; Categor'!$D57,'2024 Budget Expenses Model'!S:S)</f>
        <v>0</v>
      </c>
      <c r="AQ57" s="117">
        <f>SUMIF('2024 Budget Expenses Model'!$C:$C,'Summary by Department &amp; Categor'!$D57,'2024 Budget Expenses Model'!T:T)</f>
        <v>0</v>
      </c>
      <c r="AR57" s="117">
        <f t="shared" si="37"/>
        <v>0</v>
      </c>
      <c r="AS57" s="117">
        <f t="shared" si="38"/>
        <v>0</v>
      </c>
      <c r="AT57" s="118">
        <f t="shared" si="39"/>
        <v>0</v>
      </c>
      <c r="AU57" s="117"/>
      <c r="AV57" s="117"/>
      <c r="AW57" s="117"/>
      <c r="AX57" s="117"/>
      <c r="AY57" s="117"/>
      <c r="AZ57" s="117"/>
      <c r="BA57" s="117"/>
      <c r="BB57" s="117"/>
      <c r="BC57" s="117"/>
      <c r="BD57" s="117"/>
      <c r="BE57" s="117"/>
      <c r="BF57" s="117"/>
      <c r="BG57" s="117">
        <f t="shared" si="40"/>
        <v>0</v>
      </c>
      <c r="BH57" s="117">
        <f t="shared" si="41"/>
        <v>0</v>
      </c>
      <c r="BI57" s="118">
        <f t="shared" si="42"/>
        <v>0</v>
      </c>
      <c r="BJ57" s="120"/>
      <c r="BK57" s="117">
        <f t="shared" ref="BK57:BK64" si="64">SUM(AF57:AQ57)</f>
        <v>0</v>
      </c>
      <c r="BL57" s="120"/>
      <c r="BM57" s="112"/>
      <c r="BN57" s="80"/>
      <c r="BO57" s="80"/>
      <c r="BP57" s="80"/>
      <c r="BQ57" s="80"/>
      <c r="BR57" s="80"/>
      <c r="BS57" s="80"/>
      <c r="BT57" s="80"/>
      <c r="BU57" s="80"/>
      <c r="BV57" s="80"/>
      <c r="BW57" s="80"/>
      <c r="BX57" s="80"/>
      <c r="BY57" s="80"/>
      <c r="BZ57" s="80"/>
      <c r="CA57" s="80"/>
      <c r="CB57" s="80"/>
      <c r="CC57" s="80"/>
      <c r="CD57" s="80"/>
      <c r="CE57" s="80"/>
      <c r="CF57" s="80"/>
      <c r="CG57" s="80"/>
      <c r="CH57" s="80"/>
      <c r="CI57" s="80"/>
      <c r="CJ57" s="80"/>
      <c r="CK57" s="80"/>
      <c r="CL57" s="80"/>
      <c r="CM57" s="80"/>
      <c r="CN57" s="80"/>
      <c r="CO57" s="80"/>
      <c r="CP57" s="80"/>
      <c r="CQ57" s="80"/>
      <c r="CR57" s="80"/>
      <c r="CS57" s="80"/>
      <c r="CT57" s="80"/>
      <c r="CU57" s="80"/>
      <c r="CV57" s="80"/>
      <c r="CW57" s="80"/>
      <c r="CX57" s="80"/>
      <c r="CY57" s="80"/>
      <c r="CZ57" s="80"/>
      <c r="DA57" s="80"/>
      <c r="DB57" s="80"/>
      <c r="DC57" s="80"/>
      <c r="DD57" s="80"/>
      <c r="DE57" s="80"/>
      <c r="DF57" s="80"/>
      <c r="DG57" s="80"/>
      <c r="DH57" s="80"/>
      <c r="DI57" s="80"/>
      <c r="DJ57" s="80"/>
      <c r="DK57" s="80"/>
      <c r="DL57" s="80"/>
      <c r="DM57" s="80"/>
      <c r="DN57" s="80"/>
      <c r="DO57" s="80"/>
      <c r="DP57" s="80"/>
      <c r="DQ57" s="80"/>
      <c r="DR57" s="80"/>
      <c r="DS57" s="80"/>
      <c r="DT57" s="80"/>
    </row>
    <row r="58" ht="12.75" hidden="1" customHeight="1" outlineLevel="1">
      <c r="A58" s="113"/>
      <c r="B58" s="114" t="s">
        <v>82</v>
      </c>
      <c r="C58" s="81">
        <v>1.0</v>
      </c>
      <c r="D58" s="81" t="str">
        <f t="shared" si="63"/>
        <v>051</v>
      </c>
      <c r="E58" s="113"/>
      <c r="F58" s="115" t="s">
        <v>208</v>
      </c>
      <c r="G58" s="116"/>
      <c r="H58" s="117" t="str">
        <f t="shared" si="27"/>
        <v/>
      </c>
      <c r="I58" s="117">
        <f t="shared" si="28"/>
        <v>0</v>
      </c>
      <c r="J58" s="117">
        <f t="shared" si="29"/>
        <v>0</v>
      </c>
      <c r="K58" s="118">
        <f t="shared" si="30"/>
        <v>0</v>
      </c>
      <c r="L58" s="117" t="str">
        <f t="shared" si="31"/>
        <v/>
      </c>
      <c r="M58" s="117">
        <f t="shared" si="32"/>
        <v>0</v>
      </c>
      <c r="N58" s="118">
        <f t="shared" si="33"/>
        <v>0</v>
      </c>
      <c r="O58" s="117" t="str">
        <f t="shared" si="34"/>
        <v/>
      </c>
      <c r="P58" s="117">
        <f t="shared" si="35"/>
        <v>0</v>
      </c>
      <c r="Q58" s="118">
        <f t="shared" si="36"/>
        <v>0</v>
      </c>
      <c r="R58" s="119"/>
      <c r="S58" s="117"/>
      <c r="T58" s="117"/>
      <c r="U58" s="117"/>
      <c r="V58" s="117"/>
      <c r="W58" s="117"/>
      <c r="X58" s="117"/>
      <c r="Y58" s="117"/>
      <c r="Z58" s="117"/>
      <c r="AA58" s="117"/>
      <c r="AB58" s="117"/>
      <c r="AC58" s="117"/>
      <c r="AD58" s="117"/>
      <c r="AE58" s="108">
        <v>0.0</v>
      </c>
      <c r="AF58" s="117">
        <f>SUMIF('2024 Budget Expenses Model'!$C:$C,'Summary by Department &amp; Categor'!$D58,'2024 Budget Expenses Model'!I:I)</f>
        <v>0</v>
      </c>
      <c r="AG58" s="117">
        <f>SUMIF('2024 Budget Expenses Model'!$C:$C,'Summary by Department &amp; Categor'!$D58,'2024 Budget Expenses Model'!J:J)</f>
        <v>0</v>
      </c>
      <c r="AH58" s="117">
        <f>SUMIF('2024 Budget Expenses Model'!$C:$C,'Summary by Department &amp; Categor'!$D58,'2024 Budget Expenses Model'!K:K)</f>
        <v>0</v>
      </c>
      <c r="AI58" s="117">
        <f>SUMIF('2024 Budget Expenses Model'!$C:$C,'Summary by Department &amp; Categor'!$D58,'2024 Budget Expenses Model'!L:L)</f>
        <v>0</v>
      </c>
      <c r="AJ58" s="117">
        <f>SUMIF('2024 Budget Expenses Model'!$C:$C,'Summary by Department &amp; Categor'!$D58,'2024 Budget Expenses Model'!M:M)</f>
        <v>0</v>
      </c>
      <c r="AK58" s="117">
        <f>SUMIF('2024 Budget Expenses Model'!$C:$C,'Summary by Department &amp; Categor'!$D58,'2024 Budget Expenses Model'!N:N)</f>
        <v>0</v>
      </c>
      <c r="AL58" s="117">
        <f>SUMIF('2024 Budget Expenses Model'!$C:$C,'Summary by Department &amp; Categor'!$D58,'2024 Budget Expenses Model'!O:O)</f>
        <v>0</v>
      </c>
      <c r="AM58" s="117">
        <f>SUMIF('2024 Budget Expenses Model'!$C:$C,'Summary by Department &amp; Categor'!$D58,'2024 Budget Expenses Model'!P:P)</f>
        <v>0</v>
      </c>
      <c r="AN58" s="117">
        <f>SUMIF('2024 Budget Expenses Model'!$C:$C,'Summary by Department &amp; Categor'!$D58,'2024 Budget Expenses Model'!Q:Q)</f>
        <v>0</v>
      </c>
      <c r="AO58" s="117">
        <f>SUMIF('2024 Budget Expenses Model'!$C:$C,'Summary by Department &amp; Categor'!$D58,'2024 Budget Expenses Model'!R:R)</f>
        <v>0</v>
      </c>
      <c r="AP58" s="117">
        <f>SUMIF('2024 Budget Expenses Model'!$C:$C,'Summary by Department &amp; Categor'!$D58,'2024 Budget Expenses Model'!S:S)</f>
        <v>0</v>
      </c>
      <c r="AQ58" s="117">
        <f>SUMIF('2024 Budget Expenses Model'!$C:$C,'Summary by Department &amp; Categor'!$D58,'2024 Budget Expenses Model'!T:T)</f>
        <v>0</v>
      </c>
      <c r="AR58" s="117">
        <f t="shared" si="37"/>
        <v>0</v>
      </c>
      <c r="AS58" s="117">
        <f t="shared" si="38"/>
        <v>0</v>
      </c>
      <c r="AT58" s="118">
        <f t="shared" si="39"/>
        <v>0</v>
      </c>
      <c r="AU58" s="117"/>
      <c r="AV58" s="117"/>
      <c r="AW58" s="117"/>
      <c r="AX58" s="117"/>
      <c r="AY58" s="117"/>
      <c r="AZ58" s="117"/>
      <c r="BA58" s="117"/>
      <c r="BB58" s="117"/>
      <c r="BC58" s="117"/>
      <c r="BD58" s="117"/>
      <c r="BE58" s="117"/>
      <c r="BF58" s="117"/>
      <c r="BG58" s="117">
        <f t="shared" si="40"/>
        <v>0</v>
      </c>
      <c r="BH58" s="117">
        <f t="shared" si="41"/>
        <v>0</v>
      </c>
      <c r="BI58" s="118">
        <f t="shared" si="42"/>
        <v>0</v>
      </c>
      <c r="BJ58" s="120"/>
      <c r="BK58" s="117">
        <f t="shared" si="64"/>
        <v>0</v>
      </c>
      <c r="BL58" s="120"/>
      <c r="BM58" s="112"/>
      <c r="BN58" s="80"/>
      <c r="BO58" s="80"/>
      <c r="BP58" s="80"/>
      <c r="BQ58" s="80"/>
      <c r="BR58" s="80"/>
      <c r="BS58" s="80"/>
      <c r="BT58" s="80"/>
      <c r="BU58" s="80"/>
      <c r="BV58" s="80"/>
      <c r="BW58" s="80"/>
      <c r="BX58" s="80"/>
      <c r="BY58" s="80"/>
      <c r="BZ58" s="80"/>
      <c r="CA58" s="80"/>
      <c r="CB58" s="80"/>
      <c r="CC58" s="80"/>
      <c r="CD58" s="80"/>
      <c r="CE58" s="80"/>
      <c r="CF58" s="80"/>
      <c r="CG58" s="80"/>
      <c r="CH58" s="80"/>
      <c r="CI58" s="80"/>
      <c r="CJ58" s="80"/>
      <c r="CK58" s="80"/>
      <c r="CL58" s="80"/>
      <c r="CM58" s="80"/>
      <c r="CN58" s="80"/>
      <c r="CO58" s="80"/>
      <c r="CP58" s="80"/>
      <c r="CQ58" s="80"/>
      <c r="CR58" s="80"/>
      <c r="CS58" s="80"/>
      <c r="CT58" s="80"/>
      <c r="CU58" s="80"/>
      <c r="CV58" s="80"/>
      <c r="CW58" s="80"/>
      <c r="CX58" s="80"/>
      <c r="CY58" s="80"/>
      <c r="CZ58" s="80"/>
      <c r="DA58" s="80"/>
      <c r="DB58" s="80"/>
      <c r="DC58" s="80"/>
      <c r="DD58" s="80"/>
      <c r="DE58" s="80"/>
      <c r="DF58" s="80"/>
      <c r="DG58" s="80"/>
      <c r="DH58" s="80"/>
      <c r="DI58" s="80"/>
      <c r="DJ58" s="80"/>
      <c r="DK58" s="80"/>
      <c r="DL58" s="80"/>
      <c r="DM58" s="80"/>
      <c r="DN58" s="80"/>
      <c r="DO58" s="80"/>
      <c r="DP58" s="80"/>
      <c r="DQ58" s="80"/>
      <c r="DR58" s="80"/>
      <c r="DS58" s="80"/>
      <c r="DT58" s="80"/>
    </row>
    <row r="59" ht="12.75" hidden="1" customHeight="1" outlineLevel="1">
      <c r="A59" s="113"/>
      <c r="B59" s="114" t="s">
        <v>82</v>
      </c>
      <c r="C59" s="81">
        <v>3.0</v>
      </c>
      <c r="D59" s="81" t="str">
        <f t="shared" si="63"/>
        <v>053</v>
      </c>
      <c r="E59" s="113"/>
      <c r="F59" s="115" t="s">
        <v>64</v>
      </c>
      <c r="G59" s="116"/>
      <c r="H59" s="117" t="str">
        <f t="shared" si="27"/>
        <v/>
      </c>
      <c r="I59" s="117">
        <f t="shared" si="28"/>
        <v>0</v>
      </c>
      <c r="J59" s="117">
        <f t="shared" si="29"/>
        <v>0</v>
      </c>
      <c r="K59" s="118">
        <f t="shared" si="30"/>
        <v>0</v>
      </c>
      <c r="L59" s="117" t="str">
        <f t="shared" si="31"/>
        <v/>
      </c>
      <c r="M59" s="117">
        <f t="shared" si="32"/>
        <v>0</v>
      </c>
      <c r="N59" s="118">
        <f t="shared" si="33"/>
        <v>0</v>
      </c>
      <c r="O59" s="117" t="str">
        <f t="shared" si="34"/>
        <v/>
      </c>
      <c r="P59" s="117">
        <f t="shared" si="35"/>
        <v>0</v>
      </c>
      <c r="Q59" s="118">
        <f t="shared" si="36"/>
        <v>0</v>
      </c>
      <c r="R59" s="119"/>
      <c r="S59" s="117"/>
      <c r="T59" s="117"/>
      <c r="U59" s="117"/>
      <c r="V59" s="117"/>
      <c r="W59" s="117"/>
      <c r="X59" s="117"/>
      <c r="Y59" s="117"/>
      <c r="Z59" s="117"/>
      <c r="AA59" s="117"/>
      <c r="AB59" s="117"/>
      <c r="AC59" s="117"/>
      <c r="AD59" s="117"/>
      <c r="AE59" s="108">
        <v>0.0</v>
      </c>
      <c r="AF59" s="117">
        <f>SUMIF('2024 Budget Expenses Model'!$C:$C,'Summary by Department &amp; Categor'!$D59,'2024 Budget Expenses Model'!I:I)</f>
        <v>0</v>
      </c>
      <c r="AG59" s="117">
        <f>SUMIF('2024 Budget Expenses Model'!$C:$C,'Summary by Department &amp; Categor'!$D59,'2024 Budget Expenses Model'!J:J)</f>
        <v>0</v>
      </c>
      <c r="AH59" s="117">
        <f>SUMIF('2024 Budget Expenses Model'!$C:$C,'Summary by Department &amp; Categor'!$D59,'2024 Budget Expenses Model'!K:K)</f>
        <v>0</v>
      </c>
      <c r="AI59" s="117">
        <f>SUMIF('2024 Budget Expenses Model'!$C:$C,'Summary by Department &amp; Categor'!$D59,'2024 Budget Expenses Model'!L:L)</f>
        <v>0</v>
      </c>
      <c r="AJ59" s="117">
        <f>SUMIF('2024 Budget Expenses Model'!$C:$C,'Summary by Department &amp; Categor'!$D59,'2024 Budget Expenses Model'!M:M)</f>
        <v>0</v>
      </c>
      <c r="AK59" s="117">
        <f>SUMIF('2024 Budget Expenses Model'!$C:$C,'Summary by Department &amp; Categor'!$D59,'2024 Budget Expenses Model'!N:N)</f>
        <v>0</v>
      </c>
      <c r="AL59" s="117">
        <f>SUMIF('2024 Budget Expenses Model'!$C:$C,'Summary by Department &amp; Categor'!$D59,'2024 Budget Expenses Model'!O:O)</f>
        <v>0</v>
      </c>
      <c r="AM59" s="117">
        <f>SUMIF('2024 Budget Expenses Model'!$C:$C,'Summary by Department &amp; Categor'!$D59,'2024 Budget Expenses Model'!P:P)</f>
        <v>0</v>
      </c>
      <c r="AN59" s="117">
        <f>SUMIF('2024 Budget Expenses Model'!$C:$C,'Summary by Department &amp; Categor'!$D59,'2024 Budget Expenses Model'!Q:Q)</f>
        <v>0</v>
      </c>
      <c r="AO59" s="117">
        <f>SUMIF('2024 Budget Expenses Model'!$C:$C,'Summary by Department &amp; Categor'!$D59,'2024 Budget Expenses Model'!R:R)</f>
        <v>0</v>
      </c>
      <c r="AP59" s="117">
        <f>SUMIF('2024 Budget Expenses Model'!$C:$C,'Summary by Department &amp; Categor'!$D59,'2024 Budget Expenses Model'!S:S)</f>
        <v>0</v>
      </c>
      <c r="AQ59" s="117">
        <f>SUMIF('2024 Budget Expenses Model'!$C:$C,'Summary by Department &amp; Categor'!$D59,'2024 Budget Expenses Model'!T:T)</f>
        <v>0</v>
      </c>
      <c r="AR59" s="117">
        <f t="shared" si="37"/>
        <v>0</v>
      </c>
      <c r="AS59" s="117">
        <f t="shared" si="38"/>
        <v>0</v>
      </c>
      <c r="AT59" s="118">
        <f t="shared" si="39"/>
        <v>0</v>
      </c>
      <c r="AU59" s="117"/>
      <c r="AV59" s="117"/>
      <c r="AW59" s="117"/>
      <c r="AX59" s="117"/>
      <c r="AY59" s="117"/>
      <c r="AZ59" s="117"/>
      <c r="BA59" s="117"/>
      <c r="BB59" s="117"/>
      <c r="BC59" s="117"/>
      <c r="BD59" s="117"/>
      <c r="BE59" s="117"/>
      <c r="BF59" s="117"/>
      <c r="BG59" s="117">
        <f t="shared" si="40"/>
        <v>0</v>
      </c>
      <c r="BH59" s="117">
        <f t="shared" si="41"/>
        <v>0</v>
      </c>
      <c r="BI59" s="118">
        <f t="shared" si="42"/>
        <v>0</v>
      </c>
      <c r="BJ59" s="120"/>
      <c r="BK59" s="117">
        <f t="shared" si="64"/>
        <v>0</v>
      </c>
      <c r="BL59" s="120"/>
      <c r="BM59" s="112"/>
      <c r="BN59" s="80"/>
      <c r="BO59" s="80"/>
      <c r="BP59" s="80"/>
      <c r="BQ59" s="80"/>
      <c r="BR59" s="80"/>
      <c r="BS59" s="80"/>
      <c r="BT59" s="80"/>
      <c r="BU59" s="80"/>
      <c r="BV59" s="80"/>
      <c r="BW59" s="80"/>
      <c r="BX59" s="80"/>
      <c r="BY59" s="80"/>
      <c r="BZ59" s="80"/>
      <c r="CA59" s="80"/>
      <c r="CB59" s="80"/>
      <c r="CC59" s="80"/>
      <c r="CD59" s="80"/>
      <c r="CE59" s="80"/>
      <c r="CF59" s="80"/>
      <c r="CG59" s="80"/>
      <c r="CH59" s="80"/>
      <c r="CI59" s="80"/>
      <c r="CJ59" s="80"/>
      <c r="CK59" s="80"/>
      <c r="CL59" s="80"/>
      <c r="CM59" s="80"/>
      <c r="CN59" s="80"/>
      <c r="CO59" s="80"/>
      <c r="CP59" s="80"/>
      <c r="CQ59" s="80"/>
      <c r="CR59" s="80"/>
      <c r="CS59" s="80"/>
      <c r="CT59" s="80"/>
      <c r="CU59" s="80"/>
      <c r="CV59" s="80"/>
      <c r="CW59" s="80"/>
      <c r="CX59" s="80"/>
      <c r="CY59" s="80"/>
      <c r="CZ59" s="80"/>
      <c r="DA59" s="80"/>
      <c r="DB59" s="80"/>
      <c r="DC59" s="80"/>
      <c r="DD59" s="80"/>
      <c r="DE59" s="80"/>
      <c r="DF59" s="80"/>
      <c r="DG59" s="80"/>
      <c r="DH59" s="80"/>
      <c r="DI59" s="80"/>
      <c r="DJ59" s="80"/>
      <c r="DK59" s="80"/>
      <c r="DL59" s="80"/>
      <c r="DM59" s="80"/>
      <c r="DN59" s="80"/>
      <c r="DO59" s="80"/>
      <c r="DP59" s="80"/>
      <c r="DQ59" s="80"/>
      <c r="DR59" s="80"/>
      <c r="DS59" s="80"/>
      <c r="DT59" s="80"/>
    </row>
    <row r="60" ht="12.75" hidden="1" customHeight="1" outlineLevel="1">
      <c r="A60" s="81"/>
      <c r="B60" s="114" t="s">
        <v>82</v>
      </c>
      <c r="C60" s="81">
        <v>4.0</v>
      </c>
      <c r="D60" s="81" t="str">
        <f t="shared" si="63"/>
        <v>054</v>
      </c>
      <c r="E60" s="81"/>
      <c r="F60" s="115" t="s">
        <v>61</v>
      </c>
      <c r="G60" s="107"/>
      <c r="H60" s="117" t="str">
        <f t="shared" si="27"/>
        <v/>
      </c>
      <c r="I60" s="117">
        <f t="shared" si="28"/>
        <v>0</v>
      </c>
      <c r="J60" s="117">
        <f t="shared" si="29"/>
        <v>0</v>
      </c>
      <c r="K60" s="118">
        <f t="shared" si="30"/>
        <v>0</v>
      </c>
      <c r="L60" s="117" t="str">
        <f t="shared" si="31"/>
        <v/>
      </c>
      <c r="M60" s="117">
        <f t="shared" si="32"/>
        <v>0</v>
      </c>
      <c r="N60" s="118">
        <f t="shared" si="33"/>
        <v>0</v>
      </c>
      <c r="O60" s="117" t="str">
        <f t="shared" si="34"/>
        <v/>
      </c>
      <c r="P60" s="117">
        <f t="shared" si="35"/>
        <v>0</v>
      </c>
      <c r="Q60" s="118">
        <f t="shared" si="36"/>
        <v>0</v>
      </c>
      <c r="R60" s="110"/>
      <c r="S60" s="108"/>
      <c r="T60" s="108"/>
      <c r="U60" s="108"/>
      <c r="V60" s="108"/>
      <c r="W60" s="108"/>
      <c r="X60" s="108"/>
      <c r="Y60" s="108"/>
      <c r="Z60" s="108"/>
      <c r="AA60" s="108"/>
      <c r="AB60" s="108"/>
      <c r="AC60" s="108"/>
      <c r="AD60" s="108"/>
      <c r="AE60" s="108">
        <v>0.0</v>
      </c>
      <c r="AF60" s="117">
        <f>SUMIF('2024 Budget Expenses Model'!$C:$C,'Summary by Department &amp; Categor'!$D60,'2024 Budget Expenses Model'!I:I)</f>
        <v>0</v>
      </c>
      <c r="AG60" s="117">
        <f>SUMIF('2024 Budget Expenses Model'!$C:$C,'Summary by Department &amp; Categor'!$D60,'2024 Budget Expenses Model'!J:J)</f>
        <v>0</v>
      </c>
      <c r="AH60" s="117">
        <f>SUMIF('2024 Budget Expenses Model'!$C:$C,'Summary by Department &amp; Categor'!$D60,'2024 Budget Expenses Model'!K:K)</f>
        <v>0</v>
      </c>
      <c r="AI60" s="117">
        <f>SUMIF('2024 Budget Expenses Model'!$C:$C,'Summary by Department &amp; Categor'!$D60,'2024 Budget Expenses Model'!L:L)</f>
        <v>0</v>
      </c>
      <c r="AJ60" s="117">
        <f>SUMIF('2024 Budget Expenses Model'!$C:$C,'Summary by Department &amp; Categor'!$D60,'2024 Budget Expenses Model'!M:M)</f>
        <v>0</v>
      </c>
      <c r="AK60" s="117">
        <f>SUMIF('2024 Budget Expenses Model'!$C:$C,'Summary by Department &amp; Categor'!$D60,'2024 Budget Expenses Model'!N:N)</f>
        <v>0</v>
      </c>
      <c r="AL60" s="117">
        <f>SUMIF('2024 Budget Expenses Model'!$C:$C,'Summary by Department &amp; Categor'!$D60,'2024 Budget Expenses Model'!O:O)</f>
        <v>0</v>
      </c>
      <c r="AM60" s="117">
        <f>SUMIF('2024 Budget Expenses Model'!$C:$C,'Summary by Department &amp; Categor'!$D60,'2024 Budget Expenses Model'!P:P)</f>
        <v>0</v>
      </c>
      <c r="AN60" s="117">
        <f>SUMIF('2024 Budget Expenses Model'!$C:$C,'Summary by Department &amp; Categor'!$D60,'2024 Budget Expenses Model'!Q:Q)</f>
        <v>0</v>
      </c>
      <c r="AO60" s="117">
        <f>SUMIF('2024 Budget Expenses Model'!$C:$C,'Summary by Department &amp; Categor'!$D60,'2024 Budget Expenses Model'!R:R)</f>
        <v>0</v>
      </c>
      <c r="AP60" s="117">
        <f>SUMIF('2024 Budget Expenses Model'!$C:$C,'Summary by Department &amp; Categor'!$D60,'2024 Budget Expenses Model'!S:S)</f>
        <v>0</v>
      </c>
      <c r="AQ60" s="117">
        <f>SUMIF('2024 Budget Expenses Model'!$C:$C,'Summary by Department &amp; Categor'!$D60,'2024 Budget Expenses Model'!T:T)</f>
        <v>0</v>
      </c>
      <c r="AR60" s="117">
        <f t="shared" si="37"/>
        <v>0</v>
      </c>
      <c r="AS60" s="117">
        <f t="shared" si="38"/>
        <v>0</v>
      </c>
      <c r="AT60" s="118">
        <f t="shared" si="39"/>
        <v>0</v>
      </c>
      <c r="AU60" s="108"/>
      <c r="AV60" s="108"/>
      <c r="AW60" s="108"/>
      <c r="AX60" s="108"/>
      <c r="AY60" s="108"/>
      <c r="AZ60" s="108"/>
      <c r="BA60" s="108"/>
      <c r="BB60" s="108"/>
      <c r="BC60" s="108"/>
      <c r="BD60" s="108"/>
      <c r="BE60" s="108"/>
      <c r="BF60" s="108"/>
      <c r="BG60" s="117">
        <f t="shared" si="40"/>
        <v>0</v>
      </c>
      <c r="BH60" s="117">
        <f t="shared" si="41"/>
        <v>0</v>
      </c>
      <c r="BI60" s="118">
        <f t="shared" si="42"/>
        <v>0</v>
      </c>
      <c r="BJ60" s="111"/>
      <c r="BK60" s="117">
        <f t="shared" si="64"/>
        <v>0</v>
      </c>
      <c r="BL60" s="111"/>
      <c r="BM60" s="112"/>
      <c r="BN60" s="83"/>
      <c r="BO60" s="83"/>
      <c r="BP60" s="83"/>
      <c r="BQ60" s="83"/>
      <c r="BR60" s="83"/>
      <c r="BS60" s="83"/>
      <c r="BT60" s="83"/>
      <c r="BU60" s="83"/>
      <c r="BV60" s="83"/>
      <c r="BW60" s="83"/>
      <c r="BX60" s="83"/>
      <c r="BY60" s="83"/>
      <c r="BZ60" s="83"/>
      <c r="CA60" s="83"/>
      <c r="CB60" s="83"/>
      <c r="CC60" s="83"/>
      <c r="CD60" s="83"/>
      <c r="CE60" s="83"/>
      <c r="CF60" s="83"/>
      <c r="CG60" s="83"/>
      <c r="CH60" s="83"/>
      <c r="CI60" s="83"/>
      <c r="CJ60" s="83"/>
      <c r="CK60" s="83"/>
      <c r="CL60" s="83"/>
      <c r="CM60" s="83"/>
      <c r="CN60" s="83"/>
      <c r="CO60" s="83"/>
      <c r="CP60" s="83"/>
      <c r="CQ60" s="83"/>
      <c r="CR60" s="83"/>
      <c r="CS60" s="83"/>
      <c r="CT60" s="83"/>
      <c r="CU60" s="83"/>
      <c r="CV60" s="83"/>
      <c r="CW60" s="83"/>
      <c r="CX60" s="83"/>
      <c r="CY60" s="83"/>
      <c r="CZ60" s="83"/>
      <c r="DA60" s="83"/>
      <c r="DB60" s="83"/>
      <c r="DC60" s="83"/>
      <c r="DD60" s="83"/>
      <c r="DE60" s="83"/>
      <c r="DF60" s="83"/>
      <c r="DG60" s="83"/>
      <c r="DH60" s="83"/>
      <c r="DI60" s="83"/>
      <c r="DJ60" s="83"/>
      <c r="DK60" s="83"/>
      <c r="DL60" s="83"/>
      <c r="DM60" s="83"/>
      <c r="DN60" s="83"/>
      <c r="DO60" s="83"/>
      <c r="DP60" s="83"/>
      <c r="DQ60" s="83"/>
      <c r="DR60" s="83"/>
      <c r="DS60" s="83"/>
      <c r="DT60" s="83"/>
    </row>
    <row r="61" ht="12.75" hidden="1" customHeight="1" outlineLevel="1">
      <c r="A61" s="113"/>
      <c r="B61" s="114" t="s">
        <v>82</v>
      </c>
      <c r="C61" s="81">
        <v>5.0</v>
      </c>
      <c r="D61" s="81" t="str">
        <f t="shared" si="63"/>
        <v>055</v>
      </c>
      <c r="E61" s="113"/>
      <c r="F61" s="115" t="s">
        <v>101</v>
      </c>
      <c r="G61" s="116"/>
      <c r="H61" s="117" t="str">
        <f t="shared" si="27"/>
        <v/>
      </c>
      <c r="I61" s="117">
        <f t="shared" si="28"/>
        <v>0</v>
      </c>
      <c r="J61" s="117">
        <f t="shared" si="29"/>
        <v>0</v>
      </c>
      <c r="K61" s="118">
        <f t="shared" si="30"/>
        <v>0</v>
      </c>
      <c r="L61" s="117" t="str">
        <f t="shared" si="31"/>
        <v/>
      </c>
      <c r="M61" s="117">
        <f t="shared" si="32"/>
        <v>0</v>
      </c>
      <c r="N61" s="118">
        <f t="shared" si="33"/>
        <v>0</v>
      </c>
      <c r="O61" s="117" t="str">
        <f t="shared" si="34"/>
        <v/>
      </c>
      <c r="P61" s="117">
        <f t="shared" si="35"/>
        <v>0</v>
      </c>
      <c r="Q61" s="118">
        <f t="shared" si="36"/>
        <v>0</v>
      </c>
      <c r="R61" s="119"/>
      <c r="S61" s="117"/>
      <c r="T61" s="117"/>
      <c r="U61" s="117"/>
      <c r="V61" s="117"/>
      <c r="W61" s="117"/>
      <c r="X61" s="117"/>
      <c r="Y61" s="117"/>
      <c r="Z61" s="117"/>
      <c r="AA61" s="117"/>
      <c r="AB61" s="117"/>
      <c r="AC61" s="117"/>
      <c r="AD61" s="117"/>
      <c r="AE61" s="108">
        <v>0.0</v>
      </c>
      <c r="AF61" s="117">
        <f>SUMIF('2024 Budget Expenses Model'!$C:$C,'Summary by Department &amp; Categor'!$D61,'2024 Budget Expenses Model'!I:I)</f>
        <v>0</v>
      </c>
      <c r="AG61" s="117">
        <f>SUMIF('2024 Budget Expenses Model'!$C:$C,'Summary by Department &amp; Categor'!$D61,'2024 Budget Expenses Model'!J:J)</f>
        <v>0</v>
      </c>
      <c r="AH61" s="117">
        <f>SUMIF('2024 Budget Expenses Model'!$C:$C,'Summary by Department &amp; Categor'!$D61,'2024 Budget Expenses Model'!K:K)</f>
        <v>0</v>
      </c>
      <c r="AI61" s="117">
        <f>SUMIF('2024 Budget Expenses Model'!$C:$C,'Summary by Department &amp; Categor'!$D61,'2024 Budget Expenses Model'!L:L)</f>
        <v>0</v>
      </c>
      <c r="AJ61" s="117">
        <f>SUMIF('2024 Budget Expenses Model'!$C:$C,'Summary by Department &amp; Categor'!$D61,'2024 Budget Expenses Model'!M:M)</f>
        <v>0</v>
      </c>
      <c r="AK61" s="117">
        <f>SUMIF('2024 Budget Expenses Model'!$C:$C,'Summary by Department &amp; Categor'!$D61,'2024 Budget Expenses Model'!N:N)</f>
        <v>0</v>
      </c>
      <c r="AL61" s="117">
        <f>SUMIF('2024 Budget Expenses Model'!$C:$C,'Summary by Department &amp; Categor'!$D61,'2024 Budget Expenses Model'!O:O)</f>
        <v>0</v>
      </c>
      <c r="AM61" s="117">
        <f>SUMIF('2024 Budget Expenses Model'!$C:$C,'Summary by Department &amp; Categor'!$D61,'2024 Budget Expenses Model'!P:P)</f>
        <v>0</v>
      </c>
      <c r="AN61" s="117">
        <f>SUMIF('2024 Budget Expenses Model'!$C:$C,'Summary by Department &amp; Categor'!$D61,'2024 Budget Expenses Model'!Q:Q)</f>
        <v>0</v>
      </c>
      <c r="AO61" s="117">
        <f>SUMIF('2024 Budget Expenses Model'!$C:$C,'Summary by Department &amp; Categor'!$D61,'2024 Budget Expenses Model'!R:R)</f>
        <v>0</v>
      </c>
      <c r="AP61" s="117">
        <f>SUMIF('2024 Budget Expenses Model'!$C:$C,'Summary by Department &amp; Categor'!$D61,'2024 Budget Expenses Model'!S:S)</f>
        <v>0</v>
      </c>
      <c r="AQ61" s="117">
        <f>SUMIF('2024 Budget Expenses Model'!$C:$C,'Summary by Department &amp; Categor'!$D61,'2024 Budget Expenses Model'!T:T)</f>
        <v>0</v>
      </c>
      <c r="AR61" s="117">
        <f t="shared" si="37"/>
        <v>0</v>
      </c>
      <c r="AS61" s="117">
        <f t="shared" si="38"/>
        <v>0</v>
      </c>
      <c r="AT61" s="118">
        <f t="shared" si="39"/>
        <v>0</v>
      </c>
      <c r="AU61" s="117"/>
      <c r="AV61" s="117"/>
      <c r="AW61" s="117"/>
      <c r="AX61" s="117"/>
      <c r="AY61" s="117"/>
      <c r="AZ61" s="117"/>
      <c r="BA61" s="117"/>
      <c r="BB61" s="117"/>
      <c r="BC61" s="117"/>
      <c r="BD61" s="117"/>
      <c r="BE61" s="117"/>
      <c r="BF61" s="117"/>
      <c r="BG61" s="117">
        <f t="shared" si="40"/>
        <v>0</v>
      </c>
      <c r="BH61" s="117">
        <f t="shared" si="41"/>
        <v>0</v>
      </c>
      <c r="BI61" s="118">
        <f t="shared" si="42"/>
        <v>0</v>
      </c>
      <c r="BJ61" s="120"/>
      <c r="BK61" s="117">
        <f t="shared" si="64"/>
        <v>0</v>
      </c>
      <c r="BL61" s="120"/>
      <c r="BM61" s="112"/>
      <c r="BN61" s="80"/>
      <c r="BO61" s="80"/>
      <c r="BP61" s="80"/>
      <c r="BQ61" s="80"/>
      <c r="BR61" s="80"/>
      <c r="BS61" s="80"/>
      <c r="BT61" s="80"/>
      <c r="BU61" s="80"/>
      <c r="BV61" s="80"/>
      <c r="BW61" s="80"/>
      <c r="BX61" s="80"/>
      <c r="BY61" s="80"/>
      <c r="BZ61" s="80"/>
      <c r="CA61" s="80"/>
      <c r="CB61" s="80"/>
      <c r="CC61" s="80"/>
      <c r="CD61" s="80"/>
      <c r="CE61" s="80"/>
      <c r="CF61" s="80"/>
      <c r="CG61" s="80"/>
      <c r="CH61" s="80"/>
      <c r="CI61" s="80"/>
      <c r="CJ61" s="80"/>
      <c r="CK61" s="80"/>
      <c r="CL61" s="80"/>
      <c r="CM61" s="80"/>
      <c r="CN61" s="80"/>
      <c r="CO61" s="80"/>
      <c r="CP61" s="80"/>
      <c r="CQ61" s="80"/>
      <c r="CR61" s="80"/>
      <c r="CS61" s="80"/>
      <c r="CT61" s="80"/>
      <c r="CU61" s="80"/>
      <c r="CV61" s="80"/>
      <c r="CW61" s="80"/>
      <c r="CX61" s="80"/>
      <c r="CY61" s="80"/>
      <c r="CZ61" s="80"/>
      <c r="DA61" s="80"/>
      <c r="DB61" s="80"/>
      <c r="DC61" s="80"/>
      <c r="DD61" s="80"/>
      <c r="DE61" s="80"/>
      <c r="DF61" s="80"/>
      <c r="DG61" s="80"/>
      <c r="DH61" s="80"/>
      <c r="DI61" s="80"/>
      <c r="DJ61" s="80"/>
      <c r="DK61" s="80"/>
      <c r="DL61" s="80"/>
      <c r="DM61" s="80"/>
      <c r="DN61" s="80"/>
      <c r="DO61" s="80"/>
      <c r="DP61" s="80"/>
      <c r="DQ61" s="80"/>
      <c r="DR61" s="80"/>
      <c r="DS61" s="80"/>
      <c r="DT61" s="80"/>
    </row>
    <row r="62" ht="12.75" hidden="1" customHeight="1" outlineLevel="1">
      <c r="A62" s="113"/>
      <c r="B62" s="114" t="s">
        <v>82</v>
      </c>
      <c r="C62" s="81">
        <v>6.0</v>
      </c>
      <c r="D62" s="81" t="str">
        <f t="shared" si="63"/>
        <v>056</v>
      </c>
      <c r="E62" s="113"/>
      <c r="F62" s="115" t="s">
        <v>53</v>
      </c>
      <c r="G62" s="116"/>
      <c r="H62" s="117" t="str">
        <f t="shared" si="27"/>
        <v/>
      </c>
      <c r="I62" s="117">
        <f t="shared" si="28"/>
        <v>0</v>
      </c>
      <c r="J62" s="117">
        <f t="shared" si="29"/>
        <v>0</v>
      </c>
      <c r="K62" s="118">
        <f t="shared" si="30"/>
        <v>0</v>
      </c>
      <c r="L62" s="117" t="str">
        <f t="shared" si="31"/>
        <v/>
      </c>
      <c r="M62" s="117">
        <f t="shared" si="32"/>
        <v>0</v>
      </c>
      <c r="N62" s="118">
        <f t="shared" si="33"/>
        <v>0</v>
      </c>
      <c r="O62" s="117" t="str">
        <f t="shared" si="34"/>
        <v/>
      </c>
      <c r="P62" s="117">
        <f t="shared" si="35"/>
        <v>0</v>
      </c>
      <c r="Q62" s="118">
        <f t="shared" si="36"/>
        <v>0</v>
      </c>
      <c r="R62" s="119"/>
      <c r="S62" s="117"/>
      <c r="T62" s="117"/>
      <c r="U62" s="117"/>
      <c r="V62" s="117"/>
      <c r="W62" s="117"/>
      <c r="X62" s="117"/>
      <c r="Y62" s="117"/>
      <c r="Z62" s="117"/>
      <c r="AA62" s="117"/>
      <c r="AB62" s="117"/>
      <c r="AC62" s="117"/>
      <c r="AD62" s="117"/>
      <c r="AE62" s="108">
        <v>0.0</v>
      </c>
      <c r="AF62" s="117">
        <f>SUMIF('2024 Budget Expenses Model'!$C:$C,'Summary by Department &amp; Categor'!$D62,'2024 Budget Expenses Model'!I:I)</f>
        <v>0</v>
      </c>
      <c r="AG62" s="117">
        <f>SUMIF('2024 Budget Expenses Model'!$C:$C,'Summary by Department &amp; Categor'!$D62,'2024 Budget Expenses Model'!J:J)</f>
        <v>0</v>
      </c>
      <c r="AH62" s="117">
        <f>SUMIF('2024 Budget Expenses Model'!$C:$C,'Summary by Department &amp; Categor'!$D62,'2024 Budget Expenses Model'!K:K)</f>
        <v>0</v>
      </c>
      <c r="AI62" s="117">
        <f>SUMIF('2024 Budget Expenses Model'!$C:$C,'Summary by Department &amp; Categor'!$D62,'2024 Budget Expenses Model'!L:L)</f>
        <v>0</v>
      </c>
      <c r="AJ62" s="117">
        <f>SUMIF('2024 Budget Expenses Model'!$C:$C,'Summary by Department &amp; Categor'!$D62,'2024 Budget Expenses Model'!M:M)</f>
        <v>0</v>
      </c>
      <c r="AK62" s="117">
        <f>SUMIF('2024 Budget Expenses Model'!$C:$C,'Summary by Department &amp; Categor'!$D62,'2024 Budget Expenses Model'!N:N)</f>
        <v>0</v>
      </c>
      <c r="AL62" s="117">
        <f>SUMIF('2024 Budget Expenses Model'!$C:$C,'Summary by Department &amp; Categor'!$D62,'2024 Budget Expenses Model'!O:O)</f>
        <v>0</v>
      </c>
      <c r="AM62" s="117">
        <f>SUMIF('2024 Budget Expenses Model'!$C:$C,'Summary by Department &amp; Categor'!$D62,'2024 Budget Expenses Model'!P:P)</f>
        <v>0</v>
      </c>
      <c r="AN62" s="117">
        <f>SUMIF('2024 Budget Expenses Model'!$C:$C,'Summary by Department &amp; Categor'!$D62,'2024 Budget Expenses Model'!Q:Q)</f>
        <v>0</v>
      </c>
      <c r="AO62" s="117">
        <f>SUMIF('2024 Budget Expenses Model'!$C:$C,'Summary by Department &amp; Categor'!$D62,'2024 Budget Expenses Model'!R:R)</f>
        <v>0</v>
      </c>
      <c r="AP62" s="117">
        <f>SUMIF('2024 Budget Expenses Model'!$C:$C,'Summary by Department &amp; Categor'!$D62,'2024 Budget Expenses Model'!S:S)</f>
        <v>0</v>
      </c>
      <c r="AQ62" s="117">
        <f>SUMIF('2024 Budget Expenses Model'!$C:$C,'Summary by Department &amp; Categor'!$D62,'2024 Budget Expenses Model'!T:T)</f>
        <v>0</v>
      </c>
      <c r="AR62" s="117">
        <f t="shared" si="37"/>
        <v>0</v>
      </c>
      <c r="AS62" s="117">
        <f t="shared" si="38"/>
        <v>0</v>
      </c>
      <c r="AT62" s="118">
        <f t="shared" si="39"/>
        <v>0</v>
      </c>
      <c r="AU62" s="117"/>
      <c r="AV62" s="117"/>
      <c r="AW62" s="117"/>
      <c r="AX62" s="117"/>
      <c r="AY62" s="117"/>
      <c r="AZ62" s="117"/>
      <c r="BA62" s="117"/>
      <c r="BB62" s="117"/>
      <c r="BC62" s="117"/>
      <c r="BD62" s="117"/>
      <c r="BE62" s="117"/>
      <c r="BF62" s="117"/>
      <c r="BG62" s="117">
        <f t="shared" si="40"/>
        <v>0</v>
      </c>
      <c r="BH62" s="117">
        <f t="shared" si="41"/>
        <v>0</v>
      </c>
      <c r="BI62" s="118">
        <f t="shared" si="42"/>
        <v>0</v>
      </c>
      <c r="BJ62" s="120"/>
      <c r="BK62" s="117">
        <f t="shared" si="64"/>
        <v>0</v>
      </c>
      <c r="BL62" s="120"/>
      <c r="BM62" s="112"/>
      <c r="BN62" s="80"/>
      <c r="BO62" s="80"/>
      <c r="BP62" s="80"/>
      <c r="BQ62" s="80"/>
      <c r="BR62" s="80"/>
      <c r="BS62" s="80"/>
      <c r="BT62" s="80"/>
      <c r="BU62" s="80"/>
      <c r="BV62" s="80"/>
      <c r="BW62" s="80"/>
      <c r="BX62" s="80"/>
      <c r="BY62" s="80"/>
      <c r="BZ62" s="80"/>
      <c r="CA62" s="80"/>
      <c r="CB62" s="80"/>
      <c r="CC62" s="80"/>
      <c r="CD62" s="80"/>
      <c r="CE62" s="80"/>
      <c r="CF62" s="80"/>
      <c r="CG62" s="80"/>
      <c r="CH62" s="80"/>
      <c r="CI62" s="80"/>
      <c r="CJ62" s="80"/>
      <c r="CK62" s="80"/>
      <c r="CL62" s="80"/>
      <c r="CM62" s="80"/>
      <c r="CN62" s="80"/>
      <c r="CO62" s="80"/>
      <c r="CP62" s="80"/>
      <c r="CQ62" s="80"/>
      <c r="CR62" s="80"/>
      <c r="CS62" s="80"/>
      <c r="CT62" s="80"/>
      <c r="CU62" s="80"/>
      <c r="CV62" s="80"/>
      <c r="CW62" s="80"/>
      <c r="CX62" s="80"/>
      <c r="CY62" s="80"/>
      <c r="CZ62" s="80"/>
      <c r="DA62" s="80"/>
      <c r="DB62" s="80"/>
      <c r="DC62" s="80"/>
      <c r="DD62" s="80"/>
      <c r="DE62" s="80"/>
      <c r="DF62" s="80"/>
      <c r="DG62" s="80"/>
      <c r="DH62" s="80"/>
      <c r="DI62" s="80"/>
      <c r="DJ62" s="80"/>
      <c r="DK62" s="80"/>
      <c r="DL62" s="80"/>
      <c r="DM62" s="80"/>
      <c r="DN62" s="80"/>
      <c r="DO62" s="80"/>
      <c r="DP62" s="80"/>
      <c r="DQ62" s="80"/>
      <c r="DR62" s="80"/>
      <c r="DS62" s="80"/>
      <c r="DT62" s="80"/>
    </row>
    <row r="63" ht="12.75" hidden="1" customHeight="1" outlineLevel="1">
      <c r="A63" s="113"/>
      <c r="B63" s="114" t="s">
        <v>82</v>
      </c>
      <c r="C63" s="81">
        <v>7.0</v>
      </c>
      <c r="D63" s="81" t="str">
        <f t="shared" si="63"/>
        <v>057</v>
      </c>
      <c r="E63" s="113"/>
      <c r="F63" s="115" t="s">
        <v>84</v>
      </c>
      <c r="G63" s="116"/>
      <c r="H63" s="117" t="str">
        <f t="shared" si="27"/>
        <v/>
      </c>
      <c r="I63" s="117">
        <f t="shared" si="28"/>
        <v>0</v>
      </c>
      <c r="J63" s="117">
        <f t="shared" si="29"/>
        <v>0</v>
      </c>
      <c r="K63" s="118">
        <f t="shared" si="30"/>
        <v>0</v>
      </c>
      <c r="L63" s="117" t="str">
        <f t="shared" si="31"/>
        <v/>
      </c>
      <c r="M63" s="117">
        <f t="shared" si="32"/>
        <v>0</v>
      </c>
      <c r="N63" s="118">
        <f t="shared" si="33"/>
        <v>0</v>
      </c>
      <c r="O63" s="117" t="str">
        <f t="shared" si="34"/>
        <v/>
      </c>
      <c r="P63" s="117">
        <f t="shared" si="35"/>
        <v>0</v>
      </c>
      <c r="Q63" s="118">
        <f t="shared" si="36"/>
        <v>0</v>
      </c>
      <c r="R63" s="119"/>
      <c r="S63" s="117"/>
      <c r="T63" s="117"/>
      <c r="U63" s="117"/>
      <c r="V63" s="117"/>
      <c r="W63" s="117"/>
      <c r="X63" s="117"/>
      <c r="Y63" s="117"/>
      <c r="Z63" s="117"/>
      <c r="AA63" s="117"/>
      <c r="AB63" s="117"/>
      <c r="AC63" s="117"/>
      <c r="AD63" s="117"/>
      <c r="AE63" s="108">
        <v>70350.0</v>
      </c>
      <c r="AF63" s="117">
        <f>SUMIF('2024 Budget Expenses Model'!$C:$C,'Summary by Department &amp; Categor'!$D63,'2024 Budget Expenses Model'!I:I)</f>
        <v>0</v>
      </c>
      <c r="AG63" s="117">
        <f>SUMIF('2024 Budget Expenses Model'!$C:$C,'Summary by Department &amp; Categor'!$D63,'2024 Budget Expenses Model'!J:J)</f>
        <v>0</v>
      </c>
      <c r="AH63" s="117">
        <f>SUMIF('2024 Budget Expenses Model'!$C:$C,'Summary by Department &amp; Categor'!$D63,'2024 Budget Expenses Model'!K:K)</f>
        <v>0</v>
      </c>
      <c r="AI63" s="117">
        <f>SUMIF('2024 Budget Expenses Model'!$C:$C,'Summary by Department &amp; Categor'!$D63,'2024 Budget Expenses Model'!L:L)</f>
        <v>0</v>
      </c>
      <c r="AJ63" s="117">
        <f>SUMIF('2024 Budget Expenses Model'!$C:$C,'Summary by Department &amp; Categor'!$D63,'2024 Budget Expenses Model'!M:M)</f>
        <v>0</v>
      </c>
      <c r="AK63" s="117">
        <f>SUMIF('2024 Budget Expenses Model'!$C:$C,'Summary by Department &amp; Categor'!$D63,'2024 Budget Expenses Model'!N:N)</f>
        <v>0</v>
      </c>
      <c r="AL63" s="117">
        <f>SUMIF('2024 Budget Expenses Model'!$C:$C,'Summary by Department &amp; Categor'!$D63,'2024 Budget Expenses Model'!O:O)</f>
        <v>0</v>
      </c>
      <c r="AM63" s="117">
        <f>SUMIF('2024 Budget Expenses Model'!$C:$C,'Summary by Department &amp; Categor'!$D63,'2024 Budget Expenses Model'!P:P)</f>
        <v>0</v>
      </c>
      <c r="AN63" s="117">
        <f>SUMIF('2024 Budget Expenses Model'!$C:$C,'Summary by Department &amp; Categor'!$D63,'2024 Budget Expenses Model'!Q:Q)</f>
        <v>0</v>
      </c>
      <c r="AO63" s="117">
        <f>SUMIF('2024 Budget Expenses Model'!$C:$C,'Summary by Department &amp; Categor'!$D63,'2024 Budget Expenses Model'!R:R)</f>
        <v>0</v>
      </c>
      <c r="AP63" s="117">
        <f>SUMIF('2024 Budget Expenses Model'!$C:$C,'Summary by Department &amp; Categor'!$D63,'2024 Budget Expenses Model'!S:S)</f>
        <v>0</v>
      </c>
      <c r="AQ63" s="117">
        <f>SUMIF('2024 Budget Expenses Model'!$C:$C,'Summary by Department &amp; Categor'!$D63,'2024 Budget Expenses Model'!T:T)</f>
        <v>0</v>
      </c>
      <c r="AR63" s="117">
        <f t="shared" si="37"/>
        <v>0</v>
      </c>
      <c r="AS63" s="117">
        <f t="shared" si="38"/>
        <v>70350</v>
      </c>
      <c r="AT63" s="118">
        <f t="shared" si="39"/>
        <v>0</v>
      </c>
      <c r="AU63" s="117"/>
      <c r="AV63" s="117"/>
      <c r="AW63" s="117"/>
      <c r="AX63" s="117"/>
      <c r="AY63" s="117"/>
      <c r="AZ63" s="117"/>
      <c r="BA63" s="117"/>
      <c r="BB63" s="117"/>
      <c r="BC63" s="117"/>
      <c r="BD63" s="117"/>
      <c r="BE63" s="117"/>
      <c r="BF63" s="117"/>
      <c r="BG63" s="117">
        <f t="shared" si="40"/>
        <v>0</v>
      </c>
      <c r="BH63" s="117">
        <f t="shared" si="41"/>
        <v>70350</v>
      </c>
      <c r="BI63" s="118">
        <f t="shared" si="42"/>
        <v>0</v>
      </c>
      <c r="BJ63" s="120"/>
      <c r="BK63" s="117">
        <f t="shared" si="64"/>
        <v>0</v>
      </c>
      <c r="BL63" s="120"/>
      <c r="BM63" s="112"/>
      <c r="BN63" s="80"/>
      <c r="BO63" s="80"/>
      <c r="BP63" s="80"/>
      <c r="BQ63" s="80"/>
      <c r="BR63" s="80"/>
      <c r="BS63" s="80"/>
      <c r="BT63" s="80"/>
      <c r="BU63" s="80"/>
      <c r="BV63" s="80"/>
      <c r="BW63" s="80"/>
      <c r="BX63" s="80"/>
      <c r="BY63" s="80"/>
      <c r="BZ63" s="80"/>
      <c r="CA63" s="80"/>
      <c r="CB63" s="80"/>
      <c r="CC63" s="80"/>
      <c r="CD63" s="80"/>
      <c r="CE63" s="80"/>
      <c r="CF63" s="80"/>
      <c r="CG63" s="80"/>
      <c r="CH63" s="80"/>
      <c r="CI63" s="80"/>
      <c r="CJ63" s="80"/>
      <c r="CK63" s="80"/>
      <c r="CL63" s="80"/>
      <c r="CM63" s="80"/>
      <c r="CN63" s="80"/>
      <c r="CO63" s="80"/>
      <c r="CP63" s="80"/>
      <c r="CQ63" s="80"/>
      <c r="CR63" s="80"/>
      <c r="CS63" s="80"/>
      <c r="CT63" s="80"/>
      <c r="CU63" s="80"/>
      <c r="CV63" s="80"/>
      <c r="CW63" s="80"/>
      <c r="CX63" s="80"/>
      <c r="CY63" s="80"/>
      <c r="CZ63" s="80"/>
      <c r="DA63" s="80"/>
      <c r="DB63" s="80"/>
      <c r="DC63" s="80"/>
      <c r="DD63" s="80"/>
      <c r="DE63" s="80"/>
      <c r="DF63" s="80"/>
      <c r="DG63" s="80"/>
      <c r="DH63" s="80"/>
      <c r="DI63" s="80"/>
      <c r="DJ63" s="80"/>
      <c r="DK63" s="80"/>
      <c r="DL63" s="80"/>
      <c r="DM63" s="80"/>
      <c r="DN63" s="80"/>
      <c r="DO63" s="80"/>
      <c r="DP63" s="80"/>
      <c r="DQ63" s="80"/>
      <c r="DR63" s="80"/>
      <c r="DS63" s="80"/>
      <c r="DT63" s="80"/>
    </row>
    <row r="64" ht="12.75" hidden="1" customHeight="1" outlineLevel="1">
      <c r="A64" s="113"/>
      <c r="B64" s="114" t="s">
        <v>82</v>
      </c>
      <c r="C64" s="81">
        <v>8.0</v>
      </c>
      <c r="D64" s="81" t="str">
        <f t="shared" si="63"/>
        <v>058</v>
      </c>
      <c r="E64" s="113"/>
      <c r="F64" s="115" t="s">
        <v>205</v>
      </c>
      <c r="G64" s="116"/>
      <c r="H64" s="117" t="str">
        <f t="shared" si="27"/>
        <v/>
      </c>
      <c r="I64" s="117">
        <f t="shared" si="28"/>
        <v>0</v>
      </c>
      <c r="J64" s="117">
        <f t="shared" si="29"/>
        <v>0</v>
      </c>
      <c r="K64" s="118">
        <f t="shared" si="30"/>
        <v>0</v>
      </c>
      <c r="L64" s="117" t="str">
        <f t="shared" si="31"/>
        <v/>
      </c>
      <c r="M64" s="117">
        <f t="shared" si="32"/>
        <v>0</v>
      </c>
      <c r="N64" s="118">
        <f t="shared" si="33"/>
        <v>0</v>
      </c>
      <c r="O64" s="117" t="str">
        <f t="shared" si="34"/>
        <v/>
      </c>
      <c r="P64" s="117">
        <f t="shared" si="35"/>
        <v>0</v>
      </c>
      <c r="Q64" s="118">
        <f t="shared" si="36"/>
        <v>0</v>
      </c>
      <c r="R64" s="119"/>
      <c r="S64" s="117"/>
      <c r="T64" s="117"/>
      <c r="U64" s="117"/>
      <c r="V64" s="117"/>
      <c r="W64" s="117"/>
      <c r="X64" s="117"/>
      <c r="Y64" s="117"/>
      <c r="Z64" s="117"/>
      <c r="AA64" s="117"/>
      <c r="AB64" s="117"/>
      <c r="AC64" s="117"/>
      <c r="AD64" s="117"/>
      <c r="AE64" s="108">
        <v>0.0</v>
      </c>
      <c r="AF64" s="117">
        <f>SUMIF('2024 Budget Expenses Model'!$C:$C,'Summary by Department &amp; Categor'!$D64,'2024 Budget Expenses Model'!I:I)</f>
        <v>0</v>
      </c>
      <c r="AG64" s="117">
        <f>SUMIF('2024 Budget Expenses Model'!$C:$C,'Summary by Department &amp; Categor'!$D64,'2024 Budget Expenses Model'!J:J)</f>
        <v>0</v>
      </c>
      <c r="AH64" s="117">
        <f>SUMIF('2024 Budget Expenses Model'!$C:$C,'Summary by Department &amp; Categor'!$D64,'2024 Budget Expenses Model'!K:K)</f>
        <v>0</v>
      </c>
      <c r="AI64" s="117">
        <f>SUMIF('2024 Budget Expenses Model'!$C:$C,'Summary by Department &amp; Categor'!$D64,'2024 Budget Expenses Model'!L:L)</f>
        <v>0</v>
      </c>
      <c r="AJ64" s="117">
        <f>SUMIF('2024 Budget Expenses Model'!$C:$C,'Summary by Department &amp; Categor'!$D64,'2024 Budget Expenses Model'!M:M)</f>
        <v>0</v>
      </c>
      <c r="AK64" s="117">
        <f>SUMIF('2024 Budget Expenses Model'!$C:$C,'Summary by Department &amp; Categor'!$D64,'2024 Budget Expenses Model'!N:N)</f>
        <v>0</v>
      </c>
      <c r="AL64" s="117">
        <f>SUMIF('2024 Budget Expenses Model'!$C:$C,'Summary by Department &amp; Categor'!$D64,'2024 Budget Expenses Model'!O:O)</f>
        <v>0</v>
      </c>
      <c r="AM64" s="117">
        <f>SUMIF('2024 Budget Expenses Model'!$C:$C,'Summary by Department &amp; Categor'!$D64,'2024 Budget Expenses Model'!P:P)</f>
        <v>0</v>
      </c>
      <c r="AN64" s="117">
        <f>SUMIF('2024 Budget Expenses Model'!$C:$C,'Summary by Department &amp; Categor'!$D64,'2024 Budget Expenses Model'!Q:Q)</f>
        <v>0</v>
      </c>
      <c r="AO64" s="117">
        <f>SUMIF('2024 Budget Expenses Model'!$C:$C,'Summary by Department &amp; Categor'!$D64,'2024 Budget Expenses Model'!R:R)</f>
        <v>0</v>
      </c>
      <c r="AP64" s="117">
        <f>SUMIF('2024 Budget Expenses Model'!$C:$C,'Summary by Department &amp; Categor'!$D64,'2024 Budget Expenses Model'!S:S)</f>
        <v>0</v>
      </c>
      <c r="AQ64" s="117">
        <f>SUMIF('2024 Budget Expenses Model'!$C:$C,'Summary by Department &amp; Categor'!$D64,'2024 Budget Expenses Model'!T:T)</f>
        <v>0</v>
      </c>
      <c r="AR64" s="117">
        <f t="shared" si="37"/>
        <v>0</v>
      </c>
      <c r="AS64" s="117">
        <f t="shared" si="38"/>
        <v>0</v>
      </c>
      <c r="AT64" s="118">
        <f t="shared" si="39"/>
        <v>0</v>
      </c>
      <c r="AU64" s="117"/>
      <c r="AV64" s="117"/>
      <c r="AW64" s="117"/>
      <c r="AX64" s="117"/>
      <c r="AY64" s="117"/>
      <c r="AZ64" s="117"/>
      <c r="BA64" s="117"/>
      <c r="BB64" s="117"/>
      <c r="BC64" s="117"/>
      <c r="BD64" s="117"/>
      <c r="BE64" s="117"/>
      <c r="BF64" s="117"/>
      <c r="BG64" s="117">
        <f t="shared" si="40"/>
        <v>0</v>
      </c>
      <c r="BH64" s="117">
        <f t="shared" si="41"/>
        <v>0</v>
      </c>
      <c r="BI64" s="118">
        <f t="shared" si="42"/>
        <v>0</v>
      </c>
      <c r="BJ64" s="120"/>
      <c r="BK64" s="117">
        <f t="shared" si="64"/>
        <v>0</v>
      </c>
      <c r="BL64" s="120"/>
      <c r="BM64" s="112"/>
      <c r="BN64" s="80"/>
      <c r="BO64" s="80"/>
      <c r="BP64" s="80"/>
      <c r="BQ64" s="80"/>
      <c r="BR64" s="80"/>
      <c r="BS64" s="80"/>
      <c r="BT64" s="80"/>
      <c r="BU64" s="80"/>
      <c r="BV64" s="80"/>
      <c r="BW64" s="80"/>
      <c r="BX64" s="80"/>
      <c r="BY64" s="80"/>
      <c r="BZ64" s="80"/>
      <c r="CA64" s="80"/>
      <c r="CB64" s="80"/>
      <c r="CC64" s="80"/>
      <c r="CD64" s="80"/>
      <c r="CE64" s="80"/>
      <c r="CF64" s="80"/>
      <c r="CG64" s="80"/>
      <c r="CH64" s="80"/>
      <c r="CI64" s="80"/>
      <c r="CJ64" s="80"/>
      <c r="CK64" s="80"/>
      <c r="CL64" s="80"/>
      <c r="CM64" s="80"/>
      <c r="CN64" s="80"/>
      <c r="CO64" s="80"/>
      <c r="CP64" s="80"/>
      <c r="CQ64" s="80"/>
      <c r="CR64" s="80"/>
      <c r="CS64" s="80"/>
      <c r="CT64" s="80"/>
      <c r="CU64" s="80"/>
      <c r="CV64" s="80"/>
      <c r="CW64" s="80"/>
      <c r="CX64" s="80"/>
      <c r="CY64" s="80"/>
      <c r="CZ64" s="80"/>
      <c r="DA64" s="80"/>
      <c r="DB64" s="80"/>
      <c r="DC64" s="80"/>
      <c r="DD64" s="80"/>
      <c r="DE64" s="80"/>
      <c r="DF64" s="80"/>
      <c r="DG64" s="80"/>
      <c r="DH64" s="80"/>
      <c r="DI64" s="80"/>
      <c r="DJ64" s="80"/>
      <c r="DK64" s="80"/>
      <c r="DL64" s="80"/>
      <c r="DM64" s="80"/>
      <c r="DN64" s="80"/>
      <c r="DO64" s="80"/>
      <c r="DP64" s="80"/>
      <c r="DQ64" s="80"/>
      <c r="DR64" s="80"/>
      <c r="DS64" s="80"/>
      <c r="DT64" s="80"/>
    </row>
    <row r="65" ht="12.75" customHeight="1" collapsed="1">
      <c r="A65" s="81"/>
      <c r="B65" s="81"/>
      <c r="C65" s="81"/>
      <c r="D65" s="81"/>
      <c r="E65" s="81"/>
      <c r="F65" s="121" t="s">
        <v>213</v>
      </c>
      <c r="G65" s="107"/>
      <c r="H65" s="108">
        <f t="shared" si="27"/>
        <v>0</v>
      </c>
      <c r="I65" s="108">
        <f t="shared" si="28"/>
        <v>0</v>
      </c>
      <c r="J65" s="108">
        <f t="shared" si="29"/>
        <v>0</v>
      </c>
      <c r="K65" s="109">
        <f t="shared" si="30"/>
        <v>0</v>
      </c>
      <c r="L65" s="108">
        <f t="shared" si="31"/>
        <v>0</v>
      </c>
      <c r="M65" s="108">
        <f t="shared" si="32"/>
        <v>0</v>
      </c>
      <c r="N65" s="109">
        <f t="shared" si="33"/>
        <v>0</v>
      </c>
      <c r="O65" s="108">
        <f t="shared" si="34"/>
        <v>0</v>
      </c>
      <c r="P65" s="108">
        <f t="shared" si="35"/>
        <v>0</v>
      </c>
      <c r="Q65" s="109">
        <f t="shared" si="36"/>
        <v>0</v>
      </c>
      <c r="R65" s="110"/>
      <c r="S65" s="108">
        <f t="shared" ref="S65:AD65" si="65">SUM(S66:S73)</f>
        <v>0</v>
      </c>
      <c r="T65" s="108">
        <f t="shared" si="65"/>
        <v>0</v>
      </c>
      <c r="U65" s="108">
        <f t="shared" si="65"/>
        <v>0</v>
      </c>
      <c r="V65" s="108">
        <f t="shared" si="65"/>
        <v>0</v>
      </c>
      <c r="W65" s="108">
        <f t="shared" si="65"/>
        <v>0</v>
      </c>
      <c r="X65" s="108">
        <f t="shared" si="65"/>
        <v>0</v>
      </c>
      <c r="Y65" s="108">
        <f t="shared" si="65"/>
        <v>0</v>
      </c>
      <c r="Z65" s="108">
        <f t="shared" si="65"/>
        <v>0</v>
      </c>
      <c r="AA65" s="108">
        <f t="shared" si="65"/>
        <v>0</v>
      </c>
      <c r="AB65" s="108">
        <f t="shared" si="65"/>
        <v>0</v>
      </c>
      <c r="AC65" s="108">
        <f t="shared" si="65"/>
        <v>0</v>
      </c>
      <c r="AD65" s="108">
        <f t="shared" si="65"/>
        <v>0</v>
      </c>
      <c r="AE65" s="108">
        <v>8791.6</v>
      </c>
      <c r="AF65" s="108">
        <f t="shared" ref="AF65:AQ65" si="66">SUM(AF66:AF73)</f>
        <v>0</v>
      </c>
      <c r="AG65" s="108">
        <f t="shared" si="66"/>
        <v>0</v>
      </c>
      <c r="AH65" s="108">
        <f t="shared" si="66"/>
        <v>0</v>
      </c>
      <c r="AI65" s="108">
        <f t="shared" si="66"/>
        <v>0</v>
      </c>
      <c r="AJ65" s="108">
        <f t="shared" si="66"/>
        <v>0</v>
      </c>
      <c r="AK65" s="108">
        <f t="shared" si="66"/>
        <v>0</v>
      </c>
      <c r="AL65" s="108">
        <f t="shared" si="66"/>
        <v>0</v>
      </c>
      <c r="AM65" s="108">
        <f t="shared" si="66"/>
        <v>0</v>
      </c>
      <c r="AN65" s="108">
        <f t="shared" si="66"/>
        <v>0</v>
      </c>
      <c r="AO65" s="108">
        <f t="shared" si="66"/>
        <v>0</v>
      </c>
      <c r="AP65" s="108">
        <f t="shared" si="66"/>
        <v>0</v>
      </c>
      <c r="AQ65" s="108">
        <f t="shared" si="66"/>
        <v>0</v>
      </c>
      <c r="AR65" s="108">
        <f t="shared" si="37"/>
        <v>0</v>
      </c>
      <c r="AS65" s="108">
        <f t="shared" si="38"/>
        <v>8791.6</v>
      </c>
      <c r="AT65" s="109">
        <f t="shared" si="39"/>
        <v>0</v>
      </c>
      <c r="AU65" s="108">
        <f t="shared" ref="AU65:BF65" si="67">SUM(AU66:AU73)</f>
        <v>0</v>
      </c>
      <c r="AV65" s="108">
        <f t="shared" si="67"/>
        <v>0</v>
      </c>
      <c r="AW65" s="108">
        <f t="shared" si="67"/>
        <v>0</v>
      </c>
      <c r="AX65" s="108">
        <f t="shared" si="67"/>
        <v>0</v>
      </c>
      <c r="AY65" s="108">
        <f t="shared" si="67"/>
        <v>0</v>
      </c>
      <c r="AZ65" s="108">
        <f t="shared" si="67"/>
        <v>0</v>
      </c>
      <c r="BA65" s="108">
        <f t="shared" si="67"/>
        <v>0</v>
      </c>
      <c r="BB65" s="108">
        <f t="shared" si="67"/>
        <v>0</v>
      </c>
      <c r="BC65" s="108">
        <f t="shared" si="67"/>
        <v>0</v>
      </c>
      <c r="BD65" s="108">
        <f t="shared" si="67"/>
        <v>0</v>
      </c>
      <c r="BE65" s="108">
        <f t="shared" si="67"/>
        <v>0</v>
      </c>
      <c r="BF65" s="108">
        <f t="shared" si="67"/>
        <v>0</v>
      </c>
      <c r="BG65" s="108">
        <f t="shared" si="40"/>
        <v>0</v>
      </c>
      <c r="BH65" s="108">
        <f t="shared" si="41"/>
        <v>8791.6</v>
      </c>
      <c r="BI65" s="109">
        <f t="shared" si="42"/>
        <v>0</v>
      </c>
      <c r="BJ65" s="111"/>
      <c r="BK65" s="108">
        <f>SUM(BK66:BK73)</f>
        <v>0</v>
      </c>
      <c r="BL65" s="111"/>
      <c r="BM65" s="112"/>
      <c r="BN65" s="83"/>
      <c r="BO65" s="83"/>
      <c r="BP65" s="83"/>
      <c r="BQ65" s="83"/>
      <c r="BR65" s="83"/>
      <c r="BS65" s="83"/>
      <c r="BT65" s="83"/>
      <c r="BU65" s="83"/>
      <c r="BV65" s="83"/>
      <c r="BW65" s="83"/>
      <c r="BX65" s="83"/>
      <c r="BY65" s="83"/>
      <c r="BZ65" s="83"/>
      <c r="CA65" s="83"/>
      <c r="CB65" s="83"/>
      <c r="CC65" s="83"/>
      <c r="CD65" s="83"/>
      <c r="CE65" s="83"/>
      <c r="CF65" s="83"/>
      <c r="CG65" s="83"/>
      <c r="CH65" s="83"/>
      <c r="CI65" s="83"/>
      <c r="CJ65" s="83"/>
      <c r="CK65" s="83"/>
      <c r="CL65" s="83"/>
      <c r="CM65" s="83"/>
      <c r="CN65" s="83"/>
      <c r="CO65" s="83"/>
      <c r="CP65" s="83"/>
      <c r="CQ65" s="83"/>
      <c r="CR65" s="83"/>
      <c r="CS65" s="83"/>
      <c r="CT65" s="83"/>
      <c r="CU65" s="83"/>
      <c r="CV65" s="83"/>
      <c r="CW65" s="83"/>
      <c r="CX65" s="83"/>
      <c r="CY65" s="83"/>
      <c r="CZ65" s="83"/>
      <c r="DA65" s="83"/>
      <c r="DB65" s="83"/>
      <c r="DC65" s="83"/>
      <c r="DD65" s="83"/>
      <c r="DE65" s="83"/>
      <c r="DF65" s="83"/>
      <c r="DG65" s="83"/>
      <c r="DH65" s="83"/>
      <c r="DI65" s="83"/>
      <c r="DJ65" s="83"/>
      <c r="DK65" s="83"/>
      <c r="DL65" s="83"/>
      <c r="DM65" s="83"/>
      <c r="DN65" s="83"/>
      <c r="DO65" s="83"/>
      <c r="DP65" s="83"/>
      <c r="DQ65" s="83"/>
      <c r="DR65" s="83"/>
      <c r="DS65" s="83"/>
      <c r="DT65" s="83"/>
    </row>
    <row r="66" ht="12.75" hidden="1" customHeight="1" outlineLevel="1">
      <c r="A66" s="81"/>
      <c r="B66" s="122" t="s">
        <v>214</v>
      </c>
      <c r="C66" s="81">
        <v>2.0</v>
      </c>
      <c r="D66" s="81" t="str">
        <f t="shared" ref="D66:D73" si="68">CONCATENATE(B66,C66)</f>
        <v>062</v>
      </c>
      <c r="E66" s="81"/>
      <c r="F66" s="115" t="s">
        <v>34</v>
      </c>
      <c r="G66" s="107"/>
      <c r="H66" s="117" t="str">
        <f t="shared" si="27"/>
        <v/>
      </c>
      <c r="I66" s="117">
        <f t="shared" si="28"/>
        <v>0</v>
      </c>
      <c r="J66" s="117">
        <f t="shared" si="29"/>
        <v>0</v>
      </c>
      <c r="K66" s="118">
        <f t="shared" si="30"/>
        <v>0</v>
      </c>
      <c r="L66" s="117" t="str">
        <f t="shared" si="31"/>
        <v/>
      </c>
      <c r="M66" s="117">
        <f t="shared" si="32"/>
        <v>0</v>
      </c>
      <c r="N66" s="118">
        <f t="shared" si="33"/>
        <v>0</v>
      </c>
      <c r="O66" s="117" t="str">
        <f t="shared" si="34"/>
        <v/>
      </c>
      <c r="P66" s="117">
        <f t="shared" si="35"/>
        <v>0</v>
      </c>
      <c r="Q66" s="118">
        <f t="shared" si="36"/>
        <v>0</v>
      </c>
      <c r="R66" s="110"/>
      <c r="S66" s="108"/>
      <c r="T66" s="108"/>
      <c r="U66" s="108"/>
      <c r="V66" s="108"/>
      <c r="W66" s="108"/>
      <c r="X66" s="108"/>
      <c r="Y66" s="108"/>
      <c r="Z66" s="108"/>
      <c r="AA66" s="108"/>
      <c r="AB66" s="108"/>
      <c r="AC66" s="108"/>
      <c r="AD66" s="108"/>
      <c r="AE66" s="108">
        <v>0.0</v>
      </c>
      <c r="AF66" s="117">
        <f>SUMIF('2024 Budget Expenses Model'!$C:$C,'Summary by Department &amp; Categor'!$D66,'2024 Budget Expenses Model'!I:I)</f>
        <v>0</v>
      </c>
      <c r="AG66" s="117">
        <f>SUMIF('2024 Budget Expenses Model'!$C:$C,'Summary by Department &amp; Categor'!$D66,'2024 Budget Expenses Model'!J:J)</f>
        <v>0</v>
      </c>
      <c r="AH66" s="117">
        <f>SUMIF('2024 Budget Expenses Model'!$C:$C,'Summary by Department &amp; Categor'!$D66,'2024 Budget Expenses Model'!K:K)</f>
        <v>0</v>
      </c>
      <c r="AI66" s="117">
        <f>SUMIF('2024 Budget Expenses Model'!$C:$C,'Summary by Department &amp; Categor'!$D66,'2024 Budget Expenses Model'!L:L)</f>
        <v>0</v>
      </c>
      <c r="AJ66" s="117">
        <f>SUMIF('2024 Budget Expenses Model'!$C:$C,'Summary by Department &amp; Categor'!$D66,'2024 Budget Expenses Model'!M:M)</f>
        <v>0</v>
      </c>
      <c r="AK66" s="117">
        <f>SUMIF('2024 Budget Expenses Model'!$C:$C,'Summary by Department &amp; Categor'!$D66,'2024 Budget Expenses Model'!N:N)</f>
        <v>0</v>
      </c>
      <c r="AL66" s="117">
        <f>SUMIF('2024 Budget Expenses Model'!$C:$C,'Summary by Department &amp; Categor'!$D66,'2024 Budget Expenses Model'!O:O)</f>
        <v>0</v>
      </c>
      <c r="AM66" s="117">
        <f>SUMIF('2024 Budget Expenses Model'!$C:$C,'Summary by Department &amp; Categor'!$D66,'2024 Budget Expenses Model'!P:P)</f>
        <v>0</v>
      </c>
      <c r="AN66" s="117">
        <f>SUMIF('2024 Budget Expenses Model'!$C:$C,'Summary by Department &amp; Categor'!$D66,'2024 Budget Expenses Model'!Q:Q)</f>
        <v>0</v>
      </c>
      <c r="AO66" s="117">
        <f>SUMIF('2024 Budget Expenses Model'!$C:$C,'Summary by Department &amp; Categor'!$D66,'2024 Budget Expenses Model'!R:R)</f>
        <v>0</v>
      </c>
      <c r="AP66" s="117">
        <f>SUMIF('2024 Budget Expenses Model'!$C:$C,'Summary by Department &amp; Categor'!$D66,'2024 Budget Expenses Model'!S:S)</f>
        <v>0</v>
      </c>
      <c r="AQ66" s="117">
        <f>SUMIF('2024 Budget Expenses Model'!$C:$C,'Summary by Department &amp; Categor'!$D66,'2024 Budget Expenses Model'!T:T)</f>
        <v>0</v>
      </c>
      <c r="AR66" s="117">
        <f t="shared" si="37"/>
        <v>0</v>
      </c>
      <c r="AS66" s="117">
        <f t="shared" si="38"/>
        <v>0</v>
      </c>
      <c r="AT66" s="118">
        <f t="shared" si="39"/>
        <v>0</v>
      </c>
      <c r="AU66" s="108"/>
      <c r="AV66" s="108"/>
      <c r="AW66" s="108"/>
      <c r="AX66" s="108"/>
      <c r="AY66" s="108"/>
      <c r="AZ66" s="108"/>
      <c r="BA66" s="108"/>
      <c r="BB66" s="108"/>
      <c r="BC66" s="108"/>
      <c r="BD66" s="108"/>
      <c r="BE66" s="108"/>
      <c r="BF66" s="108"/>
      <c r="BG66" s="117">
        <f t="shared" si="40"/>
        <v>0</v>
      </c>
      <c r="BH66" s="117">
        <f t="shared" si="41"/>
        <v>0</v>
      </c>
      <c r="BI66" s="118">
        <f t="shared" si="42"/>
        <v>0</v>
      </c>
      <c r="BJ66" s="111"/>
      <c r="BK66" s="117">
        <f t="shared" ref="BK66:BK73" si="69">SUM(AF66:AQ66)</f>
        <v>0</v>
      </c>
      <c r="BL66" s="111"/>
      <c r="BM66" s="112"/>
      <c r="BN66" s="83"/>
      <c r="BO66" s="83"/>
      <c r="BP66" s="83"/>
      <c r="BQ66" s="83"/>
      <c r="BR66" s="83"/>
      <c r="BS66" s="83"/>
      <c r="BT66" s="83"/>
      <c r="BU66" s="83"/>
      <c r="BV66" s="83"/>
      <c r="BW66" s="83"/>
      <c r="BX66" s="83"/>
      <c r="BY66" s="83"/>
      <c r="BZ66" s="83"/>
      <c r="CA66" s="83"/>
      <c r="CB66" s="83"/>
      <c r="CC66" s="83"/>
      <c r="CD66" s="83"/>
      <c r="CE66" s="83"/>
      <c r="CF66" s="83"/>
      <c r="CG66" s="83"/>
      <c r="CH66" s="83"/>
      <c r="CI66" s="83"/>
      <c r="CJ66" s="83"/>
      <c r="CK66" s="83"/>
      <c r="CL66" s="83"/>
      <c r="CM66" s="83"/>
      <c r="CN66" s="83"/>
      <c r="CO66" s="83"/>
      <c r="CP66" s="83"/>
      <c r="CQ66" s="83"/>
      <c r="CR66" s="83"/>
      <c r="CS66" s="83"/>
      <c r="CT66" s="83"/>
      <c r="CU66" s="83"/>
      <c r="CV66" s="83"/>
      <c r="CW66" s="83"/>
      <c r="CX66" s="83"/>
      <c r="CY66" s="83"/>
      <c r="CZ66" s="83"/>
      <c r="DA66" s="83"/>
      <c r="DB66" s="83"/>
      <c r="DC66" s="83"/>
      <c r="DD66" s="83"/>
      <c r="DE66" s="83"/>
      <c r="DF66" s="83"/>
      <c r="DG66" s="83"/>
      <c r="DH66" s="83"/>
      <c r="DI66" s="83"/>
      <c r="DJ66" s="83"/>
      <c r="DK66" s="83"/>
      <c r="DL66" s="83"/>
      <c r="DM66" s="83"/>
      <c r="DN66" s="83"/>
      <c r="DO66" s="83"/>
      <c r="DP66" s="83"/>
      <c r="DQ66" s="83"/>
      <c r="DR66" s="83"/>
      <c r="DS66" s="83"/>
      <c r="DT66" s="83"/>
    </row>
    <row r="67" ht="12.75" hidden="1" customHeight="1" outlineLevel="1">
      <c r="A67" s="81"/>
      <c r="B67" s="122" t="s">
        <v>214</v>
      </c>
      <c r="C67" s="81">
        <v>1.0</v>
      </c>
      <c r="D67" s="81" t="str">
        <f t="shared" si="68"/>
        <v>061</v>
      </c>
      <c r="E67" s="81"/>
      <c r="F67" s="115" t="s">
        <v>208</v>
      </c>
      <c r="G67" s="107"/>
      <c r="H67" s="117" t="str">
        <f t="shared" si="27"/>
        <v/>
      </c>
      <c r="I67" s="117">
        <f t="shared" si="28"/>
        <v>0</v>
      </c>
      <c r="J67" s="117">
        <f t="shared" si="29"/>
        <v>0</v>
      </c>
      <c r="K67" s="118">
        <f t="shared" si="30"/>
        <v>0</v>
      </c>
      <c r="L67" s="117" t="str">
        <f t="shared" si="31"/>
        <v/>
      </c>
      <c r="M67" s="117">
        <f t="shared" si="32"/>
        <v>0</v>
      </c>
      <c r="N67" s="118">
        <f t="shared" si="33"/>
        <v>0</v>
      </c>
      <c r="O67" s="117" t="str">
        <f t="shared" si="34"/>
        <v/>
      </c>
      <c r="P67" s="117">
        <f t="shared" si="35"/>
        <v>0</v>
      </c>
      <c r="Q67" s="118">
        <f t="shared" si="36"/>
        <v>0</v>
      </c>
      <c r="R67" s="110"/>
      <c r="S67" s="108"/>
      <c r="T67" s="108"/>
      <c r="U67" s="108"/>
      <c r="V67" s="108"/>
      <c r="W67" s="108"/>
      <c r="X67" s="108"/>
      <c r="Y67" s="108"/>
      <c r="Z67" s="108"/>
      <c r="AA67" s="108"/>
      <c r="AB67" s="108"/>
      <c r="AC67" s="108"/>
      <c r="AD67" s="108"/>
      <c r="AE67" s="108">
        <v>0.0</v>
      </c>
      <c r="AF67" s="117">
        <f>SUMIF('2024 Budget Expenses Model'!$C:$C,'Summary by Department &amp; Categor'!$D67,'2024 Budget Expenses Model'!I:I)</f>
        <v>0</v>
      </c>
      <c r="AG67" s="117">
        <f>SUMIF('2024 Budget Expenses Model'!$C:$C,'Summary by Department &amp; Categor'!$D67,'2024 Budget Expenses Model'!J:J)</f>
        <v>0</v>
      </c>
      <c r="AH67" s="117">
        <f>SUMIF('2024 Budget Expenses Model'!$C:$C,'Summary by Department &amp; Categor'!$D67,'2024 Budget Expenses Model'!K:K)</f>
        <v>0</v>
      </c>
      <c r="AI67" s="117">
        <f>SUMIF('2024 Budget Expenses Model'!$C:$C,'Summary by Department &amp; Categor'!$D67,'2024 Budget Expenses Model'!L:L)</f>
        <v>0</v>
      </c>
      <c r="AJ67" s="117">
        <f>SUMIF('2024 Budget Expenses Model'!$C:$C,'Summary by Department &amp; Categor'!$D67,'2024 Budget Expenses Model'!M:M)</f>
        <v>0</v>
      </c>
      <c r="AK67" s="117">
        <f>SUMIF('2024 Budget Expenses Model'!$C:$C,'Summary by Department &amp; Categor'!$D67,'2024 Budget Expenses Model'!N:N)</f>
        <v>0</v>
      </c>
      <c r="AL67" s="117">
        <f>SUMIF('2024 Budget Expenses Model'!$C:$C,'Summary by Department &amp; Categor'!$D67,'2024 Budget Expenses Model'!O:O)</f>
        <v>0</v>
      </c>
      <c r="AM67" s="117">
        <f>SUMIF('2024 Budget Expenses Model'!$C:$C,'Summary by Department &amp; Categor'!$D67,'2024 Budget Expenses Model'!P:P)</f>
        <v>0</v>
      </c>
      <c r="AN67" s="117">
        <f>SUMIF('2024 Budget Expenses Model'!$C:$C,'Summary by Department &amp; Categor'!$D67,'2024 Budget Expenses Model'!Q:Q)</f>
        <v>0</v>
      </c>
      <c r="AO67" s="117">
        <f>SUMIF('2024 Budget Expenses Model'!$C:$C,'Summary by Department &amp; Categor'!$D67,'2024 Budget Expenses Model'!R:R)</f>
        <v>0</v>
      </c>
      <c r="AP67" s="117">
        <f>SUMIF('2024 Budget Expenses Model'!$C:$C,'Summary by Department &amp; Categor'!$D67,'2024 Budget Expenses Model'!S:S)</f>
        <v>0</v>
      </c>
      <c r="AQ67" s="117">
        <f>SUMIF('2024 Budget Expenses Model'!$C:$C,'Summary by Department &amp; Categor'!$D67,'2024 Budget Expenses Model'!T:T)</f>
        <v>0</v>
      </c>
      <c r="AR67" s="117">
        <f t="shared" si="37"/>
        <v>0</v>
      </c>
      <c r="AS67" s="117">
        <f t="shared" si="38"/>
        <v>0</v>
      </c>
      <c r="AT67" s="118">
        <f t="shared" si="39"/>
        <v>0</v>
      </c>
      <c r="AU67" s="108"/>
      <c r="AV67" s="108"/>
      <c r="AW67" s="108"/>
      <c r="AX67" s="108"/>
      <c r="AY67" s="108"/>
      <c r="AZ67" s="108"/>
      <c r="BA67" s="108"/>
      <c r="BB67" s="108"/>
      <c r="BC67" s="108"/>
      <c r="BD67" s="108"/>
      <c r="BE67" s="108"/>
      <c r="BF67" s="108"/>
      <c r="BG67" s="117">
        <f t="shared" si="40"/>
        <v>0</v>
      </c>
      <c r="BH67" s="117">
        <f t="shared" si="41"/>
        <v>0</v>
      </c>
      <c r="BI67" s="118">
        <f t="shared" si="42"/>
        <v>0</v>
      </c>
      <c r="BJ67" s="111"/>
      <c r="BK67" s="117">
        <f t="shared" si="69"/>
        <v>0</v>
      </c>
      <c r="BL67" s="111"/>
      <c r="BM67" s="112"/>
      <c r="BN67" s="83"/>
      <c r="BO67" s="83"/>
      <c r="BP67" s="83"/>
      <c r="BQ67" s="83"/>
      <c r="BR67" s="83"/>
      <c r="BS67" s="83"/>
      <c r="BT67" s="83"/>
      <c r="BU67" s="83"/>
      <c r="BV67" s="83"/>
      <c r="BW67" s="83"/>
      <c r="BX67" s="83"/>
      <c r="BY67" s="83"/>
      <c r="BZ67" s="83"/>
      <c r="CA67" s="83"/>
      <c r="CB67" s="83"/>
      <c r="CC67" s="83"/>
      <c r="CD67" s="83"/>
      <c r="CE67" s="83"/>
      <c r="CF67" s="83"/>
      <c r="CG67" s="83"/>
      <c r="CH67" s="83"/>
      <c r="CI67" s="83"/>
      <c r="CJ67" s="83"/>
      <c r="CK67" s="83"/>
      <c r="CL67" s="83"/>
      <c r="CM67" s="83"/>
      <c r="CN67" s="83"/>
      <c r="CO67" s="83"/>
      <c r="CP67" s="83"/>
      <c r="CQ67" s="83"/>
      <c r="CR67" s="83"/>
      <c r="CS67" s="83"/>
      <c r="CT67" s="83"/>
      <c r="CU67" s="83"/>
      <c r="CV67" s="83"/>
      <c r="CW67" s="83"/>
      <c r="CX67" s="83"/>
      <c r="CY67" s="83"/>
      <c r="CZ67" s="83"/>
      <c r="DA67" s="83"/>
      <c r="DB67" s="83"/>
      <c r="DC67" s="83"/>
      <c r="DD67" s="83"/>
      <c r="DE67" s="83"/>
      <c r="DF67" s="83"/>
      <c r="DG67" s="83"/>
      <c r="DH67" s="83"/>
      <c r="DI67" s="83"/>
      <c r="DJ67" s="83"/>
      <c r="DK67" s="83"/>
      <c r="DL67" s="83"/>
      <c r="DM67" s="83"/>
      <c r="DN67" s="83"/>
      <c r="DO67" s="83"/>
      <c r="DP67" s="83"/>
      <c r="DQ67" s="83"/>
      <c r="DR67" s="83"/>
      <c r="DS67" s="83"/>
      <c r="DT67" s="83"/>
    </row>
    <row r="68" ht="12.75" hidden="1" customHeight="1" outlineLevel="1">
      <c r="A68" s="81"/>
      <c r="B68" s="122" t="s">
        <v>214</v>
      </c>
      <c r="C68" s="81">
        <v>3.0</v>
      </c>
      <c r="D68" s="81" t="str">
        <f t="shared" si="68"/>
        <v>063</v>
      </c>
      <c r="E68" s="81"/>
      <c r="F68" s="115" t="s">
        <v>64</v>
      </c>
      <c r="G68" s="107"/>
      <c r="H68" s="117" t="str">
        <f t="shared" si="27"/>
        <v/>
      </c>
      <c r="I68" s="117">
        <f t="shared" si="28"/>
        <v>0</v>
      </c>
      <c r="J68" s="117">
        <f t="shared" si="29"/>
        <v>0</v>
      </c>
      <c r="K68" s="118">
        <f t="shared" si="30"/>
        <v>0</v>
      </c>
      <c r="L68" s="117" t="str">
        <f t="shared" si="31"/>
        <v/>
      </c>
      <c r="M68" s="117">
        <f t="shared" si="32"/>
        <v>0</v>
      </c>
      <c r="N68" s="118">
        <f t="shared" si="33"/>
        <v>0</v>
      </c>
      <c r="O68" s="117" t="str">
        <f t="shared" si="34"/>
        <v/>
      </c>
      <c r="P68" s="117">
        <f t="shared" si="35"/>
        <v>0</v>
      </c>
      <c r="Q68" s="118">
        <f t="shared" si="36"/>
        <v>0</v>
      </c>
      <c r="R68" s="110"/>
      <c r="S68" s="108"/>
      <c r="T68" s="108"/>
      <c r="U68" s="108"/>
      <c r="V68" s="108"/>
      <c r="W68" s="108"/>
      <c r="X68" s="108"/>
      <c r="Y68" s="108"/>
      <c r="Z68" s="108"/>
      <c r="AA68" s="108"/>
      <c r="AB68" s="108"/>
      <c r="AC68" s="108"/>
      <c r="AD68" s="108"/>
      <c r="AE68" s="108">
        <v>0.0</v>
      </c>
      <c r="AF68" s="117">
        <f>SUMIF('2024 Budget Expenses Model'!$C:$C,'Summary by Department &amp; Categor'!$D68,'2024 Budget Expenses Model'!I:I)</f>
        <v>0</v>
      </c>
      <c r="AG68" s="117">
        <f>SUMIF('2024 Budget Expenses Model'!$C:$C,'Summary by Department &amp; Categor'!$D68,'2024 Budget Expenses Model'!J:J)</f>
        <v>0</v>
      </c>
      <c r="AH68" s="117">
        <f>SUMIF('2024 Budget Expenses Model'!$C:$C,'Summary by Department &amp; Categor'!$D68,'2024 Budget Expenses Model'!K:K)</f>
        <v>0</v>
      </c>
      <c r="AI68" s="117">
        <f>SUMIF('2024 Budget Expenses Model'!$C:$C,'Summary by Department &amp; Categor'!$D68,'2024 Budget Expenses Model'!L:L)</f>
        <v>0</v>
      </c>
      <c r="AJ68" s="117">
        <f>SUMIF('2024 Budget Expenses Model'!$C:$C,'Summary by Department &amp; Categor'!$D68,'2024 Budget Expenses Model'!M:M)</f>
        <v>0</v>
      </c>
      <c r="AK68" s="117">
        <f>SUMIF('2024 Budget Expenses Model'!$C:$C,'Summary by Department &amp; Categor'!$D68,'2024 Budget Expenses Model'!N:N)</f>
        <v>0</v>
      </c>
      <c r="AL68" s="117">
        <f>SUMIF('2024 Budget Expenses Model'!$C:$C,'Summary by Department &amp; Categor'!$D68,'2024 Budget Expenses Model'!O:O)</f>
        <v>0</v>
      </c>
      <c r="AM68" s="117">
        <f>SUMIF('2024 Budget Expenses Model'!$C:$C,'Summary by Department &amp; Categor'!$D68,'2024 Budget Expenses Model'!P:P)</f>
        <v>0</v>
      </c>
      <c r="AN68" s="117">
        <f>SUMIF('2024 Budget Expenses Model'!$C:$C,'Summary by Department &amp; Categor'!$D68,'2024 Budget Expenses Model'!Q:Q)</f>
        <v>0</v>
      </c>
      <c r="AO68" s="117">
        <f>SUMIF('2024 Budget Expenses Model'!$C:$C,'Summary by Department &amp; Categor'!$D68,'2024 Budget Expenses Model'!R:R)</f>
        <v>0</v>
      </c>
      <c r="AP68" s="117">
        <f>SUMIF('2024 Budget Expenses Model'!$C:$C,'Summary by Department &amp; Categor'!$D68,'2024 Budget Expenses Model'!S:S)</f>
        <v>0</v>
      </c>
      <c r="AQ68" s="117">
        <f>SUMIF('2024 Budget Expenses Model'!$C:$C,'Summary by Department &amp; Categor'!$D68,'2024 Budget Expenses Model'!T:T)</f>
        <v>0</v>
      </c>
      <c r="AR68" s="117">
        <f t="shared" si="37"/>
        <v>0</v>
      </c>
      <c r="AS68" s="117">
        <f t="shared" si="38"/>
        <v>0</v>
      </c>
      <c r="AT68" s="118">
        <f t="shared" si="39"/>
        <v>0</v>
      </c>
      <c r="AU68" s="108"/>
      <c r="AV68" s="108"/>
      <c r="AW68" s="108"/>
      <c r="AX68" s="108"/>
      <c r="AY68" s="108"/>
      <c r="AZ68" s="108"/>
      <c r="BA68" s="108"/>
      <c r="BB68" s="108"/>
      <c r="BC68" s="108"/>
      <c r="BD68" s="108"/>
      <c r="BE68" s="108"/>
      <c r="BF68" s="108"/>
      <c r="BG68" s="117">
        <f t="shared" si="40"/>
        <v>0</v>
      </c>
      <c r="BH68" s="117">
        <f t="shared" si="41"/>
        <v>0</v>
      </c>
      <c r="BI68" s="118">
        <f t="shared" si="42"/>
        <v>0</v>
      </c>
      <c r="BJ68" s="111"/>
      <c r="BK68" s="117">
        <f t="shared" si="69"/>
        <v>0</v>
      </c>
      <c r="BL68" s="111"/>
      <c r="BM68" s="112"/>
      <c r="BN68" s="83"/>
      <c r="BO68" s="83"/>
      <c r="BP68" s="83"/>
      <c r="BQ68" s="83"/>
      <c r="BR68" s="83"/>
      <c r="BS68" s="83"/>
      <c r="BT68" s="83"/>
      <c r="BU68" s="83"/>
      <c r="BV68" s="83"/>
      <c r="BW68" s="83"/>
      <c r="BX68" s="83"/>
      <c r="BY68" s="83"/>
      <c r="BZ68" s="83"/>
      <c r="CA68" s="83"/>
      <c r="CB68" s="83"/>
      <c r="CC68" s="83"/>
      <c r="CD68" s="83"/>
      <c r="CE68" s="83"/>
      <c r="CF68" s="83"/>
      <c r="CG68" s="83"/>
      <c r="CH68" s="83"/>
      <c r="CI68" s="83"/>
      <c r="CJ68" s="83"/>
      <c r="CK68" s="83"/>
      <c r="CL68" s="83"/>
      <c r="CM68" s="83"/>
      <c r="CN68" s="83"/>
      <c r="CO68" s="83"/>
      <c r="CP68" s="83"/>
      <c r="CQ68" s="83"/>
      <c r="CR68" s="83"/>
      <c r="CS68" s="83"/>
      <c r="CT68" s="83"/>
      <c r="CU68" s="83"/>
      <c r="CV68" s="83"/>
      <c r="CW68" s="83"/>
      <c r="CX68" s="83"/>
      <c r="CY68" s="83"/>
      <c r="CZ68" s="83"/>
      <c r="DA68" s="83"/>
      <c r="DB68" s="83"/>
      <c r="DC68" s="83"/>
      <c r="DD68" s="83"/>
      <c r="DE68" s="83"/>
      <c r="DF68" s="83"/>
      <c r="DG68" s="83"/>
      <c r="DH68" s="83"/>
      <c r="DI68" s="83"/>
      <c r="DJ68" s="83"/>
      <c r="DK68" s="83"/>
      <c r="DL68" s="83"/>
      <c r="DM68" s="83"/>
      <c r="DN68" s="83"/>
      <c r="DO68" s="83"/>
      <c r="DP68" s="83"/>
      <c r="DQ68" s="83"/>
      <c r="DR68" s="83"/>
      <c r="DS68" s="83"/>
      <c r="DT68" s="83"/>
    </row>
    <row r="69" ht="12.75" hidden="1" customHeight="1" outlineLevel="1">
      <c r="A69" s="81"/>
      <c r="B69" s="122" t="s">
        <v>214</v>
      </c>
      <c r="C69" s="81">
        <v>4.0</v>
      </c>
      <c r="D69" s="81" t="str">
        <f t="shared" si="68"/>
        <v>064</v>
      </c>
      <c r="E69" s="81"/>
      <c r="F69" s="115" t="s">
        <v>61</v>
      </c>
      <c r="G69" s="107"/>
      <c r="H69" s="117" t="str">
        <f t="shared" si="27"/>
        <v/>
      </c>
      <c r="I69" s="117">
        <f t="shared" si="28"/>
        <v>0</v>
      </c>
      <c r="J69" s="117">
        <f t="shared" si="29"/>
        <v>0</v>
      </c>
      <c r="K69" s="118">
        <f t="shared" si="30"/>
        <v>0</v>
      </c>
      <c r="L69" s="117" t="str">
        <f t="shared" si="31"/>
        <v/>
      </c>
      <c r="M69" s="117">
        <f t="shared" si="32"/>
        <v>0</v>
      </c>
      <c r="N69" s="118">
        <f t="shared" si="33"/>
        <v>0</v>
      </c>
      <c r="O69" s="117" t="str">
        <f t="shared" si="34"/>
        <v/>
      </c>
      <c r="P69" s="117">
        <f t="shared" si="35"/>
        <v>0</v>
      </c>
      <c r="Q69" s="118">
        <f t="shared" si="36"/>
        <v>0</v>
      </c>
      <c r="R69" s="110"/>
      <c r="S69" s="108"/>
      <c r="T69" s="108"/>
      <c r="U69" s="108"/>
      <c r="V69" s="108"/>
      <c r="W69" s="108"/>
      <c r="X69" s="108"/>
      <c r="Y69" s="108"/>
      <c r="Z69" s="108"/>
      <c r="AA69" s="108"/>
      <c r="AB69" s="108"/>
      <c r="AC69" s="108"/>
      <c r="AD69" s="108"/>
      <c r="AE69" s="108">
        <v>2250.0</v>
      </c>
      <c r="AF69" s="117">
        <f>SUMIF('2024 Budget Expenses Model'!$C:$C,'Summary by Department &amp; Categor'!$D69,'2024 Budget Expenses Model'!I:I)</f>
        <v>0</v>
      </c>
      <c r="AG69" s="117">
        <f>SUMIF('2024 Budget Expenses Model'!$C:$C,'Summary by Department &amp; Categor'!$D69,'2024 Budget Expenses Model'!J:J)</f>
        <v>0</v>
      </c>
      <c r="AH69" s="117">
        <f>SUMIF('2024 Budget Expenses Model'!$C:$C,'Summary by Department &amp; Categor'!$D69,'2024 Budget Expenses Model'!K:K)</f>
        <v>0</v>
      </c>
      <c r="AI69" s="117">
        <f>SUMIF('2024 Budget Expenses Model'!$C:$C,'Summary by Department &amp; Categor'!$D69,'2024 Budget Expenses Model'!L:L)</f>
        <v>0</v>
      </c>
      <c r="AJ69" s="117">
        <f>SUMIF('2024 Budget Expenses Model'!$C:$C,'Summary by Department &amp; Categor'!$D69,'2024 Budget Expenses Model'!M:M)</f>
        <v>0</v>
      </c>
      <c r="AK69" s="117">
        <f>SUMIF('2024 Budget Expenses Model'!$C:$C,'Summary by Department &amp; Categor'!$D69,'2024 Budget Expenses Model'!N:N)</f>
        <v>0</v>
      </c>
      <c r="AL69" s="117">
        <f>SUMIF('2024 Budget Expenses Model'!$C:$C,'Summary by Department &amp; Categor'!$D69,'2024 Budget Expenses Model'!O:O)</f>
        <v>0</v>
      </c>
      <c r="AM69" s="117">
        <f>SUMIF('2024 Budget Expenses Model'!$C:$C,'Summary by Department &amp; Categor'!$D69,'2024 Budget Expenses Model'!P:P)</f>
        <v>0</v>
      </c>
      <c r="AN69" s="117">
        <f>SUMIF('2024 Budget Expenses Model'!$C:$C,'Summary by Department &amp; Categor'!$D69,'2024 Budget Expenses Model'!Q:Q)</f>
        <v>0</v>
      </c>
      <c r="AO69" s="117">
        <f>SUMIF('2024 Budget Expenses Model'!$C:$C,'Summary by Department &amp; Categor'!$D69,'2024 Budget Expenses Model'!R:R)</f>
        <v>0</v>
      </c>
      <c r="AP69" s="117">
        <f>SUMIF('2024 Budget Expenses Model'!$C:$C,'Summary by Department &amp; Categor'!$D69,'2024 Budget Expenses Model'!S:S)</f>
        <v>0</v>
      </c>
      <c r="AQ69" s="117">
        <f>SUMIF('2024 Budget Expenses Model'!$C:$C,'Summary by Department &amp; Categor'!$D69,'2024 Budget Expenses Model'!T:T)</f>
        <v>0</v>
      </c>
      <c r="AR69" s="117">
        <f t="shared" si="37"/>
        <v>0</v>
      </c>
      <c r="AS69" s="117">
        <f t="shared" si="38"/>
        <v>2250</v>
      </c>
      <c r="AT69" s="118">
        <f t="shared" si="39"/>
        <v>0</v>
      </c>
      <c r="AU69" s="108"/>
      <c r="AV69" s="108"/>
      <c r="AW69" s="108"/>
      <c r="AX69" s="108"/>
      <c r="AY69" s="108"/>
      <c r="AZ69" s="108"/>
      <c r="BA69" s="108"/>
      <c r="BB69" s="108"/>
      <c r="BC69" s="108"/>
      <c r="BD69" s="108"/>
      <c r="BE69" s="108"/>
      <c r="BF69" s="108"/>
      <c r="BG69" s="117">
        <f t="shared" si="40"/>
        <v>0</v>
      </c>
      <c r="BH69" s="117">
        <f t="shared" si="41"/>
        <v>2250</v>
      </c>
      <c r="BI69" s="118">
        <f t="shared" si="42"/>
        <v>0</v>
      </c>
      <c r="BJ69" s="111"/>
      <c r="BK69" s="117">
        <f t="shared" si="69"/>
        <v>0</v>
      </c>
      <c r="BL69" s="111"/>
      <c r="BM69" s="112"/>
      <c r="BN69" s="83"/>
      <c r="BO69" s="83"/>
      <c r="BP69" s="83"/>
      <c r="BQ69" s="83"/>
      <c r="BR69" s="83"/>
      <c r="BS69" s="83"/>
      <c r="BT69" s="83"/>
      <c r="BU69" s="83"/>
      <c r="BV69" s="83"/>
      <c r="BW69" s="83"/>
      <c r="BX69" s="83"/>
      <c r="BY69" s="83"/>
      <c r="BZ69" s="83"/>
      <c r="CA69" s="83"/>
      <c r="CB69" s="83"/>
      <c r="CC69" s="83"/>
      <c r="CD69" s="83"/>
      <c r="CE69" s="83"/>
      <c r="CF69" s="83"/>
      <c r="CG69" s="83"/>
      <c r="CH69" s="83"/>
      <c r="CI69" s="83"/>
      <c r="CJ69" s="83"/>
      <c r="CK69" s="83"/>
      <c r="CL69" s="83"/>
      <c r="CM69" s="83"/>
      <c r="CN69" s="83"/>
      <c r="CO69" s="83"/>
      <c r="CP69" s="83"/>
      <c r="CQ69" s="83"/>
      <c r="CR69" s="83"/>
      <c r="CS69" s="83"/>
      <c r="CT69" s="83"/>
      <c r="CU69" s="83"/>
      <c r="CV69" s="83"/>
      <c r="CW69" s="83"/>
      <c r="CX69" s="83"/>
      <c r="CY69" s="83"/>
      <c r="CZ69" s="83"/>
      <c r="DA69" s="83"/>
      <c r="DB69" s="83"/>
      <c r="DC69" s="83"/>
      <c r="DD69" s="83"/>
      <c r="DE69" s="83"/>
      <c r="DF69" s="83"/>
      <c r="DG69" s="83"/>
      <c r="DH69" s="83"/>
      <c r="DI69" s="83"/>
      <c r="DJ69" s="83"/>
      <c r="DK69" s="83"/>
      <c r="DL69" s="83"/>
      <c r="DM69" s="83"/>
      <c r="DN69" s="83"/>
      <c r="DO69" s="83"/>
      <c r="DP69" s="83"/>
      <c r="DQ69" s="83"/>
      <c r="DR69" s="83"/>
      <c r="DS69" s="83"/>
      <c r="DT69" s="83"/>
    </row>
    <row r="70" ht="12.75" hidden="1" customHeight="1" outlineLevel="1">
      <c r="A70" s="81"/>
      <c r="B70" s="122" t="s">
        <v>214</v>
      </c>
      <c r="C70" s="81">
        <v>5.0</v>
      </c>
      <c r="D70" s="81" t="str">
        <f t="shared" si="68"/>
        <v>065</v>
      </c>
      <c r="E70" s="81"/>
      <c r="F70" s="115" t="s">
        <v>101</v>
      </c>
      <c r="G70" s="107"/>
      <c r="H70" s="117" t="str">
        <f t="shared" si="27"/>
        <v/>
      </c>
      <c r="I70" s="117">
        <f t="shared" si="28"/>
        <v>0</v>
      </c>
      <c r="J70" s="117">
        <f t="shared" si="29"/>
        <v>0</v>
      </c>
      <c r="K70" s="118">
        <f t="shared" si="30"/>
        <v>0</v>
      </c>
      <c r="L70" s="117" t="str">
        <f t="shared" si="31"/>
        <v/>
      </c>
      <c r="M70" s="117">
        <f t="shared" si="32"/>
        <v>0</v>
      </c>
      <c r="N70" s="118">
        <f t="shared" si="33"/>
        <v>0</v>
      </c>
      <c r="O70" s="117" t="str">
        <f t="shared" si="34"/>
        <v/>
      </c>
      <c r="P70" s="117">
        <f t="shared" si="35"/>
        <v>0</v>
      </c>
      <c r="Q70" s="118">
        <f t="shared" si="36"/>
        <v>0</v>
      </c>
      <c r="R70" s="110"/>
      <c r="S70" s="108"/>
      <c r="T70" s="108"/>
      <c r="U70" s="108"/>
      <c r="V70" s="108"/>
      <c r="W70" s="108"/>
      <c r="X70" s="108"/>
      <c r="Y70" s="108"/>
      <c r="Z70" s="108"/>
      <c r="AA70" s="108"/>
      <c r="AB70" s="108"/>
      <c r="AC70" s="108"/>
      <c r="AD70" s="108"/>
      <c r="AE70" s="108">
        <v>0.0</v>
      </c>
      <c r="AF70" s="117">
        <f>SUMIF('2024 Budget Expenses Model'!$C:$C,'Summary by Department &amp; Categor'!$D70,'2024 Budget Expenses Model'!I:I)</f>
        <v>0</v>
      </c>
      <c r="AG70" s="117">
        <f>SUMIF('2024 Budget Expenses Model'!$C:$C,'Summary by Department &amp; Categor'!$D70,'2024 Budget Expenses Model'!J:J)</f>
        <v>0</v>
      </c>
      <c r="AH70" s="117">
        <f>SUMIF('2024 Budget Expenses Model'!$C:$C,'Summary by Department &amp; Categor'!$D70,'2024 Budget Expenses Model'!K:K)</f>
        <v>0</v>
      </c>
      <c r="AI70" s="117">
        <f>SUMIF('2024 Budget Expenses Model'!$C:$C,'Summary by Department &amp; Categor'!$D70,'2024 Budget Expenses Model'!L:L)</f>
        <v>0</v>
      </c>
      <c r="AJ70" s="117">
        <f>SUMIF('2024 Budget Expenses Model'!$C:$C,'Summary by Department &amp; Categor'!$D70,'2024 Budget Expenses Model'!M:M)</f>
        <v>0</v>
      </c>
      <c r="AK70" s="117">
        <f>SUMIF('2024 Budget Expenses Model'!$C:$C,'Summary by Department &amp; Categor'!$D70,'2024 Budget Expenses Model'!N:N)</f>
        <v>0</v>
      </c>
      <c r="AL70" s="117">
        <f>SUMIF('2024 Budget Expenses Model'!$C:$C,'Summary by Department &amp; Categor'!$D70,'2024 Budget Expenses Model'!O:O)</f>
        <v>0</v>
      </c>
      <c r="AM70" s="117">
        <f>SUMIF('2024 Budget Expenses Model'!$C:$C,'Summary by Department &amp; Categor'!$D70,'2024 Budget Expenses Model'!P:P)</f>
        <v>0</v>
      </c>
      <c r="AN70" s="117">
        <f>SUMIF('2024 Budget Expenses Model'!$C:$C,'Summary by Department &amp; Categor'!$D70,'2024 Budget Expenses Model'!Q:Q)</f>
        <v>0</v>
      </c>
      <c r="AO70" s="117">
        <f>SUMIF('2024 Budget Expenses Model'!$C:$C,'Summary by Department &amp; Categor'!$D70,'2024 Budget Expenses Model'!R:R)</f>
        <v>0</v>
      </c>
      <c r="AP70" s="117">
        <f>SUMIF('2024 Budget Expenses Model'!$C:$C,'Summary by Department &amp; Categor'!$D70,'2024 Budget Expenses Model'!S:S)</f>
        <v>0</v>
      </c>
      <c r="AQ70" s="117">
        <f>SUMIF('2024 Budget Expenses Model'!$C:$C,'Summary by Department &amp; Categor'!$D70,'2024 Budget Expenses Model'!T:T)</f>
        <v>0</v>
      </c>
      <c r="AR70" s="117">
        <f t="shared" si="37"/>
        <v>0</v>
      </c>
      <c r="AS70" s="117">
        <f t="shared" si="38"/>
        <v>0</v>
      </c>
      <c r="AT70" s="118">
        <f t="shared" si="39"/>
        <v>0</v>
      </c>
      <c r="AU70" s="108"/>
      <c r="AV70" s="108"/>
      <c r="AW70" s="108"/>
      <c r="AX70" s="108"/>
      <c r="AY70" s="108"/>
      <c r="AZ70" s="108"/>
      <c r="BA70" s="108"/>
      <c r="BB70" s="108"/>
      <c r="BC70" s="108"/>
      <c r="BD70" s="108"/>
      <c r="BE70" s="108"/>
      <c r="BF70" s="108"/>
      <c r="BG70" s="117">
        <f t="shared" si="40"/>
        <v>0</v>
      </c>
      <c r="BH70" s="117">
        <f t="shared" si="41"/>
        <v>0</v>
      </c>
      <c r="BI70" s="118">
        <f t="shared" si="42"/>
        <v>0</v>
      </c>
      <c r="BJ70" s="111"/>
      <c r="BK70" s="117">
        <f t="shared" si="69"/>
        <v>0</v>
      </c>
      <c r="BL70" s="111"/>
      <c r="BM70" s="112"/>
      <c r="BN70" s="83"/>
      <c r="BO70" s="83"/>
      <c r="BP70" s="83"/>
      <c r="BQ70" s="83"/>
      <c r="BR70" s="83"/>
      <c r="BS70" s="83"/>
      <c r="BT70" s="83"/>
      <c r="BU70" s="83"/>
      <c r="BV70" s="83"/>
      <c r="BW70" s="83"/>
      <c r="BX70" s="83"/>
      <c r="BY70" s="83"/>
      <c r="BZ70" s="83"/>
      <c r="CA70" s="83"/>
      <c r="CB70" s="83"/>
      <c r="CC70" s="83"/>
      <c r="CD70" s="83"/>
      <c r="CE70" s="83"/>
      <c r="CF70" s="83"/>
      <c r="CG70" s="83"/>
      <c r="CH70" s="83"/>
      <c r="CI70" s="83"/>
      <c r="CJ70" s="83"/>
      <c r="CK70" s="83"/>
      <c r="CL70" s="83"/>
      <c r="CM70" s="83"/>
      <c r="CN70" s="83"/>
      <c r="CO70" s="83"/>
      <c r="CP70" s="83"/>
      <c r="CQ70" s="83"/>
      <c r="CR70" s="83"/>
      <c r="CS70" s="83"/>
      <c r="CT70" s="83"/>
      <c r="CU70" s="83"/>
      <c r="CV70" s="83"/>
      <c r="CW70" s="83"/>
      <c r="CX70" s="83"/>
      <c r="CY70" s="83"/>
      <c r="CZ70" s="83"/>
      <c r="DA70" s="83"/>
      <c r="DB70" s="83"/>
      <c r="DC70" s="83"/>
      <c r="DD70" s="83"/>
      <c r="DE70" s="83"/>
      <c r="DF70" s="83"/>
      <c r="DG70" s="83"/>
      <c r="DH70" s="83"/>
      <c r="DI70" s="83"/>
      <c r="DJ70" s="83"/>
      <c r="DK70" s="83"/>
      <c r="DL70" s="83"/>
      <c r="DM70" s="83"/>
      <c r="DN70" s="83"/>
      <c r="DO70" s="83"/>
      <c r="DP70" s="83"/>
      <c r="DQ70" s="83"/>
      <c r="DR70" s="83"/>
      <c r="DS70" s="83"/>
      <c r="DT70" s="83"/>
    </row>
    <row r="71" ht="12.75" hidden="1" customHeight="1" outlineLevel="1">
      <c r="A71" s="81"/>
      <c r="B71" s="122" t="s">
        <v>214</v>
      </c>
      <c r="C71" s="81">
        <v>6.0</v>
      </c>
      <c r="D71" s="81" t="str">
        <f t="shared" si="68"/>
        <v>066</v>
      </c>
      <c r="E71" s="81"/>
      <c r="F71" s="115" t="s">
        <v>53</v>
      </c>
      <c r="G71" s="107"/>
      <c r="H71" s="117" t="str">
        <f t="shared" si="27"/>
        <v/>
      </c>
      <c r="I71" s="117">
        <f t="shared" si="28"/>
        <v>0</v>
      </c>
      <c r="J71" s="117">
        <f t="shared" si="29"/>
        <v>0</v>
      </c>
      <c r="K71" s="118">
        <f t="shared" si="30"/>
        <v>0</v>
      </c>
      <c r="L71" s="117" t="str">
        <f t="shared" si="31"/>
        <v/>
      </c>
      <c r="M71" s="117">
        <f t="shared" si="32"/>
        <v>0</v>
      </c>
      <c r="N71" s="118">
        <f t="shared" si="33"/>
        <v>0</v>
      </c>
      <c r="O71" s="117" t="str">
        <f t="shared" si="34"/>
        <v/>
      </c>
      <c r="P71" s="117">
        <f t="shared" si="35"/>
        <v>0</v>
      </c>
      <c r="Q71" s="118">
        <f t="shared" si="36"/>
        <v>0</v>
      </c>
      <c r="R71" s="110"/>
      <c r="S71" s="108"/>
      <c r="T71" s="108"/>
      <c r="U71" s="108"/>
      <c r="V71" s="108"/>
      <c r="W71" s="108"/>
      <c r="X71" s="108"/>
      <c r="Y71" s="108"/>
      <c r="Z71" s="108"/>
      <c r="AA71" s="108"/>
      <c r="AB71" s="108"/>
      <c r="AC71" s="108"/>
      <c r="AD71" s="108"/>
      <c r="AE71" s="108">
        <v>6541.6</v>
      </c>
      <c r="AF71" s="117">
        <f>SUMIF('2024 Budget Expenses Model'!$C:$C,'Summary by Department &amp; Categor'!$D71,'2024 Budget Expenses Model'!I:I)</f>
        <v>0</v>
      </c>
      <c r="AG71" s="117">
        <f>SUMIF('2024 Budget Expenses Model'!$C:$C,'Summary by Department &amp; Categor'!$D71,'2024 Budget Expenses Model'!J:J)</f>
        <v>0</v>
      </c>
      <c r="AH71" s="117">
        <f>SUMIF('2024 Budget Expenses Model'!$C:$C,'Summary by Department &amp; Categor'!$D71,'2024 Budget Expenses Model'!K:K)</f>
        <v>0</v>
      </c>
      <c r="AI71" s="117">
        <f>SUMIF('2024 Budget Expenses Model'!$C:$C,'Summary by Department &amp; Categor'!$D71,'2024 Budget Expenses Model'!L:L)</f>
        <v>0</v>
      </c>
      <c r="AJ71" s="117">
        <f>SUMIF('2024 Budget Expenses Model'!$C:$C,'Summary by Department &amp; Categor'!$D71,'2024 Budget Expenses Model'!M:M)</f>
        <v>0</v>
      </c>
      <c r="AK71" s="117">
        <f>SUMIF('2024 Budget Expenses Model'!$C:$C,'Summary by Department &amp; Categor'!$D71,'2024 Budget Expenses Model'!N:N)</f>
        <v>0</v>
      </c>
      <c r="AL71" s="117">
        <f>SUMIF('2024 Budget Expenses Model'!$C:$C,'Summary by Department &amp; Categor'!$D71,'2024 Budget Expenses Model'!O:O)</f>
        <v>0</v>
      </c>
      <c r="AM71" s="117">
        <f>SUMIF('2024 Budget Expenses Model'!$C:$C,'Summary by Department &amp; Categor'!$D71,'2024 Budget Expenses Model'!P:P)</f>
        <v>0</v>
      </c>
      <c r="AN71" s="117">
        <f>SUMIF('2024 Budget Expenses Model'!$C:$C,'Summary by Department &amp; Categor'!$D71,'2024 Budget Expenses Model'!Q:Q)</f>
        <v>0</v>
      </c>
      <c r="AO71" s="117">
        <f>SUMIF('2024 Budget Expenses Model'!$C:$C,'Summary by Department &amp; Categor'!$D71,'2024 Budget Expenses Model'!R:R)</f>
        <v>0</v>
      </c>
      <c r="AP71" s="117">
        <f>SUMIF('2024 Budget Expenses Model'!$C:$C,'Summary by Department &amp; Categor'!$D71,'2024 Budget Expenses Model'!S:S)</f>
        <v>0</v>
      </c>
      <c r="AQ71" s="117">
        <f>SUMIF('2024 Budget Expenses Model'!$C:$C,'Summary by Department &amp; Categor'!$D71,'2024 Budget Expenses Model'!T:T)</f>
        <v>0</v>
      </c>
      <c r="AR71" s="117">
        <f t="shared" si="37"/>
        <v>0</v>
      </c>
      <c r="AS71" s="117">
        <f t="shared" si="38"/>
        <v>6541.6</v>
      </c>
      <c r="AT71" s="118">
        <f t="shared" si="39"/>
        <v>0</v>
      </c>
      <c r="AU71" s="108"/>
      <c r="AV71" s="108"/>
      <c r="AW71" s="108"/>
      <c r="AX71" s="108"/>
      <c r="AY71" s="108"/>
      <c r="AZ71" s="108"/>
      <c r="BA71" s="108"/>
      <c r="BB71" s="108"/>
      <c r="BC71" s="108"/>
      <c r="BD71" s="108"/>
      <c r="BE71" s="108"/>
      <c r="BF71" s="108"/>
      <c r="BG71" s="117">
        <f t="shared" si="40"/>
        <v>0</v>
      </c>
      <c r="BH71" s="117">
        <f t="shared" si="41"/>
        <v>6541.6</v>
      </c>
      <c r="BI71" s="118">
        <f t="shared" si="42"/>
        <v>0</v>
      </c>
      <c r="BJ71" s="111"/>
      <c r="BK71" s="117">
        <f t="shared" si="69"/>
        <v>0</v>
      </c>
      <c r="BL71" s="111"/>
      <c r="BM71" s="112"/>
      <c r="BN71" s="83"/>
      <c r="BO71" s="83"/>
      <c r="BP71" s="83"/>
      <c r="BQ71" s="83"/>
      <c r="BR71" s="83"/>
      <c r="BS71" s="83"/>
      <c r="BT71" s="83"/>
      <c r="BU71" s="83"/>
      <c r="BV71" s="83"/>
      <c r="BW71" s="83"/>
      <c r="BX71" s="83"/>
      <c r="BY71" s="83"/>
      <c r="BZ71" s="83"/>
      <c r="CA71" s="83"/>
      <c r="CB71" s="83"/>
      <c r="CC71" s="83"/>
      <c r="CD71" s="83"/>
      <c r="CE71" s="83"/>
      <c r="CF71" s="83"/>
      <c r="CG71" s="83"/>
      <c r="CH71" s="83"/>
      <c r="CI71" s="83"/>
      <c r="CJ71" s="83"/>
      <c r="CK71" s="83"/>
      <c r="CL71" s="83"/>
      <c r="CM71" s="83"/>
      <c r="CN71" s="83"/>
      <c r="CO71" s="83"/>
      <c r="CP71" s="83"/>
      <c r="CQ71" s="83"/>
      <c r="CR71" s="83"/>
      <c r="CS71" s="83"/>
      <c r="CT71" s="83"/>
      <c r="CU71" s="83"/>
      <c r="CV71" s="83"/>
      <c r="CW71" s="83"/>
      <c r="CX71" s="83"/>
      <c r="CY71" s="83"/>
      <c r="CZ71" s="83"/>
      <c r="DA71" s="83"/>
      <c r="DB71" s="83"/>
      <c r="DC71" s="83"/>
      <c r="DD71" s="83"/>
      <c r="DE71" s="83"/>
      <c r="DF71" s="83"/>
      <c r="DG71" s="83"/>
      <c r="DH71" s="83"/>
      <c r="DI71" s="83"/>
      <c r="DJ71" s="83"/>
      <c r="DK71" s="83"/>
      <c r="DL71" s="83"/>
      <c r="DM71" s="83"/>
      <c r="DN71" s="83"/>
      <c r="DO71" s="83"/>
      <c r="DP71" s="83"/>
      <c r="DQ71" s="83"/>
      <c r="DR71" s="83"/>
      <c r="DS71" s="83"/>
      <c r="DT71" s="83"/>
    </row>
    <row r="72" ht="12.75" hidden="1" customHeight="1" outlineLevel="1">
      <c r="A72" s="81"/>
      <c r="B72" s="122" t="s">
        <v>214</v>
      </c>
      <c r="C72" s="81">
        <v>7.0</v>
      </c>
      <c r="D72" s="81" t="str">
        <f t="shared" si="68"/>
        <v>067</v>
      </c>
      <c r="E72" s="81"/>
      <c r="F72" s="115" t="s">
        <v>84</v>
      </c>
      <c r="G72" s="107"/>
      <c r="H72" s="117" t="str">
        <f t="shared" si="27"/>
        <v/>
      </c>
      <c r="I72" s="117">
        <f t="shared" si="28"/>
        <v>0</v>
      </c>
      <c r="J72" s="117">
        <f t="shared" si="29"/>
        <v>0</v>
      </c>
      <c r="K72" s="118">
        <f t="shared" si="30"/>
        <v>0</v>
      </c>
      <c r="L72" s="117" t="str">
        <f t="shared" si="31"/>
        <v/>
      </c>
      <c r="M72" s="117">
        <f t="shared" si="32"/>
        <v>0</v>
      </c>
      <c r="N72" s="118">
        <f t="shared" si="33"/>
        <v>0</v>
      </c>
      <c r="O72" s="117" t="str">
        <f t="shared" si="34"/>
        <v/>
      </c>
      <c r="P72" s="117">
        <f t="shared" si="35"/>
        <v>0</v>
      </c>
      <c r="Q72" s="118">
        <f t="shared" si="36"/>
        <v>0</v>
      </c>
      <c r="R72" s="110"/>
      <c r="S72" s="108"/>
      <c r="T72" s="108"/>
      <c r="U72" s="108"/>
      <c r="V72" s="108"/>
      <c r="W72" s="108"/>
      <c r="X72" s="108"/>
      <c r="Y72" s="108"/>
      <c r="Z72" s="108"/>
      <c r="AA72" s="108"/>
      <c r="AB72" s="108"/>
      <c r="AC72" s="108"/>
      <c r="AD72" s="108"/>
      <c r="AE72" s="108">
        <v>0.0</v>
      </c>
      <c r="AF72" s="117">
        <f>SUMIF('2024 Budget Expenses Model'!$C:$C,'Summary by Department &amp; Categor'!$D72,'2024 Budget Expenses Model'!I:I)</f>
        <v>0</v>
      </c>
      <c r="AG72" s="117">
        <f>SUMIF('2024 Budget Expenses Model'!$C:$C,'Summary by Department &amp; Categor'!$D72,'2024 Budget Expenses Model'!J:J)</f>
        <v>0</v>
      </c>
      <c r="AH72" s="117">
        <f>SUMIF('2024 Budget Expenses Model'!$C:$C,'Summary by Department &amp; Categor'!$D72,'2024 Budget Expenses Model'!K:K)</f>
        <v>0</v>
      </c>
      <c r="AI72" s="117">
        <f>SUMIF('2024 Budget Expenses Model'!$C:$C,'Summary by Department &amp; Categor'!$D72,'2024 Budget Expenses Model'!L:L)</f>
        <v>0</v>
      </c>
      <c r="AJ72" s="117">
        <f>SUMIF('2024 Budget Expenses Model'!$C:$C,'Summary by Department &amp; Categor'!$D72,'2024 Budget Expenses Model'!M:M)</f>
        <v>0</v>
      </c>
      <c r="AK72" s="117">
        <f>SUMIF('2024 Budget Expenses Model'!$C:$C,'Summary by Department &amp; Categor'!$D72,'2024 Budget Expenses Model'!N:N)</f>
        <v>0</v>
      </c>
      <c r="AL72" s="117">
        <f>SUMIF('2024 Budget Expenses Model'!$C:$C,'Summary by Department &amp; Categor'!$D72,'2024 Budget Expenses Model'!O:O)</f>
        <v>0</v>
      </c>
      <c r="AM72" s="117">
        <f>SUMIF('2024 Budget Expenses Model'!$C:$C,'Summary by Department &amp; Categor'!$D72,'2024 Budget Expenses Model'!P:P)</f>
        <v>0</v>
      </c>
      <c r="AN72" s="117">
        <f>SUMIF('2024 Budget Expenses Model'!$C:$C,'Summary by Department &amp; Categor'!$D72,'2024 Budget Expenses Model'!Q:Q)</f>
        <v>0</v>
      </c>
      <c r="AO72" s="117">
        <f>SUMIF('2024 Budget Expenses Model'!$C:$C,'Summary by Department &amp; Categor'!$D72,'2024 Budget Expenses Model'!R:R)</f>
        <v>0</v>
      </c>
      <c r="AP72" s="117">
        <f>SUMIF('2024 Budget Expenses Model'!$C:$C,'Summary by Department &amp; Categor'!$D72,'2024 Budget Expenses Model'!S:S)</f>
        <v>0</v>
      </c>
      <c r="AQ72" s="117">
        <f>SUMIF('2024 Budget Expenses Model'!$C:$C,'Summary by Department &amp; Categor'!$D72,'2024 Budget Expenses Model'!T:T)</f>
        <v>0</v>
      </c>
      <c r="AR72" s="117">
        <f t="shared" si="37"/>
        <v>0</v>
      </c>
      <c r="AS72" s="117">
        <f t="shared" si="38"/>
        <v>0</v>
      </c>
      <c r="AT72" s="118">
        <f t="shared" si="39"/>
        <v>0</v>
      </c>
      <c r="AU72" s="108"/>
      <c r="AV72" s="108"/>
      <c r="AW72" s="108"/>
      <c r="AX72" s="108"/>
      <c r="AY72" s="108"/>
      <c r="AZ72" s="108"/>
      <c r="BA72" s="108"/>
      <c r="BB72" s="108"/>
      <c r="BC72" s="108"/>
      <c r="BD72" s="108"/>
      <c r="BE72" s="108"/>
      <c r="BF72" s="108"/>
      <c r="BG72" s="117">
        <f t="shared" si="40"/>
        <v>0</v>
      </c>
      <c r="BH72" s="117">
        <f t="shared" si="41"/>
        <v>0</v>
      </c>
      <c r="BI72" s="118">
        <f t="shared" si="42"/>
        <v>0</v>
      </c>
      <c r="BJ72" s="111"/>
      <c r="BK72" s="117">
        <f t="shared" si="69"/>
        <v>0</v>
      </c>
      <c r="BL72" s="111"/>
      <c r="BM72" s="112"/>
      <c r="BN72" s="83"/>
      <c r="BO72" s="83"/>
      <c r="BP72" s="83"/>
      <c r="BQ72" s="83"/>
      <c r="BR72" s="83"/>
      <c r="BS72" s="83"/>
      <c r="BT72" s="83"/>
      <c r="BU72" s="83"/>
      <c r="BV72" s="83"/>
      <c r="BW72" s="83"/>
      <c r="BX72" s="83"/>
      <c r="BY72" s="83"/>
      <c r="BZ72" s="83"/>
      <c r="CA72" s="83"/>
      <c r="CB72" s="83"/>
      <c r="CC72" s="83"/>
      <c r="CD72" s="83"/>
      <c r="CE72" s="83"/>
      <c r="CF72" s="83"/>
      <c r="CG72" s="83"/>
      <c r="CH72" s="83"/>
      <c r="CI72" s="83"/>
      <c r="CJ72" s="83"/>
      <c r="CK72" s="83"/>
      <c r="CL72" s="83"/>
      <c r="CM72" s="83"/>
      <c r="CN72" s="83"/>
      <c r="CO72" s="83"/>
      <c r="CP72" s="83"/>
      <c r="CQ72" s="83"/>
      <c r="CR72" s="83"/>
      <c r="CS72" s="83"/>
      <c r="CT72" s="83"/>
      <c r="CU72" s="83"/>
      <c r="CV72" s="83"/>
      <c r="CW72" s="83"/>
      <c r="CX72" s="83"/>
      <c r="CY72" s="83"/>
      <c r="CZ72" s="83"/>
      <c r="DA72" s="83"/>
      <c r="DB72" s="83"/>
      <c r="DC72" s="83"/>
      <c r="DD72" s="83"/>
      <c r="DE72" s="83"/>
      <c r="DF72" s="83"/>
      <c r="DG72" s="83"/>
      <c r="DH72" s="83"/>
      <c r="DI72" s="83"/>
      <c r="DJ72" s="83"/>
      <c r="DK72" s="83"/>
      <c r="DL72" s="83"/>
      <c r="DM72" s="83"/>
      <c r="DN72" s="83"/>
      <c r="DO72" s="83"/>
      <c r="DP72" s="83"/>
      <c r="DQ72" s="83"/>
      <c r="DR72" s="83"/>
      <c r="DS72" s="83"/>
      <c r="DT72" s="83"/>
    </row>
    <row r="73" ht="12.75" hidden="1" customHeight="1" outlineLevel="1">
      <c r="A73" s="81"/>
      <c r="B73" s="122" t="s">
        <v>214</v>
      </c>
      <c r="C73" s="81">
        <v>8.0</v>
      </c>
      <c r="D73" s="81" t="str">
        <f t="shared" si="68"/>
        <v>068</v>
      </c>
      <c r="E73" s="81"/>
      <c r="F73" s="115" t="s">
        <v>205</v>
      </c>
      <c r="G73" s="107"/>
      <c r="H73" s="117" t="str">
        <f t="shared" si="27"/>
        <v/>
      </c>
      <c r="I73" s="117">
        <f t="shared" si="28"/>
        <v>0</v>
      </c>
      <c r="J73" s="117">
        <f t="shared" si="29"/>
        <v>0</v>
      </c>
      <c r="K73" s="118">
        <f t="shared" si="30"/>
        <v>0</v>
      </c>
      <c r="L73" s="117" t="str">
        <f t="shared" si="31"/>
        <v/>
      </c>
      <c r="M73" s="117">
        <f t="shared" si="32"/>
        <v>0</v>
      </c>
      <c r="N73" s="118">
        <f t="shared" si="33"/>
        <v>0</v>
      </c>
      <c r="O73" s="117" t="str">
        <f t="shared" si="34"/>
        <v/>
      </c>
      <c r="P73" s="117">
        <f t="shared" si="35"/>
        <v>0</v>
      </c>
      <c r="Q73" s="118">
        <f t="shared" si="36"/>
        <v>0</v>
      </c>
      <c r="R73" s="110"/>
      <c r="S73" s="108"/>
      <c r="T73" s="108"/>
      <c r="U73" s="108"/>
      <c r="V73" s="108"/>
      <c r="W73" s="108"/>
      <c r="X73" s="108"/>
      <c r="Y73" s="108"/>
      <c r="Z73" s="108"/>
      <c r="AA73" s="108"/>
      <c r="AB73" s="108"/>
      <c r="AC73" s="108"/>
      <c r="AD73" s="108"/>
      <c r="AE73" s="108">
        <v>0.0</v>
      </c>
      <c r="AF73" s="117">
        <f>SUMIF('2024 Budget Expenses Model'!$C:$C,'Summary by Department &amp; Categor'!$D73,'2024 Budget Expenses Model'!I:I)</f>
        <v>0</v>
      </c>
      <c r="AG73" s="117">
        <f>SUMIF('2024 Budget Expenses Model'!$C:$C,'Summary by Department &amp; Categor'!$D73,'2024 Budget Expenses Model'!J:J)</f>
        <v>0</v>
      </c>
      <c r="AH73" s="117">
        <f>SUMIF('2024 Budget Expenses Model'!$C:$C,'Summary by Department &amp; Categor'!$D73,'2024 Budget Expenses Model'!K:K)</f>
        <v>0</v>
      </c>
      <c r="AI73" s="117">
        <f>SUMIF('2024 Budget Expenses Model'!$C:$C,'Summary by Department &amp; Categor'!$D73,'2024 Budget Expenses Model'!L:L)</f>
        <v>0</v>
      </c>
      <c r="AJ73" s="117">
        <f>SUMIF('2024 Budget Expenses Model'!$C:$C,'Summary by Department &amp; Categor'!$D73,'2024 Budget Expenses Model'!M:M)</f>
        <v>0</v>
      </c>
      <c r="AK73" s="117">
        <f>SUMIF('2024 Budget Expenses Model'!$C:$C,'Summary by Department &amp; Categor'!$D73,'2024 Budget Expenses Model'!N:N)</f>
        <v>0</v>
      </c>
      <c r="AL73" s="117">
        <f>SUMIF('2024 Budget Expenses Model'!$C:$C,'Summary by Department &amp; Categor'!$D73,'2024 Budget Expenses Model'!O:O)</f>
        <v>0</v>
      </c>
      <c r="AM73" s="117">
        <f>SUMIF('2024 Budget Expenses Model'!$C:$C,'Summary by Department &amp; Categor'!$D73,'2024 Budget Expenses Model'!P:P)</f>
        <v>0</v>
      </c>
      <c r="AN73" s="117">
        <f>SUMIF('2024 Budget Expenses Model'!$C:$C,'Summary by Department &amp; Categor'!$D73,'2024 Budget Expenses Model'!Q:Q)</f>
        <v>0</v>
      </c>
      <c r="AO73" s="117">
        <f>SUMIF('2024 Budget Expenses Model'!$C:$C,'Summary by Department &amp; Categor'!$D73,'2024 Budget Expenses Model'!R:R)</f>
        <v>0</v>
      </c>
      <c r="AP73" s="117">
        <f>SUMIF('2024 Budget Expenses Model'!$C:$C,'Summary by Department &amp; Categor'!$D73,'2024 Budget Expenses Model'!S:S)</f>
        <v>0</v>
      </c>
      <c r="AQ73" s="117">
        <f>SUMIF('2024 Budget Expenses Model'!$C:$C,'Summary by Department &amp; Categor'!$D73,'2024 Budget Expenses Model'!T:T)</f>
        <v>0</v>
      </c>
      <c r="AR73" s="117">
        <f t="shared" si="37"/>
        <v>0</v>
      </c>
      <c r="AS73" s="117">
        <f t="shared" si="38"/>
        <v>0</v>
      </c>
      <c r="AT73" s="118">
        <f t="shared" si="39"/>
        <v>0</v>
      </c>
      <c r="AU73" s="108"/>
      <c r="AV73" s="108"/>
      <c r="AW73" s="108"/>
      <c r="AX73" s="108"/>
      <c r="AY73" s="108"/>
      <c r="AZ73" s="108"/>
      <c r="BA73" s="108"/>
      <c r="BB73" s="108"/>
      <c r="BC73" s="108"/>
      <c r="BD73" s="108"/>
      <c r="BE73" s="108"/>
      <c r="BF73" s="108"/>
      <c r="BG73" s="117">
        <f t="shared" si="40"/>
        <v>0</v>
      </c>
      <c r="BH73" s="117">
        <f t="shared" si="41"/>
        <v>0</v>
      </c>
      <c r="BI73" s="118">
        <f t="shared" si="42"/>
        <v>0</v>
      </c>
      <c r="BJ73" s="111"/>
      <c r="BK73" s="117">
        <f t="shared" si="69"/>
        <v>0</v>
      </c>
      <c r="BL73" s="111"/>
      <c r="BM73" s="112"/>
      <c r="BN73" s="83"/>
      <c r="BO73" s="83"/>
      <c r="BP73" s="83"/>
      <c r="BQ73" s="83"/>
      <c r="BR73" s="83"/>
      <c r="BS73" s="83"/>
      <c r="BT73" s="83"/>
      <c r="BU73" s="83"/>
      <c r="BV73" s="83"/>
      <c r="BW73" s="83"/>
      <c r="BX73" s="83"/>
      <c r="BY73" s="83"/>
      <c r="BZ73" s="83"/>
      <c r="CA73" s="83"/>
      <c r="CB73" s="83"/>
      <c r="CC73" s="83"/>
      <c r="CD73" s="83"/>
      <c r="CE73" s="83"/>
      <c r="CF73" s="83"/>
      <c r="CG73" s="83"/>
      <c r="CH73" s="83"/>
      <c r="CI73" s="83"/>
      <c r="CJ73" s="83"/>
      <c r="CK73" s="83"/>
      <c r="CL73" s="83"/>
      <c r="CM73" s="83"/>
      <c r="CN73" s="83"/>
      <c r="CO73" s="83"/>
      <c r="CP73" s="83"/>
      <c r="CQ73" s="83"/>
      <c r="CR73" s="83"/>
      <c r="CS73" s="83"/>
      <c r="CT73" s="83"/>
      <c r="CU73" s="83"/>
      <c r="CV73" s="83"/>
      <c r="CW73" s="83"/>
      <c r="CX73" s="83"/>
      <c r="CY73" s="83"/>
      <c r="CZ73" s="83"/>
      <c r="DA73" s="83"/>
      <c r="DB73" s="83"/>
      <c r="DC73" s="83"/>
      <c r="DD73" s="83"/>
      <c r="DE73" s="83"/>
      <c r="DF73" s="83"/>
      <c r="DG73" s="83"/>
      <c r="DH73" s="83"/>
      <c r="DI73" s="83"/>
      <c r="DJ73" s="83"/>
      <c r="DK73" s="83"/>
      <c r="DL73" s="83"/>
      <c r="DM73" s="83"/>
      <c r="DN73" s="83"/>
      <c r="DO73" s="83"/>
      <c r="DP73" s="83"/>
      <c r="DQ73" s="83"/>
      <c r="DR73" s="83"/>
      <c r="DS73" s="83"/>
      <c r="DT73" s="83"/>
    </row>
    <row r="74" ht="12.75" customHeight="1" collapsed="1">
      <c r="A74" s="81"/>
      <c r="B74" s="81"/>
      <c r="C74" s="81"/>
      <c r="D74" s="81"/>
      <c r="E74" s="81"/>
      <c r="F74" s="121" t="s">
        <v>215</v>
      </c>
      <c r="G74" s="107"/>
      <c r="H74" s="108">
        <f t="shared" si="27"/>
        <v>0</v>
      </c>
      <c r="I74" s="108">
        <f t="shared" si="28"/>
        <v>7625</v>
      </c>
      <c r="J74" s="108">
        <f t="shared" si="29"/>
        <v>-7625</v>
      </c>
      <c r="K74" s="109">
        <f t="shared" si="30"/>
        <v>-1</v>
      </c>
      <c r="L74" s="108">
        <f t="shared" si="31"/>
        <v>0</v>
      </c>
      <c r="M74" s="108">
        <f t="shared" si="32"/>
        <v>0</v>
      </c>
      <c r="N74" s="109">
        <f t="shared" si="33"/>
        <v>0</v>
      </c>
      <c r="O74" s="108">
        <f t="shared" si="34"/>
        <v>0</v>
      </c>
      <c r="P74" s="108">
        <f t="shared" si="35"/>
        <v>0</v>
      </c>
      <c r="Q74" s="109">
        <f t="shared" si="36"/>
        <v>0</v>
      </c>
      <c r="R74" s="110"/>
      <c r="S74" s="108">
        <f t="shared" ref="S74:AD74" si="70">SUM(S75:S82)</f>
        <v>0</v>
      </c>
      <c r="T74" s="108">
        <f t="shared" si="70"/>
        <v>0</v>
      </c>
      <c r="U74" s="108">
        <f t="shared" si="70"/>
        <v>0</v>
      </c>
      <c r="V74" s="108">
        <f t="shared" si="70"/>
        <v>0</v>
      </c>
      <c r="W74" s="108">
        <f t="shared" si="70"/>
        <v>0</v>
      </c>
      <c r="X74" s="108">
        <f t="shared" si="70"/>
        <v>0</v>
      </c>
      <c r="Y74" s="108">
        <f t="shared" si="70"/>
        <v>0</v>
      </c>
      <c r="Z74" s="108">
        <f t="shared" si="70"/>
        <v>0</v>
      </c>
      <c r="AA74" s="108">
        <f t="shared" si="70"/>
        <v>0</v>
      </c>
      <c r="AB74" s="108">
        <f t="shared" si="70"/>
        <v>0</v>
      </c>
      <c r="AC74" s="108">
        <f t="shared" si="70"/>
        <v>0</v>
      </c>
      <c r="AD74" s="108">
        <f t="shared" si="70"/>
        <v>0</v>
      </c>
      <c r="AE74" s="108">
        <v>38083.43</v>
      </c>
      <c r="AF74" s="108">
        <f t="shared" ref="AF74:AQ74" si="71">SUM(AF75:AF82)</f>
        <v>7825</v>
      </c>
      <c r="AG74" s="108">
        <f t="shared" si="71"/>
        <v>7625</v>
      </c>
      <c r="AH74" s="108">
        <f t="shared" si="71"/>
        <v>17625</v>
      </c>
      <c r="AI74" s="108">
        <f t="shared" si="71"/>
        <v>7625</v>
      </c>
      <c r="AJ74" s="108">
        <f t="shared" si="71"/>
        <v>7625</v>
      </c>
      <c r="AK74" s="108">
        <f t="shared" si="71"/>
        <v>7625</v>
      </c>
      <c r="AL74" s="108">
        <f t="shared" si="71"/>
        <v>7625</v>
      </c>
      <c r="AM74" s="108">
        <f t="shared" si="71"/>
        <v>7625</v>
      </c>
      <c r="AN74" s="108">
        <f t="shared" si="71"/>
        <v>7625</v>
      </c>
      <c r="AO74" s="108">
        <f t="shared" si="71"/>
        <v>7625</v>
      </c>
      <c r="AP74" s="108">
        <f t="shared" si="71"/>
        <v>32625</v>
      </c>
      <c r="AQ74" s="108">
        <f t="shared" si="71"/>
        <v>7625</v>
      </c>
      <c r="AR74" s="108">
        <f t="shared" si="37"/>
        <v>126700</v>
      </c>
      <c r="AS74" s="108">
        <f t="shared" si="38"/>
        <v>-88616.57</v>
      </c>
      <c r="AT74" s="109">
        <f t="shared" si="39"/>
        <v>-0.699420442</v>
      </c>
      <c r="AU74" s="108">
        <f t="shared" ref="AU74:BF74" si="72">SUM(AU75:AU82)</f>
        <v>0</v>
      </c>
      <c r="AV74" s="108">
        <f t="shared" si="72"/>
        <v>0</v>
      </c>
      <c r="AW74" s="108">
        <f t="shared" si="72"/>
        <v>0</v>
      </c>
      <c r="AX74" s="108">
        <f t="shared" si="72"/>
        <v>0</v>
      </c>
      <c r="AY74" s="108">
        <f t="shared" si="72"/>
        <v>0</v>
      </c>
      <c r="AZ74" s="108">
        <f t="shared" si="72"/>
        <v>0</v>
      </c>
      <c r="BA74" s="108">
        <f t="shared" si="72"/>
        <v>0</v>
      </c>
      <c r="BB74" s="108">
        <f t="shared" si="72"/>
        <v>0</v>
      </c>
      <c r="BC74" s="108">
        <f t="shared" si="72"/>
        <v>0</v>
      </c>
      <c r="BD74" s="108">
        <f t="shared" si="72"/>
        <v>0</v>
      </c>
      <c r="BE74" s="108">
        <f t="shared" si="72"/>
        <v>0</v>
      </c>
      <c r="BF74" s="108">
        <f t="shared" si="72"/>
        <v>0</v>
      </c>
      <c r="BG74" s="108">
        <f t="shared" si="40"/>
        <v>0</v>
      </c>
      <c r="BH74" s="108">
        <f t="shared" si="41"/>
        <v>38083.43</v>
      </c>
      <c r="BI74" s="109">
        <f t="shared" si="42"/>
        <v>0</v>
      </c>
      <c r="BJ74" s="111"/>
      <c r="BK74" s="108">
        <f>SUM(BK75:BK82)</f>
        <v>126700</v>
      </c>
      <c r="BL74" s="111"/>
      <c r="BM74" s="112"/>
      <c r="BN74" s="83"/>
      <c r="BO74" s="83"/>
      <c r="BP74" s="83"/>
      <c r="BQ74" s="83"/>
      <c r="BR74" s="83"/>
      <c r="BS74" s="83"/>
      <c r="BT74" s="83"/>
      <c r="BU74" s="83"/>
      <c r="BV74" s="83"/>
      <c r="BW74" s="83"/>
      <c r="BX74" s="83"/>
      <c r="BY74" s="83"/>
      <c r="BZ74" s="83"/>
      <c r="CA74" s="83"/>
      <c r="CB74" s="83"/>
      <c r="CC74" s="83"/>
      <c r="CD74" s="83"/>
      <c r="CE74" s="83"/>
      <c r="CF74" s="83"/>
      <c r="CG74" s="83"/>
      <c r="CH74" s="83"/>
      <c r="CI74" s="83"/>
      <c r="CJ74" s="83"/>
      <c r="CK74" s="83"/>
      <c r="CL74" s="83"/>
      <c r="CM74" s="83"/>
      <c r="CN74" s="83"/>
      <c r="CO74" s="83"/>
      <c r="CP74" s="83"/>
      <c r="CQ74" s="83"/>
      <c r="CR74" s="83"/>
      <c r="CS74" s="83"/>
      <c r="CT74" s="83"/>
      <c r="CU74" s="83"/>
      <c r="CV74" s="83"/>
      <c r="CW74" s="83"/>
      <c r="CX74" s="83"/>
      <c r="CY74" s="83"/>
      <c r="CZ74" s="83"/>
      <c r="DA74" s="83"/>
      <c r="DB74" s="83"/>
      <c r="DC74" s="83"/>
      <c r="DD74" s="83"/>
      <c r="DE74" s="83"/>
      <c r="DF74" s="83"/>
      <c r="DG74" s="83"/>
      <c r="DH74" s="83"/>
      <c r="DI74" s="83"/>
      <c r="DJ74" s="83"/>
      <c r="DK74" s="83"/>
      <c r="DL74" s="83"/>
      <c r="DM74" s="83"/>
      <c r="DN74" s="83"/>
      <c r="DO74" s="83"/>
      <c r="DP74" s="83"/>
      <c r="DQ74" s="83"/>
      <c r="DR74" s="83"/>
      <c r="DS74" s="83"/>
      <c r="DT74" s="83"/>
    </row>
    <row r="75" ht="12.75" hidden="1" customHeight="1" outlineLevel="1">
      <c r="A75" s="81"/>
      <c r="B75" s="122" t="s">
        <v>40</v>
      </c>
      <c r="C75" s="81">
        <v>2.0</v>
      </c>
      <c r="D75" s="81" t="str">
        <f t="shared" ref="D75:D82" si="73">CONCATENATE(B75,C75)</f>
        <v>072</v>
      </c>
      <c r="E75" s="81"/>
      <c r="F75" s="115" t="s">
        <v>34</v>
      </c>
      <c r="G75" s="107"/>
      <c r="H75" s="117" t="str">
        <f t="shared" si="27"/>
        <v/>
      </c>
      <c r="I75" s="117">
        <f t="shared" si="28"/>
        <v>7500</v>
      </c>
      <c r="J75" s="117">
        <f t="shared" si="29"/>
        <v>-7500</v>
      </c>
      <c r="K75" s="118">
        <f t="shared" si="30"/>
        <v>-1</v>
      </c>
      <c r="L75" s="117" t="str">
        <f t="shared" si="31"/>
        <v/>
      </c>
      <c r="M75" s="117">
        <f t="shared" si="32"/>
        <v>0</v>
      </c>
      <c r="N75" s="118">
        <f t="shared" si="33"/>
        <v>0</v>
      </c>
      <c r="O75" s="117" t="str">
        <f t="shared" si="34"/>
        <v/>
      </c>
      <c r="P75" s="117">
        <f t="shared" si="35"/>
        <v>0</v>
      </c>
      <c r="Q75" s="118">
        <f t="shared" si="36"/>
        <v>0</v>
      </c>
      <c r="R75" s="110"/>
      <c r="S75" s="108"/>
      <c r="T75" s="108"/>
      <c r="U75" s="108"/>
      <c r="V75" s="108"/>
      <c r="W75" s="108"/>
      <c r="X75" s="108"/>
      <c r="Y75" s="108"/>
      <c r="Z75" s="108"/>
      <c r="AA75" s="108"/>
      <c r="AB75" s="108"/>
      <c r="AC75" s="108"/>
      <c r="AD75" s="108"/>
      <c r="AE75" s="108">
        <v>23193.0</v>
      </c>
      <c r="AF75" s="117">
        <f>SUMIF('2024 Budget Expenses Model'!$C:$C,'Summary by Department &amp; Categor'!$D75,'2024 Budget Expenses Model'!I:I)</f>
        <v>7700</v>
      </c>
      <c r="AG75" s="117">
        <f>SUMIF('2024 Budget Expenses Model'!$C:$C,'Summary by Department &amp; Categor'!$D75,'2024 Budget Expenses Model'!J:J)</f>
        <v>7500</v>
      </c>
      <c r="AH75" s="117">
        <f>SUMIF('2024 Budget Expenses Model'!$C:$C,'Summary by Department &amp; Categor'!$D75,'2024 Budget Expenses Model'!K:K)</f>
        <v>7500</v>
      </c>
      <c r="AI75" s="117">
        <f>SUMIF('2024 Budget Expenses Model'!$C:$C,'Summary by Department &amp; Categor'!$D75,'2024 Budget Expenses Model'!L:L)</f>
        <v>7500</v>
      </c>
      <c r="AJ75" s="117">
        <f>SUMIF('2024 Budget Expenses Model'!$C:$C,'Summary by Department &amp; Categor'!$D75,'2024 Budget Expenses Model'!M:M)</f>
        <v>7500</v>
      </c>
      <c r="AK75" s="117">
        <f>SUMIF('2024 Budget Expenses Model'!$C:$C,'Summary by Department &amp; Categor'!$D75,'2024 Budget Expenses Model'!N:N)</f>
        <v>7500</v>
      </c>
      <c r="AL75" s="117">
        <f>SUMIF('2024 Budget Expenses Model'!$C:$C,'Summary by Department &amp; Categor'!$D75,'2024 Budget Expenses Model'!O:O)</f>
        <v>7500</v>
      </c>
      <c r="AM75" s="117">
        <f>SUMIF('2024 Budget Expenses Model'!$C:$C,'Summary by Department &amp; Categor'!$D75,'2024 Budget Expenses Model'!P:P)</f>
        <v>7500</v>
      </c>
      <c r="AN75" s="117">
        <f>SUMIF('2024 Budget Expenses Model'!$C:$C,'Summary by Department &amp; Categor'!$D75,'2024 Budget Expenses Model'!Q:Q)</f>
        <v>7500</v>
      </c>
      <c r="AO75" s="117">
        <f>SUMIF('2024 Budget Expenses Model'!$C:$C,'Summary by Department &amp; Categor'!$D75,'2024 Budget Expenses Model'!R:R)</f>
        <v>7500</v>
      </c>
      <c r="AP75" s="117">
        <f>SUMIF('2024 Budget Expenses Model'!$C:$C,'Summary by Department &amp; Categor'!$D75,'2024 Budget Expenses Model'!S:S)</f>
        <v>7500</v>
      </c>
      <c r="AQ75" s="117">
        <f>SUMIF('2024 Budget Expenses Model'!$C:$C,'Summary by Department &amp; Categor'!$D75,'2024 Budget Expenses Model'!T:T)</f>
        <v>7500</v>
      </c>
      <c r="AR75" s="117">
        <f t="shared" si="37"/>
        <v>90200</v>
      </c>
      <c r="AS75" s="117">
        <f t="shared" si="38"/>
        <v>-67007</v>
      </c>
      <c r="AT75" s="118">
        <f t="shared" si="39"/>
        <v>-0.7428713969</v>
      </c>
      <c r="AU75" s="108"/>
      <c r="AV75" s="108"/>
      <c r="AW75" s="108"/>
      <c r="AX75" s="108"/>
      <c r="AY75" s="108"/>
      <c r="AZ75" s="108"/>
      <c r="BA75" s="108"/>
      <c r="BB75" s="108"/>
      <c r="BC75" s="108"/>
      <c r="BD75" s="108"/>
      <c r="BE75" s="108"/>
      <c r="BF75" s="108"/>
      <c r="BG75" s="117">
        <f t="shared" si="40"/>
        <v>0</v>
      </c>
      <c r="BH75" s="117">
        <f t="shared" si="41"/>
        <v>23193</v>
      </c>
      <c r="BI75" s="118">
        <f t="shared" si="42"/>
        <v>0</v>
      </c>
      <c r="BJ75" s="111"/>
      <c r="BK75" s="117">
        <f t="shared" ref="BK75:BK82" si="74">SUM(AF75:AQ75)</f>
        <v>90200</v>
      </c>
      <c r="BL75" s="111"/>
      <c r="BM75" s="112"/>
      <c r="BN75" s="83"/>
      <c r="BO75" s="83"/>
      <c r="BP75" s="83"/>
      <c r="BQ75" s="83"/>
      <c r="BR75" s="83"/>
      <c r="BS75" s="83"/>
      <c r="BT75" s="83"/>
      <c r="BU75" s="83"/>
      <c r="BV75" s="83"/>
      <c r="BW75" s="83"/>
      <c r="BX75" s="83"/>
      <c r="BY75" s="83"/>
      <c r="BZ75" s="83"/>
      <c r="CA75" s="83"/>
      <c r="CB75" s="83"/>
      <c r="CC75" s="83"/>
      <c r="CD75" s="83"/>
      <c r="CE75" s="83"/>
      <c r="CF75" s="83"/>
      <c r="CG75" s="83"/>
      <c r="CH75" s="83"/>
      <c r="CI75" s="83"/>
      <c r="CJ75" s="83"/>
      <c r="CK75" s="83"/>
      <c r="CL75" s="83"/>
      <c r="CM75" s="83"/>
      <c r="CN75" s="83"/>
      <c r="CO75" s="83"/>
      <c r="CP75" s="83"/>
      <c r="CQ75" s="83"/>
      <c r="CR75" s="83"/>
      <c r="CS75" s="83"/>
      <c r="CT75" s="83"/>
      <c r="CU75" s="83"/>
      <c r="CV75" s="83"/>
      <c r="CW75" s="83"/>
      <c r="CX75" s="83"/>
      <c r="CY75" s="83"/>
      <c r="CZ75" s="83"/>
      <c r="DA75" s="83"/>
      <c r="DB75" s="83"/>
      <c r="DC75" s="83"/>
      <c r="DD75" s="83"/>
      <c r="DE75" s="83"/>
      <c r="DF75" s="83"/>
      <c r="DG75" s="83"/>
      <c r="DH75" s="83"/>
      <c r="DI75" s="83"/>
      <c r="DJ75" s="83"/>
      <c r="DK75" s="83"/>
      <c r="DL75" s="83"/>
      <c r="DM75" s="83"/>
      <c r="DN75" s="83"/>
      <c r="DO75" s="83"/>
      <c r="DP75" s="83"/>
      <c r="DQ75" s="83"/>
      <c r="DR75" s="83"/>
      <c r="DS75" s="83"/>
      <c r="DT75" s="83"/>
    </row>
    <row r="76" ht="12.75" hidden="1" customHeight="1" outlineLevel="1">
      <c r="A76" s="81"/>
      <c r="B76" s="122" t="s">
        <v>40</v>
      </c>
      <c r="C76" s="81">
        <v>1.0</v>
      </c>
      <c r="D76" s="81" t="str">
        <f t="shared" si="73"/>
        <v>071</v>
      </c>
      <c r="E76" s="81"/>
      <c r="F76" s="115" t="s">
        <v>208</v>
      </c>
      <c r="G76" s="107"/>
      <c r="H76" s="117" t="str">
        <f t="shared" si="27"/>
        <v/>
      </c>
      <c r="I76" s="117">
        <f t="shared" si="28"/>
        <v>0</v>
      </c>
      <c r="J76" s="117">
        <f t="shared" si="29"/>
        <v>0</v>
      </c>
      <c r="K76" s="118">
        <f t="shared" si="30"/>
        <v>0</v>
      </c>
      <c r="L76" s="117" t="str">
        <f t="shared" si="31"/>
        <v/>
      </c>
      <c r="M76" s="117">
        <f t="shared" si="32"/>
        <v>0</v>
      </c>
      <c r="N76" s="118">
        <f t="shared" si="33"/>
        <v>0</v>
      </c>
      <c r="O76" s="117" t="str">
        <f t="shared" si="34"/>
        <v/>
      </c>
      <c r="P76" s="117">
        <f t="shared" si="35"/>
        <v>0</v>
      </c>
      <c r="Q76" s="118">
        <f t="shared" si="36"/>
        <v>0</v>
      </c>
      <c r="R76" s="110"/>
      <c r="S76" s="108"/>
      <c r="T76" s="108"/>
      <c r="U76" s="108"/>
      <c r="V76" s="108"/>
      <c r="W76" s="108"/>
      <c r="X76" s="108"/>
      <c r="Y76" s="108"/>
      <c r="Z76" s="108"/>
      <c r="AA76" s="108"/>
      <c r="AB76" s="108"/>
      <c r="AC76" s="108"/>
      <c r="AD76" s="108"/>
      <c r="AE76" s="108">
        <v>0.0</v>
      </c>
      <c r="AF76" s="117">
        <f>SUMIF('2024 Budget Expenses Model'!$C:$C,'Summary by Department &amp; Categor'!$D76,'2024 Budget Expenses Model'!I:I)</f>
        <v>0</v>
      </c>
      <c r="AG76" s="117">
        <f>SUMIF('2024 Budget Expenses Model'!$C:$C,'Summary by Department &amp; Categor'!$D76,'2024 Budget Expenses Model'!J:J)</f>
        <v>0</v>
      </c>
      <c r="AH76" s="117">
        <f>SUMIF('2024 Budget Expenses Model'!$C:$C,'Summary by Department &amp; Categor'!$D76,'2024 Budget Expenses Model'!K:K)</f>
        <v>0</v>
      </c>
      <c r="AI76" s="117">
        <f>SUMIF('2024 Budget Expenses Model'!$C:$C,'Summary by Department &amp; Categor'!$D76,'2024 Budget Expenses Model'!L:L)</f>
        <v>0</v>
      </c>
      <c r="AJ76" s="117">
        <f>SUMIF('2024 Budget Expenses Model'!$C:$C,'Summary by Department &amp; Categor'!$D76,'2024 Budget Expenses Model'!M:M)</f>
        <v>0</v>
      </c>
      <c r="AK76" s="117">
        <f>SUMIF('2024 Budget Expenses Model'!$C:$C,'Summary by Department &amp; Categor'!$D76,'2024 Budget Expenses Model'!N:N)</f>
        <v>0</v>
      </c>
      <c r="AL76" s="117">
        <f>SUMIF('2024 Budget Expenses Model'!$C:$C,'Summary by Department &amp; Categor'!$D76,'2024 Budget Expenses Model'!O:O)</f>
        <v>0</v>
      </c>
      <c r="AM76" s="117">
        <f>SUMIF('2024 Budget Expenses Model'!$C:$C,'Summary by Department &amp; Categor'!$D76,'2024 Budget Expenses Model'!P:P)</f>
        <v>0</v>
      </c>
      <c r="AN76" s="117">
        <f>SUMIF('2024 Budget Expenses Model'!$C:$C,'Summary by Department &amp; Categor'!$D76,'2024 Budget Expenses Model'!Q:Q)</f>
        <v>0</v>
      </c>
      <c r="AO76" s="117">
        <f>SUMIF('2024 Budget Expenses Model'!$C:$C,'Summary by Department &amp; Categor'!$D76,'2024 Budget Expenses Model'!R:R)</f>
        <v>0</v>
      </c>
      <c r="AP76" s="117">
        <f>SUMIF('2024 Budget Expenses Model'!$C:$C,'Summary by Department &amp; Categor'!$D76,'2024 Budget Expenses Model'!S:S)</f>
        <v>0</v>
      </c>
      <c r="AQ76" s="117">
        <f>SUMIF('2024 Budget Expenses Model'!$C:$C,'Summary by Department &amp; Categor'!$D76,'2024 Budget Expenses Model'!T:T)</f>
        <v>0</v>
      </c>
      <c r="AR76" s="117">
        <f t="shared" si="37"/>
        <v>0</v>
      </c>
      <c r="AS76" s="117">
        <f t="shared" si="38"/>
        <v>0</v>
      </c>
      <c r="AT76" s="118">
        <f t="shared" si="39"/>
        <v>0</v>
      </c>
      <c r="AU76" s="108"/>
      <c r="AV76" s="108"/>
      <c r="AW76" s="108"/>
      <c r="AX76" s="108"/>
      <c r="AY76" s="108"/>
      <c r="AZ76" s="108"/>
      <c r="BA76" s="108"/>
      <c r="BB76" s="108"/>
      <c r="BC76" s="108"/>
      <c r="BD76" s="108"/>
      <c r="BE76" s="108"/>
      <c r="BF76" s="108"/>
      <c r="BG76" s="117">
        <f t="shared" si="40"/>
        <v>0</v>
      </c>
      <c r="BH76" s="117">
        <f t="shared" si="41"/>
        <v>0</v>
      </c>
      <c r="BI76" s="118">
        <f t="shared" si="42"/>
        <v>0</v>
      </c>
      <c r="BJ76" s="111"/>
      <c r="BK76" s="117">
        <f t="shared" si="74"/>
        <v>0</v>
      </c>
      <c r="BL76" s="111"/>
      <c r="BM76" s="112"/>
      <c r="BN76" s="83"/>
      <c r="BO76" s="83"/>
      <c r="BP76" s="83"/>
      <c r="BQ76" s="83"/>
      <c r="BR76" s="83"/>
      <c r="BS76" s="83"/>
      <c r="BT76" s="83"/>
      <c r="BU76" s="83"/>
      <c r="BV76" s="83"/>
      <c r="BW76" s="83"/>
      <c r="BX76" s="83"/>
      <c r="BY76" s="83"/>
      <c r="BZ76" s="83"/>
      <c r="CA76" s="83"/>
      <c r="CB76" s="83"/>
      <c r="CC76" s="83"/>
      <c r="CD76" s="83"/>
      <c r="CE76" s="83"/>
      <c r="CF76" s="83"/>
      <c r="CG76" s="83"/>
      <c r="CH76" s="83"/>
      <c r="CI76" s="83"/>
      <c r="CJ76" s="83"/>
      <c r="CK76" s="83"/>
      <c r="CL76" s="83"/>
      <c r="CM76" s="83"/>
      <c r="CN76" s="83"/>
      <c r="CO76" s="83"/>
      <c r="CP76" s="83"/>
      <c r="CQ76" s="83"/>
      <c r="CR76" s="83"/>
      <c r="CS76" s="83"/>
      <c r="CT76" s="83"/>
      <c r="CU76" s="83"/>
      <c r="CV76" s="83"/>
      <c r="CW76" s="83"/>
      <c r="CX76" s="83"/>
      <c r="CY76" s="83"/>
      <c r="CZ76" s="83"/>
      <c r="DA76" s="83"/>
      <c r="DB76" s="83"/>
      <c r="DC76" s="83"/>
      <c r="DD76" s="83"/>
      <c r="DE76" s="83"/>
      <c r="DF76" s="83"/>
      <c r="DG76" s="83"/>
      <c r="DH76" s="83"/>
      <c r="DI76" s="83"/>
      <c r="DJ76" s="83"/>
      <c r="DK76" s="83"/>
      <c r="DL76" s="83"/>
      <c r="DM76" s="83"/>
      <c r="DN76" s="83"/>
      <c r="DO76" s="83"/>
      <c r="DP76" s="83"/>
      <c r="DQ76" s="83"/>
      <c r="DR76" s="83"/>
      <c r="DS76" s="83"/>
      <c r="DT76" s="83"/>
    </row>
    <row r="77" ht="12.75" hidden="1" customHeight="1" outlineLevel="1">
      <c r="A77" s="81"/>
      <c r="B77" s="122" t="s">
        <v>40</v>
      </c>
      <c r="C77" s="81">
        <v>3.0</v>
      </c>
      <c r="D77" s="81" t="str">
        <f t="shared" si="73"/>
        <v>073</v>
      </c>
      <c r="E77" s="81"/>
      <c r="F77" s="115" t="s">
        <v>64</v>
      </c>
      <c r="G77" s="107"/>
      <c r="H77" s="117" t="str">
        <f t="shared" si="27"/>
        <v/>
      </c>
      <c r="I77" s="117">
        <f t="shared" si="28"/>
        <v>125</v>
      </c>
      <c r="J77" s="117">
        <f t="shared" si="29"/>
        <v>-125</v>
      </c>
      <c r="K77" s="118">
        <f t="shared" si="30"/>
        <v>-1</v>
      </c>
      <c r="L77" s="117" t="str">
        <f t="shared" si="31"/>
        <v/>
      </c>
      <c r="M77" s="117">
        <f t="shared" si="32"/>
        <v>0</v>
      </c>
      <c r="N77" s="118">
        <f t="shared" si="33"/>
        <v>0</v>
      </c>
      <c r="O77" s="117" t="str">
        <f t="shared" si="34"/>
        <v/>
      </c>
      <c r="P77" s="117">
        <f t="shared" si="35"/>
        <v>0</v>
      </c>
      <c r="Q77" s="118">
        <f t="shared" si="36"/>
        <v>0</v>
      </c>
      <c r="R77" s="110"/>
      <c r="S77" s="108"/>
      <c r="T77" s="108"/>
      <c r="U77" s="108"/>
      <c r="V77" s="108"/>
      <c r="W77" s="108"/>
      <c r="X77" s="108"/>
      <c r="Y77" s="108"/>
      <c r="Z77" s="108"/>
      <c r="AA77" s="108"/>
      <c r="AB77" s="108"/>
      <c r="AC77" s="108"/>
      <c r="AD77" s="108"/>
      <c r="AE77" s="108">
        <v>4701.43</v>
      </c>
      <c r="AF77" s="117">
        <f>SUMIF('2024 Budget Expenses Model'!$C:$C,'Summary by Department &amp; Categor'!$D77,'2024 Budget Expenses Model'!I:I)</f>
        <v>125</v>
      </c>
      <c r="AG77" s="117">
        <f>SUMIF('2024 Budget Expenses Model'!$C:$C,'Summary by Department &amp; Categor'!$D77,'2024 Budget Expenses Model'!J:J)</f>
        <v>125</v>
      </c>
      <c r="AH77" s="117">
        <f>SUMIF('2024 Budget Expenses Model'!$C:$C,'Summary by Department &amp; Categor'!$D77,'2024 Budget Expenses Model'!K:K)</f>
        <v>125</v>
      </c>
      <c r="AI77" s="117">
        <f>SUMIF('2024 Budget Expenses Model'!$C:$C,'Summary by Department &amp; Categor'!$D77,'2024 Budget Expenses Model'!L:L)</f>
        <v>125</v>
      </c>
      <c r="AJ77" s="117">
        <f>SUMIF('2024 Budget Expenses Model'!$C:$C,'Summary by Department &amp; Categor'!$D77,'2024 Budget Expenses Model'!M:M)</f>
        <v>125</v>
      </c>
      <c r="AK77" s="117">
        <f>SUMIF('2024 Budget Expenses Model'!$C:$C,'Summary by Department &amp; Categor'!$D77,'2024 Budget Expenses Model'!N:N)</f>
        <v>125</v>
      </c>
      <c r="AL77" s="117">
        <f>SUMIF('2024 Budget Expenses Model'!$C:$C,'Summary by Department &amp; Categor'!$D77,'2024 Budget Expenses Model'!O:O)</f>
        <v>125</v>
      </c>
      <c r="AM77" s="117">
        <f>SUMIF('2024 Budget Expenses Model'!$C:$C,'Summary by Department &amp; Categor'!$D77,'2024 Budget Expenses Model'!P:P)</f>
        <v>125</v>
      </c>
      <c r="AN77" s="117">
        <f>SUMIF('2024 Budget Expenses Model'!$C:$C,'Summary by Department &amp; Categor'!$D77,'2024 Budget Expenses Model'!Q:Q)</f>
        <v>125</v>
      </c>
      <c r="AO77" s="117">
        <f>SUMIF('2024 Budget Expenses Model'!$C:$C,'Summary by Department &amp; Categor'!$D77,'2024 Budget Expenses Model'!R:R)</f>
        <v>125</v>
      </c>
      <c r="AP77" s="117">
        <f>SUMIF('2024 Budget Expenses Model'!$C:$C,'Summary by Department &amp; Categor'!$D77,'2024 Budget Expenses Model'!S:S)</f>
        <v>125</v>
      </c>
      <c r="AQ77" s="117">
        <f>SUMIF('2024 Budget Expenses Model'!$C:$C,'Summary by Department &amp; Categor'!$D77,'2024 Budget Expenses Model'!T:T)</f>
        <v>125</v>
      </c>
      <c r="AR77" s="117">
        <f t="shared" si="37"/>
        <v>1500</v>
      </c>
      <c r="AS77" s="117">
        <f t="shared" si="38"/>
        <v>3201.43</v>
      </c>
      <c r="AT77" s="118">
        <f t="shared" si="39"/>
        <v>2.134286667</v>
      </c>
      <c r="AU77" s="108"/>
      <c r="AV77" s="108"/>
      <c r="AW77" s="108"/>
      <c r="AX77" s="108"/>
      <c r="AY77" s="108"/>
      <c r="AZ77" s="108"/>
      <c r="BA77" s="108"/>
      <c r="BB77" s="108"/>
      <c r="BC77" s="108"/>
      <c r="BD77" s="108"/>
      <c r="BE77" s="108"/>
      <c r="BF77" s="108"/>
      <c r="BG77" s="117">
        <f t="shared" si="40"/>
        <v>0</v>
      </c>
      <c r="BH77" s="117">
        <f t="shared" si="41"/>
        <v>4701.43</v>
      </c>
      <c r="BI77" s="118">
        <f t="shared" si="42"/>
        <v>0</v>
      </c>
      <c r="BJ77" s="111"/>
      <c r="BK77" s="117">
        <f t="shared" si="74"/>
        <v>1500</v>
      </c>
      <c r="BL77" s="111"/>
      <c r="BM77" s="112"/>
      <c r="BN77" s="83"/>
      <c r="BO77" s="83"/>
      <c r="BP77" s="83"/>
      <c r="BQ77" s="83"/>
      <c r="BR77" s="83"/>
      <c r="BS77" s="83"/>
      <c r="BT77" s="83"/>
      <c r="BU77" s="83"/>
      <c r="BV77" s="83"/>
      <c r="BW77" s="83"/>
      <c r="BX77" s="83"/>
      <c r="BY77" s="83"/>
      <c r="BZ77" s="83"/>
      <c r="CA77" s="83"/>
      <c r="CB77" s="83"/>
      <c r="CC77" s="83"/>
      <c r="CD77" s="83"/>
      <c r="CE77" s="83"/>
      <c r="CF77" s="83"/>
      <c r="CG77" s="83"/>
      <c r="CH77" s="83"/>
      <c r="CI77" s="83"/>
      <c r="CJ77" s="83"/>
      <c r="CK77" s="83"/>
      <c r="CL77" s="83"/>
      <c r="CM77" s="83"/>
      <c r="CN77" s="83"/>
      <c r="CO77" s="83"/>
      <c r="CP77" s="83"/>
      <c r="CQ77" s="83"/>
      <c r="CR77" s="83"/>
      <c r="CS77" s="83"/>
      <c r="CT77" s="83"/>
      <c r="CU77" s="83"/>
      <c r="CV77" s="83"/>
      <c r="CW77" s="83"/>
      <c r="CX77" s="83"/>
      <c r="CY77" s="83"/>
      <c r="CZ77" s="83"/>
      <c r="DA77" s="83"/>
      <c r="DB77" s="83"/>
      <c r="DC77" s="83"/>
      <c r="DD77" s="83"/>
      <c r="DE77" s="83"/>
      <c r="DF77" s="83"/>
      <c r="DG77" s="83"/>
      <c r="DH77" s="83"/>
      <c r="DI77" s="83"/>
      <c r="DJ77" s="83"/>
      <c r="DK77" s="83"/>
      <c r="DL77" s="83"/>
      <c r="DM77" s="83"/>
      <c r="DN77" s="83"/>
      <c r="DO77" s="83"/>
      <c r="DP77" s="83"/>
      <c r="DQ77" s="83"/>
      <c r="DR77" s="83"/>
      <c r="DS77" s="83"/>
      <c r="DT77" s="83"/>
    </row>
    <row r="78" ht="12.75" hidden="1" customHeight="1" outlineLevel="1">
      <c r="A78" s="81"/>
      <c r="B78" s="122" t="s">
        <v>40</v>
      </c>
      <c r="C78" s="81">
        <v>4.0</v>
      </c>
      <c r="D78" s="81" t="str">
        <f t="shared" si="73"/>
        <v>074</v>
      </c>
      <c r="E78" s="81"/>
      <c r="F78" s="115" t="s">
        <v>61</v>
      </c>
      <c r="G78" s="107"/>
      <c r="H78" s="117" t="str">
        <f t="shared" si="27"/>
        <v/>
      </c>
      <c r="I78" s="117">
        <f t="shared" si="28"/>
        <v>0</v>
      </c>
      <c r="J78" s="117">
        <f t="shared" si="29"/>
        <v>0</v>
      </c>
      <c r="K78" s="118">
        <f t="shared" si="30"/>
        <v>0</v>
      </c>
      <c r="L78" s="117" t="str">
        <f t="shared" si="31"/>
        <v/>
      </c>
      <c r="M78" s="117">
        <f t="shared" si="32"/>
        <v>0</v>
      </c>
      <c r="N78" s="118">
        <f t="shared" si="33"/>
        <v>0</v>
      </c>
      <c r="O78" s="117" t="str">
        <f t="shared" si="34"/>
        <v/>
      </c>
      <c r="P78" s="117">
        <f t="shared" si="35"/>
        <v>0</v>
      </c>
      <c r="Q78" s="118">
        <f t="shared" si="36"/>
        <v>0</v>
      </c>
      <c r="R78" s="110"/>
      <c r="S78" s="108"/>
      <c r="T78" s="108"/>
      <c r="U78" s="108"/>
      <c r="V78" s="108"/>
      <c r="W78" s="108"/>
      <c r="X78" s="108"/>
      <c r="Y78" s="108"/>
      <c r="Z78" s="108"/>
      <c r="AA78" s="108"/>
      <c r="AB78" s="108"/>
      <c r="AC78" s="108"/>
      <c r="AD78" s="108"/>
      <c r="AE78" s="108">
        <v>0.0</v>
      </c>
      <c r="AF78" s="117">
        <f>SUMIF('2024 Budget Expenses Model'!$C:$C,'Summary by Department &amp; Categor'!$D78,'2024 Budget Expenses Model'!I:I)</f>
        <v>0</v>
      </c>
      <c r="AG78" s="117">
        <f>SUMIF('2024 Budget Expenses Model'!$C:$C,'Summary by Department &amp; Categor'!$D78,'2024 Budget Expenses Model'!J:J)</f>
        <v>0</v>
      </c>
      <c r="AH78" s="117">
        <f>SUMIF('2024 Budget Expenses Model'!$C:$C,'Summary by Department &amp; Categor'!$D78,'2024 Budget Expenses Model'!K:K)</f>
        <v>0</v>
      </c>
      <c r="AI78" s="117">
        <f>SUMIF('2024 Budget Expenses Model'!$C:$C,'Summary by Department &amp; Categor'!$D78,'2024 Budget Expenses Model'!L:L)</f>
        <v>0</v>
      </c>
      <c r="AJ78" s="117">
        <f>SUMIF('2024 Budget Expenses Model'!$C:$C,'Summary by Department &amp; Categor'!$D78,'2024 Budget Expenses Model'!M:M)</f>
        <v>0</v>
      </c>
      <c r="AK78" s="117">
        <f>SUMIF('2024 Budget Expenses Model'!$C:$C,'Summary by Department &amp; Categor'!$D78,'2024 Budget Expenses Model'!N:N)</f>
        <v>0</v>
      </c>
      <c r="AL78" s="117">
        <f>SUMIF('2024 Budget Expenses Model'!$C:$C,'Summary by Department &amp; Categor'!$D78,'2024 Budget Expenses Model'!O:O)</f>
        <v>0</v>
      </c>
      <c r="AM78" s="117">
        <f>SUMIF('2024 Budget Expenses Model'!$C:$C,'Summary by Department &amp; Categor'!$D78,'2024 Budget Expenses Model'!P:P)</f>
        <v>0</v>
      </c>
      <c r="AN78" s="117">
        <f>SUMIF('2024 Budget Expenses Model'!$C:$C,'Summary by Department &amp; Categor'!$D78,'2024 Budget Expenses Model'!Q:Q)</f>
        <v>0</v>
      </c>
      <c r="AO78" s="117">
        <f>SUMIF('2024 Budget Expenses Model'!$C:$C,'Summary by Department &amp; Categor'!$D78,'2024 Budget Expenses Model'!R:R)</f>
        <v>0</v>
      </c>
      <c r="AP78" s="117">
        <f>SUMIF('2024 Budget Expenses Model'!$C:$C,'Summary by Department &amp; Categor'!$D78,'2024 Budget Expenses Model'!S:S)</f>
        <v>0</v>
      </c>
      <c r="AQ78" s="117">
        <f>SUMIF('2024 Budget Expenses Model'!$C:$C,'Summary by Department &amp; Categor'!$D78,'2024 Budget Expenses Model'!T:T)</f>
        <v>0</v>
      </c>
      <c r="AR78" s="117">
        <f t="shared" si="37"/>
        <v>0</v>
      </c>
      <c r="AS78" s="117">
        <f t="shared" si="38"/>
        <v>0</v>
      </c>
      <c r="AT78" s="118">
        <f t="shared" si="39"/>
        <v>0</v>
      </c>
      <c r="AU78" s="108"/>
      <c r="AV78" s="108"/>
      <c r="AW78" s="108"/>
      <c r="AX78" s="108"/>
      <c r="AY78" s="108"/>
      <c r="AZ78" s="108"/>
      <c r="BA78" s="108"/>
      <c r="BB78" s="108"/>
      <c r="BC78" s="108"/>
      <c r="BD78" s="108"/>
      <c r="BE78" s="108"/>
      <c r="BF78" s="108"/>
      <c r="BG78" s="117">
        <f t="shared" si="40"/>
        <v>0</v>
      </c>
      <c r="BH78" s="117">
        <f t="shared" si="41"/>
        <v>0</v>
      </c>
      <c r="BI78" s="118">
        <f t="shared" si="42"/>
        <v>0</v>
      </c>
      <c r="BJ78" s="111"/>
      <c r="BK78" s="117">
        <f t="shared" si="74"/>
        <v>0</v>
      </c>
      <c r="BL78" s="111"/>
      <c r="BM78" s="112"/>
      <c r="BN78" s="83"/>
      <c r="BO78" s="83"/>
      <c r="BP78" s="83"/>
      <c r="BQ78" s="83"/>
      <c r="BR78" s="83"/>
      <c r="BS78" s="83"/>
      <c r="BT78" s="83"/>
      <c r="BU78" s="83"/>
      <c r="BV78" s="83"/>
      <c r="BW78" s="83"/>
      <c r="BX78" s="83"/>
      <c r="BY78" s="83"/>
      <c r="BZ78" s="83"/>
      <c r="CA78" s="83"/>
      <c r="CB78" s="83"/>
      <c r="CC78" s="83"/>
      <c r="CD78" s="83"/>
      <c r="CE78" s="83"/>
      <c r="CF78" s="83"/>
      <c r="CG78" s="83"/>
      <c r="CH78" s="83"/>
      <c r="CI78" s="83"/>
      <c r="CJ78" s="83"/>
      <c r="CK78" s="83"/>
      <c r="CL78" s="83"/>
      <c r="CM78" s="83"/>
      <c r="CN78" s="83"/>
      <c r="CO78" s="83"/>
      <c r="CP78" s="83"/>
      <c r="CQ78" s="83"/>
      <c r="CR78" s="83"/>
      <c r="CS78" s="83"/>
      <c r="CT78" s="83"/>
      <c r="CU78" s="83"/>
      <c r="CV78" s="83"/>
      <c r="CW78" s="83"/>
      <c r="CX78" s="83"/>
      <c r="CY78" s="83"/>
      <c r="CZ78" s="83"/>
      <c r="DA78" s="83"/>
      <c r="DB78" s="83"/>
      <c r="DC78" s="83"/>
      <c r="DD78" s="83"/>
      <c r="DE78" s="83"/>
      <c r="DF78" s="83"/>
      <c r="DG78" s="83"/>
      <c r="DH78" s="83"/>
      <c r="DI78" s="83"/>
      <c r="DJ78" s="83"/>
      <c r="DK78" s="83"/>
      <c r="DL78" s="83"/>
      <c r="DM78" s="83"/>
      <c r="DN78" s="83"/>
      <c r="DO78" s="83"/>
      <c r="DP78" s="83"/>
      <c r="DQ78" s="83"/>
      <c r="DR78" s="83"/>
      <c r="DS78" s="83"/>
      <c r="DT78" s="83"/>
    </row>
    <row r="79" ht="12.75" hidden="1" customHeight="1" outlineLevel="1">
      <c r="A79" s="81"/>
      <c r="B79" s="122" t="s">
        <v>40</v>
      </c>
      <c r="C79" s="81">
        <v>5.0</v>
      </c>
      <c r="D79" s="81" t="str">
        <f t="shared" si="73"/>
        <v>075</v>
      </c>
      <c r="E79" s="81"/>
      <c r="F79" s="115" t="s">
        <v>101</v>
      </c>
      <c r="G79" s="107"/>
      <c r="H79" s="117" t="str">
        <f t="shared" si="27"/>
        <v/>
      </c>
      <c r="I79" s="117">
        <f t="shared" si="28"/>
        <v>0</v>
      </c>
      <c r="J79" s="117">
        <f t="shared" si="29"/>
        <v>0</v>
      </c>
      <c r="K79" s="118">
        <f t="shared" si="30"/>
        <v>0</v>
      </c>
      <c r="L79" s="117" t="str">
        <f t="shared" si="31"/>
        <v/>
      </c>
      <c r="M79" s="117">
        <f t="shared" si="32"/>
        <v>0</v>
      </c>
      <c r="N79" s="118">
        <f t="shared" si="33"/>
        <v>0</v>
      </c>
      <c r="O79" s="117" t="str">
        <f t="shared" si="34"/>
        <v/>
      </c>
      <c r="P79" s="117">
        <f t="shared" si="35"/>
        <v>0</v>
      </c>
      <c r="Q79" s="118">
        <f t="shared" si="36"/>
        <v>0</v>
      </c>
      <c r="R79" s="110"/>
      <c r="S79" s="108"/>
      <c r="T79" s="108"/>
      <c r="U79" s="108"/>
      <c r="V79" s="108"/>
      <c r="W79" s="108"/>
      <c r="X79" s="108"/>
      <c r="Y79" s="108"/>
      <c r="Z79" s="108"/>
      <c r="AA79" s="108"/>
      <c r="AB79" s="108"/>
      <c r="AC79" s="108"/>
      <c r="AD79" s="108"/>
      <c r="AE79" s="108">
        <v>0.0</v>
      </c>
      <c r="AF79" s="117">
        <f>SUMIF('2024 Budget Expenses Model'!$C:$C,'Summary by Department &amp; Categor'!$D79,'2024 Budget Expenses Model'!I:I)</f>
        <v>0</v>
      </c>
      <c r="AG79" s="117">
        <f>SUMIF('2024 Budget Expenses Model'!$C:$C,'Summary by Department &amp; Categor'!$D79,'2024 Budget Expenses Model'!J:J)</f>
        <v>0</v>
      </c>
      <c r="AH79" s="117">
        <f>SUMIF('2024 Budget Expenses Model'!$C:$C,'Summary by Department &amp; Categor'!$D79,'2024 Budget Expenses Model'!K:K)</f>
        <v>0</v>
      </c>
      <c r="AI79" s="117">
        <f>SUMIF('2024 Budget Expenses Model'!$C:$C,'Summary by Department &amp; Categor'!$D79,'2024 Budget Expenses Model'!L:L)</f>
        <v>0</v>
      </c>
      <c r="AJ79" s="117">
        <f>SUMIF('2024 Budget Expenses Model'!$C:$C,'Summary by Department &amp; Categor'!$D79,'2024 Budget Expenses Model'!M:M)</f>
        <v>0</v>
      </c>
      <c r="AK79" s="117">
        <f>SUMIF('2024 Budget Expenses Model'!$C:$C,'Summary by Department &amp; Categor'!$D79,'2024 Budget Expenses Model'!N:N)</f>
        <v>0</v>
      </c>
      <c r="AL79" s="117">
        <f>SUMIF('2024 Budget Expenses Model'!$C:$C,'Summary by Department &amp; Categor'!$D79,'2024 Budget Expenses Model'!O:O)</f>
        <v>0</v>
      </c>
      <c r="AM79" s="117">
        <f>SUMIF('2024 Budget Expenses Model'!$C:$C,'Summary by Department &amp; Categor'!$D79,'2024 Budget Expenses Model'!P:P)</f>
        <v>0</v>
      </c>
      <c r="AN79" s="117">
        <f>SUMIF('2024 Budget Expenses Model'!$C:$C,'Summary by Department &amp; Categor'!$D79,'2024 Budget Expenses Model'!Q:Q)</f>
        <v>0</v>
      </c>
      <c r="AO79" s="117">
        <f>SUMIF('2024 Budget Expenses Model'!$C:$C,'Summary by Department &amp; Categor'!$D79,'2024 Budget Expenses Model'!R:R)</f>
        <v>0</v>
      </c>
      <c r="AP79" s="117">
        <f>SUMIF('2024 Budget Expenses Model'!$C:$C,'Summary by Department &amp; Categor'!$D79,'2024 Budget Expenses Model'!S:S)</f>
        <v>0</v>
      </c>
      <c r="AQ79" s="117">
        <f>SUMIF('2024 Budget Expenses Model'!$C:$C,'Summary by Department &amp; Categor'!$D79,'2024 Budget Expenses Model'!T:T)</f>
        <v>0</v>
      </c>
      <c r="AR79" s="117">
        <f t="shared" si="37"/>
        <v>0</v>
      </c>
      <c r="AS79" s="117">
        <f t="shared" si="38"/>
        <v>0</v>
      </c>
      <c r="AT79" s="118">
        <f t="shared" si="39"/>
        <v>0</v>
      </c>
      <c r="AU79" s="108"/>
      <c r="AV79" s="108"/>
      <c r="AW79" s="108"/>
      <c r="AX79" s="108"/>
      <c r="AY79" s="108"/>
      <c r="AZ79" s="108"/>
      <c r="BA79" s="108"/>
      <c r="BB79" s="108"/>
      <c r="BC79" s="108"/>
      <c r="BD79" s="108"/>
      <c r="BE79" s="108"/>
      <c r="BF79" s="108"/>
      <c r="BG79" s="117">
        <f t="shared" si="40"/>
        <v>0</v>
      </c>
      <c r="BH79" s="117">
        <f t="shared" si="41"/>
        <v>0</v>
      </c>
      <c r="BI79" s="118">
        <f t="shared" si="42"/>
        <v>0</v>
      </c>
      <c r="BJ79" s="111"/>
      <c r="BK79" s="117">
        <f t="shared" si="74"/>
        <v>0</v>
      </c>
      <c r="BL79" s="111"/>
      <c r="BM79" s="112"/>
      <c r="BN79" s="83"/>
      <c r="BO79" s="83"/>
      <c r="BP79" s="83"/>
      <c r="BQ79" s="83"/>
      <c r="BR79" s="83"/>
      <c r="BS79" s="83"/>
      <c r="BT79" s="83"/>
      <c r="BU79" s="83"/>
      <c r="BV79" s="83"/>
      <c r="BW79" s="83"/>
      <c r="BX79" s="83"/>
      <c r="BY79" s="83"/>
      <c r="BZ79" s="83"/>
      <c r="CA79" s="83"/>
      <c r="CB79" s="83"/>
      <c r="CC79" s="83"/>
      <c r="CD79" s="83"/>
      <c r="CE79" s="83"/>
      <c r="CF79" s="83"/>
      <c r="CG79" s="83"/>
      <c r="CH79" s="83"/>
      <c r="CI79" s="83"/>
      <c r="CJ79" s="83"/>
      <c r="CK79" s="83"/>
      <c r="CL79" s="83"/>
      <c r="CM79" s="83"/>
      <c r="CN79" s="83"/>
      <c r="CO79" s="83"/>
      <c r="CP79" s="83"/>
      <c r="CQ79" s="83"/>
      <c r="CR79" s="83"/>
      <c r="CS79" s="83"/>
      <c r="CT79" s="83"/>
      <c r="CU79" s="83"/>
      <c r="CV79" s="83"/>
      <c r="CW79" s="83"/>
      <c r="CX79" s="83"/>
      <c r="CY79" s="83"/>
      <c r="CZ79" s="83"/>
      <c r="DA79" s="83"/>
      <c r="DB79" s="83"/>
      <c r="DC79" s="83"/>
      <c r="DD79" s="83"/>
      <c r="DE79" s="83"/>
      <c r="DF79" s="83"/>
      <c r="DG79" s="83"/>
      <c r="DH79" s="83"/>
      <c r="DI79" s="83"/>
      <c r="DJ79" s="83"/>
      <c r="DK79" s="83"/>
      <c r="DL79" s="83"/>
      <c r="DM79" s="83"/>
      <c r="DN79" s="83"/>
      <c r="DO79" s="83"/>
      <c r="DP79" s="83"/>
      <c r="DQ79" s="83"/>
      <c r="DR79" s="83"/>
      <c r="DS79" s="83"/>
      <c r="DT79" s="83"/>
    </row>
    <row r="80" ht="12.75" hidden="1" customHeight="1" outlineLevel="1">
      <c r="A80" s="81"/>
      <c r="B80" s="122" t="s">
        <v>40</v>
      </c>
      <c r="C80" s="81">
        <v>6.0</v>
      </c>
      <c r="D80" s="81" t="str">
        <f t="shared" si="73"/>
        <v>076</v>
      </c>
      <c r="E80" s="81"/>
      <c r="F80" s="115" t="s">
        <v>53</v>
      </c>
      <c r="G80" s="107"/>
      <c r="H80" s="117" t="str">
        <f t="shared" si="27"/>
        <v/>
      </c>
      <c r="I80" s="117">
        <f t="shared" si="28"/>
        <v>0</v>
      </c>
      <c r="J80" s="117">
        <f t="shared" si="29"/>
        <v>0</v>
      </c>
      <c r="K80" s="118">
        <f t="shared" si="30"/>
        <v>0</v>
      </c>
      <c r="L80" s="117" t="str">
        <f t="shared" si="31"/>
        <v/>
      </c>
      <c r="M80" s="117">
        <f t="shared" si="32"/>
        <v>0</v>
      </c>
      <c r="N80" s="118">
        <f t="shared" si="33"/>
        <v>0</v>
      </c>
      <c r="O80" s="117" t="str">
        <f t="shared" si="34"/>
        <v/>
      </c>
      <c r="P80" s="117">
        <f t="shared" si="35"/>
        <v>0</v>
      </c>
      <c r="Q80" s="118">
        <f t="shared" si="36"/>
        <v>0</v>
      </c>
      <c r="R80" s="110"/>
      <c r="S80" s="108"/>
      <c r="T80" s="108"/>
      <c r="U80" s="108"/>
      <c r="V80" s="108"/>
      <c r="W80" s="108"/>
      <c r="X80" s="108"/>
      <c r="Y80" s="108"/>
      <c r="Z80" s="108"/>
      <c r="AA80" s="108"/>
      <c r="AB80" s="108"/>
      <c r="AC80" s="108"/>
      <c r="AD80" s="108"/>
      <c r="AE80" s="108">
        <v>10189.0</v>
      </c>
      <c r="AF80" s="117">
        <f>SUMIF('2024 Budget Expenses Model'!$C:$C,'Summary by Department &amp; Categor'!$D80,'2024 Budget Expenses Model'!I:I)</f>
        <v>0</v>
      </c>
      <c r="AG80" s="117">
        <f>SUMIF('2024 Budget Expenses Model'!$C:$C,'Summary by Department &amp; Categor'!$D80,'2024 Budget Expenses Model'!J:J)</f>
        <v>0</v>
      </c>
      <c r="AH80" s="117">
        <f>SUMIF('2024 Budget Expenses Model'!$C:$C,'Summary by Department &amp; Categor'!$D80,'2024 Budget Expenses Model'!K:K)</f>
        <v>10000</v>
      </c>
      <c r="AI80" s="117">
        <f>SUMIF('2024 Budget Expenses Model'!$C:$C,'Summary by Department &amp; Categor'!$D80,'2024 Budget Expenses Model'!L:L)</f>
        <v>0</v>
      </c>
      <c r="AJ80" s="117">
        <f>SUMIF('2024 Budget Expenses Model'!$C:$C,'Summary by Department &amp; Categor'!$D80,'2024 Budget Expenses Model'!M:M)</f>
        <v>0</v>
      </c>
      <c r="AK80" s="117">
        <f>SUMIF('2024 Budget Expenses Model'!$C:$C,'Summary by Department &amp; Categor'!$D80,'2024 Budget Expenses Model'!N:N)</f>
        <v>0</v>
      </c>
      <c r="AL80" s="117">
        <f>SUMIF('2024 Budget Expenses Model'!$C:$C,'Summary by Department &amp; Categor'!$D80,'2024 Budget Expenses Model'!O:O)</f>
        <v>0</v>
      </c>
      <c r="AM80" s="117">
        <f>SUMIF('2024 Budget Expenses Model'!$C:$C,'Summary by Department &amp; Categor'!$D80,'2024 Budget Expenses Model'!P:P)</f>
        <v>0</v>
      </c>
      <c r="AN80" s="117">
        <f>SUMIF('2024 Budget Expenses Model'!$C:$C,'Summary by Department &amp; Categor'!$D80,'2024 Budget Expenses Model'!Q:Q)</f>
        <v>0</v>
      </c>
      <c r="AO80" s="117">
        <f>SUMIF('2024 Budget Expenses Model'!$C:$C,'Summary by Department &amp; Categor'!$D80,'2024 Budget Expenses Model'!R:R)</f>
        <v>0</v>
      </c>
      <c r="AP80" s="117">
        <f>SUMIF('2024 Budget Expenses Model'!$C:$C,'Summary by Department &amp; Categor'!$D80,'2024 Budget Expenses Model'!S:S)</f>
        <v>25000</v>
      </c>
      <c r="AQ80" s="117">
        <f>SUMIF('2024 Budget Expenses Model'!$C:$C,'Summary by Department &amp; Categor'!$D80,'2024 Budget Expenses Model'!T:T)</f>
        <v>0</v>
      </c>
      <c r="AR80" s="117">
        <f t="shared" si="37"/>
        <v>35000</v>
      </c>
      <c r="AS80" s="117">
        <f t="shared" si="38"/>
        <v>-24811</v>
      </c>
      <c r="AT80" s="118">
        <f t="shared" si="39"/>
        <v>-0.7088857143</v>
      </c>
      <c r="AU80" s="108"/>
      <c r="AV80" s="108"/>
      <c r="AW80" s="108"/>
      <c r="AX80" s="108"/>
      <c r="AY80" s="108"/>
      <c r="AZ80" s="108"/>
      <c r="BA80" s="108"/>
      <c r="BB80" s="108"/>
      <c r="BC80" s="108"/>
      <c r="BD80" s="108"/>
      <c r="BE80" s="108"/>
      <c r="BF80" s="108"/>
      <c r="BG80" s="117">
        <f t="shared" si="40"/>
        <v>0</v>
      </c>
      <c r="BH80" s="117">
        <f t="shared" si="41"/>
        <v>10189</v>
      </c>
      <c r="BI80" s="118">
        <f t="shared" si="42"/>
        <v>0</v>
      </c>
      <c r="BJ80" s="111"/>
      <c r="BK80" s="117">
        <f t="shared" si="74"/>
        <v>35000</v>
      </c>
      <c r="BL80" s="111"/>
      <c r="BM80" s="112"/>
      <c r="BN80" s="83"/>
      <c r="BO80" s="83"/>
      <c r="BP80" s="83"/>
      <c r="BQ80" s="83"/>
      <c r="BR80" s="83"/>
      <c r="BS80" s="83"/>
      <c r="BT80" s="83"/>
      <c r="BU80" s="83"/>
      <c r="BV80" s="83"/>
      <c r="BW80" s="83"/>
      <c r="BX80" s="83"/>
      <c r="BY80" s="83"/>
      <c r="BZ80" s="83"/>
      <c r="CA80" s="83"/>
      <c r="CB80" s="83"/>
      <c r="CC80" s="83"/>
      <c r="CD80" s="83"/>
      <c r="CE80" s="83"/>
      <c r="CF80" s="83"/>
      <c r="CG80" s="83"/>
      <c r="CH80" s="83"/>
      <c r="CI80" s="83"/>
      <c r="CJ80" s="83"/>
      <c r="CK80" s="83"/>
      <c r="CL80" s="83"/>
      <c r="CM80" s="83"/>
      <c r="CN80" s="83"/>
      <c r="CO80" s="83"/>
      <c r="CP80" s="83"/>
      <c r="CQ80" s="83"/>
      <c r="CR80" s="83"/>
      <c r="CS80" s="83"/>
      <c r="CT80" s="83"/>
      <c r="CU80" s="83"/>
      <c r="CV80" s="83"/>
      <c r="CW80" s="83"/>
      <c r="CX80" s="83"/>
      <c r="CY80" s="83"/>
      <c r="CZ80" s="83"/>
      <c r="DA80" s="83"/>
      <c r="DB80" s="83"/>
      <c r="DC80" s="83"/>
      <c r="DD80" s="83"/>
      <c r="DE80" s="83"/>
      <c r="DF80" s="83"/>
      <c r="DG80" s="83"/>
      <c r="DH80" s="83"/>
      <c r="DI80" s="83"/>
      <c r="DJ80" s="83"/>
      <c r="DK80" s="83"/>
      <c r="DL80" s="83"/>
      <c r="DM80" s="83"/>
      <c r="DN80" s="83"/>
      <c r="DO80" s="83"/>
      <c r="DP80" s="83"/>
      <c r="DQ80" s="83"/>
      <c r="DR80" s="83"/>
      <c r="DS80" s="83"/>
      <c r="DT80" s="83"/>
    </row>
    <row r="81" ht="12.75" hidden="1" customHeight="1" outlineLevel="1">
      <c r="A81" s="81"/>
      <c r="B81" s="122" t="s">
        <v>40</v>
      </c>
      <c r="C81" s="81">
        <v>7.0</v>
      </c>
      <c r="D81" s="81" t="str">
        <f t="shared" si="73"/>
        <v>077</v>
      </c>
      <c r="E81" s="81"/>
      <c r="F81" s="115" t="s">
        <v>84</v>
      </c>
      <c r="G81" s="107"/>
      <c r="H81" s="117" t="str">
        <f t="shared" si="27"/>
        <v/>
      </c>
      <c r="I81" s="117">
        <f t="shared" si="28"/>
        <v>0</v>
      </c>
      <c r="J81" s="117">
        <f t="shared" si="29"/>
        <v>0</v>
      </c>
      <c r="K81" s="118">
        <f t="shared" si="30"/>
        <v>0</v>
      </c>
      <c r="L81" s="117" t="str">
        <f t="shared" si="31"/>
        <v/>
      </c>
      <c r="M81" s="117">
        <f t="shared" si="32"/>
        <v>0</v>
      </c>
      <c r="N81" s="118">
        <f t="shared" si="33"/>
        <v>0</v>
      </c>
      <c r="O81" s="117" t="str">
        <f t="shared" si="34"/>
        <v/>
      </c>
      <c r="P81" s="117">
        <f t="shared" si="35"/>
        <v>0</v>
      </c>
      <c r="Q81" s="118">
        <f t="shared" si="36"/>
        <v>0</v>
      </c>
      <c r="R81" s="110"/>
      <c r="S81" s="108"/>
      <c r="T81" s="108"/>
      <c r="U81" s="108"/>
      <c r="V81" s="108"/>
      <c r="W81" s="108"/>
      <c r="X81" s="108"/>
      <c r="Y81" s="108"/>
      <c r="Z81" s="108"/>
      <c r="AA81" s="108"/>
      <c r="AB81" s="108"/>
      <c r="AC81" s="108"/>
      <c r="AD81" s="108"/>
      <c r="AE81" s="108">
        <v>0.0</v>
      </c>
      <c r="AF81" s="117">
        <f>SUMIF('2024 Budget Expenses Model'!$C:$C,'Summary by Department &amp; Categor'!$D81,'2024 Budget Expenses Model'!I:I)</f>
        <v>0</v>
      </c>
      <c r="AG81" s="117">
        <f>SUMIF('2024 Budget Expenses Model'!$C:$C,'Summary by Department &amp; Categor'!$D81,'2024 Budget Expenses Model'!J:J)</f>
        <v>0</v>
      </c>
      <c r="AH81" s="117">
        <f>SUMIF('2024 Budget Expenses Model'!$C:$C,'Summary by Department &amp; Categor'!$D81,'2024 Budget Expenses Model'!K:K)</f>
        <v>0</v>
      </c>
      <c r="AI81" s="117">
        <f>SUMIF('2024 Budget Expenses Model'!$C:$C,'Summary by Department &amp; Categor'!$D81,'2024 Budget Expenses Model'!L:L)</f>
        <v>0</v>
      </c>
      <c r="AJ81" s="117">
        <f>SUMIF('2024 Budget Expenses Model'!$C:$C,'Summary by Department &amp; Categor'!$D81,'2024 Budget Expenses Model'!M:M)</f>
        <v>0</v>
      </c>
      <c r="AK81" s="117">
        <f>SUMIF('2024 Budget Expenses Model'!$C:$C,'Summary by Department &amp; Categor'!$D81,'2024 Budget Expenses Model'!N:N)</f>
        <v>0</v>
      </c>
      <c r="AL81" s="117">
        <f>SUMIF('2024 Budget Expenses Model'!$C:$C,'Summary by Department &amp; Categor'!$D81,'2024 Budget Expenses Model'!O:O)</f>
        <v>0</v>
      </c>
      <c r="AM81" s="117">
        <f>SUMIF('2024 Budget Expenses Model'!$C:$C,'Summary by Department &amp; Categor'!$D81,'2024 Budget Expenses Model'!P:P)</f>
        <v>0</v>
      </c>
      <c r="AN81" s="117">
        <f>SUMIF('2024 Budget Expenses Model'!$C:$C,'Summary by Department &amp; Categor'!$D81,'2024 Budget Expenses Model'!Q:Q)</f>
        <v>0</v>
      </c>
      <c r="AO81" s="117">
        <f>SUMIF('2024 Budget Expenses Model'!$C:$C,'Summary by Department &amp; Categor'!$D81,'2024 Budget Expenses Model'!R:R)</f>
        <v>0</v>
      </c>
      <c r="AP81" s="117">
        <f>SUMIF('2024 Budget Expenses Model'!$C:$C,'Summary by Department &amp; Categor'!$D81,'2024 Budget Expenses Model'!S:S)</f>
        <v>0</v>
      </c>
      <c r="AQ81" s="117">
        <f>SUMIF('2024 Budget Expenses Model'!$C:$C,'Summary by Department &amp; Categor'!$D81,'2024 Budget Expenses Model'!T:T)</f>
        <v>0</v>
      </c>
      <c r="AR81" s="117">
        <f t="shared" si="37"/>
        <v>0</v>
      </c>
      <c r="AS81" s="117">
        <f t="shared" si="38"/>
        <v>0</v>
      </c>
      <c r="AT81" s="118">
        <f t="shared" si="39"/>
        <v>0</v>
      </c>
      <c r="AU81" s="108"/>
      <c r="AV81" s="108"/>
      <c r="AW81" s="108"/>
      <c r="AX81" s="108"/>
      <c r="AY81" s="108"/>
      <c r="AZ81" s="108"/>
      <c r="BA81" s="108"/>
      <c r="BB81" s="108"/>
      <c r="BC81" s="108"/>
      <c r="BD81" s="108"/>
      <c r="BE81" s="108"/>
      <c r="BF81" s="108"/>
      <c r="BG81" s="117">
        <f t="shared" si="40"/>
        <v>0</v>
      </c>
      <c r="BH81" s="117">
        <f t="shared" si="41"/>
        <v>0</v>
      </c>
      <c r="BI81" s="118">
        <f t="shared" si="42"/>
        <v>0</v>
      </c>
      <c r="BJ81" s="111"/>
      <c r="BK81" s="117">
        <f t="shared" si="74"/>
        <v>0</v>
      </c>
      <c r="BL81" s="111"/>
      <c r="BM81" s="112"/>
      <c r="BN81" s="83"/>
      <c r="BO81" s="83"/>
      <c r="BP81" s="83"/>
      <c r="BQ81" s="83"/>
      <c r="BR81" s="83"/>
      <c r="BS81" s="83"/>
      <c r="BT81" s="83"/>
      <c r="BU81" s="83"/>
      <c r="BV81" s="83"/>
      <c r="BW81" s="83"/>
      <c r="BX81" s="83"/>
      <c r="BY81" s="83"/>
      <c r="BZ81" s="83"/>
      <c r="CA81" s="83"/>
      <c r="CB81" s="83"/>
      <c r="CC81" s="83"/>
      <c r="CD81" s="83"/>
      <c r="CE81" s="83"/>
      <c r="CF81" s="83"/>
      <c r="CG81" s="83"/>
      <c r="CH81" s="83"/>
      <c r="CI81" s="83"/>
      <c r="CJ81" s="83"/>
      <c r="CK81" s="83"/>
      <c r="CL81" s="83"/>
      <c r="CM81" s="83"/>
      <c r="CN81" s="83"/>
      <c r="CO81" s="83"/>
      <c r="CP81" s="83"/>
      <c r="CQ81" s="83"/>
      <c r="CR81" s="83"/>
      <c r="CS81" s="83"/>
      <c r="CT81" s="83"/>
      <c r="CU81" s="83"/>
      <c r="CV81" s="83"/>
      <c r="CW81" s="83"/>
      <c r="CX81" s="83"/>
      <c r="CY81" s="83"/>
      <c r="CZ81" s="83"/>
      <c r="DA81" s="83"/>
      <c r="DB81" s="83"/>
      <c r="DC81" s="83"/>
      <c r="DD81" s="83"/>
      <c r="DE81" s="83"/>
      <c r="DF81" s="83"/>
      <c r="DG81" s="83"/>
      <c r="DH81" s="83"/>
      <c r="DI81" s="83"/>
      <c r="DJ81" s="83"/>
      <c r="DK81" s="83"/>
      <c r="DL81" s="83"/>
      <c r="DM81" s="83"/>
      <c r="DN81" s="83"/>
      <c r="DO81" s="83"/>
      <c r="DP81" s="83"/>
      <c r="DQ81" s="83"/>
      <c r="DR81" s="83"/>
      <c r="DS81" s="83"/>
      <c r="DT81" s="83"/>
    </row>
    <row r="82" ht="12.75" hidden="1" customHeight="1" outlineLevel="1">
      <c r="A82" s="81"/>
      <c r="B82" s="122" t="s">
        <v>40</v>
      </c>
      <c r="C82" s="81">
        <v>8.0</v>
      </c>
      <c r="D82" s="81" t="str">
        <f t="shared" si="73"/>
        <v>078</v>
      </c>
      <c r="E82" s="81"/>
      <c r="F82" s="115" t="s">
        <v>205</v>
      </c>
      <c r="G82" s="107"/>
      <c r="H82" s="117" t="str">
        <f t="shared" si="27"/>
        <v/>
      </c>
      <c r="I82" s="117">
        <f t="shared" si="28"/>
        <v>0</v>
      </c>
      <c r="J82" s="117">
        <f t="shared" si="29"/>
        <v>0</v>
      </c>
      <c r="K82" s="118">
        <f t="shared" si="30"/>
        <v>0</v>
      </c>
      <c r="L82" s="117" t="str">
        <f t="shared" si="31"/>
        <v/>
      </c>
      <c r="M82" s="117">
        <f t="shared" si="32"/>
        <v>0</v>
      </c>
      <c r="N82" s="118">
        <f t="shared" si="33"/>
        <v>0</v>
      </c>
      <c r="O82" s="117" t="str">
        <f t="shared" si="34"/>
        <v/>
      </c>
      <c r="P82" s="117">
        <f t="shared" si="35"/>
        <v>0</v>
      </c>
      <c r="Q82" s="118">
        <f t="shared" si="36"/>
        <v>0</v>
      </c>
      <c r="R82" s="110"/>
      <c r="S82" s="108"/>
      <c r="T82" s="108"/>
      <c r="U82" s="108"/>
      <c r="V82" s="108"/>
      <c r="W82" s="108"/>
      <c r="X82" s="108"/>
      <c r="Y82" s="108"/>
      <c r="Z82" s="108"/>
      <c r="AA82" s="108"/>
      <c r="AB82" s="108"/>
      <c r="AC82" s="108"/>
      <c r="AD82" s="108"/>
      <c r="AE82" s="108">
        <v>0.0</v>
      </c>
      <c r="AF82" s="117">
        <f>SUMIF('2024 Budget Expenses Model'!$C:$C,'Summary by Department &amp; Categor'!$D82,'2024 Budget Expenses Model'!I:I)</f>
        <v>0</v>
      </c>
      <c r="AG82" s="117">
        <f>SUMIF('2024 Budget Expenses Model'!$C:$C,'Summary by Department &amp; Categor'!$D82,'2024 Budget Expenses Model'!J:J)</f>
        <v>0</v>
      </c>
      <c r="AH82" s="117">
        <f>SUMIF('2024 Budget Expenses Model'!$C:$C,'Summary by Department &amp; Categor'!$D82,'2024 Budget Expenses Model'!K:K)</f>
        <v>0</v>
      </c>
      <c r="AI82" s="117">
        <f>SUMIF('2024 Budget Expenses Model'!$C:$C,'Summary by Department &amp; Categor'!$D82,'2024 Budget Expenses Model'!L:L)</f>
        <v>0</v>
      </c>
      <c r="AJ82" s="117">
        <f>SUMIF('2024 Budget Expenses Model'!$C:$C,'Summary by Department &amp; Categor'!$D82,'2024 Budget Expenses Model'!M:M)</f>
        <v>0</v>
      </c>
      <c r="AK82" s="117">
        <f>SUMIF('2024 Budget Expenses Model'!$C:$C,'Summary by Department &amp; Categor'!$D82,'2024 Budget Expenses Model'!N:N)</f>
        <v>0</v>
      </c>
      <c r="AL82" s="117">
        <f>SUMIF('2024 Budget Expenses Model'!$C:$C,'Summary by Department &amp; Categor'!$D82,'2024 Budget Expenses Model'!O:O)</f>
        <v>0</v>
      </c>
      <c r="AM82" s="117">
        <f>SUMIF('2024 Budget Expenses Model'!$C:$C,'Summary by Department &amp; Categor'!$D82,'2024 Budget Expenses Model'!P:P)</f>
        <v>0</v>
      </c>
      <c r="AN82" s="117">
        <f>SUMIF('2024 Budget Expenses Model'!$C:$C,'Summary by Department &amp; Categor'!$D82,'2024 Budget Expenses Model'!Q:Q)</f>
        <v>0</v>
      </c>
      <c r="AO82" s="117">
        <f>SUMIF('2024 Budget Expenses Model'!$C:$C,'Summary by Department &amp; Categor'!$D82,'2024 Budget Expenses Model'!R:R)</f>
        <v>0</v>
      </c>
      <c r="AP82" s="117">
        <f>SUMIF('2024 Budget Expenses Model'!$C:$C,'Summary by Department &amp; Categor'!$D82,'2024 Budget Expenses Model'!S:S)</f>
        <v>0</v>
      </c>
      <c r="AQ82" s="117">
        <f>SUMIF('2024 Budget Expenses Model'!$C:$C,'Summary by Department &amp; Categor'!$D82,'2024 Budget Expenses Model'!T:T)</f>
        <v>0</v>
      </c>
      <c r="AR82" s="117">
        <f t="shared" si="37"/>
        <v>0</v>
      </c>
      <c r="AS82" s="117">
        <f t="shared" si="38"/>
        <v>0</v>
      </c>
      <c r="AT82" s="118">
        <f t="shared" si="39"/>
        <v>0</v>
      </c>
      <c r="AU82" s="108"/>
      <c r="AV82" s="108"/>
      <c r="AW82" s="108"/>
      <c r="AX82" s="108"/>
      <c r="AY82" s="108"/>
      <c r="AZ82" s="108"/>
      <c r="BA82" s="108"/>
      <c r="BB82" s="108"/>
      <c r="BC82" s="108"/>
      <c r="BD82" s="108"/>
      <c r="BE82" s="108"/>
      <c r="BF82" s="108"/>
      <c r="BG82" s="117">
        <f t="shared" si="40"/>
        <v>0</v>
      </c>
      <c r="BH82" s="117">
        <f t="shared" si="41"/>
        <v>0</v>
      </c>
      <c r="BI82" s="118">
        <f t="shared" si="42"/>
        <v>0</v>
      </c>
      <c r="BJ82" s="111"/>
      <c r="BK82" s="117">
        <f t="shared" si="74"/>
        <v>0</v>
      </c>
      <c r="BL82" s="111"/>
      <c r="BM82" s="112"/>
      <c r="BN82" s="83"/>
      <c r="BO82" s="83"/>
      <c r="BP82" s="83"/>
      <c r="BQ82" s="83"/>
      <c r="BR82" s="83"/>
      <c r="BS82" s="83"/>
      <c r="BT82" s="83"/>
      <c r="BU82" s="83"/>
      <c r="BV82" s="83"/>
      <c r="BW82" s="83"/>
      <c r="BX82" s="83"/>
      <c r="BY82" s="83"/>
      <c r="BZ82" s="83"/>
      <c r="CA82" s="83"/>
      <c r="CB82" s="83"/>
      <c r="CC82" s="83"/>
      <c r="CD82" s="83"/>
      <c r="CE82" s="83"/>
      <c r="CF82" s="83"/>
      <c r="CG82" s="83"/>
      <c r="CH82" s="83"/>
      <c r="CI82" s="83"/>
      <c r="CJ82" s="83"/>
      <c r="CK82" s="83"/>
      <c r="CL82" s="83"/>
      <c r="CM82" s="83"/>
      <c r="CN82" s="83"/>
      <c r="CO82" s="83"/>
      <c r="CP82" s="83"/>
      <c r="CQ82" s="83"/>
      <c r="CR82" s="83"/>
      <c r="CS82" s="83"/>
      <c r="CT82" s="83"/>
      <c r="CU82" s="83"/>
      <c r="CV82" s="83"/>
      <c r="CW82" s="83"/>
      <c r="CX82" s="83"/>
      <c r="CY82" s="83"/>
      <c r="CZ82" s="83"/>
      <c r="DA82" s="83"/>
      <c r="DB82" s="83"/>
      <c r="DC82" s="83"/>
      <c r="DD82" s="83"/>
      <c r="DE82" s="83"/>
      <c r="DF82" s="83"/>
      <c r="DG82" s="83"/>
      <c r="DH82" s="83"/>
      <c r="DI82" s="83"/>
      <c r="DJ82" s="83"/>
      <c r="DK82" s="83"/>
      <c r="DL82" s="83"/>
      <c r="DM82" s="83"/>
      <c r="DN82" s="83"/>
      <c r="DO82" s="83"/>
      <c r="DP82" s="83"/>
      <c r="DQ82" s="83"/>
      <c r="DR82" s="83"/>
      <c r="DS82" s="83"/>
      <c r="DT82" s="83"/>
    </row>
    <row r="83" ht="12.75" customHeight="1" collapsed="1">
      <c r="A83" s="81"/>
      <c r="B83" s="81"/>
      <c r="C83" s="81"/>
      <c r="D83" s="81"/>
      <c r="E83" s="81"/>
      <c r="F83" s="121" t="s">
        <v>168</v>
      </c>
      <c r="G83" s="107"/>
      <c r="H83" s="108">
        <f t="shared" si="27"/>
        <v>0</v>
      </c>
      <c r="I83" s="108">
        <f t="shared" si="28"/>
        <v>0</v>
      </c>
      <c r="J83" s="108">
        <f t="shared" si="29"/>
        <v>0</v>
      </c>
      <c r="K83" s="109">
        <f t="shared" si="30"/>
        <v>0</v>
      </c>
      <c r="L83" s="108">
        <f t="shared" si="31"/>
        <v>0</v>
      </c>
      <c r="M83" s="108">
        <f t="shared" si="32"/>
        <v>0</v>
      </c>
      <c r="N83" s="109">
        <f t="shared" si="33"/>
        <v>0</v>
      </c>
      <c r="O83" s="108">
        <f t="shared" si="34"/>
        <v>0</v>
      </c>
      <c r="P83" s="108">
        <f t="shared" si="35"/>
        <v>0</v>
      </c>
      <c r="Q83" s="109">
        <f t="shared" si="36"/>
        <v>0</v>
      </c>
      <c r="R83" s="110"/>
      <c r="S83" s="108">
        <f t="shared" ref="S83:AD83" si="75">SUM(S84:S91)</f>
        <v>0</v>
      </c>
      <c r="T83" s="108">
        <f t="shared" si="75"/>
        <v>0</v>
      </c>
      <c r="U83" s="108">
        <f t="shared" si="75"/>
        <v>0</v>
      </c>
      <c r="V83" s="108">
        <f t="shared" si="75"/>
        <v>0</v>
      </c>
      <c r="W83" s="108">
        <f t="shared" si="75"/>
        <v>0</v>
      </c>
      <c r="X83" s="108">
        <f t="shared" si="75"/>
        <v>0</v>
      </c>
      <c r="Y83" s="108">
        <f t="shared" si="75"/>
        <v>0</v>
      </c>
      <c r="Z83" s="108">
        <f t="shared" si="75"/>
        <v>0</v>
      </c>
      <c r="AA83" s="108">
        <f t="shared" si="75"/>
        <v>0</v>
      </c>
      <c r="AB83" s="108">
        <f t="shared" si="75"/>
        <v>0</v>
      </c>
      <c r="AC83" s="108">
        <f t="shared" si="75"/>
        <v>0</v>
      </c>
      <c r="AD83" s="108">
        <f t="shared" si="75"/>
        <v>0</v>
      </c>
      <c r="AE83" s="108">
        <v>1977.76</v>
      </c>
      <c r="AF83" s="108">
        <f t="shared" ref="AF83:AQ83" si="76">SUM(AF84:AF91)</f>
        <v>0</v>
      </c>
      <c r="AG83" s="108">
        <f t="shared" si="76"/>
        <v>0</v>
      </c>
      <c r="AH83" s="108">
        <f t="shared" si="76"/>
        <v>0</v>
      </c>
      <c r="AI83" s="108">
        <f t="shared" si="76"/>
        <v>0</v>
      </c>
      <c r="AJ83" s="108">
        <f t="shared" si="76"/>
        <v>0</v>
      </c>
      <c r="AK83" s="108">
        <f t="shared" si="76"/>
        <v>0</v>
      </c>
      <c r="AL83" s="108">
        <f t="shared" si="76"/>
        <v>0</v>
      </c>
      <c r="AM83" s="108">
        <f t="shared" si="76"/>
        <v>0</v>
      </c>
      <c r="AN83" s="108">
        <f t="shared" si="76"/>
        <v>0</v>
      </c>
      <c r="AO83" s="108">
        <f t="shared" si="76"/>
        <v>0</v>
      </c>
      <c r="AP83" s="108">
        <f t="shared" si="76"/>
        <v>0</v>
      </c>
      <c r="AQ83" s="108">
        <f t="shared" si="76"/>
        <v>0</v>
      </c>
      <c r="AR83" s="108">
        <f t="shared" si="37"/>
        <v>0</v>
      </c>
      <c r="AS83" s="108">
        <f t="shared" si="38"/>
        <v>1977.76</v>
      </c>
      <c r="AT83" s="109">
        <f t="shared" si="39"/>
        <v>0</v>
      </c>
      <c r="AU83" s="108">
        <f t="shared" ref="AU83:BF83" si="77">SUM(AU84:AU91)</f>
        <v>0</v>
      </c>
      <c r="AV83" s="108">
        <f t="shared" si="77"/>
        <v>0</v>
      </c>
      <c r="AW83" s="108">
        <f t="shared" si="77"/>
        <v>0</v>
      </c>
      <c r="AX83" s="108">
        <f t="shared" si="77"/>
        <v>0</v>
      </c>
      <c r="AY83" s="108">
        <f t="shared" si="77"/>
        <v>0</v>
      </c>
      <c r="AZ83" s="108">
        <f t="shared" si="77"/>
        <v>0</v>
      </c>
      <c r="BA83" s="108">
        <f t="shared" si="77"/>
        <v>0</v>
      </c>
      <c r="BB83" s="108">
        <f t="shared" si="77"/>
        <v>0</v>
      </c>
      <c r="BC83" s="108">
        <f t="shared" si="77"/>
        <v>0</v>
      </c>
      <c r="BD83" s="108">
        <f t="shared" si="77"/>
        <v>0</v>
      </c>
      <c r="BE83" s="108">
        <f t="shared" si="77"/>
        <v>0</v>
      </c>
      <c r="BF83" s="108">
        <f t="shared" si="77"/>
        <v>0</v>
      </c>
      <c r="BG83" s="108">
        <f t="shared" si="40"/>
        <v>0</v>
      </c>
      <c r="BH83" s="108">
        <f t="shared" si="41"/>
        <v>1977.76</v>
      </c>
      <c r="BI83" s="109">
        <f t="shared" si="42"/>
        <v>0</v>
      </c>
      <c r="BJ83" s="111"/>
      <c r="BK83" s="108">
        <f>SUM(BK84:BK91)</f>
        <v>0</v>
      </c>
      <c r="BL83" s="111"/>
      <c r="BM83" s="112"/>
      <c r="BN83" s="83"/>
      <c r="BO83" s="83"/>
      <c r="BP83" s="83"/>
      <c r="BQ83" s="83"/>
      <c r="BR83" s="83"/>
      <c r="BS83" s="83"/>
      <c r="BT83" s="83"/>
      <c r="BU83" s="83"/>
      <c r="BV83" s="83"/>
      <c r="BW83" s="83"/>
      <c r="BX83" s="83"/>
      <c r="BY83" s="83"/>
      <c r="BZ83" s="83"/>
      <c r="CA83" s="83"/>
      <c r="CB83" s="83"/>
      <c r="CC83" s="83"/>
      <c r="CD83" s="83"/>
      <c r="CE83" s="83"/>
      <c r="CF83" s="83"/>
      <c r="CG83" s="83"/>
      <c r="CH83" s="83"/>
      <c r="CI83" s="83"/>
      <c r="CJ83" s="83"/>
      <c r="CK83" s="83"/>
      <c r="CL83" s="83"/>
      <c r="CM83" s="83"/>
      <c r="CN83" s="83"/>
      <c r="CO83" s="83"/>
      <c r="CP83" s="83"/>
      <c r="CQ83" s="83"/>
      <c r="CR83" s="83"/>
      <c r="CS83" s="83"/>
      <c r="CT83" s="83"/>
      <c r="CU83" s="83"/>
      <c r="CV83" s="83"/>
      <c r="CW83" s="83"/>
      <c r="CX83" s="83"/>
      <c r="CY83" s="83"/>
      <c r="CZ83" s="83"/>
      <c r="DA83" s="83"/>
      <c r="DB83" s="83"/>
      <c r="DC83" s="83"/>
      <c r="DD83" s="83"/>
      <c r="DE83" s="83"/>
      <c r="DF83" s="83"/>
      <c r="DG83" s="83"/>
      <c r="DH83" s="83"/>
      <c r="DI83" s="83"/>
      <c r="DJ83" s="83"/>
      <c r="DK83" s="83"/>
      <c r="DL83" s="83"/>
      <c r="DM83" s="83"/>
      <c r="DN83" s="83"/>
      <c r="DO83" s="83"/>
      <c r="DP83" s="83"/>
      <c r="DQ83" s="83"/>
      <c r="DR83" s="83"/>
      <c r="DS83" s="83"/>
      <c r="DT83" s="83"/>
    </row>
    <row r="84" ht="12.75" hidden="1" customHeight="1" outlineLevel="1">
      <c r="A84" s="81"/>
      <c r="B84" s="122" t="s">
        <v>216</v>
      </c>
      <c r="C84" s="81">
        <v>2.0</v>
      </c>
      <c r="D84" s="81" t="str">
        <f t="shared" ref="D84:D91" si="78">CONCATENATE(B84,C84)</f>
        <v>082</v>
      </c>
      <c r="E84" s="81"/>
      <c r="F84" s="115" t="s">
        <v>34</v>
      </c>
      <c r="G84" s="107"/>
      <c r="H84" s="108" t="str">
        <f t="shared" si="27"/>
        <v/>
      </c>
      <c r="I84" s="108">
        <f t="shared" si="28"/>
        <v>0</v>
      </c>
      <c r="J84" s="108">
        <f t="shared" si="29"/>
        <v>0</v>
      </c>
      <c r="K84" s="109">
        <f t="shared" si="30"/>
        <v>0</v>
      </c>
      <c r="L84" s="108" t="str">
        <f t="shared" si="31"/>
        <v/>
      </c>
      <c r="M84" s="108">
        <f t="shared" si="32"/>
        <v>0</v>
      </c>
      <c r="N84" s="109">
        <f t="shared" si="33"/>
        <v>0</v>
      </c>
      <c r="O84" s="108" t="str">
        <f t="shared" si="34"/>
        <v/>
      </c>
      <c r="P84" s="108">
        <f t="shared" si="35"/>
        <v>0</v>
      </c>
      <c r="Q84" s="109">
        <f t="shared" si="36"/>
        <v>0</v>
      </c>
      <c r="R84" s="110"/>
      <c r="S84" s="108"/>
      <c r="T84" s="108"/>
      <c r="U84" s="108"/>
      <c r="V84" s="108"/>
      <c r="W84" s="108"/>
      <c r="X84" s="108"/>
      <c r="Y84" s="108"/>
      <c r="Z84" s="108"/>
      <c r="AA84" s="108"/>
      <c r="AB84" s="108"/>
      <c r="AC84" s="108"/>
      <c r="AD84" s="108"/>
      <c r="AE84" s="108">
        <v>0.0</v>
      </c>
      <c r="AF84" s="117">
        <f>SUMIF('2024 Budget Expenses Model'!$C:$C,'Summary by Department &amp; Categor'!$D84,'2024 Budget Expenses Model'!I:I)</f>
        <v>0</v>
      </c>
      <c r="AG84" s="117">
        <f>SUMIF('2024 Budget Expenses Model'!$C:$C,'Summary by Department &amp; Categor'!$D84,'2024 Budget Expenses Model'!J:J)</f>
        <v>0</v>
      </c>
      <c r="AH84" s="117">
        <f>SUMIF('2024 Budget Expenses Model'!$C:$C,'Summary by Department &amp; Categor'!$D84,'2024 Budget Expenses Model'!K:K)</f>
        <v>0</v>
      </c>
      <c r="AI84" s="117">
        <f>SUMIF('2024 Budget Expenses Model'!$C:$C,'Summary by Department &amp; Categor'!$D84,'2024 Budget Expenses Model'!L:L)</f>
        <v>0</v>
      </c>
      <c r="AJ84" s="117">
        <f>SUMIF('2024 Budget Expenses Model'!$C:$C,'Summary by Department &amp; Categor'!$D84,'2024 Budget Expenses Model'!M:M)</f>
        <v>0</v>
      </c>
      <c r="AK84" s="117">
        <f>SUMIF('2024 Budget Expenses Model'!$C:$C,'Summary by Department &amp; Categor'!$D84,'2024 Budget Expenses Model'!N:N)</f>
        <v>0</v>
      </c>
      <c r="AL84" s="117">
        <f>SUMIF('2024 Budget Expenses Model'!$C:$C,'Summary by Department &amp; Categor'!$D84,'2024 Budget Expenses Model'!O:O)</f>
        <v>0</v>
      </c>
      <c r="AM84" s="117">
        <f>SUMIF('2024 Budget Expenses Model'!$C:$C,'Summary by Department &amp; Categor'!$D84,'2024 Budget Expenses Model'!P:P)</f>
        <v>0</v>
      </c>
      <c r="AN84" s="117">
        <f>SUMIF('2024 Budget Expenses Model'!$C:$C,'Summary by Department &amp; Categor'!$D84,'2024 Budget Expenses Model'!Q:Q)</f>
        <v>0</v>
      </c>
      <c r="AO84" s="117">
        <f>SUMIF('2024 Budget Expenses Model'!$C:$C,'Summary by Department &amp; Categor'!$D84,'2024 Budget Expenses Model'!R:R)</f>
        <v>0</v>
      </c>
      <c r="AP84" s="117">
        <f>SUMIF('2024 Budget Expenses Model'!$C:$C,'Summary by Department &amp; Categor'!$D84,'2024 Budget Expenses Model'!S:S)</f>
        <v>0</v>
      </c>
      <c r="AQ84" s="117">
        <f>SUMIF('2024 Budget Expenses Model'!$C:$C,'Summary by Department &amp; Categor'!$D84,'2024 Budget Expenses Model'!T:T)</f>
        <v>0</v>
      </c>
      <c r="AR84" s="108">
        <f t="shared" si="37"/>
        <v>0</v>
      </c>
      <c r="AS84" s="108">
        <f t="shared" si="38"/>
        <v>0</v>
      </c>
      <c r="AT84" s="109">
        <f t="shared" si="39"/>
        <v>0</v>
      </c>
      <c r="AU84" s="108"/>
      <c r="AV84" s="108"/>
      <c r="AW84" s="108"/>
      <c r="AX84" s="108"/>
      <c r="AY84" s="108"/>
      <c r="AZ84" s="108"/>
      <c r="BA84" s="108"/>
      <c r="BB84" s="108"/>
      <c r="BC84" s="108"/>
      <c r="BD84" s="108"/>
      <c r="BE84" s="108"/>
      <c r="BF84" s="108"/>
      <c r="BG84" s="108">
        <f t="shared" si="40"/>
        <v>0</v>
      </c>
      <c r="BH84" s="108">
        <f t="shared" si="41"/>
        <v>0</v>
      </c>
      <c r="BI84" s="109">
        <f t="shared" si="42"/>
        <v>0</v>
      </c>
      <c r="BJ84" s="111"/>
      <c r="BK84" s="117">
        <f t="shared" ref="BK84:BK91" si="79">SUM(AF84:AQ84)</f>
        <v>0</v>
      </c>
      <c r="BL84" s="111"/>
      <c r="BM84" s="112"/>
      <c r="BN84" s="83"/>
      <c r="BO84" s="83"/>
      <c r="BP84" s="83"/>
      <c r="BQ84" s="83"/>
      <c r="BR84" s="83"/>
      <c r="BS84" s="83"/>
      <c r="BT84" s="83"/>
      <c r="BU84" s="83"/>
      <c r="BV84" s="83"/>
      <c r="BW84" s="83"/>
      <c r="BX84" s="83"/>
      <c r="BY84" s="83"/>
      <c r="BZ84" s="83"/>
      <c r="CA84" s="83"/>
      <c r="CB84" s="83"/>
      <c r="CC84" s="83"/>
      <c r="CD84" s="83"/>
      <c r="CE84" s="83"/>
      <c r="CF84" s="83"/>
      <c r="CG84" s="83"/>
      <c r="CH84" s="83"/>
      <c r="CI84" s="83"/>
      <c r="CJ84" s="83"/>
      <c r="CK84" s="83"/>
      <c r="CL84" s="83"/>
      <c r="CM84" s="83"/>
      <c r="CN84" s="83"/>
      <c r="CO84" s="83"/>
      <c r="CP84" s="83"/>
      <c r="CQ84" s="83"/>
      <c r="CR84" s="83"/>
      <c r="CS84" s="83"/>
      <c r="CT84" s="83"/>
      <c r="CU84" s="83"/>
      <c r="CV84" s="83"/>
      <c r="CW84" s="83"/>
      <c r="CX84" s="83"/>
      <c r="CY84" s="83"/>
      <c r="CZ84" s="83"/>
      <c r="DA84" s="83"/>
      <c r="DB84" s="83"/>
      <c r="DC84" s="83"/>
      <c r="DD84" s="83"/>
      <c r="DE84" s="83"/>
      <c r="DF84" s="83"/>
      <c r="DG84" s="83"/>
      <c r="DH84" s="83"/>
      <c r="DI84" s="83"/>
      <c r="DJ84" s="83"/>
      <c r="DK84" s="83"/>
      <c r="DL84" s="83"/>
      <c r="DM84" s="83"/>
      <c r="DN84" s="83"/>
      <c r="DO84" s="83"/>
      <c r="DP84" s="83"/>
      <c r="DQ84" s="83"/>
      <c r="DR84" s="83"/>
      <c r="DS84" s="83"/>
      <c r="DT84" s="83"/>
    </row>
    <row r="85" ht="12.75" hidden="1" customHeight="1" outlineLevel="1">
      <c r="A85" s="81"/>
      <c r="B85" s="122" t="s">
        <v>216</v>
      </c>
      <c r="C85" s="81">
        <v>1.0</v>
      </c>
      <c r="D85" s="81" t="str">
        <f t="shared" si="78"/>
        <v>081</v>
      </c>
      <c r="E85" s="81"/>
      <c r="F85" s="115" t="s">
        <v>208</v>
      </c>
      <c r="G85" s="107"/>
      <c r="H85" s="108" t="str">
        <f t="shared" si="27"/>
        <v/>
      </c>
      <c r="I85" s="108">
        <f t="shared" si="28"/>
        <v>0</v>
      </c>
      <c r="J85" s="108">
        <f t="shared" si="29"/>
        <v>0</v>
      </c>
      <c r="K85" s="109">
        <f t="shared" si="30"/>
        <v>0</v>
      </c>
      <c r="L85" s="108" t="str">
        <f t="shared" si="31"/>
        <v/>
      </c>
      <c r="M85" s="108">
        <f t="shared" si="32"/>
        <v>0</v>
      </c>
      <c r="N85" s="109">
        <f t="shared" si="33"/>
        <v>0</v>
      </c>
      <c r="O85" s="108" t="str">
        <f t="shared" si="34"/>
        <v/>
      </c>
      <c r="P85" s="108">
        <f t="shared" si="35"/>
        <v>0</v>
      </c>
      <c r="Q85" s="109">
        <f t="shared" si="36"/>
        <v>0</v>
      </c>
      <c r="R85" s="110"/>
      <c r="S85" s="108"/>
      <c r="T85" s="108"/>
      <c r="U85" s="108"/>
      <c r="V85" s="108"/>
      <c r="W85" s="108"/>
      <c r="X85" s="108"/>
      <c r="Y85" s="108"/>
      <c r="Z85" s="108"/>
      <c r="AA85" s="108"/>
      <c r="AB85" s="108"/>
      <c r="AC85" s="108"/>
      <c r="AD85" s="108"/>
      <c r="AE85" s="108">
        <v>0.0</v>
      </c>
      <c r="AF85" s="117">
        <f>SUMIF('2024 Budget Expenses Model'!$C:$C,'Summary by Department &amp; Categor'!$D85,'2024 Budget Expenses Model'!I:I)</f>
        <v>0</v>
      </c>
      <c r="AG85" s="117">
        <f>SUMIF('2024 Budget Expenses Model'!$C:$C,'Summary by Department &amp; Categor'!$D85,'2024 Budget Expenses Model'!J:J)</f>
        <v>0</v>
      </c>
      <c r="AH85" s="117">
        <f>SUMIF('2024 Budget Expenses Model'!$C:$C,'Summary by Department &amp; Categor'!$D85,'2024 Budget Expenses Model'!K:K)</f>
        <v>0</v>
      </c>
      <c r="AI85" s="117">
        <f>SUMIF('2024 Budget Expenses Model'!$C:$C,'Summary by Department &amp; Categor'!$D85,'2024 Budget Expenses Model'!L:L)</f>
        <v>0</v>
      </c>
      <c r="AJ85" s="117">
        <f>SUMIF('2024 Budget Expenses Model'!$C:$C,'Summary by Department &amp; Categor'!$D85,'2024 Budget Expenses Model'!M:M)</f>
        <v>0</v>
      </c>
      <c r="AK85" s="117">
        <f>SUMIF('2024 Budget Expenses Model'!$C:$C,'Summary by Department &amp; Categor'!$D85,'2024 Budget Expenses Model'!N:N)</f>
        <v>0</v>
      </c>
      <c r="AL85" s="117">
        <f>SUMIF('2024 Budget Expenses Model'!$C:$C,'Summary by Department &amp; Categor'!$D85,'2024 Budget Expenses Model'!O:O)</f>
        <v>0</v>
      </c>
      <c r="AM85" s="117">
        <f>SUMIF('2024 Budget Expenses Model'!$C:$C,'Summary by Department &amp; Categor'!$D85,'2024 Budget Expenses Model'!P:P)</f>
        <v>0</v>
      </c>
      <c r="AN85" s="117">
        <f>SUMIF('2024 Budget Expenses Model'!$C:$C,'Summary by Department &amp; Categor'!$D85,'2024 Budget Expenses Model'!Q:Q)</f>
        <v>0</v>
      </c>
      <c r="AO85" s="117">
        <f>SUMIF('2024 Budget Expenses Model'!$C:$C,'Summary by Department &amp; Categor'!$D85,'2024 Budget Expenses Model'!R:R)</f>
        <v>0</v>
      </c>
      <c r="AP85" s="117">
        <f>SUMIF('2024 Budget Expenses Model'!$C:$C,'Summary by Department &amp; Categor'!$D85,'2024 Budget Expenses Model'!S:S)</f>
        <v>0</v>
      </c>
      <c r="AQ85" s="117">
        <f>SUMIF('2024 Budget Expenses Model'!$C:$C,'Summary by Department &amp; Categor'!$D85,'2024 Budget Expenses Model'!T:T)</f>
        <v>0</v>
      </c>
      <c r="AR85" s="108">
        <f t="shared" si="37"/>
        <v>0</v>
      </c>
      <c r="AS85" s="108">
        <f t="shared" si="38"/>
        <v>0</v>
      </c>
      <c r="AT85" s="109">
        <f t="shared" si="39"/>
        <v>0</v>
      </c>
      <c r="AU85" s="108"/>
      <c r="AV85" s="108"/>
      <c r="AW85" s="108"/>
      <c r="AX85" s="108"/>
      <c r="AY85" s="108"/>
      <c r="AZ85" s="108"/>
      <c r="BA85" s="108"/>
      <c r="BB85" s="108"/>
      <c r="BC85" s="108"/>
      <c r="BD85" s="108"/>
      <c r="BE85" s="108"/>
      <c r="BF85" s="108"/>
      <c r="BG85" s="108">
        <f t="shared" si="40"/>
        <v>0</v>
      </c>
      <c r="BH85" s="108">
        <f t="shared" si="41"/>
        <v>0</v>
      </c>
      <c r="BI85" s="109">
        <f t="shared" si="42"/>
        <v>0</v>
      </c>
      <c r="BJ85" s="111"/>
      <c r="BK85" s="117">
        <f t="shared" si="79"/>
        <v>0</v>
      </c>
      <c r="BL85" s="111"/>
      <c r="BM85" s="112"/>
      <c r="BN85" s="83"/>
      <c r="BO85" s="83"/>
      <c r="BP85" s="83"/>
      <c r="BQ85" s="83"/>
      <c r="BR85" s="83"/>
      <c r="BS85" s="83"/>
      <c r="BT85" s="83"/>
      <c r="BU85" s="83"/>
      <c r="BV85" s="83"/>
      <c r="BW85" s="83"/>
      <c r="BX85" s="83"/>
      <c r="BY85" s="83"/>
      <c r="BZ85" s="83"/>
      <c r="CA85" s="83"/>
      <c r="CB85" s="83"/>
      <c r="CC85" s="83"/>
      <c r="CD85" s="83"/>
      <c r="CE85" s="83"/>
      <c r="CF85" s="83"/>
      <c r="CG85" s="83"/>
      <c r="CH85" s="83"/>
      <c r="CI85" s="83"/>
      <c r="CJ85" s="83"/>
      <c r="CK85" s="83"/>
      <c r="CL85" s="83"/>
      <c r="CM85" s="83"/>
      <c r="CN85" s="83"/>
      <c r="CO85" s="83"/>
      <c r="CP85" s="83"/>
      <c r="CQ85" s="83"/>
      <c r="CR85" s="83"/>
      <c r="CS85" s="83"/>
      <c r="CT85" s="83"/>
      <c r="CU85" s="83"/>
      <c r="CV85" s="83"/>
      <c r="CW85" s="83"/>
      <c r="CX85" s="83"/>
      <c r="CY85" s="83"/>
      <c r="CZ85" s="83"/>
      <c r="DA85" s="83"/>
      <c r="DB85" s="83"/>
      <c r="DC85" s="83"/>
      <c r="DD85" s="83"/>
      <c r="DE85" s="83"/>
      <c r="DF85" s="83"/>
      <c r="DG85" s="83"/>
      <c r="DH85" s="83"/>
      <c r="DI85" s="83"/>
      <c r="DJ85" s="83"/>
      <c r="DK85" s="83"/>
      <c r="DL85" s="83"/>
      <c r="DM85" s="83"/>
      <c r="DN85" s="83"/>
      <c r="DO85" s="83"/>
      <c r="DP85" s="83"/>
      <c r="DQ85" s="83"/>
      <c r="DR85" s="83"/>
      <c r="DS85" s="83"/>
      <c r="DT85" s="83"/>
    </row>
    <row r="86" ht="12.75" hidden="1" customHeight="1" outlineLevel="1">
      <c r="A86" s="81"/>
      <c r="B86" s="122" t="s">
        <v>216</v>
      </c>
      <c r="C86" s="81">
        <v>3.0</v>
      </c>
      <c r="D86" s="81" t="str">
        <f t="shared" si="78"/>
        <v>083</v>
      </c>
      <c r="E86" s="81"/>
      <c r="F86" s="115" t="s">
        <v>64</v>
      </c>
      <c r="G86" s="107"/>
      <c r="H86" s="108" t="str">
        <f t="shared" si="27"/>
        <v/>
      </c>
      <c r="I86" s="108">
        <f t="shared" si="28"/>
        <v>0</v>
      </c>
      <c r="J86" s="108">
        <f t="shared" si="29"/>
        <v>0</v>
      </c>
      <c r="K86" s="109">
        <f t="shared" si="30"/>
        <v>0</v>
      </c>
      <c r="L86" s="108" t="str">
        <f t="shared" si="31"/>
        <v/>
      </c>
      <c r="M86" s="108">
        <f t="shared" si="32"/>
        <v>0</v>
      </c>
      <c r="N86" s="109">
        <f t="shared" si="33"/>
        <v>0</v>
      </c>
      <c r="O86" s="108" t="str">
        <f t="shared" si="34"/>
        <v/>
      </c>
      <c r="P86" s="108">
        <f t="shared" si="35"/>
        <v>0</v>
      </c>
      <c r="Q86" s="109">
        <f t="shared" si="36"/>
        <v>0</v>
      </c>
      <c r="R86" s="110"/>
      <c r="S86" s="108"/>
      <c r="T86" s="108"/>
      <c r="U86" s="108"/>
      <c r="V86" s="108"/>
      <c r="W86" s="108"/>
      <c r="X86" s="108"/>
      <c r="Y86" s="108"/>
      <c r="Z86" s="108"/>
      <c r="AA86" s="108"/>
      <c r="AB86" s="108"/>
      <c r="AC86" s="108"/>
      <c r="AD86" s="108"/>
      <c r="AE86" s="108">
        <v>0.0</v>
      </c>
      <c r="AF86" s="117">
        <f>SUMIF('2024 Budget Expenses Model'!$C:$C,'Summary by Department &amp; Categor'!$D86,'2024 Budget Expenses Model'!I:I)</f>
        <v>0</v>
      </c>
      <c r="AG86" s="117">
        <f>SUMIF('2024 Budget Expenses Model'!$C:$C,'Summary by Department &amp; Categor'!$D86,'2024 Budget Expenses Model'!J:J)</f>
        <v>0</v>
      </c>
      <c r="AH86" s="117">
        <f>SUMIF('2024 Budget Expenses Model'!$C:$C,'Summary by Department &amp; Categor'!$D86,'2024 Budget Expenses Model'!K:K)</f>
        <v>0</v>
      </c>
      <c r="AI86" s="117">
        <f>SUMIF('2024 Budget Expenses Model'!$C:$C,'Summary by Department &amp; Categor'!$D86,'2024 Budget Expenses Model'!L:L)</f>
        <v>0</v>
      </c>
      <c r="AJ86" s="117">
        <f>SUMIF('2024 Budget Expenses Model'!$C:$C,'Summary by Department &amp; Categor'!$D86,'2024 Budget Expenses Model'!M:M)</f>
        <v>0</v>
      </c>
      <c r="AK86" s="117">
        <f>SUMIF('2024 Budget Expenses Model'!$C:$C,'Summary by Department &amp; Categor'!$D86,'2024 Budget Expenses Model'!N:N)</f>
        <v>0</v>
      </c>
      <c r="AL86" s="117">
        <f>SUMIF('2024 Budget Expenses Model'!$C:$C,'Summary by Department &amp; Categor'!$D86,'2024 Budget Expenses Model'!O:O)</f>
        <v>0</v>
      </c>
      <c r="AM86" s="117">
        <f>SUMIF('2024 Budget Expenses Model'!$C:$C,'Summary by Department &amp; Categor'!$D86,'2024 Budget Expenses Model'!P:P)</f>
        <v>0</v>
      </c>
      <c r="AN86" s="117">
        <f>SUMIF('2024 Budget Expenses Model'!$C:$C,'Summary by Department &amp; Categor'!$D86,'2024 Budget Expenses Model'!Q:Q)</f>
        <v>0</v>
      </c>
      <c r="AO86" s="117">
        <f>SUMIF('2024 Budget Expenses Model'!$C:$C,'Summary by Department &amp; Categor'!$D86,'2024 Budget Expenses Model'!R:R)</f>
        <v>0</v>
      </c>
      <c r="AP86" s="117">
        <f>SUMIF('2024 Budget Expenses Model'!$C:$C,'Summary by Department &amp; Categor'!$D86,'2024 Budget Expenses Model'!S:S)</f>
        <v>0</v>
      </c>
      <c r="AQ86" s="117">
        <f>SUMIF('2024 Budget Expenses Model'!$C:$C,'Summary by Department &amp; Categor'!$D86,'2024 Budget Expenses Model'!T:T)</f>
        <v>0</v>
      </c>
      <c r="AR86" s="108">
        <f t="shared" si="37"/>
        <v>0</v>
      </c>
      <c r="AS86" s="108">
        <f t="shared" si="38"/>
        <v>0</v>
      </c>
      <c r="AT86" s="109">
        <f t="shared" si="39"/>
        <v>0</v>
      </c>
      <c r="AU86" s="108"/>
      <c r="AV86" s="108"/>
      <c r="AW86" s="108"/>
      <c r="AX86" s="108"/>
      <c r="AY86" s="108"/>
      <c r="AZ86" s="108"/>
      <c r="BA86" s="108"/>
      <c r="BB86" s="108"/>
      <c r="BC86" s="108"/>
      <c r="BD86" s="108"/>
      <c r="BE86" s="108"/>
      <c r="BF86" s="108"/>
      <c r="BG86" s="108">
        <f t="shared" si="40"/>
        <v>0</v>
      </c>
      <c r="BH86" s="108">
        <f t="shared" si="41"/>
        <v>0</v>
      </c>
      <c r="BI86" s="109">
        <f t="shared" si="42"/>
        <v>0</v>
      </c>
      <c r="BJ86" s="111"/>
      <c r="BK86" s="117">
        <f t="shared" si="79"/>
        <v>0</v>
      </c>
      <c r="BL86" s="111"/>
      <c r="BM86" s="112"/>
      <c r="BN86" s="83"/>
      <c r="BO86" s="83"/>
      <c r="BP86" s="83"/>
      <c r="BQ86" s="83"/>
      <c r="BR86" s="83"/>
      <c r="BS86" s="83"/>
      <c r="BT86" s="83"/>
      <c r="BU86" s="83"/>
      <c r="BV86" s="83"/>
      <c r="BW86" s="83"/>
      <c r="BX86" s="83"/>
      <c r="BY86" s="83"/>
      <c r="BZ86" s="83"/>
      <c r="CA86" s="83"/>
      <c r="CB86" s="83"/>
      <c r="CC86" s="83"/>
      <c r="CD86" s="83"/>
      <c r="CE86" s="83"/>
      <c r="CF86" s="83"/>
      <c r="CG86" s="83"/>
      <c r="CH86" s="83"/>
      <c r="CI86" s="83"/>
      <c r="CJ86" s="83"/>
      <c r="CK86" s="83"/>
      <c r="CL86" s="83"/>
      <c r="CM86" s="83"/>
      <c r="CN86" s="83"/>
      <c r="CO86" s="83"/>
      <c r="CP86" s="83"/>
      <c r="CQ86" s="83"/>
      <c r="CR86" s="83"/>
      <c r="CS86" s="83"/>
      <c r="CT86" s="83"/>
      <c r="CU86" s="83"/>
      <c r="CV86" s="83"/>
      <c r="CW86" s="83"/>
      <c r="CX86" s="83"/>
      <c r="CY86" s="83"/>
      <c r="CZ86" s="83"/>
      <c r="DA86" s="83"/>
      <c r="DB86" s="83"/>
      <c r="DC86" s="83"/>
      <c r="DD86" s="83"/>
      <c r="DE86" s="83"/>
      <c r="DF86" s="83"/>
      <c r="DG86" s="83"/>
      <c r="DH86" s="83"/>
      <c r="DI86" s="83"/>
      <c r="DJ86" s="83"/>
      <c r="DK86" s="83"/>
      <c r="DL86" s="83"/>
      <c r="DM86" s="83"/>
      <c r="DN86" s="83"/>
      <c r="DO86" s="83"/>
      <c r="DP86" s="83"/>
      <c r="DQ86" s="83"/>
      <c r="DR86" s="83"/>
      <c r="DS86" s="83"/>
      <c r="DT86" s="83"/>
    </row>
    <row r="87" ht="12.75" hidden="1" customHeight="1" outlineLevel="1">
      <c r="A87" s="81"/>
      <c r="B87" s="122" t="s">
        <v>216</v>
      </c>
      <c r="C87" s="81">
        <v>4.0</v>
      </c>
      <c r="D87" s="81" t="str">
        <f t="shared" si="78"/>
        <v>084</v>
      </c>
      <c r="E87" s="81"/>
      <c r="F87" s="115" t="s">
        <v>61</v>
      </c>
      <c r="G87" s="107"/>
      <c r="H87" s="108" t="str">
        <f t="shared" si="27"/>
        <v/>
      </c>
      <c r="I87" s="108">
        <f t="shared" si="28"/>
        <v>0</v>
      </c>
      <c r="J87" s="108">
        <f t="shared" si="29"/>
        <v>0</v>
      </c>
      <c r="K87" s="109">
        <f t="shared" si="30"/>
        <v>0</v>
      </c>
      <c r="L87" s="108" t="str">
        <f t="shared" si="31"/>
        <v/>
      </c>
      <c r="M87" s="108">
        <f t="shared" si="32"/>
        <v>0</v>
      </c>
      <c r="N87" s="109">
        <f t="shared" si="33"/>
        <v>0</v>
      </c>
      <c r="O87" s="108" t="str">
        <f t="shared" si="34"/>
        <v/>
      </c>
      <c r="P87" s="108">
        <f t="shared" si="35"/>
        <v>0</v>
      </c>
      <c r="Q87" s="109">
        <f t="shared" si="36"/>
        <v>0</v>
      </c>
      <c r="R87" s="110"/>
      <c r="S87" s="108"/>
      <c r="T87" s="108"/>
      <c r="U87" s="108"/>
      <c r="V87" s="108"/>
      <c r="W87" s="108"/>
      <c r="X87" s="108"/>
      <c r="Y87" s="108"/>
      <c r="Z87" s="108"/>
      <c r="AA87" s="108"/>
      <c r="AB87" s="108"/>
      <c r="AC87" s="108"/>
      <c r="AD87" s="108"/>
      <c r="AE87" s="108">
        <v>0.0</v>
      </c>
      <c r="AF87" s="117">
        <f>SUMIF('2024 Budget Expenses Model'!$C:$C,'Summary by Department &amp; Categor'!$D87,'2024 Budget Expenses Model'!I:I)</f>
        <v>0</v>
      </c>
      <c r="AG87" s="117">
        <f>SUMIF('2024 Budget Expenses Model'!$C:$C,'Summary by Department &amp; Categor'!$D87,'2024 Budget Expenses Model'!J:J)</f>
        <v>0</v>
      </c>
      <c r="AH87" s="117">
        <f>SUMIF('2024 Budget Expenses Model'!$C:$C,'Summary by Department &amp; Categor'!$D87,'2024 Budget Expenses Model'!K:K)</f>
        <v>0</v>
      </c>
      <c r="AI87" s="117">
        <f>SUMIF('2024 Budget Expenses Model'!$C:$C,'Summary by Department &amp; Categor'!$D87,'2024 Budget Expenses Model'!L:L)</f>
        <v>0</v>
      </c>
      <c r="AJ87" s="117">
        <f>SUMIF('2024 Budget Expenses Model'!$C:$C,'Summary by Department &amp; Categor'!$D87,'2024 Budget Expenses Model'!M:M)</f>
        <v>0</v>
      </c>
      <c r="AK87" s="117">
        <f>SUMIF('2024 Budget Expenses Model'!$C:$C,'Summary by Department &amp; Categor'!$D87,'2024 Budget Expenses Model'!N:N)</f>
        <v>0</v>
      </c>
      <c r="AL87" s="117">
        <f>SUMIF('2024 Budget Expenses Model'!$C:$C,'Summary by Department &amp; Categor'!$D87,'2024 Budget Expenses Model'!O:O)</f>
        <v>0</v>
      </c>
      <c r="AM87" s="117">
        <f>SUMIF('2024 Budget Expenses Model'!$C:$C,'Summary by Department &amp; Categor'!$D87,'2024 Budget Expenses Model'!P:P)</f>
        <v>0</v>
      </c>
      <c r="AN87" s="117">
        <f>SUMIF('2024 Budget Expenses Model'!$C:$C,'Summary by Department &amp; Categor'!$D87,'2024 Budget Expenses Model'!Q:Q)</f>
        <v>0</v>
      </c>
      <c r="AO87" s="117">
        <f>SUMIF('2024 Budget Expenses Model'!$C:$C,'Summary by Department &amp; Categor'!$D87,'2024 Budget Expenses Model'!R:R)</f>
        <v>0</v>
      </c>
      <c r="AP87" s="117">
        <f>SUMIF('2024 Budget Expenses Model'!$C:$C,'Summary by Department &amp; Categor'!$D87,'2024 Budget Expenses Model'!S:S)</f>
        <v>0</v>
      </c>
      <c r="AQ87" s="117">
        <f>SUMIF('2024 Budget Expenses Model'!$C:$C,'Summary by Department &amp; Categor'!$D87,'2024 Budget Expenses Model'!T:T)</f>
        <v>0</v>
      </c>
      <c r="AR87" s="108">
        <f t="shared" si="37"/>
        <v>0</v>
      </c>
      <c r="AS87" s="108">
        <f t="shared" si="38"/>
        <v>0</v>
      </c>
      <c r="AT87" s="109">
        <f t="shared" si="39"/>
        <v>0</v>
      </c>
      <c r="AU87" s="108"/>
      <c r="AV87" s="108"/>
      <c r="AW87" s="108"/>
      <c r="AX87" s="108"/>
      <c r="AY87" s="108"/>
      <c r="AZ87" s="108"/>
      <c r="BA87" s="108"/>
      <c r="BB87" s="108"/>
      <c r="BC87" s="108"/>
      <c r="BD87" s="108"/>
      <c r="BE87" s="108"/>
      <c r="BF87" s="108"/>
      <c r="BG87" s="108">
        <f t="shared" si="40"/>
        <v>0</v>
      </c>
      <c r="BH87" s="108">
        <f t="shared" si="41"/>
        <v>0</v>
      </c>
      <c r="BI87" s="109">
        <f t="shared" si="42"/>
        <v>0</v>
      </c>
      <c r="BJ87" s="111"/>
      <c r="BK87" s="117">
        <f t="shared" si="79"/>
        <v>0</v>
      </c>
      <c r="BL87" s="111"/>
      <c r="BM87" s="112"/>
      <c r="BN87" s="83"/>
      <c r="BO87" s="83"/>
      <c r="BP87" s="83"/>
      <c r="BQ87" s="83"/>
      <c r="BR87" s="83"/>
      <c r="BS87" s="83"/>
      <c r="BT87" s="83"/>
      <c r="BU87" s="83"/>
      <c r="BV87" s="83"/>
      <c r="BW87" s="83"/>
      <c r="BX87" s="83"/>
      <c r="BY87" s="83"/>
      <c r="BZ87" s="83"/>
      <c r="CA87" s="83"/>
      <c r="CB87" s="83"/>
      <c r="CC87" s="83"/>
      <c r="CD87" s="83"/>
      <c r="CE87" s="83"/>
      <c r="CF87" s="83"/>
      <c r="CG87" s="83"/>
      <c r="CH87" s="83"/>
      <c r="CI87" s="83"/>
      <c r="CJ87" s="83"/>
      <c r="CK87" s="83"/>
      <c r="CL87" s="83"/>
      <c r="CM87" s="83"/>
      <c r="CN87" s="83"/>
      <c r="CO87" s="83"/>
      <c r="CP87" s="83"/>
      <c r="CQ87" s="83"/>
      <c r="CR87" s="83"/>
      <c r="CS87" s="83"/>
      <c r="CT87" s="83"/>
      <c r="CU87" s="83"/>
      <c r="CV87" s="83"/>
      <c r="CW87" s="83"/>
      <c r="CX87" s="83"/>
      <c r="CY87" s="83"/>
      <c r="CZ87" s="83"/>
      <c r="DA87" s="83"/>
      <c r="DB87" s="83"/>
      <c r="DC87" s="83"/>
      <c r="DD87" s="83"/>
      <c r="DE87" s="83"/>
      <c r="DF87" s="83"/>
      <c r="DG87" s="83"/>
      <c r="DH87" s="83"/>
      <c r="DI87" s="83"/>
      <c r="DJ87" s="83"/>
      <c r="DK87" s="83"/>
      <c r="DL87" s="83"/>
      <c r="DM87" s="83"/>
      <c r="DN87" s="83"/>
      <c r="DO87" s="83"/>
      <c r="DP87" s="83"/>
      <c r="DQ87" s="83"/>
      <c r="DR87" s="83"/>
      <c r="DS87" s="83"/>
      <c r="DT87" s="83"/>
    </row>
    <row r="88" ht="12.75" hidden="1" customHeight="1" outlineLevel="1">
      <c r="A88" s="81"/>
      <c r="B88" s="122" t="s">
        <v>216</v>
      </c>
      <c r="C88" s="81">
        <v>5.0</v>
      </c>
      <c r="D88" s="81" t="str">
        <f t="shared" si="78"/>
        <v>085</v>
      </c>
      <c r="E88" s="81"/>
      <c r="F88" s="115" t="s">
        <v>101</v>
      </c>
      <c r="G88" s="107"/>
      <c r="H88" s="108" t="str">
        <f t="shared" si="27"/>
        <v/>
      </c>
      <c r="I88" s="108">
        <f t="shared" si="28"/>
        <v>0</v>
      </c>
      <c r="J88" s="108">
        <f t="shared" si="29"/>
        <v>0</v>
      </c>
      <c r="K88" s="109">
        <f t="shared" si="30"/>
        <v>0</v>
      </c>
      <c r="L88" s="108" t="str">
        <f t="shared" si="31"/>
        <v/>
      </c>
      <c r="M88" s="108">
        <f t="shared" si="32"/>
        <v>0</v>
      </c>
      <c r="N88" s="109">
        <f t="shared" si="33"/>
        <v>0</v>
      </c>
      <c r="O88" s="108" t="str">
        <f t="shared" si="34"/>
        <v/>
      </c>
      <c r="P88" s="108">
        <f t="shared" si="35"/>
        <v>0</v>
      </c>
      <c r="Q88" s="109">
        <f t="shared" si="36"/>
        <v>0</v>
      </c>
      <c r="R88" s="110"/>
      <c r="S88" s="108"/>
      <c r="T88" s="108"/>
      <c r="U88" s="108"/>
      <c r="V88" s="108"/>
      <c r="W88" s="108"/>
      <c r="X88" s="108"/>
      <c r="Y88" s="108"/>
      <c r="Z88" s="108"/>
      <c r="AA88" s="108"/>
      <c r="AB88" s="108"/>
      <c r="AC88" s="108"/>
      <c r="AD88" s="108"/>
      <c r="AE88" s="108">
        <v>1977.76</v>
      </c>
      <c r="AF88" s="117">
        <f>SUMIF('2024 Budget Expenses Model'!$C:$C,'Summary by Department &amp; Categor'!$D88,'2024 Budget Expenses Model'!I:I)</f>
        <v>0</v>
      </c>
      <c r="AG88" s="117">
        <f>SUMIF('2024 Budget Expenses Model'!$C:$C,'Summary by Department &amp; Categor'!$D88,'2024 Budget Expenses Model'!J:J)</f>
        <v>0</v>
      </c>
      <c r="AH88" s="117">
        <f>SUMIF('2024 Budget Expenses Model'!$C:$C,'Summary by Department &amp; Categor'!$D88,'2024 Budget Expenses Model'!K:K)</f>
        <v>0</v>
      </c>
      <c r="AI88" s="117">
        <f>SUMIF('2024 Budget Expenses Model'!$C:$C,'Summary by Department &amp; Categor'!$D88,'2024 Budget Expenses Model'!L:L)</f>
        <v>0</v>
      </c>
      <c r="AJ88" s="117">
        <f>SUMIF('2024 Budget Expenses Model'!$C:$C,'Summary by Department &amp; Categor'!$D88,'2024 Budget Expenses Model'!M:M)</f>
        <v>0</v>
      </c>
      <c r="AK88" s="117">
        <f>SUMIF('2024 Budget Expenses Model'!$C:$C,'Summary by Department &amp; Categor'!$D88,'2024 Budget Expenses Model'!N:N)</f>
        <v>0</v>
      </c>
      <c r="AL88" s="117">
        <f>SUMIF('2024 Budget Expenses Model'!$C:$C,'Summary by Department &amp; Categor'!$D88,'2024 Budget Expenses Model'!O:O)</f>
        <v>0</v>
      </c>
      <c r="AM88" s="117">
        <f>SUMIF('2024 Budget Expenses Model'!$C:$C,'Summary by Department &amp; Categor'!$D88,'2024 Budget Expenses Model'!P:P)</f>
        <v>0</v>
      </c>
      <c r="AN88" s="117">
        <f>SUMIF('2024 Budget Expenses Model'!$C:$C,'Summary by Department &amp; Categor'!$D88,'2024 Budget Expenses Model'!Q:Q)</f>
        <v>0</v>
      </c>
      <c r="AO88" s="117">
        <f>SUMIF('2024 Budget Expenses Model'!$C:$C,'Summary by Department &amp; Categor'!$D88,'2024 Budget Expenses Model'!R:R)</f>
        <v>0</v>
      </c>
      <c r="AP88" s="117">
        <f>SUMIF('2024 Budget Expenses Model'!$C:$C,'Summary by Department &amp; Categor'!$D88,'2024 Budget Expenses Model'!S:S)</f>
        <v>0</v>
      </c>
      <c r="AQ88" s="117">
        <f>SUMIF('2024 Budget Expenses Model'!$C:$C,'Summary by Department &amp; Categor'!$D88,'2024 Budget Expenses Model'!T:T)</f>
        <v>0</v>
      </c>
      <c r="AR88" s="108">
        <f t="shared" si="37"/>
        <v>0</v>
      </c>
      <c r="AS88" s="108">
        <f t="shared" si="38"/>
        <v>1977.76</v>
      </c>
      <c r="AT88" s="109">
        <f t="shared" si="39"/>
        <v>0</v>
      </c>
      <c r="AU88" s="108"/>
      <c r="AV88" s="108"/>
      <c r="AW88" s="108"/>
      <c r="AX88" s="108"/>
      <c r="AY88" s="108"/>
      <c r="AZ88" s="108"/>
      <c r="BA88" s="108"/>
      <c r="BB88" s="108"/>
      <c r="BC88" s="108"/>
      <c r="BD88" s="108"/>
      <c r="BE88" s="108"/>
      <c r="BF88" s="108"/>
      <c r="BG88" s="108">
        <f t="shared" si="40"/>
        <v>0</v>
      </c>
      <c r="BH88" s="108">
        <f t="shared" si="41"/>
        <v>1977.76</v>
      </c>
      <c r="BI88" s="109">
        <f t="shared" si="42"/>
        <v>0</v>
      </c>
      <c r="BJ88" s="111"/>
      <c r="BK88" s="117">
        <f t="shared" si="79"/>
        <v>0</v>
      </c>
      <c r="BL88" s="111"/>
      <c r="BM88" s="112"/>
      <c r="BN88" s="83"/>
      <c r="BO88" s="83"/>
      <c r="BP88" s="83"/>
      <c r="BQ88" s="83"/>
      <c r="BR88" s="83"/>
      <c r="BS88" s="83"/>
      <c r="BT88" s="83"/>
      <c r="BU88" s="83"/>
      <c r="BV88" s="83"/>
      <c r="BW88" s="83"/>
      <c r="BX88" s="83"/>
      <c r="BY88" s="83"/>
      <c r="BZ88" s="83"/>
      <c r="CA88" s="83"/>
      <c r="CB88" s="83"/>
      <c r="CC88" s="83"/>
      <c r="CD88" s="83"/>
      <c r="CE88" s="83"/>
      <c r="CF88" s="83"/>
      <c r="CG88" s="83"/>
      <c r="CH88" s="83"/>
      <c r="CI88" s="83"/>
      <c r="CJ88" s="83"/>
      <c r="CK88" s="83"/>
      <c r="CL88" s="83"/>
      <c r="CM88" s="83"/>
      <c r="CN88" s="83"/>
      <c r="CO88" s="83"/>
      <c r="CP88" s="83"/>
      <c r="CQ88" s="83"/>
      <c r="CR88" s="83"/>
      <c r="CS88" s="83"/>
      <c r="CT88" s="83"/>
      <c r="CU88" s="83"/>
      <c r="CV88" s="83"/>
      <c r="CW88" s="83"/>
      <c r="CX88" s="83"/>
      <c r="CY88" s="83"/>
      <c r="CZ88" s="83"/>
      <c r="DA88" s="83"/>
      <c r="DB88" s="83"/>
      <c r="DC88" s="83"/>
      <c r="DD88" s="83"/>
      <c r="DE88" s="83"/>
      <c r="DF88" s="83"/>
      <c r="DG88" s="83"/>
      <c r="DH88" s="83"/>
      <c r="DI88" s="83"/>
      <c r="DJ88" s="83"/>
      <c r="DK88" s="83"/>
      <c r="DL88" s="83"/>
      <c r="DM88" s="83"/>
      <c r="DN88" s="83"/>
      <c r="DO88" s="83"/>
      <c r="DP88" s="83"/>
      <c r="DQ88" s="83"/>
      <c r="DR88" s="83"/>
      <c r="DS88" s="83"/>
      <c r="DT88" s="83"/>
    </row>
    <row r="89" ht="12.75" hidden="1" customHeight="1" outlineLevel="1">
      <c r="A89" s="81"/>
      <c r="B89" s="122" t="s">
        <v>216</v>
      </c>
      <c r="C89" s="81">
        <v>6.0</v>
      </c>
      <c r="D89" s="81" t="str">
        <f t="shared" si="78"/>
        <v>086</v>
      </c>
      <c r="E89" s="81"/>
      <c r="F89" s="115" t="s">
        <v>53</v>
      </c>
      <c r="G89" s="107"/>
      <c r="H89" s="108" t="str">
        <f t="shared" si="27"/>
        <v/>
      </c>
      <c r="I89" s="108">
        <f t="shared" si="28"/>
        <v>0</v>
      </c>
      <c r="J89" s="108">
        <f t="shared" si="29"/>
        <v>0</v>
      </c>
      <c r="K89" s="109">
        <f t="shared" si="30"/>
        <v>0</v>
      </c>
      <c r="L89" s="108" t="str">
        <f t="shared" si="31"/>
        <v/>
      </c>
      <c r="M89" s="108">
        <f t="shared" si="32"/>
        <v>0</v>
      </c>
      <c r="N89" s="109">
        <f t="shared" si="33"/>
        <v>0</v>
      </c>
      <c r="O89" s="108" t="str">
        <f t="shared" si="34"/>
        <v/>
      </c>
      <c r="P89" s="108">
        <f t="shared" si="35"/>
        <v>0</v>
      </c>
      <c r="Q89" s="109">
        <f t="shared" si="36"/>
        <v>0</v>
      </c>
      <c r="R89" s="110"/>
      <c r="S89" s="108"/>
      <c r="T89" s="108"/>
      <c r="U89" s="108"/>
      <c r="V89" s="108"/>
      <c r="W89" s="108"/>
      <c r="X89" s="108"/>
      <c r="Y89" s="108"/>
      <c r="Z89" s="108"/>
      <c r="AA89" s="108"/>
      <c r="AB89" s="108"/>
      <c r="AC89" s="108"/>
      <c r="AD89" s="108"/>
      <c r="AE89" s="108">
        <v>0.0</v>
      </c>
      <c r="AF89" s="117">
        <f>SUMIF('2024 Budget Expenses Model'!$C:$C,'Summary by Department &amp; Categor'!$D89,'2024 Budget Expenses Model'!I:I)</f>
        <v>0</v>
      </c>
      <c r="AG89" s="117">
        <f>SUMIF('2024 Budget Expenses Model'!$C:$C,'Summary by Department &amp; Categor'!$D89,'2024 Budget Expenses Model'!J:J)</f>
        <v>0</v>
      </c>
      <c r="AH89" s="117">
        <f>SUMIF('2024 Budget Expenses Model'!$C:$C,'Summary by Department &amp; Categor'!$D89,'2024 Budget Expenses Model'!K:K)</f>
        <v>0</v>
      </c>
      <c r="AI89" s="117">
        <f>SUMIF('2024 Budget Expenses Model'!$C:$C,'Summary by Department &amp; Categor'!$D89,'2024 Budget Expenses Model'!L:L)</f>
        <v>0</v>
      </c>
      <c r="AJ89" s="117">
        <f>SUMIF('2024 Budget Expenses Model'!$C:$C,'Summary by Department &amp; Categor'!$D89,'2024 Budget Expenses Model'!M:M)</f>
        <v>0</v>
      </c>
      <c r="AK89" s="117">
        <f>SUMIF('2024 Budget Expenses Model'!$C:$C,'Summary by Department &amp; Categor'!$D89,'2024 Budget Expenses Model'!N:N)</f>
        <v>0</v>
      </c>
      <c r="AL89" s="117">
        <f>SUMIF('2024 Budget Expenses Model'!$C:$C,'Summary by Department &amp; Categor'!$D89,'2024 Budget Expenses Model'!O:O)</f>
        <v>0</v>
      </c>
      <c r="AM89" s="117">
        <f>SUMIF('2024 Budget Expenses Model'!$C:$C,'Summary by Department &amp; Categor'!$D89,'2024 Budget Expenses Model'!P:P)</f>
        <v>0</v>
      </c>
      <c r="AN89" s="117">
        <f>SUMIF('2024 Budget Expenses Model'!$C:$C,'Summary by Department &amp; Categor'!$D89,'2024 Budget Expenses Model'!Q:Q)</f>
        <v>0</v>
      </c>
      <c r="AO89" s="117">
        <f>SUMIF('2024 Budget Expenses Model'!$C:$C,'Summary by Department &amp; Categor'!$D89,'2024 Budget Expenses Model'!R:R)</f>
        <v>0</v>
      </c>
      <c r="AP89" s="117">
        <f>SUMIF('2024 Budget Expenses Model'!$C:$C,'Summary by Department &amp; Categor'!$D89,'2024 Budget Expenses Model'!S:S)</f>
        <v>0</v>
      </c>
      <c r="AQ89" s="117">
        <f>SUMIF('2024 Budget Expenses Model'!$C:$C,'Summary by Department &amp; Categor'!$D89,'2024 Budget Expenses Model'!T:T)</f>
        <v>0</v>
      </c>
      <c r="AR89" s="108">
        <f t="shared" si="37"/>
        <v>0</v>
      </c>
      <c r="AS89" s="108">
        <f t="shared" si="38"/>
        <v>0</v>
      </c>
      <c r="AT89" s="109">
        <f t="shared" si="39"/>
        <v>0</v>
      </c>
      <c r="AU89" s="108"/>
      <c r="AV89" s="108"/>
      <c r="AW89" s="108"/>
      <c r="AX89" s="108"/>
      <c r="AY89" s="108"/>
      <c r="AZ89" s="108"/>
      <c r="BA89" s="108"/>
      <c r="BB89" s="108"/>
      <c r="BC89" s="108"/>
      <c r="BD89" s="108"/>
      <c r="BE89" s="108"/>
      <c r="BF89" s="108"/>
      <c r="BG89" s="108">
        <f t="shared" si="40"/>
        <v>0</v>
      </c>
      <c r="BH89" s="108">
        <f t="shared" si="41"/>
        <v>0</v>
      </c>
      <c r="BI89" s="109">
        <f t="shared" si="42"/>
        <v>0</v>
      </c>
      <c r="BJ89" s="111"/>
      <c r="BK89" s="117">
        <f t="shared" si="79"/>
        <v>0</v>
      </c>
      <c r="BL89" s="111"/>
      <c r="BM89" s="112"/>
      <c r="BN89" s="83"/>
      <c r="BO89" s="83"/>
      <c r="BP89" s="83"/>
      <c r="BQ89" s="83"/>
      <c r="BR89" s="83"/>
      <c r="BS89" s="83"/>
      <c r="BT89" s="83"/>
      <c r="BU89" s="83"/>
      <c r="BV89" s="83"/>
      <c r="BW89" s="83"/>
      <c r="BX89" s="83"/>
      <c r="BY89" s="83"/>
      <c r="BZ89" s="83"/>
      <c r="CA89" s="83"/>
      <c r="CB89" s="83"/>
      <c r="CC89" s="83"/>
      <c r="CD89" s="83"/>
      <c r="CE89" s="83"/>
      <c r="CF89" s="83"/>
      <c r="CG89" s="83"/>
      <c r="CH89" s="83"/>
      <c r="CI89" s="83"/>
      <c r="CJ89" s="83"/>
      <c r="CK89" s="83"/>
      <c r="CL89" s="83"/>
      <c r="CM89" s="83"/>
      <c r="CN89" s="83"/>
      <c r="CO89" s="83"/>
      <c r="CP89" s="83"/>
      <c r="CQ89" s="83"/>
      <c r="CR89" s="83"/>
      <c r="CS89" s="83"/>
      <c r="CT89" s="83"/>
      <c r="CU89" s="83"/>
      <c r="CV89" s="83"/>
      <c r="CW89" s="83"/>
      <c r="CX89" s="83"/>
      <c r="CY89" s="83"/>
      <c r="CZ89" s="83"/>
      <c r="DA89" s="83"/>
      <c r="DB89" s="83"/>
      <c r="DC89" s="83"/>
      <c r="DD89" s="83"/>
      <c r="DE89" s="83"/>
      <c r="DF89" s="83"/>
      <c r="DG89" s="83"/>
      <c r="DH89" s="83"/>
      <c r="DI89" s="83"/>
      <c r="DJ89" s="83"/>
      <c r="DK89" s="83"/>
      <c r="DL89" s="83"/>
      <c r="DM89" s="83"/>
      <c r="DN89" s="83"/>
      <c r="DO89" s="83"/>
      <c r="DP89" s="83"/>
      <c r="DQ89" s="83"/>
      <c r="DR89" s="83"/>
      <c r="DS89" s="83"/>
      <c r="DT89" s="83"/>
    </row>
    <row r="90" ht="12.75" hidden="1" customHeight="1" outlineLevel="1">
      <c r="A90" s="81"/>
      <c r="B90" s="122" t="s">
        <v>216</v>
      </c>
      <c r="C90" s="81">
        <v>7.0</v>
      </c>
      <c r="D90" s="81" t="str">
        <f t="shared" si="78"/>
        <v>087</v>
      </c>
      <c r="E90" s="81"/>
      <c r="F90" s="115" t="s">
        <v>84</v>
      </c>
      <c r="G90" s="107"/>
      <c r="H90" s="108" t="str">
        <f t="shared" si="27"/>
        <v/>
      </c>
      <c r="I90" s="108">
        <f t="shared" si="28"/>
        <v>0</v>
      </c>
      <c r="J90" s="108">
        <f t="shared" si="29"/>
        <v>0</v>
      </c>
      <c r="K90" s="109">
        <f t="shared" si="30"/>
        <v>0</v>
      </c>
      <c r="L90" s="108" t="str">
        <f t="shared" si="31"/>
        <v/>
      </c>
      <c r="M90" s="108">
        <f t="shared" si="32"/>
        <v>0</v>
      </c>
      <c r="N90" s="109">
        <f t="shared" si="33"/>
        <v>0</v>
      </c>
      <c r="O90" s="108" t="str">
        <f t="shared" si="34"/>
        <v/>
      </c>
      <c r="P90" s="108">
        <f t="shared" si="35"/>
        <v>0</v>
      </c>
      <c r="Q90" s="109">
        <f t="shared" si="36"/>
        <v>0</v>
      </c>
      <c r="R90" s="110"/>
      <c r="S90" s="108"/>
      <c r="T90" s="108"/>
      <c r="U90" s="108"/>
      <c r="V90" s="108"/>
      <c r="W90" s="108"/>
      <c r="X90" s="108"/>
      <c r="Y90" s="108"/>
      <c r="Z90" s="108"/>
      <c r="AA90" s="108"/>
      <c r="AB90" s="108"/>
      <c r="AC90" s="108"/>
      <c r="AD90" s="108"/>
      <c r="AE90" s="108">
        <v>0.0</v>
      </c>
      <c r="AF90" s="117">
        <f>SUMIF('2024 Budget Expenses Model'!$C:$C,'Summary by Department &amp; Categor'!$D90,'2024 Budget Expenses Model'!I:I)</f>
        <v>0</v>
      </c>
      <c r="AG90" s="117">
        <f>SUMIF('2024 Budget Expenses Model'!$C:$C,'Summary by Department &amp; Categor'!$D90,'2024 Budget Expenses Model'!J:J)</f>
        <v>0</v>
      </c>
      <c r="AH90" s="117">
        <f>SUMIF('2024 Budget Expenses Model'!$C:$C,'Summary by Department &amp; Categor'!$D90,'2024 Budget Expenses Model'!K:K)</f>
        <v>0</v>
      </c>
      <c r="AI90" s="117">
        <f>SUMIF('2024 Budget Expenses Model'!$C:$C,'Summary by Department &amp; Categor'!$D90,'2024 Budget Expenses Model'!L:L)</f>
        <v>0</v>
      </c>
      <c r="AJ90" s="117">
        <f>SUMIF('2024 Budget Expenses Model'!$C:$C,'Summary by Department &amp; Categor'!$D90,'2024 Budget Expenses Model'!M:M)</f>
        <v>0</v>
      </c>
      <c r="AK90" s="117">
        <f>SUMIF('2024 Budget Expenses Model'!$C:$C,'Summary by Department &amp; Categor'!$D90,'2024 Budget Expenses Model'!N:N)</f>
        <v>0</v>
      </c>
      <c r="AL90" s="117">
        <f>SUMIF('2024 Budget Expenses Model'!$C:$C,'Summary by Department &amp; Categor'!$D90,'2024 Budget Expenses Model'!O:O)</f>
        <v>0</v>
      </c>
      <c r="AM90" s="117">
        <f>SUMIF('2024 Budget Expenses Model'!$C:$C,'Summary by Department &amp; Categor'!$D90,'2024 Budget Expenses Model'!P:P)</f>
        <v>0</v>
      </c>
      <c r="AN90" s="117">
        <f>SUMIF('2024 Budget Expenses Model'!$C:$C,'Summary by Department &amp; Categor'!$D90,'2024 Budget Expenses Model'!Q:Q)</f>
        <v>0</v>
      </c>
      <c r="AO90" s="117">
        <f>SUMIF('2024 Budget Expenses Model'!$C:$C,'Summary by Department &amp; Categor'!$D90,'2024 Budget Expenses Model'!R:R)</f>
        <v>0</v>
      </c>
      <c r="AP90" s="117">
        <f>SUMIF('2024 Budget Expenses Model'!$C:$C,'Summary by Department &amp; Categor'!$D90,'2024 Budget Expenses Model'!S:S)</f>
        <v>0</v>
      </c>
      <c r="AQ90" s="117">
        <f>SUMIF('2024 Budget Expenses Model'!$C:$C,'Summary by Department &amp; Categor'!$D90,'2024 Budget Expenses Model'!T:T)</f>
        <v>0</v>
      </c>
      <c r="AR90" s="108">
        <f t="shared" si="37"/>
        <v>0</v>
      </c>
      <c r="AS90" s="108">
        <f t="shared" si="38"/>
        <v>0</v>
      </c>
      <c r="AT90" s="109">
        <f t="shared" si="39"/>
        <v>0</v>
      </c>
      <c r="AU90" s="108"/>
      <c r="AV90" s="108"/>
      <c r="AW90" s="108"/>
      <c r="AX90" s="108"/>
      <c r="AY90" s="108"/>
      <c r="AZ90" s="108"/>
      <c r="BA90" s="108"/>
      <c r="BB90" s="108"/>
      <c r="BC90" s="108"/>
      <c r="BD90" s="108"/>
      <c r="BE90" s="108"/>
      <c r="BF90" s="108"/>
      <c r="BG90" s="108">
        <f t="shared" si="40"/>
        <v>0</v>
      </c>
      <c r="BH90" s="108">
        <f t="shared" si="41"/>
        <v>0</v>
      </c>
      <c r="BI90" s="109">
        <f t="shared" si="42"/>
        <v>0</v>
      </c>
      <c r="BJ90" s="111"/>
      <c r="BK90" s="117">
        <f t="shared" si="79"/>
        <v>0</v>
      </c>
      <c r="BL90" s="111"/>
      <c r="BM90" s="112"/>
      <c r="BN90" s="83"/>
      <c r="BO90" s="83"/>
      <c r="BP90" s="83"/>
      <c r="BQ90" s="83"/>
      <c r="BR90" s="83"/>
      <c r="BS90" s="83"/>
      <c r="BT90" s="83"/>
      <c r="BU90" s="83"/>
      <c r="BV90" s="83"/>
      <c r="BW90" s="83"/>
      <c r="BX90" s="83"/>
      <c r="BY90" s="83"/>
      <c r="BZ90" s="83"/>
      <c r="CA90" s="83"/>
      <c r="CB90" s="83"/>
      <c r="CC90" s="83"/>
      <c r="CD90" s="83"/>
      <c r="CE90" s="83"/>
      <c r="CF90" s="83"/>
      <c r="CG90" s="83"/>
      <c r="CH90" s="83"/>
      <c r="CI90" s="83"/>
      <c r="CJ90" s="83"/>
      <c r="CK90" s="83"/>
      <c r="CL90" s="83"/>
      <c r="CM90" s="83"/>
      <c r="CN90" s="83"/>
      <c r="CO90" s="83"/>
      <c r="CP90" s="83"/>
      <c r="CQ90" s="83"/>
      <c r="CR90" s="83"/>
      <c r="CS90" s="83"/>
      <c r="CT90" s="83"/>
      <c r="CU90" s="83"/>
      <c r="CV90" s="83"/>
      <c r="CW90" s="83"/>
      <c r="CX90" s="83"/>
      <c r="CY90" s="83"/>
      <c r="CZ90" s="83"/>
      <c r="DA90" s="83"/>
      <c r="DB90" s="83"/>
      <c r="DC90" s="83"/>
      <c r="DD90" s="83"/>
      <c r="DE90" s="83"/>
      <c r="DF90" s="83"/>
      <c r="DG90" s="83"/>
      <c r="DH90" s="83"/>
      <c r="DI90" s="83"/>
      <c r="DJ90" s="83"/>
      <c r="DK90" s="83"/>
      <c r="DL90" s="83"/>
      <c r="DM90" s="83"/>
      <c r="DN90" s="83"/>
      <c r="DO90" s="83"/>
      <c r="DP90" s="83"/>
      <c r="DQ90" s="83"/>
      <c r="DR90" s="83"/>
      <c r="DS90" s="83"/>
      <c r="DT90" s="83"/>
    </row>
    <row r="91" ht="12.75" hidden="1" customHeight="1" outlineLevel="1">
      <c r="A91" s="81"/>
      <c r="B91" s="122" t="s">
        <v>216</v>
      </c>
      <c r="C91" s="81">
        <v>8.0</v>
      </c>
      <c r="D91" s="81" t="str">
        <f t="shared" si="78"/>
        <v>088</v>
      </c>
      <c r="E91" s="81"/>
      <c r="F91" s="115" t="s">
        <v>205</v>
      </c>
      <c r="G91" s="107"/>
      <c r="H91" s="108" t="str">
        <f t="shared" si="27"/>
        <v/>
      </c>
      <c r="I91" s="108">
        <f t="shared" si="28"/>
        <v>0</v>
      </c>
      <c r="J91" s="108">
        <f t="shared" si="29"/>
        <v>0</v>
      </c>
      <c r="K91" s="109">
        <f t="shared" si="30"/>
        <v>0</v>
      </c>
      <c r="L91" s="108" t="str">
        <f t="shared" si="31"/>
        <v/>
      </c>
      <c r="M91" s="108">
        <f t="shared" si="32"/>
        <v>0</v>
      </c>
      <c r="N91" s="109">
        <f t="shared" si="33"/>
        <v>0</v>
      </c>
      <c r="O91" s="108" t="str">
        <f t="shared" si="34"/>
        <v/>
      </c>
      <c r="P91" s="108">
        <f t="shared" si="35"/>
        <v>0</v>
      </c>
      <c r="Q91" s="109">
        <f t="shared" si="36"/>
        <v>0</v>
      </c>
      <c r="R91" s="110"/>
      <c r="S91" s="108"/>
      <c r="T91" s="108"/>
      <c r="U91" s="108"/>
      <c r="V91" s="108"/>
      <c r="W91" s="108"/>
      <c r="X91" s="108"/>
      <c r="Y91" s="108"/>
      <c r="Z91" s="108"/>
      <c r="AA91" s="108"/>
      <c r="AB91" s="108"/>
      <c r="AC91" s="108"/>
      <c r="AD91" s="108"/>
      <c r="AE91" s="108">
        <v>0.0</v>
      </c>
      <c r="AF91" s="117">
        <f>SUMIF('2024 Budget Expenses Model'!$C:$C,'Summary by Department &amp; Categor'!$D91,'2024 Budget Expenses Model'!I:I)</f>
        <v>0</v>
      </c>
      <c r="AG91" s="117">
        <f>SUMIF('2024 Budget Expenses Model'!$C:$C,'Summary by Department &amp; Categor'!$D91,'2024 Budget Expenses Model'!J:J)</f>
        <v>0</v>
      </c>
      <c r="AH91" s="117">
        <f>SUMIF('2024 Budget Expenses Model'!$C:$C,'Summary by Department &amp; Categor'!$D91,'2024 Budget Expenses Model'!K:K)</f>
        <v>0</v>
      </c>
      <c r="AI91" s="117">
        <f>SUMIF('2024 Budget Expenses Model'!$C:$C,'Summary by Department &amp; Categor'!$D91,'2024 Budget Expenses Model'!L:L)</f>
        <v>0</v>
      </c>
      <c r="AJ91" s="117">
        <f>SUMIF('2024 Budget Expenses Model'!$C:$C,'Summary by Department &amp; Categor'!$D91,'2024 Budget Expenses Model'!M:M)</f>
        <v>0</v>
      </c>
      <c r="AK91" s="117">
        <f>SUMIF('2024 Budget Expenses Model'!$C:$C,'Summary by Department &amp; Categor'!$D91,'2024 Budget Expenses Model'!N:N)</f>
        <v>0</v>
      </c>
      <c r="AL91" s="117">
        <f>SUMIF('2024 Budget Expenses Model'!$C:$C,'Summary by Department &amp; Categor'!$D91,'2024 Budget Expenses Model'!O:O)</f>
        <v>0</v>
      </c>
      <c r="AM91" s="117">
        <f>SUMIF('2024 Budget Expenses Model'!$C:$C,'Summary by Department &amp; Categor'!$D91,'2024 Budget Expenses Model'!P:P)</f>
        <v>0</v>
      </c>
      <c r="AN91" s="117">
        <f>SUMIF('2024 Budget Expenses Model'!$C:$C,'Summary by Department &amp; Categor'!$D91,'2024 Budget Expenses Model'!Q:Q)</f>
        <v>0</v>
      </c>
      <c r="AO91" s="117">
        <f>SUMIF('2024 Budget Expenses Model'!$C:$C,'Summary by Department &amp; Categor'!$D91,'2024 Budget Expenses Model'!R:R)</f>
        <v>0</v>
      </c>
      <c r="AP91" s="117">
        <f>SUMIF('2024 Budget Expenses Model'!$C:$C,'Summary by Department &amp; Categor'!$D91,'2024 Budget Expenses Model'!S:S)</f>
        <v>0</v>
      </c>
      <c r="AQ91" s="117">
        <f>SUMIF('2024 Budget Expenses Model'!$C:$C,'Summary by Department &amp; Categor'!$D91,'2024 Budget Expenses Model'!T:T)</f>
        <v>0</v>
      </c>
      <c r="AR91" s="108">
        <f t="shared" si="37"/>
        <v>0</v>
      </c>
      <c r="AS91" s="108">
        <f t="shared" si="38"/>
        <v>0</v>
      </c>
      <c r="AT91" s="109">
        <f t="shared" si="39"/>
        <v>0</v>
      </c>
      <c r="AU91" s="108"/>
      <c r="AV91" s="108"/>
      <c r="AW91" s="108"/>
      <c r="AX91" s="108"/>
      <c r="AY91" s="108"/>
      <c r="AZ91" s="108"/>
      <c r="BA91" s="108"/>
      <c r="BB91" s="108"/>
      <c r="BC91" s="108"/>
      <c r="BD91" s="108"/>
      <c r="BE91" s="108"/>
      <c r="BF91" s="108"/>
      <c r="BG91" s="108">
        <f t="shared" si="40"/>
        <v>0</v>
      </c>
      <c r="BH91" s="108">
        <f t="shared" si="41"/>
        <v>0</v>
      </c>
      <c r="BI91" s="109">
        <f t="shared" si="42"/>
        <v>0</v>
      </c>
      <c r="BJ91" s="111"/>
      <c r="BK91" s="117">
        <f t="shared" si="79"/>
        <v>0</v>
      </c>
      <c r="BL91" s="111"/>
      <c r="BM91" s="112"/>
      <c r="BN91" s="83"/>
      <c r="BO91" s="83"/>
      <c r="BP91" s="83"/>
      <c r="BQ91" s="83"/>
      <c r="BR91" s="83"/>
      <c r="BS91" s="83"/>
      <c r="BT91" s="83"/>
      <c r="BU91" s="83"/>
      <c r="BV91" s="83"/>
      <c r="BW91" s="83"/>
      <c r="BX91" s="83"/>
      <c r="BY91" s="83"/>
      <c r="BZ91" s="83"/>
      <c r="CA91" s="83"/>
      <c r="CB91" s="83"/>
      <c r="CC91" s="83"/>
      <c r="CD91" s="83"/>
      <c r="CE91" s="83"/>
      <c r="CF91" s="83"/>
      <c r="CG91" s="83"/>
      <c r="CH91" s="83"/>
      <c r="CI91" s="83"/>
      <c r="CJ91" s="83"/>
      <c r="CK91" s="83"/>
      <c r="CL91" s="83"/>
      <c r="CM91" s="83"/>
      <c r="CN91" s="83"/>
      <c r="CO91" s="83"/>
      <c r="CP91" s="83"/>
      <c r="CQ91" s="83"/>
      <c r="CR91" s="83"/>
      <c r="CS91" s="83"/>
      <c r="CT91" s="83"/>
      <c r="CU91" s="83"/>
      <c r="CV91" s="83"/>
      <c r="CW91" s="83"/>
      <c r="CX91" s="83"/>
      <c r="CY91" s="83"/>
      <c r="CZ91" s="83"/>
      <c r="DA91" s="83"/>
      <c r="DB91" s="83"/>
      <c r="DC91" s="83"/>
      <c r="DD91" s="83"/>
      <c r="DE91" s="83"/>
      <c r="DF91" s="83"/>
      <c r="DG91" s="83"/>
      <c r="DH91" s="83"/>
      <c r="DI91" s="83"/>
      <c r="DJ91" s="83"/>
      <c r="DK91" s="83"/>
      <c r="DL91" s="83"/>
      <c r="DM91" s="83"/>
      <c r="DN91" s="83"/>
      <c r="DO91" s="83"/>
      <c r="DP91" s="83"/>
      <c r="DQ91" s="83"/>
      <c r="DR91" s="83"/>
      <c r="DS91" s="83"/>
      <c r="DT91" s="83"/>
    </row>
    <row r="92" ht="12.75" customHeight="1" collapsed="1">
      <c r="A92" s="113"/>
      <c r="B92" s="113"/>
      <c r="C92" s="113"/>
      <c r="D92" s="113"/>
      <c r="E92" s="113"/>
      <c r="F92" s="115"/>
      <c r="G92" s="116"/>
      <c r="H92" s="108"/>
      <c r="I92" s="108"/>
      <c r="J92" s="108"/>
      <c r="K92" s="109"/>
      <c r="L92" s="108"/>
      <c r="M92" s="108"/>
      <c r="N92" s="109"/>
      <c r="O92" s="108"/>
      <c r="P92" s="108"/>
      <c r="Q92" s="109"/>
      <c r="R92" s="110"/>
      <c r="S92" s="108"/>
      <c r="T92" s="108"/>
      <c r="U92" s="108"/>
      <c r="V92" s="108"/>
      <c r="W92" s="108"/>
      <c r="X92" s="108"/>
      <c r="Y92" s="108"/>
      <c r="Z92" s="108"/>
      <c r="AA92" s="108"/>
      <c r="AB92" s="108"/>
      <c r="AC92" s="108"/>
      <c r="AD92" s="108"/>
      <c r="AE92" s="108"/>
      <c r="AF92" s="108"/>
      <c r="AG92" s="108"/>
      <c r="AH92" s="108"/>
      <c r="AI92" s="108"/>
      <c r="AJ92" s="108"/>
      <c r="AK92" s="108"/>
      <c r="AL92" s="108"/>
      <c r="AM92" s="108"/>
      <c r="AN92" s="108"/>
      <c r="AO92" s="108"/>
      <c r="AP92" s="108"/>
      <c r="AQ92" s="108"/>
      <c r="AR92" s="108"/>
      <c r="AS92" s="108"/>
      <c r="AT92" s="109"/>
      <c r="AU92" s="108"/>
      <c r="AV92" s="108"/>
      <c r="AW92" s="108"/>
      <c r="AX92" s="108"/>
      <c r="AY92" s="108"/>
      <c r="AZ92" s="108"/>
      <c r="BA92" s="108"/>
      <c r="BB92" s="108"/>
      <c r="BC92" s="108"/>
      <c r="BD92" s="108"/>
      <c r="BE92" s="108"/>
      <c r="BF92" s="108"/>
      <c r="BG92" s="108"/>
      <c r="BH92" s="108"/>
      <c r="BI92" s="109"/>
      <c r="BJ92" s="111"/>
      <c r="BK92" s="108"/>
      <c r="BL92" s="120"/>
      <c r="BM92" s="112"/>
      <c r="BN92" s="80"/>
      <c r="BO92" s="80"/>
      <c r="BP92" s="80"/>
      <c r="BQ92" s="80"/>
      <c r="BR92" s="80"/>
      <c r="BS92" s="80"/>
      <c r="BT92" s="80"/>
      <c r="BU92" s="80"/>
      <c r="BV92" s="80"/>
      <c r="BW92" s="80"/>
      <c r="BX92" s="80"/>
      <c r="BY92" s="80"/>
      <c r="BZ92" s="80"/>
      <c r="CA92" s="80"/>
      <c r="CB92" s="80"/>
      <c r="CC92" s="80"/>
      <c r="CD92" s="80"/>
      <c r="CE92" s="80"/>
      <c r="CF92" s="80"/>
      <c r="CG92" s="80"/>
      <c r="CH92" s="80"/>
      <c r="CI92" s="80"/>
      <c r="CJ92" s="80"/>
      <c r="CK92" s="80"/>
      <c r="CL92" s="80"/>
      <c r="CM92" s="80"/>
      <c r="CN92" s="80"/>
      <c r="CO92" s="80"/>
      <c r="CP92" s="80"/>
      <c r="CQ92" s="80"/>
      <c r="CR92" s="80"/>
      <c r="CS92" s="80"/>
      <c r="CT92" s="80"/>
      <c r="CU92" s="80"/>
      <c r="CV92" s="80"/>
      <c r="CW92" s="80"/>
      <c r="CX92" s="80"/>
      <c r="CY92" s="80"/>
      <c r="CZ92" s="80"/>
      <c r="DA92" s="80"/>
      <c r="DB92" s="80"/>
      <c r="DC92" s="80"/>
      <c r="DD92" s="80"/>
      <c r="DE92" s="80"/>
      <c r="DF92" s="80"/>
      <c r="DG92" s="80"/>
      <c r="DH92" s="80"/>
      <c r="DI92" s="80"/>
      <c r="DJ92" s="80"/>
      <c r="DK92" s="80"/>
      <c r="DL92" s="80"/>
      <c r="DM92" s="80"/>
      <c r="DN92" s="80"/>
      <c r="DO92" s="80"/>
      <c r="DP92" s="80"/>
      <c r="DQ92" s="80"/>
      <c r="DR92" s="80"/>
      <c r="DS92" s="80"/>
      <c r="DT92" s="80"/>
    </row>
    <row r="93" ht="12.75" customHeight="1">
      <c r="A93" s="113"/>
      <c r="B93" s="113"/>
      <c r="C93" s="113"/>
      <c r="D93" s="113"/>
      <c r="E93" s="113"/>
      <c r="F93" s="121" t="s">
        <v>217</v>
      </c>
      <c r="G93" s="116"/>
      <c r="H93" s="108">
        <f t="array" ref="H93">INDEX($S93:$AD93,MATCH($H$9,$S$9:$AD$9,0))</f>
        <v>0</v>
      </c>
      <c r="I93" s="108">
        <f t="array" ref="I93">INDEX($AF93:$AQ93,MATCH($I$9,$AF$9:$AQ$9,0))</f>
        <v>175710</v>
      </c>
      <c r="J93" s="108">
        <f>H93-I93</f>
        <v>-175710</v>
      </c>
      <c r="K93" s="109">
        <f>IFERROR(J93/I93,0)</f>
        <v>-1</v>
      </c>
      <c r="L93" s="108">
        <f t="array" ref="L93">INDEX($S93:$AD93,MATCH($L$9,$S$9:$AD$9,0))</f>
        <v>0</v>
      </c>
      <c r="M93" s="108">
        <f>H93-L93</f>
        <v>0</v>
      </c>
      <c r="N93" s="109">
        <f>IFERROR(M93/L93,0)</f>
        <v>0</v>
      </c>
      <c r="O93" s="108">
        <f t="array" ref="O93">INDEX($AU93:$BF93,MATCH($O$9,$AU$9:$BF$9,0))</f>
        <v>0</v>
      </c>
      <c r="P93" s="108">
        <f>H93-O93</f>
        <v>0</v>
      </c>
      <c r="Q93" s="109">
        <f>IFERROR(P93/O93,0)</f>
        <v>0</v>
      </c>
      <c r="R93" s="110"/>
      <c r="S93" s="108">
        <f t="shared" ref="S93:AR93" si="80">S20+S29+S38+S47+S56+S65+S74+S83</f>
        <v>0</v>
      </c>
      <c r="T93" s="108">
        <f t="shared" si="80"/>
        <v>0</v>
      </c>
      <c r="U93" s="108">
        <f t="shared" si="80"/>
        <v>0</v>
      </c>
      <c r="V93" s="108">
        <f t="shared" si="80"/>
        <v>0</v>
      </c>
      <c r="W93" s="108">
        <f t="shared" si="80"/>
        <v>0</v>
      </c>
      <c r="X93" s="108">
        <f t="shared" si="80"/>
        <v>0</v>
      </c>
      <c r="Y93" s="108">
        <f t="shared" si="80"/>
        <v>0</v>
      </c>
      <c r="Z93" s="108">
        <f t="shared" si="80"/>
        <v>0</v>
      </c>
      <c r="AA93" s="108">
        <f t="shared" si="80"/>
        <v>0</v>
      </c>
      <c r="AB93" s="108">
        <f t="shared" si="80"/>
        <v>0</v>
      </c>
      <c r="AC93" s="108">
        <f t="shared" si="80"/>
        <v>0</v>
      </c>
      <c r="AD93" s="108">
        <f t="shared" si="80"/>
        <v>0</v>
      </c>
      <c r="AE93" s="108">
        <f t="shared" si="80"/>
        <v>560313.88</v>
      </c>
      <c r="AF93" s="108">
        <f t="shared" si="80"/>
        <v>133725</v>
      </c>
      <c r="AG93" s="108">
        <f t="shared" si="80"/>
        <v>137760</v>
      </c>
      <c r="AH93" s="108">
        <f t="shared" si="80"/>
        <v>145475</v>
      </c>
      <c r="AI93" s="108">
        <f t="shared" si="80"/>
        <v>135175</v>
      </c>
      <c r="AJ93" s="108">
        <f t="shared" si="80"/>
        <v>133525</v>
      </c>
      <c r="AK93" s="108">
        <f t="shared" si="80"/>
        <v>134075</v>
      </c>
      <c r="AL93" s="108">
        <f t="shared" si="80"/>
        <v>148203</v>
      </c>
      <c r="AM93" s="108">
        <f t="shared" si="80"/>
        <v>138343</v>
      </c>
      <c r="AN93" s="108">
        <f t="shared" si="80"/>
        <v>180517</v>
      </c>
      <c r="AO93" s="108">
        <f t="shared" si="80"/>
        <v>175710</v>
      </c>
      <c r="AP93" s="108">
        <f t="shared" si="80"/>
        <v>161025</v>
      </c>
      <c r="AQ93" s="108">
        <f t="shared" si="80"/>
        <v>139975</v>
      </c>
      <c r="AR93" s="108">
        <f t="shared" si="80"/>
        <v>1763508</v>
      </c>
      <c r="AS93" s="108">
        <f>AE93-AR93</f>
        <v>-1203194.12</v>
      </c>
      <c r="AT93" s="109">
        <f>IFERROR(AS93/AR93,0)</f>
        <v>-0.6822731283</v>
      </c>
      <c r="AU93" s="108">
        <f t="shared" ref="AU93:BF93" si="81">AU20+AU29+AU38+AU47+AU56+AU65+AU74+AU83</f>
        <v>0</v>
      </c>
      <c r="AV93" s="108">
        <f t="shared" si="81"/>
        <v>0</v>
      </c>
      <c r="AW93" s="108">
        <f t="shared" si="81"/>
        <v>0</v>
      </c>
      <c r="AX93" s="108">
        <f t="shared" si="81"/>
        <v>0</v>
      </c>
      <c r="AY93" s="108">
        <f t="shared" si="81"/>
        <v>0</v>
      </c>
      <c r="AZ93" s="108">
        <f t="shared" si="81"/>
        <v>0</v>
      </c>
      <c r="BA93" s="108">
        <f t="shared" si="81"/>
        <v>0</v>
      </c>
      <c r="BB93" s="108">
        <f t="shared" si="81"/>
        <v>0</v>
      </c>
      <c r="BC93" s="108">
        <f t="shared" si="81"/>
        <v>0</v>
      </c>
      <c r="BD93" s="108">
        <f t="shared" si="81"/>
        <v>0</v>
      </c>
      <c r="BE93" s="108">
        <f t="shared" si="81"/>
        <v>0</v>
      </c>
      <c r="BF93" s="108">
        <f t="shared" si="81"/>
        <v>0</v>
      </c>
      <c r="BG93" s="108">
        <f>SUMIF($AU$8:$BF$8,"yes",$AU93:$BF93)</f>
        <v>0</v>
      </c>
      <c r="BH93" s="108">
        <f>AE93-BG93</f>
        <v>560313.88</v>
      </c>
      <c r="BI93" s="109">
        <f>IFERROR(BH93/BG93,0)</f>
        <v>0</v>
      </c>
      <c r="BJ93" s="111"/>
      <c r="BK93" s="108">
        <f>BK20+BK29+BK38+BK47+BK56+BK65+BK74+BK83</f>
        <v>1763508</v>
      </c>
      <c r="BL93" s="120"/>
      <c r="BM93" s="112"/>
      <c r="BN93" s="80"/>
      <c r="BO93" s="80"/>
      <c r="BP93" s="80"/>
      <c r="BQ93" s="80"/>
      <c r="BR93" s="80"/>
      <c r="BS93" s="80"/>
      <c r="BT93" s="80"/>
      <c r="BU93" s="80"/>
      <c r="BV93" s="80"/>
      <c r="BW93" s="80"/>
      <c r="BX93" s="80"/>
      <c r="BY93" s="80"/>
      <c r="BZ93" s="80"/>
      <c r="CA93" s="80"/>
      <c r="CB93" s="80"/>
      <c r="CC93" s="80"/>
      <c r="CD93" s="80"/>
      <c r="CE93" s="80"/>
      <c r="CF93" s="80"/>
      <c r="CG93" s="80"/>
      <c r="CH93" s="80"/>
      <c r="CI93" s="80"/>
      <c r="CJ93" s="80"/>
      <c r="CK93" s="80"/>
      <c r="CL93" s="80"/>
      <c r="CM93" s="80"/>
      <c r="CN93" s="80"/>
      <c r="CO93" s="80"/>
      <c r="CP93" s="80"/>
      <c r="CQ93" s="80"/>
      <c r="CR93" s="80"/>
      <c r="CS93" s="80"/>
      <c r="CT93" s="80"/>
      <c r="CU93" s="80"/>
      <c r="CV93" s="80"/>
      <c r="CW93" s="80"/>
      <c r="CX93" s="80"/>
      <c r="CY93" s="80"/>
      <c r="CZ93" s="80"/>
      <c r="DA93" s="80"/>
      <c r="DB93" s="80"/>
      <c r="DC93" s="80"/>
      <c r="DD93" s="80"/>
      <c r="DE93" s="80"/>
      <c r="DF93" s="80"/>
      <c r="DG93" s="80"/>
      <c r="DH93" s="80"/>
      <c r="DI93" s="80"/>
      <c r="DJ93" s="80"/>
      <c r="DK93" s="80"/>
      <c r="DL93" s="80"/>
      <c r="DM93" s="80"/>
      <c r="DN93" s="80"/>
      <c r="DO93" s="80"/>
      <c r="DP93" s="80"/>
      <c r="DQ93" s="80"/>
      <c r="DR93" s="80"/>
      <c r="DS93" s="80"/>
      <c r="DT93" s="80"/>
    </row>
    <row r="94" ht="15.75" customHeight="1">
      <c r="A94" s="124"/>
      <c r="B94" s="124"/>
      <c r="C94" s="124"/>
      <c r="D94" s="124"/>
      <c r="E94" s="124"/>
      <c r="F94" s="125"/>
      <c r="G94" s="102"/>
      <c r="H94" s="126"/>
      <c r="I94" s="104"/>
      <c r="J94" s="104"/>
      <c r="K94" s="104"/>
      <c r="L94" s="104"/>
      <c r="M94" s="104"/>
      <c r="N94" s="104"/>
      <c r="O94" s="104"/>
      <c r="P94" s="104"/>
      <c r="Q94" s="104"/>
      <c r="R94" s="104"/>
      <c r="S94" s="104"/>
      <c r="T94" s="104"/>
      <c r="U94" s="104"/>
      <c r="V94" s="104"/>
      <c r="W94" s="104"/>
      <c r="X94" s="104"/>
      <c r="Y94" s="104"/>
      <c r="Z94" s="104"/>
      <c r="AA94" s="104"/>
      <c r="AB94" s="104"/>
      <c r="AC94" s="104"/>
      <c r="AD94" s="104"/>
      <c r="AE94" s="104"/>
      <c r="AF94" s="104"/>
      <c r="AG94" s="104"/>
      <c r="AH94" s="104"/>
      <c r="AI94" s="104"/>
      <c r="AJ94" s="104"/>
      <c r="AK94" s="104"/>
      <c r="AL94" s="104"/>
      <c r="AM94" s="104"/>
      <c r="AN94" s="104"/>
      <c r="AO94" s="104"/>
      <c r="AP94" s="104"/>
      <c r="AQ94" s="104"/>
      <c r="AR94" s="104"/>
      <c r="AS94" s="104"/>
      <c r="AT94" s="104"/>
      <c r="AU94" s="104"/>
      <c r="AV94" s="104"/>
      <c r="AW94" s="104"/>
      <c r="AX94" s="104"/>
      <c r="AY94" s="104"/>
      <c r="AZ94" s="104"/>
      <c r="BA94" s="104"/>
      <c r="BB94" s="104"/>
      <c r="BC94" s="104"/>
      <c r="BD94" s="104"/>
      <c r="BE94" s="104"/>
      <c r="BF94" s="104"/>
      <c r="BG94" s="104"/>
      <c r="BH94" s="104"/>
      <c r="BI94" s="104"/>
      <c r="BJ94" s="104"/>
      <c r="BK94" s="104"/>
      <c r="BL94" s="127"/>
      <c r="BM94" s="127"/>
      <c r="BN94" s="80"/>
      <c r="BO94" s="80"/>
      <c r="BP94" s="80"/>
      <c r="BQ94" s="80"/>
      <c r="BR94" s="80"/>
      <c r="BS94" s="80"/>
      <c r="BT94" s="80"/>
      <c r="BU94" s="80"/>
      <c r="BV94" s="80"/>
      <c r="BW94" s="80"/>
      <c r="BX94" s="80"/>
      <c r="BY94" s="80"/>
      <c r="BZ94" s="80"/>
      <c r="CA94" s="80"/>
      <c r="CB94" s="80"/>
      <c r="CC94" s="80"/>
      <c r="CD94" s="80"/>
      <c r="CE94" s="80"/>
      <c r="CF94" s="80"/>
      <c r="CG94" s="80"/>
      <c r="CH94" s="80"/>
      <c r="CI94" s="80"/>
      <c r="CJ94" s="80"/>
      <c r="CK94" s="80"/>
      <c r="CL94" s="80"/>
      <c r="CM94" s="80"/>
      <c r="CN94" s="80"/>
      <c r="CO94" s="80"/>
      <c r="CP94" s="80"/>
      <c r="CQ94" s="80"/>
      <c r="CR94" s="80"/>
      <c r="CS94" s="80"/>
      <c r="CT94" s="80"/>
      <c r="CU94" s="80"/>
      <c r="CV94" s="80"/>
      <c r="CW94" s="80"/>
      <c r="CX94" s="80"/>
      <c r="CY94" s="80"/>
      <c r="CZ94" s="80"/>
      <c r="DA94" s="80"/>
      <c r="DB94" s="80"/>
      <c r="DC94" s="80"/>
      <c r="DD94" s="80"/>
      <c r="DE94" s="80"/>
      <c r="DF94" s="80"/>
      <c r="DG94" s="80"/>
      <c r="DH94" s="80"/>
      <c r="DI94" s="80"/>
      <c r="DJ94" s="80"/>
      <c r="DK94" s="80"/>
      <c r="DL94" s="80"/>
      <c r="DM94" s="80"/>
      <c r="DN94" s="80"/>
      <c r="DO94" s="80"/>
      <c r="DP94" s="80"/>
      <c r="DQ94" s="80"/>
      <c r="DR94" s="80"/>
      <c r="DS94" s="80"/>
      <c r="DT94" s="80"/>
    </row>
    <row r="95" ht="12.75" customHeight="1">
      <c r="A95" s="81"/>
      <c r="B95" s="81"/>
      <c r="C95" s="81"/>
      <c r="D95" s="81">
        <v>9.0</v>
      </c>
      <c r="E95" s="81"/>
      <c r="F95" s="121" t="s">
        <v>218</v>
      </c>
      <c r="G95" s="107"/>
      <c r="H95" s="108">
        <f t="shared" ref="H95:H97" si="83">INDEX($S95:$AD95,MATCH($H$9,$S$9:$AD$9,0))</f>
        <v>0</v>
      </c>
      <c r="I95" s="108">
        <f t="shared" ref="I95:I97" si="84">INDEX($AF95:$AQ95,MATCH($I$9,$AF$9:$AQ$9,0))</f>
        <v>0</v>
      </c>
      <c r="J95" s="108">
        <f t="shared" ref="J95:J97" si="85">H95-I95</f>
        <v>0</v>
      </c>
      <c r="K95" s="109">
        <f t="shared" ref="K95:K97" si="86">IFERROR(J95/I95,0)</f>
        <v>0</v>
      </c>
      <c r="L95" s="108">
        <f t="shared" ref="L95:L97" si="87">INDEX($S95:$AD95,MATCH($L$9,$S$9:$AD$9,0))</f>
        <v>0</v>
      </c>
      <c r="M95" s="108">
        <f t="shared" ref="M95:M97" si="88">H95-L95</f>
        <v>0</v>
      </c>
      <c r="N95" s="109">
        <f t="shared" ref="N95:N97" si="89">IFERROR(M95/L95,0)</f>
        <v>0</v>
      </c>
      <c r="O95" s="108" t="str">
        <f t="shared" ref="O95:O97" si="90">INDEX($AU95:$BF95,MATCH($O$9,$AU$9:$BF$9,0))</f>
        <v/>
      </c>
      <c r="P95" s="108">
        <f t="shared" ref="P95:P97" si="91">H95-O95</f>
        <v>0</v>
      </c>
      <c r="Q95" s="109">
        <f t="shared" ref="Q95:Q97" si="92">IFERROR(P95/O95,0)</f>
        <v>0</v>
      </c>
      <c r="R95" s="128"/>
      <c r="S95" s="108">
        <f t="shared" ref="S95:AR95" si="82">S13</f>
        <v>0</v>
      </c>
      <c r="T95" s="108">
        <f t="shared" si="82"/>
        <v>0</v>
      </c>
      <c r="U95" s="108">
        <f t="shared" si="82"/>
        <v>0</v>
      </c>
      <c r="V95" s="108">
        <f t="shared" si="82"/>
        <v>0</v>
      </c>
      <c r="W95" s="108">
        <f t="shared" si="82"/>
        <v>0</v>
      </c>
      <c r="X95" s="108">
        <f t="shared" si="82"/>
        <v>0</v>
      </c>
      <c r="Y95" s="108">
        <f t="shared" si="82"/>
        <v>0</v>
      </c>
      <c r="Z95" s="108">
        <f t="shared" si="82"/>
        <v>0</v>
      </c>
      <c r="AA95" s="108">
        <f t="shared" si="82"/>
        <v>0</v>
      </c>
      <c r="AB95" s="108">
        <f t="shared" si="82"/>
        <v>0</v>
      </c>
      <c r="AC95" s="108">
        <f t="shared" si="82"/>
        <v>0</v>
      </c>
      <c r="AD95" s="108">
        <f t="shared" si="82"/>
        <v>0</v>
      </c>
      <c r="AE95" s="108">
        <f t="shared" si="82"/>
        <v>713431.1</v>
      </c>
      <c r="AF95" s="108">
        <f t="shared" si="82"/>
        <v>0</v>
      </c>
      <c r="AG95" s="108">
        <f t="shared" si="82"/>
        <v>0</v>
      </c>
      <c r="AH95" s="108">
        <f t="shared" si="82"/>
        <v>0</v>
      </c>
      <c r="AI95" s="108">
        <f t="shared" si="82"/>
        <v>0</v>
      </c>
      <c r="AJ95" s="108">
        <f t="shared" si="82"/>
        <v>0</v>
      </c>
      <c r="AK95" s="108">
        <f t="shared" si="82"/>
        <v>0</v>
      </c>
      <c r="AL95" s="108">
        <f t="shared" si="82"/>
        <v>0</v>
      </c>
      <c r="AM95" s="108">
        <f t="shared" si="82"/>
        <v>0</v>
      </c>
      <c r="AN95" s="108">
        <f t="shared" si="82"/>
        <v>0</v>
      </c>
      <c r="AO95" s="108">
        <f t="shared" si="82"/>
        <v>0</v>
      </c>
      <c r="AP95" s="108">
        <f t="shared" si="82"/>
        <v>0</v>
      </c>
      <c r="AQ95" s="108">
        <f t="shared" si="82"/>
        <v>0</v>
      </c>
      <c r="AR95" s="108">
        <f t="shared" si="82"/>
        <v>0</v>
      </c>
      <c r="AS95" s="108">
        <f t="shared" ref="AS95:AS97" si="94">AE95-AR95</f>
        <v>713431.1</v>
      </c>
      <c r="AT95" s="109">
        <f t="shared" ref="AT95:AT97" si="95">IFERROR(AS95/AR95,0)</f>
        <v>0</v>
      </c>
      <c r="AU95" s="108"/>
      <c r="AV95" s="108"/>
      <c r="AW95" s="108"/>
      <c r="AX95" s="108"/>
      <c r="AY95" s="108"/>
      <c r="AZ95" s="108"/>
      <c r="BA95" s="108"/>
      <c r="BB95" s="108"/>
      <c r="BC95" s="108"/>
      <c r="BD95" s="108"/>
      <c r="BE95" s="108"/>
      <c r="BF95" s="108"/>
      <c r="BG95" s="108"/>
      <c r="BH95" s="108"/>
      <c r="BI95" s="109"/>
      <c r="BJ95" s="128"/>
      <c r="BK95" s="108">
        <f>BK13</f>
        <v>0</v>
      </c>
      <c r="BL95" s="128"/>
      <c r="BM95" s="129"/>
      <c r="BN95" s="83"/>
      <c r="BO95" s="83"/>
      <c r="BP95" s="83"/>
      <c r="BQ95" s="83"/>
      <c r="BR95" s="83"/>
      <c r="BS95" s="83"/>
      <c r="BT95" s="83"/>
      <c r="BU95" s="83"/>
      <c r="BV95" s="83"/>
      <c r="BW95" s="83"/>
      <c r="BX95" s="83"/>
      <c r="BY95" s="83"/>
      <c r="BZ95" s="83"/>
      <c r="CA95" s="83"/>
      <c r="CB95" s="83"/>
      <c r="CC95" s="83"/>
      <c r="CD95" s="83"/>
      <c r="CE95" s="83"/>
      <c r="CF95" s="83"/>
      <c r="CG95" s="83"/>
      <c r="CH95" s="83"/>
      <c r="CI95" s="83"/>
      <c r="CJ95" s="83"/>
      <c r="CK95" s="83"/>
      <c r="CL95" s="83"/>
      <c r="CM95" s="83"/>
      <c r="CN95" s="83"/>
      <c r="CO95" s="83"/>
      <c r="CP95" s="83"/>
      <c r="CQ95" s="83"/>
      <c r="CR95" s="83"/>
      <c r="CS95" s="83"/>
      <c r="CT95" s="83"/>
      <c r="CU95" s="83"/>
      <c r="CV95" s="83"/>
      <c r="CW95" s="83"/>
      <c r="CX95" s="83"/>
      <c r="CY95" s="83"/>
      <c r="CZ95" s="83"/>
      <c r="DA95" s="83"/>
      <c r="DB95" s="83"/>
      <c r="DC95" s="83"/>
      <c r="DD95" s="83"/>
      <c r="DE95" s="83"/>
      <c r="DF95" s="83"/>
      <c r="DG95" s="83"/>
      <c r="DH95" s="83"/>
      <c r="DI95" s="83"/>
      <c r="DJ95" s="83"/>
      <c r="DK95" s="83"/>
      <c r="DL95" s="83"/>
      <c r="DM95" s="83"/>
      <c r="DN95" s="83"/>
      <c r="DO95" s="83"/>
      <c r="DP95" s="83"/>
      <c r="DQ95" s="83"/>
      <c r="DR95" s="83"/>
      <c r="DS95" s="83"/>
      <c r="DT95" s="83"/>
    </row>
    <row r="96" ht="12.75" customHeight="1">
      <c r="A96" s="113"/>
      <c r="B96" s="113"/>
      <c r="C96" s="113"/>
      <c r="D96" s="113"/>
      <c r="E96" s="113"/>
      <c r="F96" s="121" t="s">
        <v>217</v>
      </c>
      <c r="G96" s="116"/>
      <c r="H96" s="108">
        <f t="shared" si="83"/>
        <v>0</v>
      </c>
      <c r="I96" s="108">
        <f t="shared" si="84"/>
        <v>175710</v>
      </c>
      <c r="J96" s="108">
        <f t="shared" si="85"/>
        <v>-175710</v>
      </c>
      <c r="K96" s="109">
        <f t="shared" si="86"/>
        <v>-1</v>
      </c>
      <c r="L96" s="108">
        <f t="shared" si="87"/>
        <v>0</v>
      </c>
      <c r="M96" s="108">
        <f t="shared" si="88"/>
        <v>0</v>
      </c>
      <c r="N96" s="109">
        <f t="shared" si="89"/>
        <v>0</v>
      </c>
      <c r="O96" s="108" t="str">
        <f t="shared" si="90"/>
        <v/>
      </c>
      <c r="P96" s="108">
        <f t="shared" si="91"/>
        <v>0</v>
      </c>
      <c r="Q96" s="109">
        <f t="shared" si="92"/>
        <v>0</v>
      </c>
      <c r="R96" s="128"/>
      <c r="S96" s="108">
        <f t="shared" ref="S96:AR96" si="93">S93</f>
        <v>0</v>
      </c>
      <c r="T96" s="108">
        <f t="shared" si="93"/>
        <v>0</v>
      </c>
      <c r="U96" s="108">
        <f t="shared" si="93"/>
        <v>0</v>
      </c>
      <c r="V96" s="108">
        <f t="shared" si="93"/>
        <v>0</v>
      </c>
      <c r="W96" s="108">
        <f t="shared" si="93"/>
        <v>0</v>
      </c>
      <c r="X96" s="108">
        <f t="shared" si="93"/>
        <v>0</v>
      </c>
      <c r="Y96" s="108">
        <f t="shared" si="93"/>
        <v>0</v>
      </c>
      <c r="Z96" s="108">
        <f t="shared" si="93"/>
        <v>0</v>
      </c>
      <c r="AA96" s="108">
        <f t="shared" si="93"/>
        <v>0</v>
      </c>
      <c r="AB96" s="108">
        <f t="shared" si="93"/>
        <v>0</v>
      </c>
      <c r="AC96" s="108">
        <f t="shared" si="93"/>
        <v>0</v>
      </c>
      <c r="AD96" s="108">
        <f t="shared" si="93"/>
        <v>0</v>
      </c>
      <c r="AE96" s="108">
        <f t="shared" si="93"/>
        <v>560313.88</v>
      </c>
      <c r="AF96" s="108">
        <f t="shared" si="93"/>
        <v>133725</v>
      </c>
      <c r="AG96" s="108">
        <f t="shared" si="93"/>
        <v>137760</v>
      </c>
      <c r="AH96" s="108">
        <f t="shared" si="93"/>
        <v>145475</v>
      </c>
      <c r="AI96" s="108">
        <f t="shared" si="93"/>
        <v>135175</v>
      </c>
      <c r="AJ96" s="108">
        <f t="shared" si="93"/>
        <v>133525</v>
      </c>
      <c r="AK96" s="108">
        <f t="shared" si="93"/>
        <v>134075</v>
      </c>
      <c r="AL96" s="108">
        <f t="shared" si="93"/>
        <v>148203</v>
      </c>
      <c r="AM96" s="108">
        <f t="shared" si="93"/>
        <v>138343</v>
      </c>
      <c r="AN96" s="108">
        <f t="shared" si="93"/>
        <v>180517</v>
      </c>
      <c r="AO96" s="108">
        <f t="shared" si="93"/>
        <v>175710</v>
      </c>
      <c r="AP96" s="108">
        <f t="shared" si="93"/>
        <v>161025</v>
      </c>
      <c r="AQ96" s="108">
        <f t="shared" si="93"/>
        <v>139975</v>
      </c>
      <c r="AR96" s="108">
        <f t="shared" si="93"/>
        <v>1763508</v>
      </c>
      <c r="AS96" s="108">
        <f t="shared" si="94"/>
        <v>-1203194.12</v>
      </c>
      <c r="AT96" s="109">
        <f t="shared" si="95"/>
        <v>-0.6822731283</v>
      </c>
      <c r="AU96" s="108"/>
      <c r="AV96" s="108"/>
      <c r="AW96" s="108"/>
      <c r="AX96" s="108"/>
      <c r="AY96" s="108"/>
      <c r="AZ96" s="108"/>
      <c r="BA96" s="108"/>
      <c r="BB96" s="108"/>
      <c r="BC96" s="108"/>
      <c r="BD96" s="108"/>
      <c r="BE96" s="108"/>
      <c r="BF96" s="108"/>
      <c r="BG96" s="108"/>
      <c r="BH96" s="108"/>
      <c r="BI96" s="109"/>
      <c r="BJ96" s="128"/>
      <c r="BK96" s="108">
        <f>BK93</f>
        <v>1763508</v>
      </c>
      <c r="BL96" s="128"/>
      <c r="BM96" s="129"/>
      <c r="BN96" s="80"/>
      <c r="BO96" s="80"/>
      <c r="BP96" s="80"/>
      <c r="BQ96" s="80"/>
      <c r="BR96" s="80"/>
      <c r="BS96" s="80"/>
      <c r="BT96" s="80"/>
      <c r="BU96" s="80"/>
      <c r="BV96" s="80"/>
      <c r="BW96" s="80"/>
      <c r="BX96" s="80"/>
      <c r="BY96" s="80"/>
      <c r="BZ96" s="80"/>
      <c r="CA96" s="80"/>
      <c r="CB96" s="80"/>
      <c r="CC96" s="80"/>
      <c r="CD96" s="80"/>
      <c r="CE96" s="80"/>
      <c r="CF96" s="80"/>
      <c r="CG96" s="80"/>
      <c r="CH96" s="80"/>
      <c r="CI96" s="80"/>
      <c r="CJ96" s="80"/>
      <c r="CK96" s="80"/>
      <c r="CL96" s="80"/>
      <c r="CM96" s="80"/>
      <c r="CN96" s="80"/>
      <c r="CO96" s="80"/>
      <c r="CP96" s="80"/>
      <c r="CQ96" s="80"/>
      <c r="CR96" s="80"/>
      <c r="CS96" s="80"/>
      <c r="CT96" s="80"/>
      <c r="CU96" s="80"/>
      <c r="CV96" s="80"/>
      <c r="CW96" s="80"/>
      <c r="CX96" s="80"/>
      <c r="CY96" s="80"/>
      <c r="CZ96" s="80"/>
      <c r="DA96" s="80"/>
      <c r="DB96" s="80"/>
      <c r="DC96" s="80"/>
      <c r="DD96" s="80"/>
      <c r="DE96" s="80"/>
      <c r="DF96" s="80"/>
      <c r="DG96" s="80"/>
      <c r="DH96" s="80"/>
      <c r="DI96" s="80"/>
      <c r="DJ96" s="80"/>
      <c r="DK96" s="80"/>
      <c r="DL96" s="80"/>
      <c r="DM96" s="80"/>
      <c r="DN96" s="80"/>
      <c r="DO96" s="80"/>
      <c r="DP96" s="80"/>
      <c r="DQ96" s="80"/>
      <c r="DR96" s="80"/>
      <c r="DS96" s="80"/>
      <c r="DT96" s="80"/>
    </row>
    <row r="97" ht="12.75" customHeight="1">
      <c r="A97" s="113"/>
      <c r="B97" s="113"/>
      <c r="C97" s="113"/>
      <c r="D97" s="113"/>
      <c r="E97" s="113"/>
      <c r="F97" s="121" t="s">
        <v>170</v>
      </c>
      <c r="G97" s="116"/>
      <c r="H97" s="108">
        <f t="shared" si="83"/>
        <v>0</v>
      </c>
      <c r="I97" s="108">
        <f t="shared" si="84"/>
        <v>-175710</v>
      </c>
      <c r="J97" s="108">
        <f t="shared" si="85"/>
        <v>175710</v>
      </c>
      <c r="K97" s="109">
        <f t="shared" si="86"/>
        <v>-1</v>
      </c>
      <c r="L97" s="108">
        <f t="shared" si="87"/>
        <v>0</v>
      </c>
      <c r="M97" s="108">
        <f t="shared" si="88"/>
        <v>0</v>
      </c>
      <c r="N97" s="109">
        <f t="shared" si="89"/>
        <v>0</v>
      </c>
      <c r="O97" s="108" t="str">
        <f t="shared" si="90"/>
        <v/>
      </c>
      <c r="P97" s="108">
        <f t="shared" si="91"/>
        <v>0</v>
      </c>
      <c r="Q97" s="109">
        <f t="shared" si="92"/>
        <v>0</v>
      </c>
      <c r="R97" s="128"/>
      <c r="S97" s="108">
        <f t="shared" ref="S97:AR97" si="96">S95-S96</f>
        <v>0</v>
      </c>
      <c r="T97" s="108">
        <f t="shared" si="96"/>
        <v>0</v>
      </c>
      <c r="U97" s="108">
        <f t="shared" si="96"/>
        <v>0</v>
      </c>
      <c r="V97" s="108">
        <f t="shared" si="96"/>
        <v>0</v>
      </c>
      <c r="W97" s="108">
        <f t="shared" si="96"/>
        <v>0</v>
      </c>
      <c r="X97" s="108">
        <f t="shared" si="96"/>
        <v>0</v>
      </c>
      <c r="Y97" s="108">
        <f t="shared" si="96"/>
        <v>0</v>
      </c>
      <c r="Z97" s="108">
        <f t="shared" si="96"/>
        <v>0</v>
      </c>
      <c r="AA97" s="108">
        <f t="shared" si="96"/>
        <v>0</v>
      </c>
      <c r="AB97" s="108">
        <f t="shared" si="96"/>
        <v>0</v>
      </c>
      <c r="AC97" s="108">
        <f t="shared" si="96"/>
        <v>0</v>
      </c>
      <c r="AD97" s="108">
        <f t="shared" si="96"/>
        <v>0</v>
      </c>
      <c r="AE97" s="108">
        <f t="shared" si="96"/>
        <v>153117.22</v>
      </c>
      <c r="AF97" s="108">
        <f t="shared" si="96"/>
        <v>-133725</v>
      </c>
      <c r="AG97" s="108">
        <f t="shared" si="96"/>
        <v>-137760</v>
      </c>
      <c r="AH97" s="108">
        <f t="shared" si="96"/>
        <v>-145475</v>
      </c>
      <c r="AI97" s="108">
        <f t="shared" si="96"/>
        <v>-135175</v>
      </c>
      <c r="AJ97" s="108">
        <f t="shared" si="96"/>
        <v>-133525</v>
      </c>
      <c r="AK97" s="108">
        <f t="shared" si="96"/>
        <v>-134075</v>
      </c>
      <c r="AL97" s="108">
        <f t="shared" si="96"/>
        <v>-148203</v>
      </c>
      <c r="AM97" s="108">
        <f t="shared" si="96"/>
        <v>-138343</v>
      </c>
      <c r="AN97" s="108">
        <f t="shared" si="96"/>
        <v>-180517</v>
      </c>
      <c r="AO97" s="108">
        <f t="shared" si="96"/>
        <v>-175710</v>
      </c>
      <c r="AP97" s="108">
        <f t="shared" si="96"/>
        <v>-161025</v>
      </c>
      <c r="AQ97" s="108">
        <f t="shared" si="96"/>
        <v>-139975</v>
      </c>
      <c r="AR97" s="108">
        <f t="shared" si="96"/>
        <v>-1763508</v>
      </c>
      <c r="AS97" s="108">
        <f t="shared" si="94"/>
        <v>1916625.22</v>
      </c>
      <c r="AT97" s="109">
        <f t="shared" si="95"/>
        <v>-1.086825362</v>
      </c>
      <c r="AU97" s="108"/>
      <c r="AV97" s="108"/>
      <c r="AW97" s="108"/>
      <c r="AX97" s="108"/>
      <c r="AY97" s="108"/>
      <c r="AZ97" s="108"/>
      <c r="BA97" s="108"/>
      <c r="BB97" s="108"/>
      <c r="BC97" s="108"/>
      <c r="BD97" s="108"/>
      <c r="BE97" s="108"/>
      <c r="BF97" s="108"/>
      <c r="BG97" s="108"/>
      <c r="BH97" s="108"/>
      <c r="BI97" s="109"/>
      <c r="BJ97" s="128"/>
      <c r="BK97" s="108">
        <f>BK95-BK96</f>
        <v>-1763508</v>
      </c>
      <c r="BL97" s="128"/>
      <c r="BM97" s="129"/>
      <c r="BN97" s="80"/>
      <c r="BO97" s="80"/>
      <c r="BP97" s="80"/>
      <c r="BQ97" s="80"/>
      <c r="BR97" s="80"/>
      <c r="BS97" s="80"/>
      <c r="BT97" s="80"/>
      <c r="BU97" s="80"/>
      <c r="BV97" s="80"/>
      <c r="BW97" s="80"/>
      <c r="BX97" s="80"/>
      <c r="BY97" s="80"/>
      <c r="BZ97" s="80"/>
      <c r="CA97" s="80"/>
      <c r="CB97" s="80"/>
      <c r="CC97" s="80"/>
      <c r="CD97" s="80"/>
      <c r="CE97" s="80"/>
      <c r="CF97" s="80"/>
      <c r="CG97" s="80"/>
      <c r="CH97" s="80"/>
      <c r="CI97" s="80"/>
      <c r="CJ97" s="80"/>
      <c r="CK97" s="80"/>
      <c r="CL97" s="80"/>
      <c r="CM97" s="80"/>
      <c r="CN97" s="80"/>
      <c r="CO97" s="80"/>
      <c r="CP97" s="80"/>
      <c r="CQ97" s="80"/>
      <c r="CR97" s="80"/>
      <c r="CS97" s="80"/>
      <c r="CT97" s="80"/>
      <c r="CU97" s="80"/>
      <c r="CV97" s="80"/>
      <c r="CW97" s="80"/>
      <c r="CX97" s="80"/>
      <c r="CY97" s="80"/>
      <c r="CZ97" s="80"/>
      <c r="DA97" s="80"/>
      <c r="DB97" s="80"/>
      <c r="DC97" s="80"/>
      <c r="DD97" s="80"/>
      <c r="DE97" s="80"/>
      <c r="DF97" s="80"/>
      <c r="DG97" s="80"/>
      <c r="DH97" s="80"/>
      <c r="DI97" s="80"/>
      <c r="DJ97" s="80"/>
      <c r="DK97" s="80"/>
      <c r="DL97" s="80"/>
      <c r="DM97" s="80"/>
      <c r="DN97" s="80"/>
      <c r="DO97" s="80"/>
      <c r="DP97" s="80"/>
      <c r="DQ97" s="80"/>
      <c r="DR97" s="80"/>
      <c r="DS97" s="80"/>
      <c r="DT97" s="80"/>
    </row>
    <row r="98" ht="12.75" customHeight="1">
      <c r="A98" s="113"/>
      <c r="B98" s="113"/>
      <c r="C98" s="113"/>
      <c r="D98" s="113"/>
      <c r="E98" s="113"/>
      <c r="F98" s="121"/>
      <c r="G98" s="116"/>
      <c r="H98" s="117"/>
      <c r="I98" s="117"/>
      <c r="J98" s="108"/>
      <c r="K98" s="109"/>
      <c r="L98" s="108"/>
      <c r="M98" s="108"/>
      <c r="N98" s="109"/>
      <c r="O98" s="108"/>
      <c r="P98" s="108"/>
      <c r="Q98" s="109"/>
      <c r="R98" s="130"/>
      <c r="S98" s="117"/>
      <c r="T98" s="117"/>
      <c r="U98" s="117"/>
      <c r="V98" s="117"/>
      <c r="W98" s="117"/>
      <c r="X98" s="117"/>
      <c r="Y98" s="117"/>
      <c r="Z98" s="117"/>
      <c r="AA98" s="117"/>
      <c r="AB98" s="117"/>
      <c r="AC98" s="117"/>
      <c r="AD98" s="117"/>
      <c r="AE98" s="117"/>
      <c r="AF98" s="117"/>
      <c r="AG98" s="117"/>
      <c r="AH98" s="117"/>
      <c r="AI98" s="117"/>
      <c r="AJ98" s="117"/>
      <c r="AK98" s="117"/>
      <c r="AL98" s="117"/>
      <c r="AM98" s="117"/>
      <c r="AN98" s="117"/>
      <c r="AO98" s="117"/>
      <c r="AP98" s="117"/>
      <c r="AQ98" s="117"/>
      <c r="AR98" s="117"/>
      <c r="AS98" s="108"/>
      <c r="AT98" s="109"/>
      <c r="AU98" s="117"/>
      <c r="AV98" s="117"/>
      <c r="AW98" s="117"/>
      <c r="AX98" s="117"/>
      <c r="AY98" s="117"/>
      <c r="AZ98" s="117"/>
      <c r="BA98" s="117"/>
      <c r="BB98" s="117"/>
      <c r="BC98" s="117"/>
      <c r="BD98" s="117"/>
      <c r="BE98" s="117"/>
      <c r="BF98" s="117"/>
      <c r="BG98" s="117"/>
      <c r="BH98" s="117"/>
      <c r="BI98" s="118"/>
      <c r="BJ98" s="130"/>
      <c r="BK98" s="117"/>
      <c r="BL98" s="130"/>
      <c r="BM98" s="131"/>
      <c r="BN98" s="80"/>
      <c r="BO98" s="80"/>
      <c r="BP98" s="80"/>
      <c r="BQ98" s="80"/>
      <c r="BR98" s="80"/>
      <c r="BS98" s="80"/>
      <c r="BT98" s="80"/>
      <c r="BU98" s="80"/>
      <c r="BV98" s="80"/>
      <c r="BW98" s="80"/>
      <c r="BX98" s="80"/>
      <c r="BY98" s="80"/>
      <c r="BZ98" s="80"/>
      <c r="CA98" s="80"/>
      <c r="CB98" s="80"/>
      <c r="CC98" s="80"/>
      <c r="CD98" s="80"/>
      <c r="CE98" s="80"/>
      <c r="CF98" s="80"/>
      <c r="CG98" s="80"/>
      <c r="CH98" s="80"/>
      <c r="CI98" s="80"/>
      <c r="CJ98" s="80"/>
      <c r="CK98" s="80"/>
      <c r="CL98" s="80"/>
      <c r="CM98" s="80"/>
      <c r="CN98" s="80"/>
      <c r="CO98" s="80"/>
      <c r="CP98" s="80"/>
      <c r="CQ98" s="80"/>
      <c r="CR98" s="80"/>
      <c r="CS98" s="80"/>
      <c r="CT98" s="80"/>
      <c r="CU98" s="80"/>
      <c r="CV98" s="80"/>
      <c r="CW98" s="80"/>
      <c r="CX98" s="80"/>
      <c r="CY98" s="80"/>
      <c r="CZ98" s="80"/>
      <c r="DA98" s="80"/>
      <c r="DB98" s="80"/>
      <c r="DC98" s="80"/>
      <c r="DD98" s="80"/>
      <c r="DE98" s="80"/>
      <c r="DF98" s="80"/>
      <c r="DG98" s="80"/>
      <c r="DH98" s="80"/>
      <c r="DI98" s="80"/>
      <c r="DJ98" s="80"/>
      <c r="DK98" s="80"/>
      <c r="DL98" s="80"/>
      <c r="DM98" s="80"/>
      <c r="DN98" s="80"/>
      <c r="DO98" s="80"/>
      <c r="DP98" s="80"/>
      <c r="DQ98" s="80"/>
      <c r="DR98" s="80"/>
      <c r="DS98" s="80"/>
      <c r="DT98" s="80"/>
    </row>
    <row r="99" ht="12.75" customHeight="1">
      <c r="A99" s="113"/>
      <c r="B99" s="113"/>
      <c r="C99" s="113"/>
      <c r="D99" s="113"/>
      <c r="E99" s="113"/>
      <c r="F99" s="121" t="s">
        <v>219</v>
      </c>
      <c r="G99" s="116"/>
      <c r="H99" s="117"/>
      <c r="I99" s="117"/>
      <c r="J99" s="108"/>
      <c r="K99" s="109"/>
      <c r="L99" s="108"/>
      <c r="M99" s="108"/>
      <c r="N99" s="109"/>
      <c r="O99" s="108"/>
      <c r="P99" s="108"/>
      <c r="Q99" s="109"/>
      <c r="R99" s="130"/>
      <c r="S99" s="117"/>
      <c r="T99" s="117"/>
      <c r="U99" s="117"/>
      <c r="V99" s="117"/>
      <c r="W99" s="117"/>
      <c r="X99" s="117"/>
      <c r="Y99" s="117"/>
      <c r="Z99" s="117"/>
      <c r="AA99" s="117"/>
      <c r="AB99" s="117"/>
      <c r="AC99" s="117"/>
      <c r="AD99" s="117"/>
      <c r="AE99" s="117"/>
      <c r="AF99" s="117"/>
      <c r="AG99" s="117"/>
      <c r="AH99" s="117"/>
      <c r="AI99" s="117"/>
      <c r="AJ99" s="117"/>
      <c r="AK99" s="117"/>
      <c r="AL99" s="117"/>
      <c r="AM99" s="117"/>
      <c r="AN99" s="117"/>
      <c r="AO99" s="117"/>
      <c r="AP99" s="117"/>
      <c r="AQ99" s="117"/>
      <c r="AR99" s="117"/>
      <c r="AS99" s="108"/>
      <c r="AT99" s="109"/>
      <c r="AU99" s="117"/>
      <c r="AV99" s="117"/>
      <c r="AW99" s="117"/>
      <c r="AX99" s="117"/>
      <c r="AY99" s="117"/>
      <c r="AZ99" s="117"/>
      <c r="BA99" s="117"/>
      <c r="BB99" s="117"/>
      <c r="BC99" s="117"/>
      <c r="BD99" s="117"/>
      <c r="BE99" s="117"/>
      <c r="BF99" s="117"/>
      <c r="BG99" s="117"/>
      <c r="BH99" s="117"/>
      <c r="BI99" s="118"/>
      <c r="BJ99" s="130"/>
      <c r="BK99" s="117"/>
      <c r="BL99" s="130"/>
      <c r="BM99" s="131"/>
      <c r="BN99" s="80"/>
      <c r="BO99" s="80"/>
      <c r="BP99" s="80"/>
      <c r="BQ99" s="80"/>
      <c r="BR99" s="80"/>
      <c r="BS99" s="80"/>
      <c r="BT99" s="80"/>
      <c r="BU99" s="80"/>
      <c r="BV99" s="80"/>
      <c r="BW99" s="80"/>
      <c r="BX99" s="80"/>
      <c r="BY99" s="80"/>
      <c r="BZ99" s="80"/>
      <c r="CA99" s="80"/>
      <c r="CB99" s="80"/>
      <c r="CC99" s="80"/>
      <c r="CD99" s="80"/>
      <c r="CE99" s="80"/>
      <c r="CF99" s="80"/>
      <c r="CG99" s="80"/>
      <c r="CH99" s="80"/>
      <c r="CI99" s="80"/>
      <c r="CJ99" s="80"/>
      <c r="CK99" s="80"/>
      <c r="CL99" s="80"/>
      <c r="CM99" s="80"/>
      <c r="CN99" s="80"/>
      <c r="CO99" s="80"/>
      <c r="CP99" s="80"/>
      <c r="CQ99" s="80"/>
      <c r="CR99" s="80"/>
      <c r="CS99" s="80"/>
      <c r="CT99" s="80"/>
      <c r="CU99" s="80"/>
      <c r="CV99" s="80"/>
      <c r="CW99" s="80"/>
      <c r="CX99" s="80"/>
      <c r="CY99" s="80"/>
      <c r="CZ99" s="80"/>
      <c r="DA99" s="80"/>
      <c r="DB99" s="80"/>
      <c r="DC99" s="80"/>
      <c r="DD99" s="80"/>
      <c r="DE99" s="80"/>
      <c r="DF99" s="80"/>
      <c r="DG99" s="80"/>
      <c r="DH99" s="80"/>
      <c r="DI99" s="80"/>
      <c r="DJ99" s="80"/>
      <c r="DK99" s="80"/>
      <c r="DL99" s="80"/>
      <c r="DM99" s="80"/>
      <c r="DN99" s="80"/>
      <c r="DO99" s="80"/>
      <c r="DP99" s="80"/>
      <c r="DQ99" s="80"/>
      <c r="DR99" s="80"/>
      <c r="DS99" s="80"/>
      <c r="DT99" s="80"/>
    </row>
    <row r="100" ht="12.75" customHeight="1">
      <c r="A100" s="81"/>
      <c r="B100" s="81"/>
      <c r="C100" s="81"/>
      <c r="D100" s="81">
        <v>2.0</v>
      </c>
      <c r="E100" s="81"/>
      <c r="F100" s="115" t="s">
        <v>34</v>
      </c>
      <c r="G100" s="107"/>
      <c r="H100" s="117">
        <f t="shared" ref="H100:H107" si="98">INDEX($S100:$AD100,MATCH($H$9,$S$9:$AD$9,0))</f>
        <v>0</v>
      </c>
      <c r="I100" s="117">
        <f t="shared" ref="I100:I107" si="99">INDEX($AF100:$AQ100,MATCH($I$9,$AF$9:$AQ$9,0))</f>
        <v>116850</v>
      </c>
      <c r="J100" s="117">
        <f t="shared" ref="J100:J108" si="100">H100-I100</f>
        <v>-116850</v>
      </c>
      <c r="K100" s="118">
        <f t="shared" ref="K100:K108" si="101">IFERROR(J100/I100,0)</f>
        <v>-1</v>
      </c>
      <c r="L100" s="117">
        <f t="shared" ref="L100:L108" si="102">INDEX($S100:$AD100,MATCH($L$9,$S$9:$AD$9,0))</f>
        <v>0</v>
      </c>
      <c r="M100" s="117">
        <f t="shared" ref="M100:M108" si="103">H100-L100</f>
        <v>0</v>
      </c>
      <c r="N100" s="118">
        <f t="shared" ref="N100:N108" si="104">IFERROR(M100/L100,0)</f>
        <v>0</v>
      </c>
      <c r="O100" s="117" t="str">
        <f t="shared" ref="O100:O108" si="105">INDEX($AU100:$BF100,MATCH($O$9,$AU$9:$BF$9,0))</f>
        <v/>
      </c>
      <c r="P100" s="117">
        <f t="shared" ref="P100:P108" si="106">H100-O100</f>
        <v>0</v>
      </c>
      <c r="Q100" s="118">
        <f t="shared" ref="Q100:Q108" si="107">IFERROR(P100/O100,0)</f>
        <v>0</v>
      </c>
      <c r="R100" s="128"/>
      <c r="S100" s="117">
        <f t="shared" ref="S100:AR100" si="97">S21+S30+S39+S48+S57+S66+S75+S84</f>
        <v>0</v>
      </c>
      <c r="T100" s="117">
        <f t="shared" si="97"/>
        <v>0</v>
      </c>
      <c r="U100" s="117">
        <f t="shared" si="97"/>
        <v>0</v>
      </c>
      <c r="V100" s="117">
        <f t="shared" si="97"/>
        <v>0</v>
      </c>
      <c r="W100" s="117">
        <f t="shared" si="97"/>
        <v>0</v>
      </c>
      <c r="X100" s="117">
        <f t="shared" si="97"/>
        <v>0</v>
      </c>
      <c r="Y100" s="117">
        <f t="shared" si="97"/>
        <v>0</v>
      </c>
      <c r="Z100" s="117">
        <f t="shared" si="97"/>
        <v>0</v>
      </c>
      <c r="AA100" s="117">
        <f t="shared" si="97"/>
        <v>0</v>
      </c>
      <c r="AB100" s="117">
        <f t="shared" si="97"/>
        <v>0</v>
      </c>
      <c r="AC100" s="117">
        <f t="shared" si="97"/>
        <v>0</v>
      </c>
      <c r="AD100" s="117">
        <f t="shared" si="97"/>
        <v>0</v>
      </c>
      <c r="AE100" s="117">
        <f t="shared" si="97"/>
        <v>367782.04</v>
      </c>
      <c r="AF100" s="117">
        <f t="shared" si="97"/>
        <v>117050</v>
      </c>
      <c r="AG100" s="117">
        <f t="shared" si="97"/>
        <v>116850</v>
      </c>
      <c r="AH100" s="117">
        <f t="shared" si="97"/>
        <v>116850</v>
      </c>
      <c r="AI100" s="117">
        <f t="shared" si="97"/>
        <v>116850</v>
      </c>
      <c r="AJ100" s="117">
        <f t="shared" si="97"/>
        <v>116850</v>
      </c>
      <c r="AK100" s="117">
        <f t="shared" si="97"/>
        <v>116850</v>
      </c>
      <c r="AL100" s="117">
        <f t="shared" si="97"/>
        <v>116850</v>
      </c>
      <c r="AM100" s="117">
        <f t="shared" si="97"/>
        <v>116850</v>
      </c>
      <c r="AN100" s="117">
        <f t="shared" si="97"/>
        <v>116850</v>
      </c>
      <c r="AO100" s="117">
        <f t="shared" si="97"/>
        <v>116850</v>
      </c>
      <c r="AP100" s="117">
        <f t="shared" si="97"/>
        <v>116850</v>
      </c>
      <c r="AQ100" s="117">
        <f t="shared" si="97"/>
        <v>116850</v>
      </c>
      <c r="AR100" s="108">
        <f t="shared" si="97"/>
        <v>1402400</v>
      </c>
      <c r="AS100" s="108">
        <f t="shared" ref="AS100:AS107" si="109">AE100-AR100</f>
        <v>-1034617.96</v>
      </c>
      <c r="AT100" s="109">
        <f t="shared" ref="AT100:AT107" si="110">IFERROR(AS100/AR100,0)</f>
        <v>-0.7377481175</v>
      </c>
      <c r="AU100" s="108"/>
      <c r="AV100" s="108"/>
      <c r="AW100" s="108"/>
      <c r="AX100" s="108"/>
      <c r="AY100" s="108"/>
      <c r="AZ100" s="108"/>
      <c r="BA100" s="108"/>
      <c r="BB100" s="108"/>
      <c r="BC100" s="108"/>
      <c r="BD100" s="108"/>
      <c r="BE100" s="108"/>
      <c r="BF100" s="108"/>
      <c r="BG100" s="108"/>
      <c r="BH100" s="108"/>
      <c r="BI100" s="109"/>
      <c r="BJ100" s="128"/>
      <c r="BK100" s="117">
        <f t="shared" ref="BK100:BK107" si="111">BK21+BK30+BK39+BK48+BK57+BK66+BK75+BK84</f>
        <v>1402400</v>
      </c>
      <c r="BL100" s="128"/>
      <c r="BM100" s="129"/>
      <c r="BN100" s="83"/>
      <c r="BO100" s="83"/>
      <c r="BP100" s="83"/>
      <c r="BQ100" s="83"/>
      <c r="BR100" s="83"/>
      <c r="BS100" s="83"/>
      <c r="BT100" s="83"/>
      <c r="BU100" s="83"/>
      <c r="BV100" s="83"/>
      <c r="BW100" s="83"/>
      <c r="BX100" s="83"/>
      <c r="BY100" s="83"/>
      <c r="BZ100" s="83"/>
      <c r="CA100" s="83"/>
      <c r="CB100" s="83"/>
      <c r="CC100" s="83"/>
      <c r="CD100" s="83"/>
      <c r="CE100" s="83"/>
      <c r="CF100" s="83"/>
      <c r="CG100" s="83"/>
      <c r="CH100" s="83"/>
      <c r="CI100" s="83"/>
      <c r="CJ100" s="83"/>
      <c r="CK100" s="83"/>
      <c r="CL100" s="83"/>
      <c r="CM100" s="83"/>
      <c r="CN100" s="83"/>
      <c r="CO100" s="83"/>
      <c r="CP100" s="83"/>
      <c r="CQ100" s="83"/>
      <c r="CR100" s="83"/>
      <c r="CS100" s="83"/>
      <c r="CT100" s="83"/>
      <c r="CU100" s="83"/>
      <c r="CV100" s="83"/>
      <c r="CW100" s="83"/>
      <c r="CX100" s="83"/>
      <c r="CY100" s="83"/>
      <c r="CZ100" s="83"/>
      <c r="DA100" s="83"/>
      <c r="DB100" s="83"/>
      <c r="DC100" s="83"/>
      <c r="DD100" s="83"/>
      <c r="DE100" s="83"/>
      <c r="DF100" s="83"/>
      <c r="DG100" s="83"/>
      <c r="DH100" s="83"/>
      <c r="DI100" s="83"/>
      <c r="DJ100" s="83"/>
      <c r="DK100" s="83"/>
      <c r="DL100" s="83"/>
      <c r="DM100" s="83"/>
      <c r="DN100" s="83"/>
      <c r="DO100" s="83"/>
      <c r="DP100" s="83"/>
      <c r="DQ100" s="83"/>
      <c r="DR100" s="83"/>
      <c r="DS100" s="83"/>
      <c r="DT100" s="83"/>
    </row>
    <row r="101" ht="12.75" customHeight="1">
      <c r="A101" s="81"/>
      <c r="B101" s="81"/>
      <c r="C101" s="81"/>
      <c r="D101" s="81">
        <v>1.0</v>
      </c>
      <c r="E101" s="81"/>
      <c r="F101" s="115" t="s">
        <v>208</v>
      </c>
      <c r="G101" s="107"/>
      <c r="H101" s="117">
        <f t="shared" si="98"/>
        <v>0</v>
      </c>
      <c r="I101" s="117">
        <f t="shared" si="99"/>
        <v>37350</v>
      </c>
      <c r="J101" s="117">
        <f t="shared" si="100"/>
        <v>-37350</v>
      </c>
      <c r="K101" s="118">
        <f t="shared" si="101"/>
        <v>-1</v>
      </c>
      <c r="L101" s="117">
        <f t="shared" si="102"/>
        <v>0</v>
      </c>
      <c r="M101" s="117">
        <f t="shared" si="103"/>
        <v>0</v>
      </c>
      <c r="N101" s="118">
        <f t="shared" si="104"/>
        <v>0</v>
      </c>
      <c r="O101" s="117" t="str">
        <f t="shared" si="105"/>
        <v/>
      </c>
      <c r="P101" s="117">
        <f t="shared" si="106"/>
        <v>0</v>
      </c>
      <c r="Q101" s="118">
        <f t="shared" si="107"/>
        <v>0</v>
      </c>
      <c r="R101" s="128"/>
      <c r="S101" s="117">
        <f t="shared" ref="S101:AR101" si="108">S22+S31+S40+S49+S58+S67+S76+S85</f>
        <v>0</v>
      </c>
      <c r="T101" s="117">
        <f t="shared" si="108"/>
        <v>0</v>
      </c>
      <c r="U101" s="117">
        <f t="shared" si="108"/>
        <v>0</v>
      </c>
      <c r="V101" s="117">
        <f t="shared" si="108"/>
        <v>0</v>
      </c>
      <c r="W101" s="117">
        <f t="shared" si="108"/>
        <v>0</v>
      </c>
      <c r="X101" s="117">
        <f t="shared" si="108"/>
        <v>0</v>
      </c>
      <c r="Y101" s="117">
        <f t="shared" si="108"/>
        <v>0</v>
      </c>
      <c r="Z101" s="117">
        <f t="shared" si="108"/>
        <v>0</v>
      </c>
      <c r="AA101" s="117">
        <f t="shared" si="108"/>
        <v>0</v>
      </c>
      <c r="AB101" s="117">
        <f t="shared" si="108"/>
        <v>0</v>
      </c>
      <c r="AC101" s="117">
        <f t="shared" si="108"/>
        <v>0</v>
      </c>
      <c r="AD101" s="117">
        <f t="shared" si="108"/>
        <v>0</v>
      </c>
      <c r="AE101" s="117">
        <f t="shared" si="108"/>
        <v>19155.72</v>
      </c>
      <c r="AF101" s="117">
        <f t="shared" si="108"/>
        <v>0</v>
      </c>
      <c r="AG101" s="117">
        <f t="shared" si="108"/>
        <v>3850</v>
      </c>
      <c r="AH101" s="117">
        <f t="shared" si="108"/>
        <v>0</v>
      </c>
      <c r="AI101" s="117">
        <f t="shared" si="108"/>
        <v>0</v>
      </c>
      <c r="AJ101" s="117">
        <f t="shared" si="108"/>
        <v>0</v>
      </c>
      <c r="AK101" s="117">
        <f t="shared" si="108"/>
        <v>0</v>
      </c>
      <c r="AL101" s="117">
        <f t="shared" si="108"/>
        <v>12480</v>
      </c>
      <c r="AM101" s="117">
        <f t="shared" si="108"/>
        <v>4380</v>
      </c>
      <c r="AN101" s="117">
        <f t="shared" si="108"/>
        <v>42720</v>
      </c>
      <c r="AO101" s="117">
        <f t="shared" si="108"/>
        <v>37350</v>
      </c>
      <c r="AP101" s="117">
        <f t="shared" si="108"/>
        <v>0</v>
      </c>
      <c r="AQ101" s="117">
        <f t="shared" si="108"/>
        <v>0</v>
      </c>
      <c r="AR101" s="108">
        <f t="shared" si="108"/>
        <v>100780</v>
      </c>
      <c r="AS101" s="108">
        <f t="shared" si="109"/>
        <v>-81624.28</v>
      </c>
      <c r="AT101" s="109">
        <f t="shared" si="110"/>
        <v>-0.809925382</v>
      </c>
      <c r="AU101" s="108"/>
      <c r="AV101" s="108"/>
      <c r="AW101" s="108"/>
      <c r="AX101" s="108"/>
      <c r="AY101" s="108"/>
      <c r="AZ101" s="108"/>
      <c r="BA101" s="108"/>
      <c r="BB101" s="108"/>
      <c r="BC101" s="108"/>
      <c r="BD101" s="108"/>
      <c r="BE101" s="108"/>
      <c r="BF101" s="108"/>
      <c r="BG101" s="108"/>
      <c r="BH101" s="108"/>
      <c r="BI101" s="109"/>
      <c r="BJ101" s="128"/>
      <c r="BK101" s="117">
        <f t="shared" si="111"/>
        <v>100780</v>
      </c>
      <c r="BL101" s="128"/>
      <c r="BM101" s="129"/>
      <c r="BN101" s="83"/>
      <c r="BO101" s="83"/>
      <c r="BP101" s="83"/>
      <c r="BQ101" s="83"/>
      <c r="BR101" s="83"/>
      <c r="BS101" s="83"/>
      <c r="BT101" s="83"/>
      <c r="BU101" s="83"/>
      <c r="BV101" s="83"/>
      <c r="BW101" s="83"/>
      <c r="BX101" s="83"/>
      <c r="BY101" s="83"/>
      <c r="BZ101" s="83"/>
      <c r="CA101" s="83"/>
      <c r="CB101" s="83"/>
      <c r="CC101" s="83"/>
      <c r="CD101" s="83"/>
      <c r="CE101" s="83"/>
      <c r="CF101" s="83"/>
      <c r="CG101" s="83"/>
      <c r="CH101" s="83"/>
      <c r="CI101" s="83"/>
      <c r="CJ101" s="83"/>
      <c r="CK101" s="83"/>
      <c r="CL101" s="83"/>
      <c r="CM101" s="83"/>
      <c r="CN101" s="83"/>
      <c r="CO101" s="83"/>
      <c r="CP101" s="83"/>
      <c r="CQ101" s="83"/>
      <c r="CR101" s="83"/>
      <c r="CS101" s="83"/>
      <c r="CT101" s="83"/>
      <c r="CU101" s="83"/>
      <c r="CV101" s="83"/>
      <c r="CW101" s="83"/>
      <c r="CX101" s="83"/>
      <c r="CY101" s="83"/>
      <c r="CZ101" s="83"/>
      <c r="DA101" s="83"/>
      <c r="DB101" s="83"/>
      <c r="DC101" s="83"/>
      <c r="DD101" s="83"/>
      <c r="DE101" s="83"/>
      <c r="DF101" s="83"/>
      <c r="DG101" s="83"/>
      <c r="DH101" s="83"/>
      <c r="DI101" s="83"/>
      <c r="DJ101" s="83"/>
      <c r="DK101" s="83"/>
      <c r="DL101" s="83"/>
      <c r="DM101" s="83"/>
      <c r="DN101" s="83"/>
      <c r="DO101" s="83"/>
      <c r="DP101" s="83"/>
      <c r="DQ101" s="83"/>
      <c r="DR101" s="83"/>
      <c r="DS101" s="83"/>
      <c r="DT101" s="83"/>
    </row>
    <row r="102" ht="12.75" customHeight="1">
      <c r="A102" s="81"/>
      <c r="B102" s="81"/>
      <c r="C102" s="81"/>
      <c r="D102" s="81">
        <v>3.0</v>
      </c>
      <c r="E102" s="81"/>
      <c r="F102" s="115" t="s">
        <v>64</v>
      </c>
      <c r="G102" s="107"/>
      <c r="H102" s="117">
        <f t="shared" si="98"/>
        <v>0</v>
      </c>
      <c r="I102" s="117">
        <f t="shared" si="99"/>
        <v>9875</v>
      </c>
      <c r="J102" s="117">
        <f t="shared" si="100"/>
        <v>-9875</v>
      </c>
      <c r="K102" s="118">
        <f t="shared" si="101"/>
        <v>-1</v>
      </c>
      <c r="L102" s="117">
        <f t="shared" si="102"/>
        <v>0</v>
      </c>
      <c r="M102" s="117">
        <f t="shared" si="103"/>
        <v>0</v>
      </c>
      <c r="N102" s="118">
        <f t="shared" si="104"/>
        <v>0</v>
      </c>
      <c r="O102" s="117" t="str">
        <f t="shared" si="105"/>
        <v/>
      </c>
      <c r="P102" s="117">
        <f t="shared" si="106"/>
        <v>0</v>
      </c>
      <c r="Q102" s="118">
        <f t="shared" si="107"/>
        <v>0</v>
      </c>
      <c r="R102" s="128"/>
      <c r="S102" s="117">
        <f t="shared" ref="S102:AR102" si="112">S23+S32+S41+S50+S59+S68+S77+S86</f>
        <v>0</v>
      </c>
      <c r="T102" s="117">
        <f t="shared" si="112"/>
        <v>0</v>
      </c>
      <c r="U102" s="117">
        <f t="shared" si="112"/>
        <v>0</v>
      </c>
      <c r="V102" s="117">
        <f t="shared" si="112"/>
        <v>0</v>
      </c>
      <c r="W102" s="117">
        <f t="shared" si="112"/>
        <v>0</v>
      </c>
      <c r="X102" s="117">
        <f t="shared" si="112"/>
        <v>0</v>
      </c>
      <c r="Y102" s="117">
        <f t="shared" si="112"/>
        <v>0</v>
      </c>
      <c r="Z102" s="117">
        <f t="shared" si="112"/>
        <v>0</v>
      </c>
      <c r="AA102" s="117">
        <f t="shared" si="112"/>
        <v>0</v>
      </c>
      <c r="AB102" s="117">
        <f t="shared" si="112"/>
        <v>0</v>
      </c>
      <c r="AC102" s="117">
        <f t="shared" si="112"/>
        <v>0</v>
      </c>
      <c r="AD102" s="117">
        <f t="shared" si="112"/>
        <v>0</v>
      </c>
      <c r="AE102" s="117">
        <f t="shared" si="112"/>
        <v>55130.37</v>
      </c>
      <c r="AF102" s="117">
        <f t="shared" si="112"/>
        <v>9875</v>
      </c>
      <c r="AG102" s="117">
        <f t="shared" si="112"/>
        <v>9875</v>
      </c>
      <c r="AH102" s="117">
        <f t="shared" si="112"/>
        <v>10275</v>
      </c>
      <c r="AI102" s="117">
        <f t="shared" si="112"/>
        <v>9875</v>
      </c>
      <c r="AJ102" s="117">
        <f t="shared" si="112"/>
        <v>9875</v>
      </c>
      <c r="AK102" s="117">
        <f t="shared" si="112"/>
        <v>9875</v>
      </c>
      <c r="AL102" s="117">
        <f t="shared" si="112"/>
        <v>10275</v>
      </c>
      <c r="AM102" s="117">
        <f t="shared" si="112"/>
        <v>9875</v>
      </c>
      <c r="AN102" s="117">
        <f t="shared" si="112"/>
        <v>9875</v>
      </c>
      <c r="AO102" s="117">
        <f t="shared" si="112"/>
        <v>9875</v>
      </c>
      <c r="AP102" s="117">
        <f t="shared" si="112"/>
        <v>9875</v>
      </c>
      <c r="AQ102" s="117">
        <f t="shared" si="112"/>
        <v>10275</v>
      </c>
      <c r="AR102" s="108">
        <f t="shared" si="112"/>
        <v>119700</v>
      </c>
      <c r="AS102" s="108">
        <f t="shared" si="109"/>
        <v>-64569.63</v>
      </c>
      <c r="AT102" s="109">
        <f t="shared" si="110"/>
        <v>-0.5394288221</v>
      </c>
      <c r="AU102" s="108"/>
      <c r="AV102" s="108"/>
      <c r="AW102" s="108"/>
      <c r="AX102" s="108"/>
      <c r="AY102" s="108"/>
      <c r="AZ102" s="108"/>
      <c r="BA102" s="108"/>
      <c r="BB102" s="108"/>
      <c r="BC102" s="108"/>
      <c r="BD102" s="108"/>
      <c r="BE102" s="108"/>
      <c r="BF102" s="108"/>
      <c r="BG102" s="108"/>
      <c r="BH102" s="108"/>
      <c r="BI102" s="109"/>
      <c r="BJ102" s="128"/>
      <c r="BK102" s="117">
        <f t="shared" si="111"/>
        <v>119700</v>
      </c>
      <c r="BL102" s="128"/>
      <c r="BM102" s="129"/>
      <c r="BN102" s="83"/>
      <c r="BO102" s="83"/>
      <c r="BP102" s="83"/>
      <c r="BQ102" s="83"/>
      <c r="BR102" s="83"/>
      <c r="BS102" s="83"/>
      <c r="BT102" s="83"/>
      <c r="BU102" s="83"/>
      <c r="BV102" s="83"/>
      <c r="BW102" s="83"/>
      <c r="BX102" s="83"/>
      <c r="BY102" s="83"/>
      <c r="BZ102" s="83"/>
      <c r="CA102" s="83"/>
      <c r="CB102" s="83"/>
      <c r="CC102" s="83"/>
      <c r="CD102" s="83"/>
      <c r="CE102" s="83"/>
      <c r="CF102" s="83"/>
      <c r="CG102" s="83"/>
      <c r="CH102" s="83"/>
      <c r="CI102" s="83"/>
      <c r="CJ102" s="83"/>
      <c r="CK102" s="83"/>
      <c r="CL102" s="83"/>
      <c r="CM102" s="83"/>
      <c r="CN102" s="83"/>
      <c r="CO102" s="83"/>
      <c r="CP102" s="83"/>
      <c r="CQ102" s="83"/>
      <c r="CR102" s="83"/>
      <c r="CS102" s="83"/>
      <c r="CT102" s="83"/>
      <c r="CU102" s="83"/>
      <c r="CV102" s="83"/>
      <c r="CW102" s="83"/>
      <c r="CX102" s="83"/>
      <c r="CY102" s="83"/>
      <c r="CZ102" s="83"/>
      <c r="DA102" s="83"/>
      <c r="DB102" s="83"/>
      <c r="DC102" s="83"/>
      <c r="DD102" s="83"/>
      <c r="DE102" s="83"/>
      <c r="DF102" s="83"/>
      <c r="DG102" s="83"/>
      <c r="DH102" s="83"/>
      <c r="DI102" s="83"/>
      <c r="DJ102" s="83"/>
      <c r="DK102" s="83"/>
      <c r="DL102" s="83"/>
      <c r="DM102" s="83"/>
      <c r="DN102" s="83"/>
      <c r="DO102" s="83"/>
      <c r="DP102" s="83"/>
      <c r="DQ102" s="83"/>
      <c r="DR102" s="83"/>
      <c r="DS102" s="83"/>
      <c r="DT102" s="83"/>
    </row>
    <row r="103" ht="12.75" customHeight="1">
      <c r="A103" s="81"/>
      <c r="B103" s="81"/>
      <c r="C103" s="81"/>
      <c r="D103" s="81">
        <v>4.0</v>
      </c>
      <c r="E103" s="81"/>
      <c r="F103" s="115" t="s">
        <v>61</v>
      </c>
      <c r="G103" s="107"/>
      <c r="H103" s="117">
        <f t="shared" si="98"/>
        <v>0</v>
      </c>
      <c r="I103" s="117">
        <f t="shared" si="99"/>
        <v>3500</v>
      </c>
      <c r="J103" s="117">
        <f t="shared" si="100"/>
        <v>-3500</v>
      </c>
      <c r="K103" s="118">
        <f t="shared" si="101"/>
        <v>-1</v>
      </c>
      <c r="L103" s="117">
        <f t="shared" si="102"/>
        <v>0</v>
      </c>
      <c r="M103" s="117">
        <f t="shared" si="103"/>
        <v>0</v>
      </c>
      <c r="N103" s="118">
        <f t="shared" si="104"/>
        <v>0</v>
      </c>
      <c r="O103" s="117" t="str">
        <f t="shared" si="105"/>
        <v/>
      </c>
      <c r="P103" s="117">
        <f t="shared" si="106"/>
        <v>0</v>
      </c>
      <c r="Q103" s="118">
        <f t="shared" si="107"/>
        <v>0</v>
      </c>
      <c r="R103" s="128"/>
      <c r="S103" s="117">
        <f t="shared" ref="S103:AR103" si="113">S24+S33+S42+S51+S60+S69+S78+S87</f>
        <v>0</v>
      </c>
      <c r="T103" s="117">
        <f t="shared" si="113"/>
        <v>0</v>
      </c>
      <c r="U103" s="117">
        <f t="shared" si="113"/>
        <v>0</v>
      </c>
      <c r="V103" s="117">
        <f t="shared" si="113"/>
        <v>0</v>
      </c>
      <c r="W103" s="117">
        <f t="shared" si="113"/>
        <v>0</v>
      </c>
      <c r="X103" s="117">
        <f t="shared" si="113"/>
        <v>0</v>
      </c>
      <c r="Y103" s="117">
        <f t="shared" si="113"/>
        <v>0</v>
      </c>
      <c r="Z103" s="117">
        <f t="shared" si="113"/>
        <v>0</v>
      </c>
      <c r="AA103" s="117">
        <f t="shared" si="113"/>
        <v>0</v>
      </c>
      <c r="AB103" s="117">
        <f t="shared" si="113"/>
        <v>0</v>
      </c>
      <c r="AC103" s="117">
        <f t="shared" si="113"/>
        <v>0</v>
      </c>
      <c r="AD103" s="117">
        <f t="shared" si="113"/>
        <v>0</v>
      </c>
      <c r="AE103" s="117">
        <f t="shared" si="113"/>
        <v>8213.15</v>
      </c>
      <c r="AF103" s="117">
        <f t="shared" si="113"/>
        <v>3500</v>
      </c>
      <c r="AG103" s="117">
        <f t="shared" si="113"/>
        <v>3500</v>
      </c>
      <c r="AH103" s="117">
        <f t="shared" si="113"/>
        <v>3500</v>
      </c>
      <c r="AI103" s="117">
        <f t="shared" si="113"/>
        <v>3500</v>
      </c>
      <c r="AJ103" s="117">
        <f t="shared" si="113"/>
        <v>3500</v>
      </c>
      <c r="AK103" s="117">
        <f t="shared" si="113"/>
        <v>3500</v>
      </c>
      <c r="AL103" s="117">
        <f t="shared" si="113"/>
        <v>3500</v>
      </c>
      <c r="AM103" s="117">
        <f t="shared" si="113"/>
        <v>3500</v>
      </c>
      <c r="AN103" s="117">
        <f t="shared" si="113"/>
        <v>3500</v>
      </c>
      <c r="AO103" s="117">
        <f t="shared" si="113"/>
        <v>3500</v>
      </c>
      <c r="AP103" s="117">
        <f t="shared" si="113"/>
        <v>3500</v>
      </c>
      <c r="AQ103" s="117">
        <f t="shared" si="113"/>
        <v>3500</v>
      </c>
      <c r="AR103" s="108">
        <f t="shared" si="113"/>
        <v>42000</v>
      </c>
      <c r="AS103" s="108">
        <f t="shared" si="109"/>
        <v>-33786.85</v>
      </c>
      <c r="AT103" s="109">
        <f t="shared" si="110"/>
        <v>-0.8044488095</v>
      </c>
      <c r="AU103" s="108"/>
      <c r="AV103" s="108"/>
      <c r="AW103" s="108"/>
      <c r="AX103" s="108"/>
      <c r="AY103" s="108"/>
      <c r="AZ103" s="108"/>
      <c r="BA103" s="108"/>
      <c r="BB103" s="108"/>
      <c r="BC103" s="108"/>
      <c r="BD103" s="108"/>
      <c r="BE103" s="108"/>
      <c r="BF103" s="108"/>
      <c r="BG103" s="108"/>
      <c r="BH103" s="108"/>
      <c r="BI103" s="109"/>
      <c r="BJ103" s="128"/>
      <c r="BK103" s="117">
        <f t="shared" si="111"/>
        <v>42000</v>
      </c>
      <c r="BL103" s="128"/>
      <c r="BM103" s="129"/>
      <c r="BN103" s="83"/>
      <c r="BO103" s="83"/>
      <c r="BP103" s="83"/>
      <c r="BQ103" s="83"/>
      <c r="BR103" s="83"/>
      <c r="BS103" s="83"/>
      <c r="BT103" s="83"/>
      <c r="BU103" s="83"/>
      <c r="BV103" s="83"/>
      <c r="BW103" s="83"/>
      <c r="BX103" s="83"/>
      <c r="BY103" s="83"/>
      <c r="BZ103" s="83"/>
      <c r="CA103" s="83"/>
      <c r="CB103" s="83"/>
      <c r="CC103" s="83"/>
      <c r="CD103" s="83"/>
      <c r="CE103" s="83"/>
      <c r="CF103" s="83"/>
      <c r="CG103" s="83"/>
      <c r="CH103" s="83"/>
      <c r="CI103" s="83"/>
      <c r="CJ103" s="83"/>
      <c r="CK103" s="83"/>
      <c r="CL103" s="83"/>
      <c r="CM103" s="83"/>
      <c r="CN103" s="83"/>
      <c r="CO103" s="83"/>
      <c r="CP103" s="83"/>
      <c r="CQ103" s="83"/>
      <c r="CR103" s="83"/>
      <c r="CS103" s="83"/>
      <c r="CT103" s="83"/>
      <c r="CU103" s="83"/>
      <c r="CV103" s="83"/>
      <c r="CW103" s="83"/>
      <c r="CX103" s="83"/>
      <c r="CY103" s="83"/>
      <c r="CZ103" s="83"/>
      <c r="DA103" s="83"/>
      <c r="DB103" s="83"/>
      <c r="DC103" s="83"/>
      <c r="DD103" s="83"/>
      <c r="DE103" s="83"/>
      <c r="DF103" s="83"/>
      <c r="DG103" s="83"/>
      <c r="DH103" s="83"/>
      <c r="DI103" s="83"/>
      <c r="DJ103" s="83"/>
      <c r="DK103" s="83"/>
      <c r="DL103" s="83"/>
      <c r="DM103" s="83"/>
      <c r="DN103" s="83"/>
      <c r="DO103" s="83"/>
      <c r="DP103" s="83"/>
      <c r="DQ103" s="83"/>
      <c r="DR103" s="83"/>
      <c r="DS103" s="83"/>
      <c r="DT103" s="83"/>
    </row>
    <row r="104" ht="12.75" customHeight="1">
      <c r="A104" s="81"/>
      <c r="B104" s="81"/>
      <c r="C104" s="81"/>
      <c r="D104" s="81">
        <v>5.0</v>
      </c>
      <c r="E104" s="81"/>
      <c r="F104" s="115" t="s">
        <v>101</v>
      </c>
      <c r="G104" s="107"/>
      <c r="H104" s="117">
        <f t="shared" si="98"/>
        <v>0</v>
      </c>
      <c r="I104" s="117">
        <f t="shared" si="99"/>
        <v>7585</v>
      </c>
      <c r="J104" s="117">
        <f t="shared" si="100"/>
        <v>-7585</v>
      </c>
      <c r="K104" s="118">
        <f t="shared" si="101"/>
        <v>-1</v>
      </c>
      <c r="L104" s="117">
        <f t="shared" si="102"/>
        <v>0</v>
      </c>
      <c r="M104" s="117">
        <f t="shared" si="103"/>
        <v>0</v>
      </c>
      <c r="N104" s="118">
        <f t="shared" si="104"/>
        <v>0</v>
      </c>
      <c r="O104" s="117" t="str">
        <f t="shared" si="105"/>
        <v/>
      </c>
      <c r="P104" s="117">
        <f t="shared" si="106"/>
        <v>0</v>
      </c>
      <c r="Q104" s="118">
        <f t="shared" si="107"/>
        <v>0</v>
      </c>
      <c r="R104" s="128"/>
      <c r="S104" s="117">
        <f t="shared" ref="S104:AR104" si="114">S25+S34+S43+S52+S61+S70+S79+S88</f>
        <v>0</v>
      </c>
      <c r="T104" s="117">
        <f t="shared" si="114"/>
        <v>0</v>
      </c>
      <c r="U104" s="117">
        <f t="shared" si="114"/>
        <v>0</v>
      </c>
      <c r="V104" s="117">
        <f t="shared" si="114"/>
        <v>0</v>
      </c>
      <c r="W104" s="117">
        <f t="shared" si="114"/>
        <v>0</v>
      </c>
      <c r="X104" s="117">
        <f t="shared" si="114"/>
        <v>0</v>
      </c>
      <c r="Y104" s="117">
        <f t="shared" si="114"/>
        <v>0</v>
      </c>
      <c r="Z104" s="117">
        <f t="shared" si="114"/>
        <v>0</v>
      </c>
      <c r="AA104" s="117">
        <f t="shared" si="114"/>
        <v>0</v>
      </c>
      <c r="AB104" s="117">
        <f t="shared" si="114"/>
        <v>0</v>
      </c>
      <c r="AC104" s="117">
        <f t="shared" si="114"/>
        <v>0</v>
      </c>
      <c r="AD104" s="117">
        <f t="shared" si="114"/>
        <v>0</v>
      </c>
      <c r="AE104" s="117">
        <f t="shared" si="114"/>
        <v>4929.24</v>
      </c>
      <c r="AF104" s="117">
        <f t="shared" si="114"/>
        <v>3300</v>
      </c>
      <c r="AG104" s="117">
        <f t="shared" si="114"/>
        <v>3685</v>
      </c>
      <c r="AH104" s="117">
        <f t="shared" si="114"/>
        <v>3300</v>
      </c>
      <c r="AI104" s="117">
        <f t="shared" si="114"/>
        <v>4950</v>
      </c>
      <c r="AJ104" s="117">
        <f t="shared" si="114"/>
        <v>3300</v>
      </c>
      <c r="AK104" s="117">
        <f t="shared" si="114"/>
        <v>3300</v>
      </c>
      <c r="AL104" s="117">
        <f t="shared" si="114"/>
        <v>5098</v>
      </c>
      <c r="AM104" s="117">
        <f t="shared" si="114"/>
        <v>3738</v>
      </c>
      <c r="AN104" s="117">
        <f t="shared" si="114"/>
        <v>7572</v>
      </c>
      <c r="AO104" s="117">
        <f t="shared" si="114"/>
        <v>7585</v>
      </c>
      <c r="AP104" s="117">
        <f t="shared" si="114"/>
        <v>3300</v>
      </c>
      <c r="AQ104" s="117">
        <f t="shared" si="114"/>
        <v>3850</v>
      </c>
      <c r="AR104" s="108">
        <f t="shared" si="114"/>
        <v>52978</v>
      </c>
      <c r="AS104" s="108">
        <f t="shared" si="109"/>
        <v>-48048.76</v>
      </c>
      <c r="AT104" s="109">
        <f t="shared" si="110"/>
        <v>-0.90695685</v>
      </c>
      <c r="AU104" s="108"/>
      <c r="AV104" s="108"/>
      <c r="AW104" s="108"/>
      <c r="AX104" s="108"/>
      <c r="AY104" s="108"/>
      <c r="AZ104" s="108"/>
      <c r="BA104" s="108"/>
      <c r="BB104" s="108"/>
      <c r="BC104" s="108"/>
      <c r="BD104" s="108"/>
      <c r="BE104" s="108"/>
      <c r="BF104" s="108"/>
      <c r="BG104" s="108"/>
      <c r="BH104" s="108"/>
      <c r="BI104" s="109"/>
      <c r="BJ104" s="128"/>
      <c r="BK104" s="117">
        <f t="shared" si="111"/>
        <v>52978</v>
      </c>
      <c r="BL104" s="128"/>
      <c r="BM104" s="129"/>
      <c r="BN104" s="83"/>
      <c r="BO104" s="83"/>
      <c r="BP104" s="83"/>
      <c r="BQ104" s="83"/>
      <c r="BR104" s="83"/>
      <c r="BS104" s="83"/>
      <c r="BT104" s="83"/>
      <c r="BU104" s="83"/>
      <c r="BV104" s="83"/>
      <c r="BW104" s="83"/>
      <c r="BX104" s="83"/>
      <c r="BY104" s="83"/>
      <c r="BZ104" s="83"/>
      <c r="CA104" s="83"/>
      <c r="CB104" s="83"/>
      <c r="CC104" s="83"/>
      <c r="CD104" s="83"/>
      <c r="CE104" s="83"/>
      <c r="CF104" s="83"/>
      <c r="CG104" s="83"/>
      <c r="CH104" s="83"/>
      <c r="CI104" s="83"/>
      <c r="CJ104" s="83"/>
      <c r="CK104" s="83"/>
      <c r="CL104" s="83"/>
      <c r="CM104" s="83"/>
      <c r="CN104" s="83"/>
      <c r="CO104" s="83"/>
      <c r="CP104" s="83"/>
      <c r="CQ104" s="83"/>
      <c r="CR104" s="83"/>
      <c r="CS104" s="83"/>
      <c r="CT104" s="83"/>
      <c r="CU104" s="83"/>
      <c r="CV104" s="83"/>
      <c r="CW104" s="83"/>
      <c r="CX104" s="83"/>
      <c r="CY104" s="83"/>
      <c r="CZ104" s="83"/>
      <c r="DA104" s="83"/>
      <c r="DB104" s="83"/>
      <c r="DC104" s="83"/>
      <c r="DD104" s="83"/>
      <c r="DE104" s="83"/>
      <c r="DF104" s="83"/>
      <c r="DG104" s="83"/>
      <c r="DH104" s="83"/>
      <c r="DI104" s="83"/>
      <c r="DJ104" s="83"/>
      <c r="DK104" s="83"/>
      <c r="DL104" s="83"/>
      <c r="DM104" s="83"/>
      <c r="DN104" s="83"/>
      <c r="DO104" s="83"/>
      <c r="DP104" s="83"/>
      <c r="DQ104" s="83"/>
      <c r="DR104" s="83"/>
      <c r="DS104" s="83"/>
      <c r="DT104" s="83"/>
    </row>
    <row r="105" ht="12.75" customHeight="1">
      <c r="A105" s="113"/>
      <c r="B105" s="113"/>
      <c r="C105" s="113"/>
      <c r="D105" s="113">
        <v>6.0</v>
      </c>
      <c r="E105" s="113"/>
      <c r="F105" s="115" t="s">
        <v>53</v>
      </c>
      <c r="G105" s="116"/>
      <c r="H105" s="117">
        <f t="shared" si="98"/>
        <v>0</v>
      </c>
      <c r="I105" s="117">
        <f t="shared" si="99"/>
        <v>550</v>
      </c>
      <c r="J105" s="117">
        <f t="shared" si="100"/>
        <v>-550</v>
      </c>
      <c r="K105" s="118">
        <f t="shared" si="101"/>
        <v>-1</v>
      </c>
      <c r="L105" s="117">
        <f t="shared" si="102"/>
        <v>0</v>
      </c>
      <c r="M105" s="117">
        <f t="shared" si="103"/>
        <v>0</v>
      </c>
      <c r="N105" s="118">
        <f t="shared" si="104"/>
        <v>0</v>
      </c>
      <c r="O105" s="117" t="str">
        <f t="shared" si="105"/>
        <v/>
      </c>
      <c r="P105" s="117">
        <f t="shared" si="106"/>
        <v>0</v>
      </c>
      <c r="Q105" s="118">
        <f t="shared" si="107"/>
        <v>0</v>
      </c>
      <c r="R105" s="130"/>
      <c r="S105" s="117">
        <f t="shared" ref="S105:AR105" si="115">S26+S35+S44+S53+S62+S71+S80+S89</f>
        <v>0</v>
      </c>
      <c r="T105" s="117">
        <f t="shared" si="115"/>
        <v>0</v>
      </c>
      <c r="U105" s="117">
        <f t="shared" si="115"/>
        <v>0</v>
      </c>
      <c r="V105" s="117">
        <f t="shared" si="115"/>
        <v>0</v>
      </c>
      <c r="W105" s="117">
        <f t="shared" si="115"/>
        <v>0</v>
      </c>
      <c r="X105" s="117">
        <f t="shared" si="115"/>
        <v>0</v>
      </c>
      <c r="Y105" s="117">
        <f t="shared" si="115"/>
        <v>0</v>
      </c>
      <c r="Z105" s="117">
        <f t="shared" si="115"/>
        <v>0</v>
      </c>
      <c r="AA105" s="117">
        <f t="shared" si="115"/>
        <v>0</v>
      </c>
      <c r="AB105" s="117">
        <f t="shared" si="115"/>
        <v>0</v>
      </c>
      <c r="AC105" s="117">
        <f t="shared" si="115"/>
        <v>0</v>
      </c>
      <c r="AD105" s="117">
        <f t="shared" si="115"/>
        <v>0</v>
      </c>
      <c r="AE105" s="117">
        <f t="shared" si="115"/>
        <v>31250.37</v>
      </c>
      <c r="AF105" s="117">
        <f t="shared" si="115"/>
        <v>0</v>
      </c>
      <c r="AG105" s="117">
        <f t="shared" si="115"/>
        <v>0</v>
      </c>
      <c r="AH105" s="117">
        <f t="shared" si="115"/>
        <v>11550</v>
      </c>
      <c r="AI105" s="117">
        <f t="shared" si="115"/>
        <v>0</v>
      </c>
      <c r="AJ105" s="117">
        <f t="shared" si="115"/>
        <v>0</v>
      </c>
      <c r="AK105" s="117">
        <f t="shared" si="115"/>
        <v>550</v>
      </c>
      <c r="AL105" s="117">
        <f t="shared" si="115"/>
        <v>0</v>
      </c>
      <c r="AM105" s="117">
        <f t="shared" si="115"/>
        <v>0</v>
      </c>
      <c r="AN105" s="117">
        <f t="shared" si="115"/>
        <v>0</v>
      </c>
      <c r="AO105" s="117">
        <f t="shared" si="115"/>
        <v>550</v>
      </c>
      <c r="AP105" s="117">
        <f t="shared" si="115"/>
        <v>27500</v>
      </c>
      <c r="AQ105" s="117">
        <f t="shared" si="115"/>
        <v>5500</v>
      </c>
      <c r="AR105" s="108">
        <f t="shared" si="115"/>
        <v>45650</v>
      </c>
      <c r="AS105" s="108">
        <f t="shared" si="109"/>
        <v>-14399.63</v>
      </c>
      <c r="AT105" s="109">
        <f t="shared" si="110"/>
        <v>-0.3154354874</v>
      </c>
      <c r="AU105" s="117"/>
      <c r="AV105" s="117"/>
      <c r="AW105" s="117"/>
      <c r="AX105" s="117"/>
      <c r="AY105" s="117"/>
      <c r="AZ105" s="117"/>
      <c r="BA105" s="117"/>
      <c r="BB105" s="117"/>
      <c r="BC105" s="117"/>
      <c r="BD105" s="117"/>
      <c r="BE105" s="117"/>
      <c r="BF105" s="117"/>
      <c r="BG105" s="117"/>
      <c r="BH105" s="117"/>
      <c r="BI105" s="118"/>
      <c r="BJ105" s="130"/>
      <c r="BK105" s="117">
        <f t="shared" si="111"/>
        <v>45650</v>
      </c>
      <c r="BL105" s="130"/>
      <c r="BM105" s="131"/>
      <c r="BN105" s="80"/>
      <c r="BO105" s="80"/>
      <c r="BP105" s="80"/>
      <c r="BQ105" s="80"/>
      <c r="BR105" s="80"/>
      <c r="BS105" s="80"/>
      <c r="BT105" s="80"/>
      <c r="BU105" s="80"/>
      <c r="BV105" s="80"/>
      <c r="BW105" s="80"/>
      <c r="BX105" s="80"/>
      <c r="BY105" s="80"/>
      <c r="BZ105" s="80"/>
      <c r="CA105" s="80"/>
      <c r="CB105" s="80"/>
      <c r="CC105" s="80"/>
      <c r="CD105" s="80"/>
      <c r="CE105" s="80"/>
      <c r="CF105" s="80"/>
      <c r="CG105" s="80"/>
      <c r="CH105" s="80"/>
      <c r="CI105" s="80"/>
      <c r="CJ105" s="80"/>
      <c r="CK105" s="80"/>
      <c r="CL105" s="80"/>
      <c r="CM105" s="80"/>
      <c r="CN105" s="80"/>
      <c r="CO105" s="80"/>
      <c r="CP105" s="80"/>
      <c r="CQ105" s="80"/>
      <c r="CR105" s="80"/>
      <c r="CS105" s="80"/>
      <c r="CT105" s="80"/>
      <c r="CU105" s="80"/>
      <c r="CV105" s="80"/>
      <c r="CW105" s="80"/>
      <c r="CX105" s="80"/>
      <c r="CY105" s="80"/>
      <c r="CZ105" s="80"/>
      <c r="DA105" s="80"/>
      <c r="DB105" s="80"/>
      <c r="DC105" s="80"/>
      <c r="DD105" s="80"/>
      <c r="DE105" s="80"/>
      <c r="DF105" s="80"/>
      <c r="DG105" s="80"/>
      <c r="DH105" s="80"/>
      <c r="DI105" s="80"/>
      <c r="DJ105" s="80"/>
      <c r="DK105" s="80"/>
      <c r="DL105" s="80"/>
      <c r="DM105" s="80"/>
      <c r="DN105" s="80"/>
      <c r="DO105" s="80"/>
      <c r="DP105" s="80"/>
      <c r="DQ105" s="80"/>
      <c r="DR105" s="80"/>
      <c r="DS105" s="80"/>
      <c r="DT105" s="80"/>
    </row>
    <row r="106" ht="12.75" customHeight="1">
      <c r="A106" s="113"/>
      <c r="B106" s="113"/>
      <c r="C106" s="113"/>
      <c r="D106" s="113">
        <v>7.0</v>
      </c>
      <c r="E106" s="113"/>
      <c r="F106" s="115" t="s">
        <v>84</v>
      </c>
      <c r="G106" s="116"/>
      <c r="H106" s="117">
        <f t="shared" si="98"/>
        <v>0</v>
      </c>
      <c r="I106" s="117">
        <f t="shared" si="99"/>
        <v>0</v>
      </c>
      <c r="J106" s="117">
        <f t="shared" si="100"/>
        <v>0</v>
      </c>
      <c r="K106" s="118">
        <f t="shared" si="101"/>
        <v>0</v>
      </c>
      <c r="L106" s="117">
        <f t="shared" si="102"/>
        <v>0</v>
      </c>
      <c r="M106" s="117">
        <f t="shared" si="103"/>
        <v>0</v>
      </c>
      <c r="N106" s="118">
        <f t="shared" si="104"/>
        <v>0</v>
      </c>
      <c r="O106" s="117" t="str">
        <f t="shared" si="105"/>
        <v/>
      </c>
      <c r="P106" s="117">
        <f t="shared" si="106"/>
        <v>0</v>
      </c>
      <c r="Q106" s="118">
        <f t="shared" si="107"/>
        <v>0</v>
      </c>
      <c r="R106" s="130"/>
      <c r="S106" s="117">
        <f t="shared" ref="S106:AR106" si="116">S27+S36+S45+S54+S63+S72+S81+S90</f>
        <v>0</v>
      </c>
      <c r="T106" s="117">
        <f t="shared" si="116"/>
        <v>0</v>
      </c>
      <c r="U106" s="117">
        <f t="shared" si="116"/>
        <v>0</v>
      </c>
      <c r="V106" s="117">
        <f t="shared" si="116"/>
        <v>0</v>
      </c>
      <c r="W106" s="117">
        <f t="shared" si="116"/>
        <v>0</v>
      </c>
      <c r="X106" s="117">
        <f t="shared" si="116"/>
        <v>0</v>
      </c>
      <c r="Y106" s="117">
        <f t="shared" si="116"/>
        <v>0</v>
      </c>
      <c r="Z106" s="117">
        <f t="shared" si="116"/>
        <v>0</v>
      </c>
      <c r="AA106" s="117">
        <f t="shared" si="116"/>
        <v>0</v>
      </c>
      <c r="AB106" s="117">
        <f t="shared" si="116"/>
        <v>0</v>
      </c>
      <c r="AC106" s="117">
        <f t="shared" si="116"/>
        <v>0</v>
      </c>
      <c r="AD106" s="117">
        <f t="shared" si="116"/>
        <v>0</v>
      </c>
      <c r="AE106" s="117">
        <f t="shared" si="116"/>
        <v>73852.99</v>
      </c>
      <c r="AF106" s="117">
        <f t="shared" si="116"/>
        <v>0</v>
      </c>
      <c r="AG106" s="117">
        <f t="shared" si="116"/>
        <v>0</v>
      </c>
      <c r="AH106" s="117">
        <f t="shared" si="116"/>
        <v>0</v>
      </c>
      <c r="AI106" s="117">
        <f t="shared" si="116"/>
        <v>0</v>
      </c>
      <c r="AJ106" s="117">
        <f t="shared" si="116"/>
        <v>0</v>
      </c>
      <c r="AK106" s="117">
        <f t="shared" si="116"/>
        <v>0</v>
      </c>
      <c r="AL106" s="117">
        <f t="shared" si="116"/>
        <v>0</v>
      </c>
      <c r="AM106" s="117">
        <f t="shared" si="116"/>
        <v>0</v>
      </c>
      <c r="AN106" s="117">
        <f t="shared" si="116"/>
        <v>0</v>
      </c>
      <c r="AO106" s="117">
        <f t="shared" si="116"/>
        <v>0</v>
      </c>
      <c r="AP106" s="117">
        <f t="shared" si="116"/>
        <v>0</v>
      </c>
      <c r="AQ106" s="117">
        <f t="shared" si="116"/>
        <v>0</v>
      </c>
      <c r="AR106" s="108">
        <f t="shared" si="116"/>
        <v>0</v>
      </c>
      <c r="AS106" s="108">
        <f t="shared" si="109"/>
        <v>73852.99</v>
      </c>
      <c r="AT106" s="109">
        <f t="shared" si="110"/>
        <v>0</v>
      </c>
      <c r="AU106" s="117"/>
      <c r="AV106" s="117"/>
      <c r="AW106" s="117"/>
      <c r="AX106" s="117"/>
      <c r="AY106" s="117"/>
      <c r="AZ106" s="117"/>
      <c r="BA106" s="117"/>
      <c r="BB106" s="117"/>
      <c r="BC106" s="117"/>
      <c r="BD106" s="117"/>
      <c r="BE106" s="117"/>
      <c r="BF106" s="117"/>
      <c r="BG106" s="117"/>
      <c r="BH106" s="117"/>
      <c r="BI106" s="118"/>
      <c r="BJ106" s="130"/>
      <c r="BK106" s="117">
        <f t="shared" si="111"/>
        <v>0</v>
      </c>
      <c r="BL106" s="130"/>
      <c r="BM106" s="131"/>
      <c r="BN106" s="80"/>
      <c r="BO106" s="80"/>
      <c r="BP106" s="80"/>
      <c r="BQ106" s="80"/>
      <c r="BR106" s="80"/>
      <c r="BS106" s="80"/>
      <c r="BT106" s="80"/>
      <c r="BU106" s="80"/>
      <c r="BV106" s="80"/>
      <c r="BW106" s="80"/>
      <c r="BX106" s="80"/>
      <c r="BY106" s="80"/>
      <c r="BZ106" s="80"/>
      <c r="CA106" s="80"/>
      <c r="CB106" s="80"/>
      <c r="CC106" s="80"/>
      <c r="CD106" s="80"/>
      <c r="CE106" s="80"/>
      <c r="CF106" s="80"/>
      <c r="CG106" s="80"/>
      <c r="CH106" s="80"/>
      <c r="CI106" s="80"/>
      <c r="CJ106" s="80"/>
      <c r="CK106" s="80"/>
      <c r="CL106" s="80"/>
      <c r="CM106" s="80"/>
      <c r="CN106" s="80"/>
      <c r="CO106" s="80"/>
      <c r="CP106" s="80"/>
      <c r="CQ106" s="80"/>
      <c r="CR106" s="80"/>
      <c r="CS106" s="80"/>
      <c r="CT106" s="80"/>
      <c r="CU106" s="80"/>
      <c r="CV106" s="80"/>
      <c r="CW106" s="80"/>
      <c r="CX106" s="80"/>
      <c r="CY106" s="80"/>
      <c r="CZ106" s="80"/>
      <c r="DA106" s="80"/>
      <c r="DB106" s="80"/>
      <c r="DC106" s="80"/>
      <c r="DD106" s="80"/>
      <c r="DE106" s="80"/>
      <c r="DF106" s="80"/>
      <c r="DG106" s="80"/>
      <c r="DH106" s="80"/>
      <c r="DI106" s="80"/>
      <c r="DJ106" s="80"/>
      <c r="DK106" s="80"/>
      <c r="DL106" s="80"/>
      <c r="DM106" s="80"/>
      <c r="DN106" s="80"/>
      <c r="DO106" s="80"/>
      <c r="DP106" s="80"/>
      <c r="DQ106" s="80"/>
      <c r="DR106" s="80"/>
      <c r="DS106" s="80"/>
      <c r="DT106" s="80"/>
    </row>
    <row r="107" ht="12.75" customHeight="1">
      <c r="A107" s="113"/>
      <c r="B107" s="113"/>
      <c r="C107" s="113"/>
      <c r="D107" s="113">
        <v>8.0</v>
      </c>
      <c r="E107" s="113"/>
      <c r="F107" s="115" t="s">
        <v>205</v>
      </c>
      <c r="G107" s="116"/>
      <c r="H107" s="117">
        <f t="shared" si="98"/>
        <v>0</v>
      </c>
      <c r="I107" s="117">
        <f t="shared" si="99"/>
        <v>0</v>
      </c>
      <c r="J107" s="117">
        <f t="shared" si="100"/>
        <v>0</v>
      </c>
      <c r="K107" s="118">
        <f t="shared" si="101"/>
        <v>0</v>
      </c>
      <c r="L107" s="117">
        <f t="shared" si="102"/>
        <v>0</v>
      </c>
      <c r="M107" s="117">
        <f t="shared" si="103"/>
        <v>0</v>
      </c>
      <c r="N107" s="118">
        <f t="shared" si="104"/>
        <v>0</v>
      </c>
      <c r="O107" s="117" t="str">
        <f t="shared" si="105"/>
        <v/>
      </c>
      <c r="P107" s="117">
        <f t="shared" si="106"/>
        <v>0</v>
      </c>
      <c r="Q107" s="118">
        <f t="shared" si="107"/>
        <v>0</v>
      </c>
      <c r="R107" s="131"/>
      <c r="S107" s="117">
        <f t="shared" ref="S107:AR107" si="117">S28+S37+S46+S55+S64+S73+S82+S91</f>
        <v>0</v>
      </c>
      <c r="T107" s="117">
        <f t="shared" si="117"/>
        <v>0</v>
      </c>
      <c r="U107" s="117">
        <f t="shared" si="117"/>
        <v>0</v>
      </c>
      <c r="V107" s="117">
        <f t="shared" si="117"/>
        <v>0</v>
      </c>
      <c r="W107" s="117">
        <f t="shared" si="117"/>
        <v>0</v>
      </c>
      <c r="X107" s="117">
        <f t="shared" si="117"/>
        <v>0</v>
      </c>
      <c r="Y107" s="117">
        <f t="shared" si="117"/>
        <v>0</v>
      </c>
      <c r="Z107" s="117">
        <f t="shared" si="117"/>
        <v>0</v>
      </c>
      <c r="AA107" s="117">
        <f t="shared" si="117"/>
        <v>0</v>
      </c>
      <c r="AB107" s="117">
        <f t="shared" si="117"/>
        <v>0</v>
      </c>
      <c r="AC107" s="117">
        <f t="shared" si="117"/>
        <v>0</v>
      </c>
      <c r="AD107" s="117">
        <f t="shared" si="117"/>
        <v>0</v>
      </c>
      <c r="AE107" s="117">
        <f t="shared" si="117"/>
        <v>0</v>
      </c>
      <c r="AF107" s="117">
        <f t="shared" si="117"/>
        <v>0</v>
      </c>
      <c r="AG107" s="117">
        <f t="shared" si="117"/>
        <v>0</v>
      </c>
      <c r="AH107" s="117">
        <f t="shared" si="117"/>
        <v>0</v>
      </c>
      <c r="AI107" s="117">
        <f t="shared" si="117"/>
        <v>0</v>
      </c>
      <c r="AJ107" s="117">
        <f t="shared" si="117"/>
        <v>0</v>
      </c>
      <c r="AK107" s="117">
        <f t="shared" si="117"/>
        <v>0</v>
      </c>
      <c r="AL107" s="117">
        <f t="shared" si="117"/>
        <v>0</v>
      </c>
      <c r="AM107" s="117">
        <f t="shared" si="117"/>
        <v>0</v>
      </c>
      <c r="AN107" s="117">
        <f t="shared" si="117"/>
        <v>0</v>
      </c>
      <c r="AO107" s="117">
        <f t="shared" si="117"/>
        <v>0</v>
      </c>
      <c r="AP107" s="117">
        <f t="shared" si="117"/>
        <v>0</v>
      </c>
      <c r="AQ107" s="117">
        <f t="shared" si="117"/>
        <v>0</v>
      </c>
      <c r="AR107" s="108">
        <f t="shared" si="117"/>
        <v>0</v>
      </c>
      <c r="AS107" s="108">
        <f t="shared" si="109"/>
        <v>0</v>
      </c>
      <c r="AT107" s="109">
        <f t="shared" si="110"/>
        <v>0</v>
      </c>
      <c r="AU107" s="117"/>
      <c r="AV107" s="117"/>
      <c r="AW107" s="117"/>
      <c r="AX107" s="117"/>
      <c r="AY107" s="117"/>
      <c r="AZ107" s="117"/>
      <c r="BA107" s="117"/>
      <c r="BB107" s="117"/>
      <c r="BC107" s="117"/>
      <c r="BD107" s="117"/>
      <c r="BE107" s="117"/>
      <c r="BF107" s="117"/>
      <c r="BG107" s="117"/>
      <c r="BH107" s="117"/>
      <c r="BI107" s="118"/>
      <c r="BJ107" s="131"/>
      <c r="BK107" s="117">
        <f t="shared" si="111"/>
        <v>0</v>
      </c>
      <c r="BL107" s="131"/>
      <c r="BM107" s="131"/>
      <c r="BN107" s="80"/>
      <c r="BO107" s="80"/>
      <c r="BP107" s="80"/>
      <c r="BQ107" s="80"/>
      <c r="BR107" s="80"/>
      <c r="BS107" s="80"/>
      <c r="BT107" s="80"/>
      <c r="BU107" s="80"/>
      <c r="BV107" s="80"/>
      <c r="BW107" s="80"/>
      <c r="BX107" s="80"/>
      <c r="BY107" s="80"/>
      <c r="BZ107" s="80"/>
      <c r="CA107" s="80"/>
      <c r="CB107" s="80"/>
      <c r="CC107" s="80"/>
      <c r="CD107" s="80"/>
      <c r="CE107" s="80"/>
      <c r="CF107" s="80"/>
      <c r="CG107" s="80"/>
      <c r="CH107" s="80"/>
      <c r="CI107" s="80"/>
      <c r="CJ107" s="80"/>
      <c r="CK107" s="80"/>
      <c r="CL107" s="80"/>
      <c r="CM107" s="80"/>
      <c r="CN107" s="80"/>
      <c r="CO107" s="80"/>
      <c r="CP107" s="80"/>
      <c r="CQ107" s="80"/>
      <c r="CR107" s="80"/>
      <c r="CS107" s="80"/>
      <c r="CT107" s="80"/>
      <c r="CU107" s="80"/>
      <c r="CV107" s="80"/>
      <c r="CW107" s="80"/>
      <c r="CX107" s="80"/>
      <c r="CY107" s="80"/>
      <c r="CZ107" s="80"/>
      <c r="DA107" s="80"/>
      <c r="DB107" s="80"/>
      <c r="DC107" s="80"/>
      <c r="DD107" s="80"/>
      <c r="DE107" s="80"/>
      <c r="DF107" s="80"/>
      <c r="DG107" s="80"/>
      <c r="DH107" s="80"/>
      <c r="DI107" s="80"/>
      <c r="DJ107" s="80"/>
      <c r="DK107" s="80"/>
      <c r="DL107" s="80"/>
      <c r="DM107" s="80"/>
      <c r="DN107" s="80"/>
      <c r="DO107" s="80"/>
      <c r="DP107" s="80"/>
      <c r="DQ107" s="80"/>
      <c r="DR107" s="80"/>
      <c r="DS107" s="80"/>
      <c r="DT107" s="80"/>
    </row>
    <row r="108" ht="12.75" customHeight="1">
      <c r="A108" s="113"/>
      <c r="B108" s="113"/>
      <c r="C108" s="113"/>
      <c r="D108" s="113"/>
      <c r="E108" s="113"/>
      <c r="F108" s="121"/>
      <c r="G108" s="116"/>
      <c r="H108" s="117">
        <f t="shared" ref="H108:I108" si="118">SUM(H100:H107)-H96</f>
        <v>0</v>
      </c>
      <c r="I108" s="117">
        <f t="shared" si="118"/>
        <v>0</v>
      </c>
      <c r="J108" s="117">
        <f t="shared" si="100"/>
        <v>0</v>
      </c>
      <c r="K108" s="118">
        <f t="shared" si="101"/>
        <v>0</v>
      </c>
      <c r="L108" s="117">
        <f t="shared" si="102"/>
        <v>0</v>
      </c>
      <c r="M108" s="117">
        <f t="shared" si="103"/>
        <v>0</v>
      </c>
      <c r="N108" s="118">
        <f t="shared" si="104"/>
        <v>0</v>
      </c>
      <c r="O108" s="117" t="str">
        <f t="shared" si="105"/>
        <v/>
      </c>
      <c r="P108" s="117">
        <f t="shared" si="106"/>
        <v>0</v>
      </c>
      <c r="Q108" s="118">
        <f t="shared" si="107"/>
        <v>0</v>
      </c>
      <c r="R108" s="131"/>
      <c r="S108" s="117">
        <f t="shared" ref="S108:AD108" si="119">SUM(S100:S107)-S96</f>
        <v>0</v>
      </c>
      <c r="T108" s="117">
        <f t="shared" si="119"/>
        <v>0</v>
      </c>
      <c r="U108" s="117">
        <f t="shared" si="119"/>
        <v>0</v>
      </c>
      <c r="V108" s="117">
        <f t="shared" si="119"/>
        <v>0</v>
      </c>
      <c r="W108" s="117">
        <f t="shared" si="119"/>
        <v>0</v>
      </c>
      <c r="X108" s="117">
        <f t="shared" si="119"/>
        <v>0</v>
      </c>
      <c r="Y108" s="117">
        <f t="shared" si="119"/>
        <v>0</v>
      </c>
      <c r="Z108" s="117">
        <f t="shared" si="119"/>
        <v>0</v>
      </c>
      <c r="AA108" s="117">
        <f t="shared" si="119"/>
        <v>0</v>
      </c>
      <c r="AB108" s="117">
        <f t="shared" si="119"/>
        <v>0</v>
      </c>
      <c r="AC108" s="117">
        <f t="shared" si="119"/>
        <v>0</v>
      </c>
      <c r="AD108" s="117">
        <f t="shared" si="119"/>
        <v>0</v>
      </c>
      <c r="AE108" s="117"/>
      <c r="AF108" s="117">
        <f t="shared" ref="AF108:AR108" si="120">SUM(AF100:AF107)-AF96</f>
        <v>0</v>
      </c>
      <c r="AG108" s="117">
        <f t="shared" si="120"/>
        <v>0</v>
      </c>
      <c r="AH108" s="117">
        <f t="shared" si="120"/>
        <v>0</v>
      </c>
      <c r="AI108" s="117">
        <f t="shared" si="120"/>
        <v>0</v>
      </c>
      <c r="AJ108" s="117">
        <f t="shared" si="120"/>
        <v>0</v>
      </c>
      <c r="AK108" s="117">
        <f t="shared" si="120"/>
        <v>0</v>
      </c>
      <c r="AL108" s="117">
        <f t="shared" si="120"/>
        <v>0</v>
      </c>
      <c r="AM108" s="117">
        <f t="shared" si="120"/>
        <v>0</v>
      </c>
      <c r="AN108" s="117">
        <f t="shared" si="120"/>
        <v>0</v>
      </c>
      <c r="AO108" s="117">
        <f t="shared" si="120"/>
        <v>0</v>
      </c>
      <c r="AP108" s="117">
        <f t="shared" si="120"/>
        <v>0</v>
      </c>
      <c r="AQ108" s="117">
        <f t="shared" si="120"/>
        <v>0</v>
      </c>
      <c r="AR108" s="117">
        <f t="shared" si="120"/>
        <v>0</v>
      </c>
      <c r="AS108" s="117"/>
      <c r="AT108" s="118"/>
      <c r="AU108" s="117"/>
      <c r="AV108" s="117"/>
      <c r="AW108" s="117"/>
      <c r="AX108" s="117"/>
      <c r="AY108" s="117"/>
      <c r="AZ108" s="117"/>
      <c r="BA108" s="117"/>
      <c r="BB108" s="117"/>
      <c r="BC108" s="117"/>
      <c r="BD108" s="117"/>
      <c r="BE108" s="117"/>
      <c r="BF108" s="117"/>
      <c r="BG108" s="117"/>
      <c r="BH108" s="117"/>
      <c r="BI108" s="118"/>
      <c r="BJ108" s="131"/>
      <c r="BK108" s="117">
        <f>SUM(BK100:BK107)-BK96</f>
        <v>0</v>
      </c>
      <c r="BL108" s="131"/>
      <c r="BM108" s="131"/>
      <c r="BN108" s="80"/>
      <c r="BO108" s="80"/>
      <c r="BP108" s="80"/>
      <c r="BQ108" s="80"/>
      <c r="BR108" s="80"/>
      <c r="BS108" s="80"/>
      <c r="BT108" s="80"/>
      <c r="BU108" s="80"/>
      <c r="BV108" s="80"/>
      <c r="BW108" s="80"/>
      <c r="BX108" s="80"/>
      <c r="BY108" s="80"/>
      <c r="BZ108" s="80"/>
      <c r="CA108" s="80"/>
      <c r="CB108" s="80"/>
      <c r="CC108" s="80"/>
      <c r="CD108" s="80"/>
      <c r="CE108" s="80"/>
      <c r="CF108" s="80"/>
      <c r="CG108" s="80"/>
      <c r="CH108" s="80"/>
      <c r="CI108" s="80"/>
      <c r="CJ108" s="80"/>
      <c r="CK108" s="80"/>
      <c r="CL108" s="80"/>
      <c r="CM108" s="80"/>
      <c r="CN108" s="80"/>
      <c r="CO108" s="80"/>
      <c r="CP108" s="80"/>
      <c r="CQ108" s="80"/>
      <c r="CR108" s="80"/>
      <c r="CS108" s="80"/>
      <c r="CT108" s="80"/>
      <c r="CU108" s="80"/>
      <c r="CV108" s="80"/>
      <c r="CW108" s="80"/>
      <c r="CX108" s="80"/>
      <c r="CY108" s="80"/>
      <c r="CZ108" s="80"/>
      <c r="DA108" s="80"/>
      <c r="DB108" s="80"/>
      <c r="DC108" s="80"/>
      <c r="DD108" s="80"/>
      <c r="DE108" s="80"/>
      <c r="DF108" s="80"/>
      <c r="DG108" s="80"/>
      <c r="DH108" s="80"/>
      <c r="DI108" s="80"/>
      <c r="DJ108" s="80"/>
      <c r="DK108" s="80"/>
      <c r="DL108" s="80"/>
      <c r="DM108" s="80"/>
      <c r="DN108" s="80"/>
      <c r="DO108" s="80"/>
      <c r="DP108" s="80"/>
      <c r="DQ108" s="80"/>
      <c r="DR108" s="80"/>
      <c r="DS108" s="80"/>
      <c r="DT108" s="80"/>
    </row>
    <row r="109" ht="12.75" customHeight="1">
      <c r="A109" s="81"/>
      <c r="B109" s="81"/>
      <c r="C109" s="81"/>
      <c r="D109" s="81"/>
      <c r="E109" s="81"/>
      <c r="F109" s="121"/>
      <c r="G109" s="107"/>
      <c r="H109" s="132"/>
      <c r="I109" s="132"/>
      <c r="J109" s="108"/>
      <c r="K109" s="109"/>
      <c r="L109" s="108"/>
      <c r="M109" s="108"/>
      <c r="N109" s="109"/>
      <c r="O109" s="108"/>
      <c r="P109" s="108"/>
      <c r="Q109" s="109"/>
      <c r="R109" s="132"/>
      <c r="S109" s="133"/>
      <c r="T109" s="133"/>
      <c r="U109" s="133"/>
      <c r="V109" s="133"/>
      <c r="W109" s="133"/>
      <c r="X109" s="133"/>
      <c r="Y109" s="133"/>
      <c r="Z109" s="133"/>
      <c r="AA109" s="133"/>
      <c r="AB109" s="133"/>
      <c r="AC109" s="133"/>
      <c r="AD109" s="133"/>
      <c r="AE109" s="133"/>
      <c r="AF109" s="133"/>
      <c r="AG109" s="133"/>
      <c r="AH109" s="133"/>
      <c r="AI109" s="133"/>
      <c r="AJ109" s="133"/>
      <c r="AK109" s="133"/>
      <c r="AL109" s="133"/>
      <c r="AM109" s="133"/>
      <c r="AN109" s="133"/>
      <c r="AO109" s="133"/>
      <c r="AP109" s="133"/>
      <c r="AQ109" s="133"/>
      <c r="AR109" s="132"/>
      <c r="AS109" s="132"/>
      <c r="AT109" s="109"/>
      <c r="AU109" s="108"/>
      <c r="AV109" s="108"/>
      <c r="AW109" s="132"/>
      <c r="AX109" s="132"/>
      <c r="AY109" s="132"/>
      <c r="AZ109" s="132"/>
      <c r="BA109" s="132"/>
      <c r="BB109" s="132"/>
      <c r="BC109" s="132"/>
      <c r="BD109" s="132"/>
      <c r="BE109" s="132"/>
      <c r="BF109" s="132"/>
      <c r="BG109" s="132"/>
      <c r="BH109" s="132"/>
      <c r="BI109" s="109"/>
      <c r="BJ109" s="132"/>
      <c r="BK109" s="133"/>
      <c r="BL109" s="132"/>
      <c r="BM109" s="129"/>
      <c r="BN109" s="83"/>
      <c r="BO109" s="83"/>
      <c r="BP109" s="83"/>
      <c r="BQ109" s="83"/>
      <c r="BR109" s="83"/>
      <c r="BS109" s="83"/>
      <c r="BT109" s="83"/>
      <c r="BU109" s="83"/>
      <c r="BV109" s="83"/>
      <c r="BW109" s="83"/>
      <c r="BX109" s="83"/>
      <c r="BY109" s="83"/>
      <c r="BZ109" s="83"/>
      <c r="CA109" s="83"/>
      <c r="CB109" s="83"/>
      <c r="CC109" s="83"/>
      <c r="CD109" s="83"/>
      <c r="CE109" s="83"/>
      <c r="CF109" s="83"/>
      <c r="CG109" s="83"/>
      <c r="CH109" s="83"/>
      <c r="CI109" s="83"/>
      <c r="CJ109" s="83"/>
      <c r="CK109" s="83"/>
      <c r="CL109" s="83"/>
      <c r="CM109" s="83"/>
      <c r="CN109" s="83"/>
      <c r="CO109" s="83"/>
      <c r="CP109" s="83"/>
      <c r="CQ109" s="83"/>
      <c r="CR109" s="83"/>
      <c r="CS109" s="83"/>
      <c r="CT109" s="83"/>
      <c r="CU109" s="83"/>
      <c r="CV109" s="83"/>
      <c r="CW109" s="83"/>
      <c r="CX109" s="83"/>
      <c r="CY109" s="83"/>
      <c r="CZ109" s="83"/>
      <c r="DA109" s="83"/>
      <c r="DB109" s="83"/>
      <c r="DC109" s="83"/>
      <c r="DD109" s="83"/>
      <c r="DE109" s="83"/>
      <c r="DF109" s="83"/>
      <c r="DG109" s="83"/>
      <c r="DH109" s="83"/>
      <c r="DI109" s="83"/>
      <c r="DJ109" s="83"/>
      <c r="DK109" s="83"/>
      <c r="DL109" s="83"/>
      <c r="DM109" s="83"/>
      <c r="DN109" s="83"/>
      <c r="DO109" s="83"/>
      <c r="DP109" s="83"/>
      <c r="DQ109" s="83"/>
      <c r="DR109" s="83"/>
      <c r="DS109" s="83"/>
      <c r="DT109" s="83"/>
    </row>
    <row r="110" ht="12.75" customHeight="1">
      <c r="A110" s="81"/>
      <c r="B110" s="81"/>
      <c r="C110" s="81"/>
      <c r="D110" s="81"/>
      <c r="E110" s="81"/>
      <c r="F110" s="121"/>
      <c r="G110" s="107"/>
      <c r="H110" s="132"/>
      <c r="I110" s="132"/>
      <c r="J110" s="132"/>
      <c r="K110" s="109"/>
      <c r="L110" s="132"/>
      <c r="M110" s="132"/>
      <c r="N110" s="109"/>
      <c r="O110" s="132"/>
      <c r="P110" s="132"/>
      <c r="Q110" s="109"/>
      <c r="R110" s="132"/>
      <c r="S110" s="132"/>
      <c r="T110" s="132"/>
      <c r="U110" s="132"/>
      <c r="V110" s="132"/>
      <c r="W110" s="132"/>
      <c r="X110" s="132"/>
      <c r="Y110" s="132"/>
      <c r="Z110" s="132"/>
      <c r="AA110" s="132"/>
      <c r="AB110" s="132"/>
      <c r="AC110" s="132"/>
      <c r="AD110" s="132"/>
      <c r="AE110" s="132"/>
      <c r="AF110" s="132"/>
      <c r="AG110" s="132"/>
      <c r="AH110" s="132"/>
      <c r="AI110" s="132"/>
      <c r="AJ110" s="132"/>
      <c r="AK110" s="132"/>
      <c r="AL110" s="132"/>
      <c r="AM110" s="132"/>
      <c r="AN110" s="132"/>
      <c r="AO110" s="132"/>
      <c r="AP110" s="132"/>
      <c r="AQ110" s="132"/>
      <c r="AR110" s="132"/>
      <c r="AS110" s="132"/>
      <c r="AT110" s="109"/>
      <c r="AU110" s="108"/>
      <c r="AV110" s="108"/>
      <c r="AW110" s="132"/>
      <c r="AX110" s="132"/>
      <c r="AY110" s="132"/>
      <c r="AZ110" s="132"/>
      <c r="BA110" s="132"/>
      <c r="BB110" s="132"/>
      <c r="BC110" s="132"/>
      <c r="BD110" s="132"/>
      <c r="BE110" s="132"/>
      <c r="BF110" s="132"/>
      <c r="BG110" s="132"/>
      <c r="BH110" s="132"/>
      <c r="BI110" s="109"/>
      <c r="BJ110" s="132"/>
      <c r="BK110" s="132"/>
      <c r="BL110" s="132"/>
      <c r="BM110" s="129"/>
      <c r="BN110" s="83"/>
      <c r="BO110" s="83"/>
      <c r="BP110" s="83"/>
      <c r="BQ110" s="83"/>
      <c r="BR110" s="83"/>
      <c r="BS110" s="83"/>
      <c r="BT110" s="83"/>
      <c r="BU110" s="83"/>
      <c r="BV110" s="83"/>
      <c r="BW110" s="83"/>
      <c r="BX110" s="83"/>
      <c r="BY110" s="83"/>
      <c r="BZ110" s="83"/>
      <c r="CA110" s="83"/>
      <c r="CB110" s="83"/>
      <c r="CC110" s="83"/>
      <c r="CD110" s="83"/>
      <c r="CE110" s="83"/>
      <c r="CF110" s="83"/>
      <c r="CG110" s="83"/>
      <c r="CH110" s="83"/>
      <c r="CI110" s="83"/>
      <c r="CJ110" s="83"/>
      <c r="CK110" s="83"/>
      <c r="CL110" s="83"/>
      <c r="CM110" s="83"/>
      <c r="CN110" s="83"/>
      <c r="CO110" s="83"/>
      <c r="CP110" s="83"/>
      <c r="CQ110" s="83"/>
      <c r="CR110" s="83"/>
      <c r="CS110" s="83"/>
      <c r="CT110" s="83"/>
      <c r="CU110" s="83"/>
      <c r="CV110" s="83"/>
      <c r="CW110" s="83"/>
      <c r="CX110" s="83"/>
      <c r="CY110" s="83"/>
      <c r="CZ110" s="83"/>
      <c r="DA110" s="83"/>
      <c r="DB110" s="83"/>
      <c r="DC110" s="83"/>
      <c r="DD110" s="83"/>
      <c r="DE110" s="83"/>
      <c r="DF110" s="83"/>
      <c r="DG110" s="83"/>
      <c r="DH110" s="83"/>
      <c r="DI110" s="83"/>
      <c r="DJ110" s="83"/>
      <c r="DK110" s="83"/>
      <c r="DL110" s="83"/>
      <c r="DM110" s="83"/>
      <c r="DN110" s="83"/>
      <c r="DO110" s="83"/>
      <c r="DP110" s="83"/>
      <c r="DQ110" s="83"/>
      <c r="DR110" s="83"/>
      <c r="DS110" s="83"/>
      <c r="DT110" s="83"/>
    </row>
    <row r="111" ht="15.75" customHeight="1">
      <c r="A111" s="124"/>
      <c r="B111" s="124"/>
      <c r="C111" s="124"/>
      <c r="D111" s="124"/>
      <c r="E111" s="124"/>
      <c r="F111" s="101"/>
      <c r="G111" s="102"/>
      <c r="H111" s="103"/>
      <c r="I111" s="104"/>
      <c r="J111" s="104"/>
      <c r="K111" s="104"/>
      <c r="L111" s="104"/>
      <c r="M111" s="104"/>
      <c r="N111" s="104"/>
      <c r="O111" s="104"/>
      <c r="P111" s="104"/>
      <c r="Q111" s="104"/>
      <c r="R111" s="104"/>
      <c r="S111" s="104"/>
      <c r="T111" s="104"/>
      <c r="U111" s="104"/>
      <c r="V111" s="104"/>
      <c r="W111" s="104"/>
      <c r="X111" s="104"/>
      <c r="Y111" s="104"/>
      <c r="Z111" s="104"/>
      <c r="AA111" s="104"/>
      <c r="AB111" s="104"/>
      <c r="AC111" s="104"/>
      <c r="AD111" s="104"/>
      <c r="AE111" s="104"/>
      <c r="AF111" s="104"/>
      <c r="AG111" s="104"/>
      <c r="AH111" s="104"/>
      <c r="AI111" s="104"/>
      <c r="AJ111" s="104"/>
      <c r="AK111" s="104"/>
      <c r="AL111" s="104"/>
      <c r="AM111" s="104"/>
      <c r="AN111" s="104"/>
      <c r="AO111" s="104"/>
      <c r="AP111" s="104"/>
      <c r="AQ111" s="104"/>
      <c r="AR111" s="104"/>
      <c r="AS111" s="104"/>
      <c r="AT111" s="104"/>
      <c r="AU111" s="104"/>
      <c r="AV111" s="104"/>
      <c r="AW111" s="104"/>
      <c r="AX111" s="104"/>
      <c r="AY111" s="104"/>
      <c r="AZ111" s="104"/>
      <c r="BA111" s="104"/>
      <c r="BB111" s="104"/>
      <c r="BC111" s="104"/>
      <c r="BD111" s="104"/>
      <c r="BE111" s="104"/>
      <c r="BF111" s="104"/>
      <c r="BG111" s="104"/>
      <c r="BH111" s="104"/>
      <c r="BI111" s="104"/>
      <c r="BJ111" s="104"/>
      <c r="BK111" s="104"/>
      <c r="BL111" s="127"/>
      <c r="BM111" s="127"/>
      <c r="BN111" s="80"/>
      <c r="BO111" s="80"/>
      <c r="BP111" s="80"/>
      <c r="BQ111" s="80"/>
      <c r="BR111" s="80"/>
      <c r="BS111" s="80"/>
      <c r="BT111" s="80"/>
      <c r="BU111" s="80"/>
      <c r="BV111" s="80"/>
      <c r="BW111" s="80"/>
      <c r="BX111" s="80"/>
      <c r="BY111" s="80"/>
      <c r="BZ111" s="80"/>
      <c r="CA111" s="80"/>
      <c r="CB111" s="80"/>
      <c r="CC111" s="80"/>
      <c r="CD111" s="80"/>
      <c r="CE111" s="80"/>
      <c r="CF111" s="80"/>
      <c r="CG111" s="80"/>
      <c r="CH111" s="80"/>
      <c r="CI111" s="80"/>
      <c r="CJ111" s="80"/>
      <c r="CK111" s="80"/>
      <c r="CL111" s="80"/>
      <c r="CM111" s="80"/>
      <c r="CN111" s="80"/>
      <c r="CO111" s="80"/>
      <c r="CP111" s="80"/>
      <c r="CQ111" s="80"/>
      <c r="CR111" s="80"/>
      <c r="CS111" s="80"/>
      <c r="CT111" s="80"/>
      <c r="CU111" s="80"/>
      <c r="CV111" s="80"/>
      <c r="CW111" s="80"/>
      <c r="CX111" s="80"/>
      <c r="CY111" s="80"/>
      <c r="CZ111" s="80"/>
      <c r="DA111" s="80"/>
      <c r="DB111" s="80"/>
      <c r="DC111" s="80"/>
      <c r="DD111" s="80"/>
      <c r="DE111" s="80"/>
      <c r="DF111" s="80"/>
      <c r="DG111" s="80"/>
      <c r="DH111" s="80"/>
      <c r="DI111" s="80"/>
      <c r="DJ111" s="80"/>
      <c r="DK111" s="80"/>
      <c r="DL111" s="80"/>
      <c r="DM111" s="80"/>
      <c r="DN111" s="80"/>
      <c r="DO111" s="80"/>
      <c r="DP111" s="80"/>
      <c r="DQ111" s="80"/>
      <c r="DR111" s="80"/>
      <c r="DS111" s="80"/>
      <c r="DT111" s="80"/>
    </row>
    <row r="112" ht="12.75" customHeight="1">
      <c r="A112" s="80"/>
      <c r="B112" s="80"/>
      <c r="C112" s="80"/>
      <c r="D112" s="80"/>
      <c r="E112" s="80"/>
      <c r="F112" s="134"/>
      <c r="G112" s="102"/>
      <c r="H112" s="91"/>
      <c r="I112" s="91"/>
      <c r="J112" s="91"/>
      <c r="K112" s="91"/>
      <c r="L112" s="91"/>
      <c r="M112" s="91"/>
      <c r="N112" s="91"/>
      <c r="O112" s="91"/>
      <c r="P112" s="91"/>
      <c r="Q112" s="91"/>
      <c r="R112" s="91"/>
      <c r="S112" s="91"/>
      <c r="T112" s="91"/>
      <c r="U112" s="135"/>
      <c r="V112" s="91"/>
      <c r="W112" s="91"/>
      <c r="X112" s="91"/>
      <c r="Y112" s="91"/>
      <c r="Z112" s="91"/>
      <c r="AA112" s="91"/>
      <c r="AB112" s="91"/>
      <c r="AC112" s="91"/>
      <c r="AD112" s="91"/>
      <c r="AE112" s="91"/>
      <c r="AF112" s="91"/>
      <c r="AG112" s="91"/>
      <c r="AH112" s="91"/>
      <c r="AI112" s="91"/>
      <c r="AJ112" s="91"/>
      <c r="AK112" s="91"/>
      <c r="AL112" s="91"/>
      <c r="AM112" s="91"/>
      <c r="AN112" s="91"/>
      <c r="AO112" s="91"/>
      <c r="AP112" s="91"/>
      <c r="AQ112" s="91"/>
      <c r="AR112" s="91"/>
      <c r="AS112" s="91"/>
      <c r="AT112" s="91"/>
      <c r="AU112" s="91"/>
      <c r="AV112" s="91"/>
      <c r="AW112" s="91"/>
      <c r="AX112" s="91"/>
      <c r="AY112" s="91"/>
      <c r="AZ112" s="91"/>
      <c r="BA112" s="91"/>
      <c r="BB112" s="91"/>
      <c r="BC112" s="91"/>
      <c r="BD112" s="91"/>
      <c r="BE112" s="91"/>
      <c r="BF112" s="91"/>
      <c r="BG112" s="91"/>
      <c r="BH112" s="91"/>
      <c r="BI112" s="91"/>
      <c r="BJ112" s="91"/>
      <c r="BK112" s="91"/>
      <c r="BL112" s="91"/>
      <c r="BM112" s="91"/>
      <c r="BN112" s="80"/>
      <c r="BO112" s="80"/>
      <c r="BP112" s="80"/>
      <c r="BQ112" s="80"/>
      <c r="BR112" s="80"/>
      <c r="BS112" s="80"/>
      <c r="BT112" s="80"/>
      <c r="BU112" s="80"/>
      <c r="BV112" s="80"/>
      <c r="BW112" s="80"/>
      <c r="BX112" s="80"/>
      <c r="BY112" s="80"/>
      <c r="BZ112" s="80"/>
      <c r="CA112" s="80"/>
      <c r="CB112" s="80"/>
      <c r="CC112" s="80"/>
      <c r="CD112" s="80"/>
      <c r="CE112" s="80"/>
      <c r="CF112" s="80"/>
      <c r="CG112" s="80"/>
      <c r="CH112" s="80"/>
      <c r="CI112" s="80"/>
      <c r="CJ112" s="80"/>
      <c r="CK112" s="80"/>
      <c r="CL112" s="80"/>
      <c r="CM112" s="80"/>
      <c r="CN112" s="80"/>
      <c r="CO112" s="80"/>
      <c r="CP112" s="80"/>
      <c r="CQ112" s="80"/>
      <c r="CR112" s="80"/>
      <c r="CS112" s="80"/>
      <c r="CT112" s="80"/>
      <c r="CU112" s="80"/>
      <c r="CV112" s="80"/>
      <c r="CW112" s="80"/>
      <c r="CX112" s="80"/>
      <c r="CY112" s="80"/>
      <c r="CZ112" s="80"/>
      <c r="DA112" s="80"/>
      <c r="DB112" s="80"/>
      <c r="DC112" s="80"/>
      <c r="DD112" s="80"/>
      <c r="DE112" s="80"/>
      <c r="DF112" s="80"/>
      <c r="DG112" s="80"/>
      <c r="DH112" s="80"/>
      <c r="DI112" s="80"/>
      <c r="DJ112" s="80"/>
      <c r="DK112" s="80"/>
      <c r="DL112" s="80"/>
      <c r="DM112" s="80"/>
      <c r="DN112" s="80"/>
      <c r="DO112" s="80"/>
      <c r="DP112" s="80"/>
      <c r="DQ112" s="80"/>
      <c r="DR112" s="80"/>
      <c r="DS112" s="80"/>
      <c r="DT112" s="80"/>
    </row>
    <row r="113" ht="9.0" customHeight="1">
      <c r="A113" s="80"/>
      <c r="B113" s="80"/>
      <c r="C113" s="80"/>
      <c r="D113" s="80"/>
      <c r="E113" s="80"/>
      <c r="F113" s="136" t="s">
        <v>220</v>
      </c>
      <c r="G113" s="102"/>
      <c r="H113" s="137" t="s">
        <v>221</v>
      </c>
      <c r="I113" s="60"/>
      <c r="J113" s="60"/>
      <c r="K113" s="91"/>
      <c r="L113" s="91"/>
      <c r="M113" s="91"/>
      <c r="N113" s="91"/>
      <c r="O113" s="91"/>
      <c r="P113" s="91"/>
      <c r="Q113" s="91"/>
      <c r="R113" s="91"/>
      <c r="S113" s="91"/>
      <c r="T113" s="91"/>
      <c r="U113" s="91"/>
      <c r="V113" s="91"/>
      <c r="W113" s="91"/>
      <c r="X113" s="91"/>
      <c r="Y113" s="91"/>
      <c r="Z113" s="91"/>
      <c r="AA113" s="91"/>
      <c r="AB113" s="91"/>
      <c r="AC113" s="91"/>
      <c r="AD113" s="91"/>
      <c r="AE113" s="91"/>
      <c r="AF113" s="91"/>
      <c r="AG113" s="91"/>
      <c r="AH113" s="91"/>
      <c r="AI113" s="91"/>
      <c r="AJ113" s="91"/>
      <c r="AK113" s="91"/>
      <c r="AL113" s="91"/>
      <c r="AM113" s="91"/>
      <c r="AN113" s="91"/>
      <c r="AO113" s="91"/>
      <c r="AP113" s="91"/>
      <c r="AQ113" s="91"/>
      <c r="AR113" s="91"/>
      <c r="AS113" s="91"/>
      <c r="AT113" s="91"/>
      <c r="AU113" s="91"/>
      <c r="AV113" s="91"/>
      <c r="AW113" s="91"/>
      <c r="AX113" s="91"/>
      <c r="AY113" s="91"/>
      <c r="AZ113" s="91"/>
      <c r="BA113" s="91"/>
      <c r="BB113" s="91"/>
      <c r="BC113" s="91"/>
      <c r="BD113" s="91"/>
      <c r="BE113" s="91"/>
      <c r="BF113" s="91"/>
      <c r="BG113" s="91"/>
      <c r="BH113" s="91"/>
      <c r="BI113" s="91"/>
      <c r="BJ113" s="91"/>
      <c r="BK113" s="91"/>
      <c r="BL113" s="91"/>
      <c r="BM113" s="91"/>
      <c r="BN113" s="80"/>
      <c r="BO113" s="80"/>
      <c r="BP113" s="80"/>
      <c r="BQ113" s="80"/>
      <c r="BR113" s="80"/>
      <c r="BS113" s="80"/>
      <c r="BT113" s="80"/>
      <c r="BU113" s="80"/>
      <c r="BV113" s="80"/>
      <c r="BW113" s="80"/>
      <c r="BX113" s="80"/>
      <c r="BY113" s="80"/>
      <c r="BZ113" s="80"/>
      <c r="CA113" s="80"/>
      <c r="CB113" s="80"/>
      <c r="CC113" s="80"/>
      <c r="CD113" s="80"/>
      <c r="CE113" s="80"/>
      <c r="CF113" s="80"/>
      <c r="CG113" s="80"/>
      <c r="CH113" s="80"/>
      <c r="CI113" s="80"/>
      <c r="CJ113" s="80"/>
      <c r="CK113" s="80"/>
      <c r="CL113" s="80"/>
      <c r="CM113" s="80"/>
      <c r="CN113" s="80"/>
      <c r="CO113" s="80"/>
      <c r="CP113" s="80"/>
      <c r="CQ113" s="80"/>
      <c r="CR113" s="80"/>
      <c r="CS113" s="80"/>
      <c r="CT113" s="80"/>
      <c r="CU113" s="80"/>
      <c r="CV113" s="80"/>
      <c r="CW113" s="80"/>
      <c r="CX113" s="80"/>
      <c r="CY113" s="80"/>
      <c r="CZ113" s="80"/>
      <c r="DA113" s="80"/>
      <c r="DB113" s="80"/>
      <c r="DC113" s="80"/>
      <c r="DD113" s="80"/>
      <c r="DE113" s="80"/>
      <c r="DF113" s="80"/>
      <c r="DG113" s="80"/>
      <c r="DH113" s="80"/>
      <c r="DI113" s="80"/>
      <c r="DJ113" s="80"/>
      <c r="DK113" s="80"/>
      <c r="DL113" s="80"/>
      <c r="DM113" s="80"/>
      <c r="DN113" s="80"/>
      <c r="DO113" s="80"/>
      <c r="DP113" s="80"/>
      <c r="DQ113" s="80"/>
      <c r="DR113" s="80"/>
      <c r="DS113" s="80"/>
      <c r="DT113" s="80"/>
    </row>
    <row r="114" ht="12.75" customHeight="1">
      <c r="A114" s="80"/>
      <c r="B114" s="80"/>
      <c r="C114" s="80"/>
      <c r="D114" s="80"/>
      <c r="E114" s="80"/>
      <c r="F114" s="138"/>
      <c r="G114" s="139"/>
      <c r="H114" s="137" t="s">
        <v>222</v>
      </c>
      <c r="I114" s="60"/>
      <c r="J114" s="60"/>
      <c r="K114" s="91"/>
      <c r="L114" s="91"/>
      <c r="M114" s="91"/>
      <c r="N114" s="91"/>
      <c r="O114" s="91"/>
      <c r="P114" s="91"/>
      <c r="Q114" s="91"/>
      <c r="R114" s="91"/>
      <c r="S114" s="91"/>
      <c r="T114" s="91"/>
      <c r="U114" s="91"/>
      <c r="V114" s="91"/>
      <c r="W114" s="91"/>
      <c r="X114" s="91"/>
      <c r="Y114" s="91"/>
      <c r="Z114" s="91"/>
      <c r="AA114" s="91"/>
      <c r="AB114" s="91"/>
      <c r="AC114" s="91"/>
      <c r="AD114" s="91"/>
      <c r="AE114" s="91"/>
      <c r="AF114" s="91"/>
      <c r="AG114" s="91"/>
      <c r="AH114" s="91"/>
      <c r="AI114" s="91"/>
      <c r="AJ114" s="91"/>
      <c r="AK114" s="91"/>
      <c r="AL114" s="91"/>
      <c r="AM114" s="91"/>
      <c r="AN114" s="91"/>
      <c r="AO114" s="91"/>
      <c r="AP114" s="91"/>
      <c r="AQ114" s="91"/>
      <c r="AR114" s="91"/>
      <c r="AS114" s="91"/>
      <c r="AT114" s="91"/>
      <c r="AU114" s="91"/>
      <c r="AV114" s="91"/>
      <c r="AW114" s="91"/>
      <c r="AX114" s="91"/>
      <c r="AY114" s="91"/>
      <c r="AZ114" s="91"/>
      <c r="BA114" s="91"/>
      <c r="BB114" s="91"/>
      <c r="BC114" s="91"/>
      <c r="BD114" s="91"/>
      <c r="BE114" s="91"/>
      <c r="BF114" s="91"/>
      <c r="BG114" s="91"/>
      <c r="BH114" s="91"/>
      <c r="BI114" s="91"/>
      <c r="BJ114" s="91"/>
      <c r="BK114" s="91"/>
      <c r="BL114" s="91"/>
      <c r="BM114" s="91"/>
      <c r="BN114" s="80"/>
      <c r="BO114" s="80"/>
      <c r="BP114" s="80"/>
      <c r="BQ114" s="80"/>
      <c r="BR114" s="80"/>
      <c r="BS114" s="80"/>
      <c r="BT114" s="80"/>
      <c r="BU114" s="80"/>
      <c r="BV114" s="80"/>
      <c r="BW114" s="80"/>
      <c r="BX114" s="80"/>
      <c r="BY114" s="80"/>
      <c r="BZ114" s="80"/>
      <c r="CA114" s="80"/>
      <c r="CB114" s="80"/>
      <c r="CC114" s="80"/>
      <c r="CD114" s="80"/>
      <c r="CE114" s="80"/>
      <c r="CF114" s="80"/>
      <c r="CG114" s="80"/>
      <c r="CH114" s="80"/>
      <c r="CI114" s="80"/>
      <c r="CJ114" s="80"/>
      <c r="CK114" s="80"/>
      <c r="CL114" s="80"/>
      <c r="CM114" s="80"/>
      <c r="CN114" s="80"/>
      <c r="CO114" s="80"/>
      <c r="CP114" s="80"/>
      <c r="CQ114" s="80"/>
      <c r="CR114" s="80"/>
      <c r="CS114" s="80"/>
      <c r="CT114" s="80"/>
      <c r="CU114" s="80"/>
      <c r="CV114" s="80"/>
      <c r="CW114" s="80"/>
      <c r="CX114" s="80"/>
      <c r="CY114" s="80"/>
      <c r="CZ114" s="80"/>
      <c r="DA114" s="80"/>
      <c r="DB114" s="80"/>
      <c r="DC114" s="80"/>
      <c r="DD114" s="80"/>
      <c r="DE114" s="80"/>
      <c r="DF114" s="80"/>
      <c r="DG114" s="80"/>
      <c r="DH114" s="80"/>
      <c r="DI114" s="80"/>
      <c r="DJ114" s="80"/>
      <c r="DK114" s="80"/>
      <c r="DL114" s="80"/>
      <c r="DM114" s="80"/>
      <c r="DN114" s="80"/>
      <c r="DO114" s="80"/>
      <c r="DP114" s="80"/>
      <c r="DQ114" s="80"/>
      <c r="DR114" s="80"/>
      <c r="DS114" s="80"/>
      <c r="DT114" s="80"/>
    </row>
    <row r="115" ht="12.75" customHeight="1">
      <c r="A115" s="80"/>
      <c r="B115" s="80"/>
      <c r="C115" s="80"/>
      <c r="D115" s="80"/>
      <c r="E115" s="80"/>
      <c r="F115" s="138"/>
      <c r="G115" s="140"/>
      <c r="H115" s="137" t="s">
        <v>223</v>
      </c>
      <c r="I115" s="60"/>
      <c r="J115" s="60"/>
      <c r="K115" s="91"/>
      <c r="L115" s="91"/>
      <c r="M115" s="91"/>
      <c r="N115" s="91"/>
      <c r="O115" s="91"/>
      <c r="P115" s="91"/>
      <c r="Q115" s="91"/>
      <c r="R115" s="91"/>
      <c r="S115" s="91"/>
      <c r="T115" s="91"/>
      <c r="U115" s="91"/>
      <c r="V115" s="91"/>
      <c r="W115" s="91"/>
      <c r="X115" s="91"/>
      <c r="Y115" s="91"/>
      <c r="Z115" s="91"/>
      <c r="AA115" s="91"/>
      <c r="AB115" s="91"/>
      <c r="AC115" s="91"/>
      <c r="AD115" s="91"/>
      <c r="AE115" s="91"/>
      <c r="AF115" s="91"/>
      <c r="AG115" s="91"/>
      <c r="AH115" s="91"/>
      <c r="AI115" s="91"/>
      <c r="AJ115" s="91"/>
      <c r="AK115" s="91"/>
      <c r="AL115" s="91"/>
      <c r="AM115" s="91"/>
      <c r="AN115" s="91"/>
      <c r="AO115" s="91"/>
      <c r="AP115" s="91"/>
      <c r="AQ115" s="91"/>
      <c r="AR115" s="91"/>
      <c r="AS115" s="91"/>
      <c r="AT115" s="91"/>
      <c r="AU115" s="91"/>
      <c r="AV115" s="91"/>
      <c r="AW115" s="91"/>
      <c r="AX115" s="91"/>
      <c r="AY115" s="91"/>
      <c r="AZ115" s="91"/>
      <c r="BA115" s="91"/>
      <c r="BB115" s="91"/>
      <c r="BC115" s="91"/>
      <c r="BD115" s="91"/>
      <c r="BE115" s="91"/>
      <c r="BF115" s="91"/>
      <c r="BG115" s="91"/>
      <c r="BH115" s="91"/>
      <c r="BI115" s="91"/>
      <c r="BJ115" s="91"/>
      <c r="BK115" s="91"/>
      <c r="BL115" s="91"/>
      <c r="BM115" s="91"/>
      <c r="BN115" s="80"/>
      <c r="BO115" s="80"/>
      <c r="BP115" s="80"/>
      <c r="BQ115" s="80"/>
      <c r="BR115" s="80"/>
      <c r="BS115" s="80"/>
      <c r="BT115" s="80"/>
      <c r="BU115" s="80"/>
      <c r="BV115" s="80"/>
      <c r="BW115" s="80"/>
      <c r="BX115" s="80"/>
      <c r="BY115" s="80"/>
      <c r="BZ115" s="80"/>
      <c r="CA115" s="80"/>
      <c r="CB115" s="80"/>
      <c r="CC115" s="80"/>
      <c r="CD115" s="80"/>
      <c r="CE115" s="80"/>
      <c r="CF115" s="80"/>
      <c r="CG115" s="80"/>
      <c r="CH115" s="80"/>
      <c r="CI115" s="80"/>
      <c r="CJ115" s="80"/>
      <c r="CK115" s="80"/>
      <c r="CL115" s="80"/>
      <c r="CM115" s="80"/>
      <c r="CN115" s="80"/>
      <c r="CO115" s="80"/>
      <c r="CP115" s="80"/>
      <c r="CQ115" s="80"/>
      <c r="CR115" s="80"/>
      <c r="CS115" s="80"/>
      <c r="CT115" s="80"/>
      <c r="CU115" s="80"/>
      <c r="CV115" s="80"/>
      <c r="CW115" s="80"/>
      <c r="CX115" s="80"/>
      <c r="CY115" s="80"/>
      <c r="CZ115" s="80"/>
      <c r="DA115" s="80"/>
      <c r="DB115" s="80"/>
      <c r="DC115" s="80"/>
      <c r="DD115" s="80"/>
      <c r="DE115" s="80"/>
      <c r="DF115" s="80"/>
      <c r="DG115" s="80"/>
      <c r="DH115" s="80"/>
      <c r="DI115" s="80"/>
      <c r="DJ115" s="80"/>
      <c r="DK115" s="80"/>
      <c r="DL115" s="80"/>
      <c r="DM115" s="80"/>
      <c r="DN115" s="80"/>
      <c r="DO115" s="80"/>
      <c r="DP115" s="80"/>
      <c r="DQ115" s="80"/>
      <c r="DR115" s="80"/>
      <c r="DS115" s="80"/>
      <c r="DT115" s="80"/>
    </row>
    <row r="116" ht="12.75" customHeight="1">
      <c r="A116" s="80"/>
      <c r="B116" s="80"/>
      <c r="C116" s="80"/>
      <c r="D116" s="80"/>
      <c r="E116" s="80"/>
      <c r="F116" s="80"/>
      <c r="G116" s="132"/>
      <c r="H116" s="80" t="s">
        <v>224</v>
      </c>
      <c r="I116" s="80"/>
      <c r="J116" s="80"/>
      <c r="K116" s="80"/>
      <c r="L116" s="80"/>
      <c r="M116" s="80"/>
      <c r="N116" s="80"/>
      <c r="O116" s="80"/>
      <c r="P116" s="80"/>
      <c r="Q116" s="80"/>
      <c r="R116" s="80"/>
      <c r="S116" s="80"/>
      <c r="T116" s="80"/>
      <c r="U116" s="80"/>
      <c r="V116" s="80"/>
      <c r="W116" s="80"/>
      <c r="X116" s="80"/>
      <c r="Y116" s="80"/>
      <c r="Z116" s="80"/>
      <c r="AA116" s="80"/>
      <c r="AB116" s="80"/>
      <c r="AC116" s="80"/>
      <c r="AD116" s="80"/>
      <c r="AE116" s="80"/>
      <c r="AF116" s="80"/>
      <c r="AG116" s="80"/>
      <c r="AH116" s="80"/>
      <c r="AI116" s="80"/>
      <c r="AJ116" s="80"/>
      <c r="AK116" s="80"/>
      <c r="AL116" s="80"/>
      <c r="AM116" s="80"/>
      <c r="AN116" s="80"/>
      <c r="AO116" s="80"/>
      <c r="AP116" s="80"/>
      <c r="AQ116" s="80"/>
      <c r="AR116" s="80"/>
      <c r="AS116" s="80"/>
      <c r="AT116" s="80"/>
      <c r="AU116" s="80"/>
      <c r="AV116" s="80"/>
      <c r="AW116" s="80"/>
      <c r="AX116" s="80"/>
      <c r="AY116" s="80"/>
      <c r="AZ116" s="80"/>
      <c r="BA116" s="80"/>
      <c r="BB116" s="80"/>
      <c r="BC116" s="80"/>
      <c r="BD116" s="80"/>
      <c r="BE116" s="80"/>
      <c r="BF116" s="80"/>
      <c r="BG116" s="80"/>
      <c r="BH116" s="80"/>
      <c r="BI116" s="80"/>
      <c r="BJ116" s="80"/>
      <c r="BK116" s="80"/>
      <c r="BL116" s="80"/>
      <c r="BM116" s="80"/>
      <c r="BN116" s="80"/>
      <c r="BO116" s="80"/>
      <c r="BP116" s="80"/>
      <c r="BQ116" s="80"/>
      <c r="BR116" s="80"/>
      <c r="BS116" s="80"/>
      <c r="BT116" s="80"/>
      <c r="BU116" s="80"/>
      <c r="BV116" s="80"/>
      <c r="BW116" s="80"/>
      <c r="BX116" s="80"/>
      <c r="BY116" s="80"/>
      <c r="BZ116" s="80"/>
      <c r="CA116" s="80"/>
      <c r="CB116" s="80"/>
      <c r="CC116" s="80"/>
      <c r="CD116" s="80"/>
      <c r="CE116" s="80"/>
      <c r="CF116" s="80"/>
      <c r="CG116" s="80"/>
      <c r="CH116" s="80"/>
      <c r="CI116" s="80"/>
      <c r="CJ116" s="80"/>
      <c r="CK116" s="80"/>
      <c r="CL116" s="80"/>
      <c r="CM116" s="80"/>
      <c r="CN116" s="80"/>
      <c r="CO116" s="80"/>
      <c r="CP116" s="80"/>
      <c r="CQ116" s="80"/>
      <c r="CR116" s="80"/>
      <c r="CS116" s="80"/>
      <c r="CT116" s="80"/>
      <c r="CU116" s="80"/>
      <c r="CV116" s="80"/>
      <c r="CW116" s="80"/>
      <c r="CX116" s="80"/>
      <c r="CY116" s="80"/>
      <c r="CZ116" s="80"/>
      <c r="DA116" s="80"/>
      <c r="DB116" s="80"/>
      <c r="DC116" s="80"/>
      <c r="DD116" s="80"/>
      <c r="DE116" s="80"/>
      <c r="DF116" s="80"/>
      <c r="DG116" s="80"/>
      <c r="DH116" s="80"/>
      <c r="DI116" s="80"/>
      <c r="DJ116" s="80"/>
      <c r="DK116" s="80"/>
      <c r="DL116" s="80"/>
      <c r="DM116" s="80"/>
      <c r="DN116" s="80"/>
      <c r="DO116" s="80"/>
      <c r="DP116" s="80"/>
      <c r="DQ116" s="80"/>
      <c r="DR116" s="80"/>
      <c r="DS116" s="80"/>
      <c r="DT116" s="80"/>
    </row>
    <row r="117" ht="12.75" customHeight="1">
      <c r="A117" s="80"/>
      <c r="B117" s="80"/>
      <c r="C117" s="80"/>
      <c r="D117" s="80"/>
      <c r="E117" s="80"/>
      <c r="F117" s="80"/>
      <c r="G117" s="80"/>
      <c r="H117" s="80"/>
      <c r="I117" s="80"/>
      <c r="J117" s="80"/>
      <c r="K117" s="80"/>
      <c r="L117" s="80"/>
      <c r="M117" s="80"/>
      <c r="N117" s="80"/>
      <c r="O117" s="80"/>
      <c r="P117" s="80"/>
      <c r="Q117" s="80"/>
      <c r="R117" s="80"/>
      <c r="S117" s="80"/>
      <c r="T117" s="80"/>
      <c r="U117" s="80"/>
      <c r="V117" s="80"/>
      <c r="W117" s="80"/>
      <c r="X117" s="80"/>
      <c r="Y117" s="80"/>
      <c r="Z117" s="80"/>
      <c r="AA117" s="80"/>
      <c r="AB117" s="80"/>
      <c r="AC117" s="80"/>
      <c r="AD117" s="80"/>
      <c r="AE117" s="80"/>
      <c r="AF117" s="80"/>
      <c r="AG117" s="80"/>
      <c r="AH117" s="80"/>
      <c r="AI117" s="80"/>
      <c r="AJ117" s="80"/>
      <c r="AK117" s="80"/>
      <c r="AL117" s="80"/>
      <c r="AM117" s="80"/>
      <c r="AN117" s="80"/>
      <c r="AO117" s="80"/>
      <c r="AP117" s="80"/>
      <c r="AQ117" s="80"/>
      <c r="AR117" s="80"/>
      <c r="AS117" s="80"/>
      <c r="AT117" s="80"/>
      <c r="AU117" s="80"/>
      <c r="AV117" s="80"/>
      <c r="AW117" s="80"/>
      <c r="AX117" s="80"/>
      <c r="AY117" s="80"/>
      <c r="AZ117" s="80"/>
      <c r="BA117" s="80"/>
      <c r="BB117" s="80"/>
      <c r="BC117" s="80"/>
      <c r="BD117" s="80"/>
      <c r="BE117" s="80"/>
      <c r="BF117" s="80"/>
      <c r="BG117" s="80"/>
      <c r="BH117" s="80"/>
      <c r="BI117" s="80"/>
      <c r="BJ117" s="80"/>
      <c r="BK117" s="80"/>
      <c r="BL117" s="80"/>
      <c r="BM117" s="80"/>
      <c r="BN117" s="80"/>
      <c r="BO117" s="80"/>
      <c r="BP117" s="80"/>
      <c r="BQ117" s="80"/>
      <c r="BR117" s="80"/>
      <c r="BS117" s="80"/>
      <c r="BT117" s="80"/>
      <c r="BU117" s="80"/>
      <c r="BV117" s="80"/>
      <c r="BW117" s="80"/>
      <c r="BX117" s="80"/>
      <c r="BY117" s="80"/>
      <c r="BZ117" s="80"/>
      <c r="CA117" s="80"/>
      <c r="CB117" s="80"/>
      <c r="CC117" s="80"/>
      <c r="CD117" s="80"/>
      <c r="CE117" s="80"/>
      <c r="CF117" s="80"/>
      <c r="CG117" s="80"/>
      <c r="CH117" s="80"/>
      <c r="CI117" s="80"/>
      <c r="CJ117" s="80"/>
      <c r="CK117" s="80"/>
      <c r="CL117" s="80"/>
      <c r="CM117" s="80"/>
      <c r="CN117" s="80"/>
      <c r="CO117" s="80"/>
      <c r="CP117" s="80"/>
      <c r="CQ117" s="80"/>
      <c r="CR117" s="80"/>
      <c r="CS117" s="80"/>
      <c r="CT117" s="80"/>
      <c r="CU117" s="80"/>
      <c r="CV117" s="80"/>
      <c r="CW117" s="80"/>
      <c r="CX117" s="80"/>
      <c r="CY117" s="80"/>
      <c r="CZ117" s="80"/>
      <c r="DA117" s="80"/>
      <c r="DB117" s="80"/>
      <c r="DC117" s="80"/>
      <c r="DD117" s="80"/>
      <c r="DE117" s="80"/>
      <c r="DF117" s="80"/>
      <c r="DG117" s="80"/>
      <c r="DH117" s="80"/>
      <c r="DI117" s="80"/>
      <c r="DJ117" s="80"/>
      <c r="DK117" s="80"/>
      <c r="DL117" s="80"/>
      <c r="DM117" s="80"/>
      <c r="DN117" s="80"/>
      <c r="DO117" s="80"/>
      <c r="DP117" s="80"/>
      <c r="DQ117" s="80"/>
      <c r="DR117" s="80"/>
      <c r="DS117" s="80"/>
      <c r="DT117" s="80"/>
    </row>
    <row r="118" ht="12.75" customHeight="1">
      <c r="A118" s="80"/>
      <c r="B118" s="80"/>
      <c r="C118" s="80"/>
      <c r="D118" s="80"/>
      <c r="E118" s="80"/>
      <c r="F118" s="80"/>
      <c r="G118" s="80"/>
      <c r="H118" s="80"/>
      <c r="I118" s="80"/>
      <c r="J118" s="80"/>
      <c r="K118" s="80"/>
      <c r="L118" s="80"/>
      <c r="M118" s="80"/>
      <c r="N118" s="80"/>
      <c r="O118" s="80"/>
      <c r="P118" s="80"/>
      <c r="Q118" s="80"/>
      <c r="R118" s="80"/>
      <c r="S118" s="80"/>
      <c r="T118" s="80"/>
      <c r="U118" s="80"/>
      <c r="V118" s="80"/>
      <c r="W118" s="80"/>
      <c r="X118" s="80"/>
      <c r="Y118" s="80"/>
      <c r="Z118" s="80"/>
      <c r="AA118" s="80"/>
      <c r="AB118" s="80"/>
      <c r="AC118" s="80"/>
      <c r="AD118" s="80"/>
      <c r="AE118" s="80"/>
      <c r="AF118" s="80"/>
      <c r="AG118" s="80"/>
      <c r="AH118" s="80"/>
      <c r="AI118" s="80"/>
      <c r="AJ118" s="80"/>
      <c r="AK118" s="80"/>
      <c r="AL118" s="80"/>
      <c r="AM118" s="80"/>
      <c r="AN118" s="80"/>
      <c r="AO118" s="80"/>
      <c r="AP118" s="80"/>
      <c r="AQ118" s="80"/>
      <c r="AR118" s="80"/>
      <c r="AS118" s="80"/>
      <c r="AT118" s="80"/>
      <c r="AU118" s="80"/>
      <c r="AV118" s="80"/>
      <c r="AW118" s="80"/>
      <c r="AX118" s="80"/>
      <c r="AY118" s="80"/>
      <c r="AZ118" s="80"/>
      <c r="BA118" s="80"/>
      <c r="BB118" s="80"/>
      <c r="BC118" s="80"/>
      <c r="BD118" s="80"/>
      <c r="BE118" s="80"/>
      <c r="BF118" s="80"/>
      <c r="BG118" s="80"/>
      <c r="BH118" s="80"/>
      <c r="BI118" s="80"/>
      <c r="BJ118" s="80"/>
      <c r="BK118" s="80"/>
      <c r="BL118" s="80"/>
      <c r="BM118" s="80"/>
      <c r="BN118" s="80"/>
      <c r="BO118" s="80"/>
      <c r="BP118" s="80"/>
      <c r="BQ118" s="80"/>
      <c r="BR118" s="80"/>
      <c r="BS118" s="80"/>
      <c r="BT118" s="80"/>
      <c r="BU118" s="80"/>
      <c r="BV118" s="80"/>
      <c r="BW118" s="80"/>
      <c r="BX118" s="80"/>
      <c r="BY118" s="80"/>
      <c r="BZ118" s="80"/>
      <c r="CA118" s="80"/>
      <c r="CB118" s="80"/>
      <c r="CC118" s="80"/>
      <c r="CD118" s="80"/>
      <c r="CE118" s="80"/>
      <c r="CF118" s="80"/>
      <c r="CG118" s="80"/>
      <c r="CH118" s="80"/>
      <c r="CI118" s="80"/>
      <c r="CJ118" s="80"/>
      <c r="CK118" s="80"/>
      <c r="CL118" s="80"/>
      <c r="CM118" s="80"/>
      <c r="CN118" s="80"/>
      <c r="CO118" s="80"/>
      <c r="CP118" s="80"/>
      <c r="CQ118" s="80"/>
      <c r="CR118" s="80"/>
      <c r="CS118" s="80"/>
      <c r="CT118" s="80"/>
      <c r="CU118" s="80"/>
      <c r="CV118" s="80"/>
      <c r="CW118" s="80"/>
      <c r="CX118" s="80"/>
      <c r="CY118" s="80"/>
      <c r="CZ118" s="80"/>
      <c r="DA118" s="80"/>
      <c r="DB118" s="80"/>
      <c r="DC118" s="80"/>
      <c r="DD118" s="80"/>
      <c r="DE118" s="80"/>
      <c r="DF118" s="80"/>
      <c r="DG118" s="80"/>
      <c r="DH118" s="80"/>
      <c r="DI118" s="80"/>
      <c r="DJ118" s="80"/>
      <c r="DK118" s="80"/>
      <c r="DL118" s="80"/>
      <c r="DM118" s="80"/>
      <c r="DN118" s="80"/>
      <c r="DO118" s="80"/>
      <c r="DP118" s="80"/>
      <c r="DQ118" s="80"/>
      <c r="DR118" s="80"/>
      <c r="DS118" s="80"/>
      <c r="DT118" s="80"/>
    </row>
    <row r="119" ht="12.75" customHeight="1">
      <c r="A119" s="80"/>
      <c r="B119" s="80"/>
      <c r="C119" s="80"/>
      <c r="D119" s="80"/>
      <c r="E119" s="80"/>
      <c r="F119" s="80"/>
      <c r="G119" s="80"/>
      <c r="H119" s="80"/>
      <c r="I119" s="80"/>
      <c r="J119" s="80"/>
      <c r="K119" s="80"/>
      <c r="L119" s="80"/>
      <c r="M119" s="80"/>
      <c r="N119" s="80"/>
      <c r="O119" s="80"/>
      <c r="P119" s="80"/>
      <c r="Q119" s="80"/>
      <c r="R119" s="80"/>
      <c r="S119" s="80"/>
      <c r="T119" s="80"/>
      <c r="U119" s="80"/>
      <c r="V119" s="80"/>
      <c r="W119" s="80"/>
      <c r="X119" s="80"/>
      <c r="Y119" s="80"/>
      <c r="Z119" s="80"/>
      <c r="AA119" s="80"/>
      <c r="AB119" s="80"/>
      <c r="AC119" s="80"/>
      <c r="AD119" s="80"/>
      <c r="AE119" s="80"/>
      <c r="AF119" s="80"/>
      <c r="AG119" s="80"/>
      <c r="AH119" s="80"/>
      <c r="AI119" s="80"/>
      <c r="AJ119" s="80"/>
      <c r="AK119" s="80"/>
      <c r="AL119" s="80"/>
      <c r="AM119" s="80"/>
      <c r="AN119" s="80"/>
      <c r="AO119" s="80"/>
      <c r="AP119" s="80"/>
      <c r="AQ119" s="80"/>
      <c r="AR119" s="80"/>
      <c r="AS119" s="80"/>
      <c r="AT119" s="80"/>
      <c r="AU119" s="80"/>
      <c r="AV119" s="80"/>
      <c r="AW119" s="80"/>
      <c r="AX119" s="80"/>
      <c r="AY119" s="80"/>
      <c r="AZ119" s="80"/>
      <c r="BA119" s="80"/>
      <c r="BB119" s="80"/>
      <c r="BC119" s="80"/>
      <c r="BD119" s="80"/>
      <c r="BE119" s="80"/>
      <c r="BF119" s="80"/>
      <c r="BG119" s="80"/>
      <c r="BH119" s="80"/>
      <c r="BI119" s="80"/>
      <c r="BJ119" s="80"/>
      <c r="BK119" s="80"/>
      <c r="BL119" s="80"/>
      <c r="BM119" s="80"/>
      <c r="BN119" s="80"/>
      <c r="BO119" s="80"/>
      <c r="BP119" s="80"/>
      <c r="BQ119" s="80"/>
      <c r="BR119" s="80"/>
      <c r="BS119" s="80"/>
      <c r="BT119" s="80"/>
      <c r="BU119" s="80"/>
      <c r="BV119" s="80"/>
      <c r="BW119" s="80"/>
      <c r="BX119" s="80"/>
      <c r="BY119" s="80"/>
      <c r="BZ119" s="80"/>
      <c r="CA119" s="80"/>
      <c r="CB119" s="80"/>
      <c r="CC119" s="80"/>
      <c r="CD119" s="80"/>
      <c r="CE119" s="80"/>
      <c r="CF119" s="80"/>
      <c r="CG119" s="80"/>
      <c r="CH119" s="80"/>
      <c r="CI119" s="80"/>
      <c r="CJ119" s="80"/>
      <c r="CK119" s="80"/>
      <c r="CL119" s="80"/>
      <c r="CM119" s="80"/>
      <c r="CN119" s="80"/>
      <c r="CO119" s="80"/>
      <c r="CP119" s="80"/>
      <c r="CQ119" s="80"/>
      <c r="CR119" s="80"/>
      <c r="CS119" s="80"/>
      <c r="CT119" s="80"/>
      <c r="CU119" s="80"/>
      <c r="CV119" s="80"/>
      <c r="CW119" s="80"/>
      <c r="CX119" s="80"/>
      <c r="CY119" s="80"/>
      <c r="CZ119" s="80"/>
      <c r="DA119" s="80"/>
      <c r="DB119" s="80"/>
      <c r="DC119" s="80"/>
      <c r="DD119" s="80"/>
      <c r="DE119" s="80"/>
      <c r="DF119" s="80"/>
      <c r="DG119" s="80"/>
      <c r="DH119" s="80"/>
      <c r="DI119" s="80"/>
      <c r="DJ119" s="80"/>
      <c r="DK119" s="80"/>
      <c r="DL119" s="80"/>
      <c r="DM119" s="80"/>
      <c r="DN119" s="80"/>
      <c r="DO119" s="80"/>
      <c r="DP119" s="80"/>
      <c r="DQ119" s="80"/>
      <c r="DR119" s="80"/>
      <c r="DS119" s="80"/>
      <c r="DT119" s="80"/>
    </row>
    <row r="120" ht="13.5" customHeight="1">
      <c r="A120" s="80"/>
      <c r="B120" s="80"/>
      <c r="C120" s="80"/>
      <c r="D120" s="80"/>
      <c r="E120" s="80"/>
      <c r="F120" s="141"/>
      <c r="G120" s="96"/>
      <c r="H120" s="142" t="s">
        <v>225</v>
      </c>
      <c r="I120" s="143"/>
      <c r="J120" s="143"/>
      <c r="K120" s="143"/>
      <c r="L120" s="143"/>
      <c r="M120" s="143"/>
      <c r="N120" s="143"/>
      <c r="O120" s="143"/>
      <c r="P120" s="143"/>
      <c r="Q120" s="143"/>
      <c r="R120" s="143"/>
      <c r="S120" s="143"/>
      <c r="T120" s="143"/>
      <c r="U120" s="143"/>
      <c r="V120" s="143"/>
      <c r="W120" s="143"/>
      <c r="X120" s="143"/>
      <c r="Y120" s="143"/>
      <c r="Z120" s="143"/>
      <c r="AA120" s="143"/>
      <c r="AB120" s="143"/>
      <c r="AC120" s="143"/>
      <c r="AD120" s="143"/>
      <c r="AE120" s="143"/>
      <c r="AF120" s="143"/>
      <c r="AG120" s="143"/>
      <c r="AH120" s="143"/>
      <c r="AI120" s="143"/>
      <c r="AJ120" s="143"/>
      <c r="AK120" s="143"/>
      <c r="AL120" s="143"/>
      <c r="AM120" s="143"/>
      <c r="AN120" s="143"/>
      <c r="AO120" s="143"/>
      <c r="AP120" s="143"/>
      <c r="AQ120" s="143"/>
      <c r="AR120" s="143"/>
      <c r="AS120" s="143"/>
      <c r="AT120" s="143"/>
      <c r="AU120" s="143"/>
      <c r="AV120" s="143"/>
      <c r="AW120" s="143"/>
      <c r="AX120" s="143"/>
      <c r="AY120" s="143"/>
      <c r="AZ120" s="143"/>
      <c r="BA120" s="143"/>
      <c r="BB120" s="143"/>
      <c r="BC120" s="143"/>
      <c r="BD120" s="143"/>
      <c r="BE120" s="143"/>
      <c r="BF120" s="143"/>
      <c r="BG120" s="143"/>
      <c r="BH120" s="143"/>
      <c r="BI120" s="143"/>
      <c r="BJ120" s="143"/>
      <c r="BK120" s="143"/>
      <c r="BL120" s="143"/>
      <c r="BM120" s="144"/>
      <c r="BN120" s="80"/>
      <c r="BO120" s="80"/>
      <c r="BP120" s="80"/>
      <c r="BQ120" s="80"/>
      <c r="BR120" s="80"/>
      <c r="BS120" s="80"/>
      <c r="BT120" s="80"/>
      <c r="BU120" s="80"/>
      <c r="BV120" s="80"/>
      <c r="BW120" s="80"/>
      <c r="BX120" s="80"/>
      <c r="BY120" s="80"/>
      <c r="BZ120" s="80"/>
      <c r="CA120" s="80"/>
      <c r="CB120" s="80"/>
      <c r="CC120" s="80"/>
      <c r="CD120" s="80"/>
      <c r="CE120" s="80"/>
      <c r="CF120" s="80"/>
      <c r="CG120" s="80"/>
      <c r="CH120" s="80"/>
      <c r="CI120" s="80"/>
      <c r="CJ120" s="80"/>
      <c r="CK120" s="80"/>
      <c r="CL120" s="80"/>
      <c r="CM120" s="80"/>
      <c r="CN120" s="80"/>
      <c r="CO120" s="80"/>
      <c r="CP120" s="80"/>
      <c r="CQ120" s="80"/>
      <c r="CR120" s="80"/>
      <c r="CS120" s="80"/>
      <c r="CT120" s="80"/>
      <c r="CU120" s="80"/>
      <c r="CV120" s="80"/>
      <c r="CW120" s="80"/>
      <c r="CX120" s="80"/>
      <c r="CY120" s="80"/>
      <c r="CZ120" s="80"/>
      <c r="DA120" s="80"/>
      <c r="DB120" s="80"/>
      <c r="DC120" s="80"/>
      <c r="DD120" s="80"/>
      <c r="DE120" s="80"/>
      <c r="DF120" s="80"/>
      <c r="DG120" s="80"/>
      <c r="DH120" s="80"/>
      <c r="DI120" s="80"/>
      <c r="DJ120" s="80"/>
      <c r="DK120" s="80"/>
      <c r="DL120" s="80"/>
      <c r="DM120" s="80"/>
      <c r="DN120" s="80"/>
      <c r="DO120" s="80"/>
      <c r="DP120" s="80"/>
      <c r="DQ120" s="80"/>
      <c r="DR120" s="80"/>
      <c r="DS120" s="80"/>
      <c r="DT120" s="80"/>
    </row>
    <row r="121" ht="15.75" customHeight="1">
      <c r="A121" s="80"/>
      <c r="B121" s="80"/>
      <c r="C121" s="80"/>
      <c r="D121" s="80"/>
      <c r="E121" s="80"/>
      <c r="F121" s="145"/>
      <c r="G121" s="96"/>
      <c r="H121" s="146"/>
      <c r="I121" s="104"/>
      <c r="J121" s="104"/>
      <c r="K121" s="104"/>
      <c r="L121" s="104"/>
      <c r="M121" s="104"/>
      <c r="N121" s="104"/>
      <c r="O121" s="104"/>
      <c r="P121" s="104"/>
      <c r="Q121" s="104"/>
      <c r="R121" s="104"/>
      <c r="S121" s="104"/>
      <c r="T121" s="104"/>
      <c r="U121" s="104"/>
      <c r="V121" s="104"/>
      <c r="W121" s="104"/>
      <c r="X121" s="104"/>
      <c r="Y121" s="104"/>
      <c r="Z121" s="104"/>
      <c r="AA121" s="104"/>
      <c r="AB121" s="104"/>
      <c r="AC121" s="104"/>
      <c r="AD121" s="104"/>
      <c r="AE121" s="104"/>
      <c r="AF121" s="104"/>
      <c r="AG121" s="104"/>
      <c r="AH121" s="104"/>
      <c r="AI121" s="104"/>
      <c r="AJ121" s="104"/>
      <c r="AK121" s="104"/>
      <c r="AL121" s="104"/>
      <c r="AM121" s="104"/>
      <c r="AN121" s="104"/>
      <c r="AO121" s="104"/>
      <c r="AP121" s="104"/>
      <c r="AQ121" s="104"/>
      <c r="AR121" s="104"/>
      <c r="AS121" s="104"/>
      <c r="AT121" s="104"/>
      <c r="AU121" s="104"/>
      <c r="AV121" s="104"/>
      <c r="AW121" s="104"/>
      <c r="AX121" s="104"/>
      <c r="AY121" s="104"/>
      <c r="AZ121" s="104"/>
      <c r="BA121" s="104"/>
      <c r="BB121" s="104"/>
      <c r="BC121" s="104"/>
      <c r="BD121" s="104"/>
      <c r="BE121" s="104"/>
      <c r="BF121" s="104"/>
      <c r="BG121" s="104"/>
      <c r="BH121" s="104"/>
      <c r="BI121" s="104"/>
      <c r="BJ121" s="104"/>
      <c r="BK121" s="104"/>
      <c r="BL121" s="104"/>
      <c r="BM121" s="104"/>
      <c r="BN121" s="80"/>
      <c r="BO121" s="80"/>
      <c r="BP121" s="80"/>
      <c r="BQ121" s="80"/>
      <c r="BR121" s="80"/>
      <c r="BS121" s="80"/>
      <c r="BT121" s="80"/>
      <c r="BU121" s="80"/>
      <c r="BV121" s="80"/>
      <c r="BW121" s="80"/>
      <c r="BX121" s="80"/>
      <c r="BY121" s="80"/>
      <c r="BZ121" s="80"/>
      <c r="CA121" s="80"/>
      <c r="CB121" s="80"/>
      <c r="CC121" s="80"/>
      <c r="CD121" s="80"/>
      <c r="CE121" s="80"/>
      <c r="CF121" s="80"/>
      <c r="CG121" s="80"/>
      <c r="CH121" s="80"/>
      <c r="CI121" s="80"/>
      <c r="CJ121" s="80"/>
      <c r="CK121" s="80"/>
      <c r="CL121" s="80"/>
      <c r="CM121" s="80"/>
      <c r="CN121" s="80"/>
      <c r="CO121" s="80"/>
      <c r="CP121" s="80"/>
      <c r="CQ121" s="80"/>
      <c r="CR121" s="80"/>
      <c r="CS121" s="80"/>
      <c r="CT121" s="80"/>
      <c r="CU121" s="80"/>
      <c r="CV121" s="80"/>
      <c r="CW121" s="80"/>
      <c r="CX121" s="80"/>
      <c r="CY121" s="80"/>
      <c r="CZ121" s="80"/>
      <c r="DA121" s="80"/>
      <c r="DB121" s="80"/>
      <c r="DC121" s="80"/>
      <c r="DD121" s="80"/>
      <c r="DE121" s="80"/>
      <c r="DF121" s="80"/>
      <c r="DG121" s="80"/>
      <c r="DH121" s="80"/>
      <c r="DI121" s="80"/>
      <c r="DJ121" s="80"/>
      <c r="DK121" s="80"/>
      <c r="DL121" s="80"/>
      <c r="DM121" s="80"/>
      <c r="DN121" s="80"/>
      <c r="DO121" s="80"/>
      <c r="DP121" s="80"/>
      <c r="DQ121" s="80"/>
      <c r="DR121" s="80"/>
      <c r="DS121" s="80"/>
      <c r="DT121" s="80"/>
    </row>
    <row r="122" ht="41.25" customHeight="1">
      <c r="A122" s="80"/>
      <c r="B122" s="80"/>
      <c r="C122" s="80"/>
      <c r="D122" s="80"/>
      <c r="E122" s="80"/>
      <c r="F122" s="147"/>
      <c r="G122" s="96"/>
      <c r="H122" s="148"/>
      <c r="I122" s="104"/>
      <c r="J122" s="104"/>
      <c r="K122" s="104"/>
      <c r="L122" s="104"/>
      <c r="M122" s="104"/>
      <c r="N122" s="104"/>
      <c r="O122" s="104"/>
      <c r="P122" s="104"/>
      <c r="Q122" s="104"/>
      <c r="R122" s="104"/>
      <c r="S122" s="104"/>
      <c r="T122" s="104"/>
      <c r="U122" s="104"/>
      <c r="V122" s="104"/>
      <c r="W122" s="104"/>
      <c r="X122" s="104"/>
      <c r="Y122" s="104"/>
      <c r="Z122" s="104"/>
      <c r="AA122" s="104"/>
      <c r="AB122" s="104"/>
      <c r="AC122" s="104"/>
      <c r="AD122" s="104"/>
      <c r="AE122" s="104"/>
      <c r="AF122" s="104"/>
      <c r="AG122" s="104"/>
      <c r="AH122" s="104"/>
      <c r="AI122" s="104"/>
      <c r="AJ122" s="104"/>
      <c r="AK122" s="104"/>
      <c r="AL122" s="104"/>
      <c r="AM122" s="104"/>
      <c r="AN122" s="104"/>
      <c r="AO122" s="104"/>
      <c r="AP122" s="104"/>
      <c r="AQ122" s="104"/>
      <c r="AR122" s="104"/>
      <c r="AS122" s="104"/>
      <c r="AT122" s="104"/>
      <c r="AU122" s="104"/>
      <c r="AV122" s="104"/>
      <c r="AW122" s="104"/>
      <c r="AX122" s="104"/>
      <c r="AY122" s="104"/>
      <c r="AZ122" s="104"/>
      <c r="BA122" s="104"/>
      <c r="BB122" s="104"/>
      <c r="BC122" s="104"/>
      <c r="BD122" s="104"/>
      <c r="BE122" s="104"/>
      <c r="BF122" s="104"/>
      <c r="BG122" s="104"/>
      <c r="BH122" s="104"/>
      <c r="BI122" s="104"/>
      <c r="BJ122" s="104"/>
      <c r="BK122" s="104"/>
      <c r="BL122" s="104"/>
      <c r="BM122" s="149"/>
      <c r="BN122" s="80"/>
      <c r="BO122" s="80"/>
      <c r="BP122" s="80"/>
      <c r="BQ122" s="80"/>
      <c r="BR122" s="80"/>
      <c r="BS122" s="80"/>
      <c r="BT122" s="80"/>
      <c r="BU122" s="80"/>
      <c r="BV122" s="80"/>
      <c r="BW122" s="80"/>
      <c r="BX122" s="80"/>
      <c r="BY122" s="80"/>
      <c r="BZ122" s="80"/>
      <c r="CA122" s="80"/>
      <c r="CB122" s="80"/>
      <c r="CC122" s="80"/>
      <c r="CD122" s="80"/>
      <c r="CE122" s="80"/>
      <c r="CF122" s="80"/>
      <c r="CG122" s="80"/>
      <c r="CH122" s="80"/>
      <c r="CI122" s="80"/>
      <c r="CJ122" s="80"/>
      <c r="CK122" s="80"/>
      <c r="CL122" s="80"/>
      <c r="CM122" s="80"/>
      <c r="CN122" s="80"/>
      <c r="CO122" s="80"/>
      <c r="CP122" s="80"/>
      <c r="CQ122" s="80"/>
      <c r="CR122" s="80"/>
      <c r="CS122" s="80"/>
      <c r="CT122" s="80"/>
      <c r="CU122" s="80"/>
      <c r="CV122" s="80"/>
      <c r="CW122" s="80"/>
      <c r="CX122" s="80"/>
      <c r="CY122" s="80"/>
      <c r="CZ122" s="80"/>
      <c r="DA122" s="80"/>
      <c r="DB122" s="80"/>
      <c r="DC122" s="80"/>
      <c r="DD122" s="80"/>
      <c r="DE122" s="80"/>
      <c r="DF122" s="80"/>
      <c r="DG122" s="80"/>
      <c r="DH122" s="80"/>
      <c r="DI122" s="80"/>
      <c r="DJ122" s="80"/>
      <c r="DK122" s="80"/>
      <c r="DL122" s="80"/>
      <c r="DM122" s="80"/>
      <c r="DN122" s="80"/>
      <c r="DO122" s="80"/>
      <c r="DP122" s="80"/>
      <c r="DQ122" s="80"/>
      <c r="DR122" s="80"/>
      <c r="DS122" s="80"/>
      <c r="DT122" s="80"/>
    </row>
    <row r="123" ht="24.75" customHeight="1">
      <c r="A123" s="80"/>
      <c r="B123" s="80"/>
      <c r="C123" s="80"/>
      <c r="D123" s="80"/>
      <c r="E123" s="80"/>
      <c r="F123" s="147"/>
      <c r="G123" s="96"/>
      <c r="H123" s="148"/>
      <c r="I123" s="104"/>
      <c r="J123" s="104"/>
      <c r="K123" s="104"/>
      <c r="L123" s="104"/>
      <c r="M123" s="104"/>
      <c r="N123" s="104"/>
      <c r="O123" s="104"/>
      <c r="P123" s="104"/>
      <c r="Q123" s="104"/>
      <c r="R123" s="104"/>
      <c r="S123" s="104"/>
      <c r="T123" s="104"/>
      <c r="U123" s="104"/>
      <c r="V123" s="104"/>
      <c r="W123" s="104"/>
      <c r="X123" s="104"/>
      <c r="Y123" s="104"/>
      <c r="Z123" s="104"/>
      <c r="AA123" s="104"/>
      <c r="AB123" s="104"/>
      <c r="AC123" s="104"/>
      <c r="AD123" s="104"/>
      <c r="AE123" s="104"/>
      <c r="AF123" s="104"/>
      <c r="AG123" s="104"/>
      <c r="AH123" s="104"/>
      <c r="AI123" s="104"/>
      <c r="AJ123" s="104"/>
      <c r="AK123" s="104"/>
      <c r="AL123" s="104"/>
      <c r="AM123" s="104"/>
      <c r="AN123" s="104"/>
      <c r="AO123" s="104"/>
      <c r="AP123" s="104"/>
      <c r="AQ123" s="104"/>
      <c r="AR123" s="104"/>
      <c r="AS123" s="104"/>
      <c r="AT123" s="104"/>
      <c r="AU123" s="104"/>
      <c r="AV123" s="104"/>
      <c r="AW123" s="104"/>
      <c r="AX123" s="104"/>
      <c r="AY123" s="104"/>
      <c r="AZ123" s="104"/>
      <c r="BA123" s="104"/>
      <c r="BB123" s="104"/>
      <c r="BC123" s="104"/>
      <c r="BD123" s="104"/>
      <c r="BE123" s="104"/>
      <c r="BF123" s="104"/>
      <c r="BG123" s="104"/>
      <c r="BH123" s="104"/>
      <c r="BI123" s="104"/>
      <c r="BJ123" s="104"/>
      <c r="BK123" s="104"/>
      <c r="BL123" s="104"/>
      <c r="BM123" s="149"/>
      <c r="BN123" s="80"/>
      <c r="BO123" s="80"/>
      <c r="BP123" s="80"/>
      <c r="BQ123" s="80"/>
      <c r="BR123" s="80"/>
      <c r="BS123" s="80"/>
      <c r="BT123" s="80"/>
      <c r="BU123" s="80"/>
      <c r="BV123" s="80"/>
      <c r="BW123" s="80"/>
      <c r="BX123" s="80"/>
      <c r="BY123" s="80"/>
      <c r="BZ123" s="80"/>
      <c r="CA123" s="80"/>
      <c r="CB123" s="80"/>
      <c r="CC123" s="80"/>
      <c r="CD123" s="80"/>
      <c r="CE123" s="80"/>
      <c r="CF123" s="80"/>
      <c r="CG123" s="80"/>
      <c r="CH123" s="80"/>
      <c r="CI123" s="80"/>
      <c r="CJ123" s="80"/>
      <c r="CK123" s="80"/>
      <c r="CL123" s="80"/>
      <c r="CM123" s="80"/>
      <c r="CN123" s="80"/>
      <c r="CO123" s="80"/>
      <c r="CP123" s="80"/>
      <c r="CQ123" s="80"/>
      <c r="CR123" s="80"/>
      <c r="CS123" s="80"/>
      <c r="CT123" s="80"/>
      <c r="CU123" s="80"/>
      <c r="CV123" s="80"/>
      <c r="CW123" s="80"/>
      <c r="CX123" s="80"/>
      <c r="CY123" s="80"/>
      <c r="CZ123" s="80"/>
      <c r="DA123" s="80"/>
      <c r="DB123" s="80"/>
      <c r="DC123" s="80"/>
      <c r="DD123" s="80"/>
      <c r="DE123" s="80"/>
      <c r="DF123" s="80"/>
      <c r="DG123" s="80"/>
      <c r="DH123" s="80"/>
      <c r="DI123" s="80"/>
      <c r="DJ123" s="80"/>
      <c r="DK123" s="80"/>
      <c r="DL123" s="80"/>
      <c r="DM123" s="80"/>
      <c r="DN123" s="80"/>
      <c r="DO123" s="80"/>
      <c r="DP123" s="80"/>
      <c r="DQ123" s="80"/>
      <c r="DR123" s="80"/>
      <c r="DS123" s="80"/>
      <c r="DT123" s="80"/>
    </row>
    <row r="124" ht="27.0" customHeight="1">
      <c r="A124" s="80"/>
      <c r="B124" s="80"/>
      <c r="C124" s="80"/>
      <c r="D124" s="80"/>
      <c r="E124" s="80"/>
      <c r="F124" s="147"/>
      <c r="G124" s="96"/>
      <c r="H124" s="148"/>
      <c r="I124" s="104"/>
      <c r="J124" s="104"/>
      <c r="K124" s="104"/>
      <c r="L124" s="104"/>
      <c r="M124" s="104"/>
      <c r="N124" s="104"/>
      <c r="O124" s="104"/>
      <c r="P124" s="104"/>
      <c r="Q124" s="104"/>
      <c r="R124" s="104"/>
      <c r="S124" s="104"/>
      <c r="T124" s="104"/>
      <c r="U124" s="104"/>
      <c r="V124" s="104"/>
      <c r="W124" s="104"/>
      <c r="X124" s="104"/>
      <c r="Y124" s="104"/>
      <c r="Z124" s="104"/>
      <c r="AA124" s="104"/>
      <c r="AB124" s="104"/>
      <c r="AC124" s="104"/>
      <c r="AD124" s="104"/>
      <c r="AE124" s="104"/>
      <c r="AF124" s="104"/>
      <c r="AG124" s="104"/>
      <c r="AH124" s="104"/>
      <c r="AI124" s="104"/>
      <c r="AJ124" s="104"/>
      <c r="AK124" s="104"/>
      <c r="AL124" s="104"/>
      <c r="AM124" s="104"/>
      <c r="AN124" s="104"/>
      <c r="AO124" s="104"/>
      <c r="AP124" s="104"/>
      <c r="AQ124" s="104"/>
      <c r="AR124" s="104"/>
      <c r="AS124" s="104"/>
      <c r="AT124" s="104"/>
      <c r="AU124" s="104"/>
      <c r="AV124" s="104"/>
      <c r="AW124" s="104"/>
      <c r="AX124" s="104"/>
      <c r="AY124" s="104"/>
      <c r="AZ124" s="104"/>
      <c r="BA124" s="104"/>
      <c r="BB124" s="104"/>
      <c r="BC124" s="104"/>
      <c r="BD124" s="104"/>
      <c r="BE124" s="104"/>
      <c r="BF124" s="104"/>
      <c r="BG124" s="104"/>
      <c r="BH124" s="104"/>
      <c r="BI124" s="104"/>
      <c r="BJ124" s="104"/>
      <c r="BK124" s="104"/>
      <c r="BL124" s="104"/>
      <c r="BM124" s="149"/>
      <c r="BN124" s="80"/>
      <c r="BO124" s="80"/>
      <c r="BP124" s="80"/>
      <c r="BQ124" s="80"/>
      <c r="BR124" s="80"/>
      <c r="BS124" s="80"/>
      <c r="BT124" s="80"/>
      <c r="BU124" s="80"/>
      <c r="BV124" s="80"/>
      <c r="BW124" s="80"/>
      <c r="BX124" s="80"/>
      <c r="BY124" s="80"/>
      <c r="BZ124" s="80"/>
      <c r="CA124" s="80"/>
      <c r="CB124" s="80"/>
      <c r="CC124" s="80"/>
      <c r="CD124" s="80"/>
      <c r="CE124" s="80"/>
      <c r="CF124" s="80"/>
      <c r="CG124" s="80"/>
      <c r="CH124" s="80"/>
      <c r="CI124" s="80"/>
      <c r="CJ124" s="80"/>
      <c r="CK124" s="80"/>
      <c r="CL124" s="80"/>
      <c r="CM124" s="80"/>
      <c r="CN124" s="80"/>
      <c r="CO124" s="80"/>
      <c r="CP124" s="80"/>
      <c r="CQ124" s="80"/>
      <c r="CR124" s="80"/>
      <c r="CS124" s="80"/>
      <c r="CT124" s="80"/>
      <c r="CU124" s="80"/>
      <c r="CV124" s="80"/>
      <c r="CW124" s="80"/>
      <c r="CX124" s="80"/>
      <c r="CY124" s="80"/>
      <c r="CZ124" s="80"/>
      <c r="DA124" s="80"/>
      <c r="DB124" s="80"/>
      <c r="DC124" s="80"/>
      <c r="DD124" s="80"/>
      <c r="DE124" s="80"/>
      <c r="DF124" s="80"/>
      <c r="DG124" s="80"/>
      <c r="DH124" s="80"/>
      <c r="DI124" s="80"/>
      <c r="DJ124" s="80"/>
      <c r="DK124" s="80"/>
      <c r="DL124" s="80"/>
      <c r="DM124" s="80"/>
      <c r="DN124" s="80"/>
      <c r="DO124" s="80"/>
      <c r="DP124" s="80"/>
      <c r="DQ124" s="80"/>
      <c r="DR124" s="80"/>
      <c r="DS124" s="80"/>
      <c r="DT124" s="80"/>
    </row>
    <row r="125" ht="13.5" customHeight="1">
      <c r="A125" s="80"/>
      <c r="B125" s="80"/>
      <c r="C125" s="80"/>
      <c r="D125" s="80"/>
      <c r="E125" s="80"/>
      <c r="F125" s="147"/>
      <c r="G125" s="96"/>
      <c r="H125" s="148"/>
      <c r="I125" s="104"/>
      <c r="J125" s="104"/>
      <c r="K125" s="104"/>
      <c r="L125" s="104"/>
      <c r="M125" s="104"/>
      <c r="N125" s="104"/>
      <c r="O125" s="104"/>
      <c r="P125" s="104"/>
      <c r="Q125" s="104"/>
      <c r="R125" s="104"/>
      <c r="S125" s="104"/>
      <c r="T125" s="104"/>
      <c r="U125" s="104"/>
      <c r="V125" s="104"/>
      <c r="W125" s="104"/>
      <c r="X125" s="104"/>
      <c r="Y125" s="104"/>
      <c r="Z125" s="104"/>
      <c r="AA125" s="104"/>
      <c r="AB125" s="104"/>
      <c r="AC125" s="104"/>
      <c r="AD125" s="104"/>
      <c r="AE125" s="104"/>
      <c r="AF125" s="104"/>
      <c r="AG125" s="104"/>
      <c r="AH125" s="104"/>
      <c r="AI125" s="104"/>
      <c r="AJ125" s="104"/>
      <c r="AK125" s="104"/>
      <c r="AL125" s="104"/>
      <c r="AM125" s="104"/>
      <c r="AN125" s="104"/>
      <c r="AO125" s="104"/>
      <c r="AP125" s="104"/>
      <c r="AQ125" s="104"/>
      <c r="AR125" s="104"/>
      <c r="AS125" s="104"/>
      <c r="AT125" s="104"/>
      <c r="AU125" s="104"/>
      <c r="AV125" s="104"/>
      <c r="AW125" s="104"/>
      <c r="AX125" s="104"/>
      <c r="AY125" s="104"/>
      <c r="AZ125" s="104"/>
      <c r="BA125" s="104"/>
      <c r="BB125" s="104"/>
      <c r="BC125" s="104"/>
      <c r="BD125" s="104"/>
      <c r="BE125" s="104"/>
      <c r="BF125" s="104"/>
      <c r="BG125" s="104"/>
      <c r="BH125" s="104"/>
      <c r="BI125" s="104"/>
      <c r="BJ125" s="104"/>
      <c r="BK125" s="104"/>
      <c r="BL125" s="104"/>
      <c r="BM125" s="149"/>
      <c r="BN125" s="80"/>
      <c r="BO125" s="80"/>
      <c r="BP125" s="80"/>
      <c r="BQ125" s="80"/>
      <c r="BR125" s="80"/>
      <c r="BS125" s="80"/>
      <c r="BT125" s="80"/>
      <c r="BU125" s="80"/>
      <c r="BV125" s="80"/>
      <c r="BW125" s="80"/>
      <c r="BX125" s="80"/>
      <c r="BY125" s="80"/>
      <c r="BZ125" s="80"/>
      <c r="CA125" s="80"/>
      <c r="CB125" s="80"/>
      <c r="CC125" s="80"/>
      <c r="CD125" s="80"/>
      <c r="CE125" s="80"/>
      <c r="CF125" s="80"/>
      <c r="CG125" s="80"/>
      <c r="CH125" s="80"/>
      <c r="CI125" s="80"/>
      <c r="CJ125" s="80"/>
      <c r="CK125" s="80"/>
      <c r="CL125" s="80"/>
      <c r="CM125" s="80"/>
      <c r="CN125" s="80"/>
      <c r="CO125" s="80"/>
      <c r="CP125" s="80"/>
      <c r="CQ125" s="80"/>
      <c r="CR125" s="80"/>
      <c r="CS125" s="80"/>
      <c r="CT125" s="80"/>
      <c r="CU125" s="80"/>
      <c r="CV125" s="80"/>
      <c r="CW125" s="80"/>
      <c r="CX125" s="80"/>
      <c r="CY125" s="80"/>
      <c r="CZ125" s="80"/>
      <c r="DA125" s="80"/>
      <c r="DB125" s="80"/>
      <c r="DC125" s="80"/>
      <c r="DD125" s="80"/>
      <c r="DE125" s="80"/>
      <c r="DF125" s="80"/>
      <c r="DG125" s="80"/>
      <c r="DH125" s="80"/>
      <c r="DI125" s="80"/>
      <c r="DJ125" s="80"/>
      <c r="DK125" s="80"/>
      <c r="DL125" s="80"/>
      <c r="DM125" s="80"/>
      <c r="DN125" s="80"/>
      <c r="DO125" s="80"/>
      <c r="DP125" s="80"/>
      <c r="DQ125" s="80"/>
      <c r="DR125" s="80"/>
      <c r="DS125" s="80"/>
      <c r="DT125" s="80"/>
    </row>
    <row r="126" ht="13.5" customHeight="1">
      <c r="A126" s="80"/>
      <c r="B126" s="80"/>
      <c r="C126" s="80"/>
      <c r="D126" s="80"/>
      <c r="E126" s="80"/>
      <c r="F126" s="147"/>
      <c r="G126" s="96"/>
      <c r="H126" s="148"/>
      <c r="I126" s="104"/>
      <c r="J126" s="104"/>
      <c r="K126" s="104"/>
      <c r="L126" s="104"/>
      <c r="M126" s="104"/>
      <c r="N126" s="104"/>
      <c r="O126" s="104"/>
      <c r="P126" s="104"/>
      <c r="Q126" s="104"/>
      <c r="R126" s="104"/>
      <c r="S126" s="104"/>
      <c r="T126" s="104"/>
      <c r="U126" s="104"/>
      <c r="V126" s="104"/>
      <c r="W126" s="104"/>
      <c r="X126" s="104"/>
      <c r="Y126" s="104"/>
      <c r="Z126" s="104"/>
      <c r="AA126" s="104"/>
      <c r="AB126" s="104"/>
      <c r="AC126" s="104"/>
      <c r="AD126" s="104"/>
      <c r="AE126" s="104"/>
      <c r="AF126" s="104"/>
      <c r="AG126" s="104"/>
      <c r="AH126" s="104"/>
      <c r="AI126" s="104"/>
      <c r="AJ126" s="104"/>
      <c r="AK126" s="104"/>
      <c r="AL126" s="104"/>
      <c r="AM126" s="104"/>
      <c r="AN126" s="104"/>
      <c r="AO126" s="104"/>
      <c r="AP126" s="104"/>
      <c r="AQ126" s="104"/>
      <c r="AR126" s="104"/>
      <c r="AS126" s="104"/>
      <c r="AT126" s="104"/>
      <c r="AU126" s="104"/>
      <c r="AV126" s="104"/>
      <c r="AW126" s="104"/>
      <c r="AX126" s="104"/>
      <c r="AY126" s="104"/>
      <c r="AZ126" s="104"/>
      <c r="BA126" s="104"/>
      <c r="BB126" s="104"/>
      <c r="BC126" s="104"/>
      <c r="BD126" s="104"/>
      <c r="BE126" s="104"/>
      <c r="BF126" s="104"/>
      <c r="BG126" s="104"/>
      <c r="BH126" s="104"/>
      <c r="BI126" s="104"/>
      <c r="BJ126" s="104"/>
      <c r="BK126" s="104"/>
      <c r="BL126" s="104"/>
      <c r="BM126" s="149"/>
      <c r="BN126" s="80"/>
      <c r="BO126" s="80"/>
      <c r="BP126" s="80"/>
      <c r="BQ126" s="80"/>
      <c r="BR126" s="80"/>
      <c r="BS126" s="80"/>
      <c r="BT126" s="80"/>
      <c r="BU126" s="80"/>
      <c r="BV126" s="80"/>
      <c r="BW126" s="80"/>
      <c r="BX126" s="80"/>
      <c r="BY126" s="80"/>
      <c r="BZ126" s="80"/>
      <c r="CA126" s="80"/>
      <c r="CB126" s="80"/>
      <c r="CC126" s="80"/>
      <c r="CD126" s="80"/>
      <c r="CE126" s="80"/>
      <c r="CF126" s="80"/>
      <c r="CG126" s="80"/>
      <c r="CH126" s="80"/>
      <c r="CI126" s="80"/>
      <c r="CJ126" s="80"/>
      <c r="CK126" s="80"/>
      <c r="CL126" s="80"/>
      <c r="CM126" s="80"/>
      <c r="CN126" s="80"/>
      <c r="CO126" s="80"/>
      <c r="CP126" s="80"/>
      <c r="CQ126" s="80"/>
      <c r="CR126" s="80"/>
      <c r="CS126" s="80"/>
      <c r="CT126" s="80"/>
      <c r="CU126" s="80"/>
      <c r="CV126" s="80"/>
      <c r="CW126" s="80"/>
      <c r="CX126" s="80"/>
      <c r="CY126" s="80"/>
      <c r="CZ126" s="80"/>
      <c r="DA126" s="80"/>
      <c r="DB126" s="80"/>
      <c r="DC126" s="80"/>
      <c r="DD126" s="80"/>
      <c r="DE126" s="80"/>
      <c r="DF126" s="80"/>
      <c r="DG126" s="80"/>
      <c r="DH126" s="80"/>
      <c r="DI126" s="80"/>
      <c r="DJ126" s="80"/>
      <c r="DK126" s="80"/>
      <c r="DL126" s="80"/>
      <c r="DM126" s="80"/>
      <c r="DN126" s="80"/>
      <c r="DO126" s="80"/>
      <c r="DP126" s="80"/>
      <c r="DQ126" s="80"/>
      <c r="DR126" s="80"/>
      <c r="DS126" s="80"/>
      <c r="DT126" s="80"/>
    </row>
    <row r="127" ht="13.5" customHeight="1">
      <c r="A127" s="80"/>
      <c r="B127" s="80"/>
      <c r="C127" s="80"/>
      <c r="D127" s="80"/>
      <c r="E127" s="80"/>
      <c r="F127" s="147"/>
      <c r="G127" s="96"/>
      <c r="H127" s="148"/>
      <c r="I127" s="104"/>
      <c r="J127" s="104"/>
      <c r="K127" s="104"/>
      <c r="L127" s="104"/>
      <c r="M127" s="104"/>
      <c r="N127" s="104"/>
      <c r="O127" s="104"/>
      <c r="P127" s="104"/>
      <c r="Q127" s="104"/>
      <c r="R127" s="104"/>
      <c r="S127" s="104"/>
      <c r="T127" s="104"/>
      <c r="U127" s="104"/>
      <c r="V127" s="104"/>
      <c r="W127" s="104"/>
      <c r="X127" s="104"/>
      <c r="Y127" s="104"/>
      <c r="Z127" s="104"/>
      <c r="AA127" s="104"/>
      <c r="AB127" s="104"/>
      <c r="AC127" s="104"/>
      <c r="AD127" s="104"/>
      <c r="AE127" s="104"/>
      <c r="AF127" s="104"/>
      <c r="AG127" s="104"/>
      <c r="AH127" s="104"/>
      <c r="AI127" s="104"/>
      <c r="AJ127" s="104"/>
      <c r="AK127" s="104"/>
      <c r="AL127" s="104"/>
      <c r="AM127" s="104"/>
      <c r="AN127" s="104"/>
      <c r="AO127" s="104"/>
      <c r="AP127" s="104"/>
      <c r="AQ127" s="104"/>
      <c r="AR127" s="104"/>
      <c r="AS127" s="104"/>
      <c r="AT127" s="104"/>
      <c r="AU127" s="104"/>
      <c r="AV127" s="104"/>
      <c r="AW127" s="104"/>
      <c r="AX127" s="104"/>
      <c r="AY127" s="104"/>
      <c r="AZ127" s="104"/>
      <c r="BA127" s="104"/>
      <c r="BB127" s="104"/>
      <c r="BC127" s="104"/>
      <c r="BD127" s="104"/>
      <c r="BE127" s="104"/>
      <c r="BF127" s="104"/>
      <c r="BG127" s="104"/>
      <c r="BH127" s="104"/>
      <c r="BI127" s="104"/>
      <c r="BJ127" s="104"/>
      <c r="BK127" s="104"/>
      <c r="BL127" s="104"/>
      <c r="BM127" s="149"/>
      <c r="BN127" s="80"/>
      <c r="BO127" s="80"/>
      <c r="BP127" s="80"/>
      <c r="BQ127" s="80"/>
      <c r="BR127" s="80"/>
      <c r="BS127" s="80"/>
      <c r="BT127" s="80"/>
      <c r="BU127" s="80"/>
      <c r="BV127" s="80"/>
      <c r="BW127" s="80"/>
      <c r="BX127" s="80"/>
      <c r="BY127" s="80"/>
      <c r="BZ127" s="80"/>
      <c r="CA127" s="80"/>
      <c r="CB127" s="80"/>
      <c r="CC127" s="80"/>
      <c r="CD127" s="80"/>
      <c r="CE127" s="80"/>
      <c r="CF127" s="80"/>
      <c r="CG127" s="80"/>
      <c r="CH127" s="80"/>
      <c r="CI127" s="80"/>
      <c r="CJ127" s="80"/>
      <c r="CK127" s="80"/>
      <c r="CL127" s="80"/>
      <c r="CM127" s="80"/>
      <c r="CN127" s="80"/>
      <c r="CO127" s="80"/>
      <c r="CP127" s="80"/>
      <c r="CQ127" s="80"/>
      <c r="CR127" s="80"/>
      <c r="CS127" s="80"/>
      <c r="CT127" s="80"/>
      <c r="CU127" s="80"/>
      <c r="CV127" s="80"/>
      <c r="CW127" s="80"/>
      <c r="CX127" s="80"/>
      <c r="CY127" s="80"/>
      <c r="CZ127" s="80"/>
      <c r="DA127" s="80"/>
      <c r="DB127" s="80"/>
      <c r="DC127" s="80"/>
      <c r="DD127" s="80"/>
      <c r="DE127" s="80"/>
      <c r="DF127" s="80"/>
      <c r="DG127" s="80"/>
      <c r="DH127" s="80"/>
      <c r="DI127" s="80"/>
      <c r="DJ127" s="80"/>
      <c r="DK127" s="80"/>
      <c r="DL127" s="80"/>
      <c r="DM127" s="80"/>
      <c r="DN127" s="80"/>
      <c r="DO127" s="80"/>
      <c r="DP127" s="80"/>
      <c r="DQ127" s="80"/>
      <c r="DR127" s="80"/>
      <c r="DS127" s="80"/>
      <c r="DT127" s="80"/>
    </row>
    <row r="128" ht="13.5" customHeight="1">
      <c r="A128" s="80"/>
      <c r="B128" s="80"/>
      <c r="C128" s="80"/>
      <c r="D128" s="80"/>
      <c r="E128" s="80"/>
      <c r="F128" s="147"/>
      <c r="G128" s="96"/>
      <c r="H128" s="148"/>
      <c r="I128" s="104"/>
      <c r="J128" s="104"/>
      <c r="K128" s="104"/>
      <c r="L128" s="104"/>
      <c r="M128" s="104"/>
      <c r="N128" s="104"/>
      <c r="O128" s="104"/>
      <c r="P128" s="104"/>
      <c r="Q128" s="104"/>
      <c r="R128" s="104"/>
      <c r="S128" s="104"/>
      <c r="T128" s="104"/>
      <c r="U128" s="104"/>
      <c r="V128" s="104"/>
      <c r="W128" s="104"/>
      <c r="X128" s="104"/>
      <c r="Y128" s="104"/>
      <c r="Z128" s="104"/>
      <c r="AA128" s="104"/>
      <c r="AB128" s="104"/>
      <c r="AC128" s="104"/>
      <c r="AD128" s="104"/>
      <c r="AE128" s="104"/>
      <c r="AF128" s="104"/>
      <c r="AG128" s="104"/>
      <c r="AH128" s="104"/>
      <c r="AI128" s="104"/>
      <c r="AJ128" s="104"/>
      <c r="AK128" s="104"/>
      <c r="AL128" s="104"/>
      <c r="AM128" s="104"/>
      <c r="AN128" s="104"/>
      <c r="AO128" s="104"/>
      <c r="AP128" s="104"/>
      <c r="AQ128" s="104"/>
      <c r="AR128" s="104"/>
      <c r="AS128" s="104"/>
      <c r="AT128" s="104"/>
      <c r="AU128" s="104"/>
      <c r="AV128" s="104"/>
      <c r="AW128" s="104"/>
      <c r="AX128" s="104"/>
      <c r="AY128" s="104"/>
      <c r="AZ128" s="104"/>
      <c r="BA128" s="104"/>
      <c r="BB128" s="104"/>
      <c r="BC128" s="104"/>
      <c r="BD128" s="104"/>
      <c r="BE128" s="104"/>
      <c r="BF128" s="104"/>
      <c r="BG128" s="104"/>
      <c r="BH128" s="104"/>
      <c r="BI128" s="104"/>
      <c r="BJ128" s="104"/>
      <c r="BK128" s="104"/>
      <c r="BL128" s="104"/>
      <c r="BM128" s="149"/>
      <c r="BN128" s="80"/>
      <c r="BO128" s="80"/>
      <c r="BP128" s="80"/>
      <c r="BQ128" s="80"/>
      <c r="BR128" s="80"/>
      <c r="BS128" s="80"/>
      <c r="BT128" s="80"/>
      <c r="BU128" s="80"/>
      <c r="BV128" s="80"/>
      <c r="BW128" s="80"/>
      <c r="BX128" s="80"/>
      <c r="BY128" s="80"/>
      <c r="BZ128" s="80"/>
      <c r="CA128" s="80"/>
      <c r="CB128" s="80"/>
      <c r="CC128" s="80"/>
      <c r="CD128" s="80"/>
      <c r="CE128" s="80"/>
      <c r="CF128" s="80"/>
      <c r="CG128" s="80"/>
      <c r="CH128" s="80"/>
      <c r="CI128" s="80"/>
      <c r="CJ128" s="80"/>
      <c r="CK128" s="80"/>
      <c r="CL128" s="80"/>
      <c r="CM128" s="80"/>
      <c r="CN128" s="80"/>
      <c r="CO128" s="80"/>
      <c r="CP128" s="80"/>
      <c r="CQ128" s="80"/>
      <c r="CR128" s="80"/>
      <c r="CS128" s="80"/>
      <c r="CT128" s="80"/>
      <c r="CU128" s="80"/>
      <c r="CV128" s="80"/>
      <c r="CW128" s="80"/>
      <c r="CX128" s="80"/>
      <c r="CY128" s="80"/>
      <c r="CZ128" s="80"/>
      <c r="DA128" s="80"/>
      <c r="DB128" s="80"/>
      <c r="DC128" s="80"/>
      <c r="DD128" s="80"/>
      <c r="DE128" s="80"/>
      <c r="DF128" s="80"/>
      <c r="DG128" s="80"/>
      <c r="DH128" s="80"/>
      <c r="DI128" s="80"/>
      <c r="DJ128" s="80"/>
      <c r="DK128" s="80"/>
      <c r="DL128" s="80"/>
      <c r="DM128" s="80"/>
      <c r="DN128" s="80"/>
      <c r="DO128" s="80"/>
      <c r="DP128" s="80"/>
      <c r="DQ128" s="80"/>
      <c r="DR128" s="80"/>
      <c r="DS128" s="80"/>
      <c r="DT128" s="80"/>
    </row>
    <row r="129" ht="28.5" customHeight="1">
      <c r="A129" s="80"/>
      <c r="B129" s="80"/>
      <c r="C129" s="80"/>
      <c r="D129" s="80"/>
      <c r="E129" s="80"/>
      <c r="F129" s="147"/>
      <c r="G129" s="96"/>
      <c r="H129" s="148"/>
      <c r="I129" s="104"/>
      <c r="J129" s="104"/>
      <c r="K129" s="104"/>
      <c r="L129" s="104"/>
      <c r="M129" s="104"/>
      <c r="N129" s="104"/>
      <c r="O129" s="104"/>
      <c r="P129" s="104"/>
      <c r="Q129" s="104"/>
      <c r="R129" s="104"/>
      <c r="S129" s="104"/>
      <c r="T129" s="104"/>
      <c r="U129" s="104"/>
      <c r="V129" s="104"/>
      <c r="W129" s="104"/>
      <c r="X129" s="104"/>
      <c r="Y129" s="104"/>
      <c r="Z129" s="104"/>
      <c r="AA129" s="104"/>
      <c r="AB129" s="104"/>
      <c r="AC129" s="104"/>
      <c r="AD129" s="104"/>
      <c r="AE129" s="104"/>
      <c r="AF129" s="104"/>
      <c r="AG129" s="104"/>
      <c r="AH129" s="104"/>
      <c r="AI129" s="104"/>
      <c r="AJ129" s="104"/>
      <c r="AK129" s="104"/>
      <c r="AL129" s="104"/>
      <c r="AM129" s="104"/>
      <c r="AN129" s="104"/>
      <c r="AO129" s="104"/>
      <c r="AP129" s="104"/>
      <c r="AQ129" s="104"/>
      <c r="AR129" s="104"/>
      <c r="AS129" s="104"/>
      <c r="AT129" s="104"/>
      <c r="AU129" s="104"/>
      <c r="AV129" s="104"/>
      <c r="AW129" s="104"/>
      <c r="AX129" s="104"/>
      <c r="AY129" s="104"/>
      <c r="AZ129" s="104"/>
      <c r="BA129" s="104"/>
      <c r="BB129" s="104"/>
      <c r="BC129" s="104"/>
      <c r="BD129" s="104"/>
      <c r="BE129" s="104"/>
      <c r="BF129" s="104"/>
      <c r="BG129" s="104"/>
      <c r="BH129" s="104"/>
      <c r="BI129" s="104"/>
      <c r="BJ129" s="104"/>
      <c r="BK129" s="104"/>
      <c r="BL129" s="104"/>
      <c r="BM129" s="149"/>
      <c r="BN129" s="80"/>
      <c r="BO129" s="80"/>
      <c r="BP129" s="80"/>
      <c r="BQ129" s="80"/>
      <c r="BR129" s="80"/>
      <c r="BS129" s="80"/>
      <c r="BT129" s="80"/>
      <c r="BU129" s="80"/>
      <c r="BV129" s="80"/>
      <c r="BW129" s="80"/>
      <c r="BX129" s="80"/>
      <c r="BY129" s="80"/>
      <c r="BZ129" s="80"/>
      <c r="CA129" s="80"/>
      <c r="CB129" s="80"/>
      <c r="CC129" s="80"/>
      <c r="CD129" s="80"/>
      <c r="CE129" s="80"/>
      <c r="CF129" s="80"/>
      <c r="CG129" s="80"/>
      <c r="CH129" s="80"/>
      <c r="CI129" s="80"/>
      <c r="CJ129" s="80"/>
      <c r="CK129" s="80"/>
      <c r="CL129" s="80"/>
      <c r="CM129" s="80"/>
      <c r="CN129" s="80"/>
      <c r="CO129" s="80"/>
      <c r="CP129" s="80"/>
      <c r="CQ129" s="80"/>
      <c r="CR129" s="80"/>
      <c r="CS129" s="80"/>
      <c r="CT129" s="80"/>
      <c r="CU129" s="80"/>
      <c r="CV129" s="80"/>
      <c r="CW129" s="80"/>
      <c r="CX129" s="80"/>
      <c r="CY129" s="80"/>
      <c r="CZ129" s="80"/>
      <c r="DA129" s="80"/>
      <c r="DB129" s="80"/>
      <c r="DC129" s="80"/>
      <c r="DD129" s="80"/>
      <c r="DE129" s="80"/>
      <c r="DF129" s="80"/>
      <c r="DG129" s="80"/>
      <c r="DH129" s="80"/>
      <c r="DI129" s="80"/>
      <c r="DJ129" s="80"/>
      <c r="DK129" s="80"/>
      <c r="DL129" s="80"/>
      <c r="DM129" s="80"/>
      <c r="DN129" s="80"/>
      <c r="DO129" s="80"/>
      <c r="DP129" s="80"/>
      <c r="DQ129" s="80"/>
      <c r="DR129" s="80"/>
      <c r="DS129" s="80"/>
      <c r="DT129" s="80"/>
    </row>
    <row r="130" ht="28.5" customHeight="1">
      <c r="A130" s="80"/>
      <c r="B130" s="80"/>
      <c r="C130" s="80"/>
      <c r="D130" s="80"/>
      <c r="E130" s="80"/>
      <c r="F130" s="147"/>
      <c r="G130" s="96"/>
      <c r="H130" s="148"/>
      <c r="I130" s="104"/>
      <c r="J130" s="104"/>
      <c r="K130" s="104"/>
      <c r="L130" s="104"/>
      <c r="M130" s="104"/>
      <c r="N130" s="104"/>
      <c r="O130" s="104"/>
      <c r="P130" s="104"/>
      <c r="Q130" s="104"/>
      <c r="R130" s="104"/>
      <c r="S130" s="104"/>
      <c r="T130" s="104"/>
      <c r="U130" s="104"/>
      <c r="V130" s="104"/>
      <c r="W130" s="104"/>
      <c r="X130" s="104"/>
      <c r="Y130" s="104"/>
      <c r="Z130" s="104"/>
      <c r="AA130" s="104"/>
      <c r="AB130" s="104"/>
      <c r="AC130" s="104"/>
      <c r="AD130" s="104"/>
      <c r="AE130" s="104"/>
      <c r="AF130" s="104"/>
      <c r="AG130" s="104"/>
      <c r="AH130" s="104"/>
      <c r="AI130" s="104"/>
      <c r="AJ130" s="104"/>
      <c r="AK130" s="104"/>
      <c r="AL130" s="104"/>
      <c r="AM130" s="104"/>
      <c r="AN130" s="104"/>
      <c r="AO130" s="104"/>
      <c r="AP130" s="104"/>
      <c r="AQ130" s="104"/>
      <c r="AR130" s="104"/>
      <c r="AS130" s="104"/>
      <c r="AT130" s="104"/>
      <c r="AU130" s="104"/>
      <c r="AV130" s="104"/>
      <c r="AW130" s="104"/>
      <c r="AX130" s="104"/>
      <c r="AY130" s="104"/>
      <c r="AZ130" s="104"/>
      <c r="BA130" s="104"/>
      <c r="BB130" s="104"/>
      <c r="BC130" s="104"/>
      <c r="BD130" s="104"/>
      <c r="BE130" s="104"/>
      <c r="BF130" s="104"/>
      <c r="BG130" s="104"/>
      <c r="BH130" s="104"/>
      <c r="BI130" s="104"/>
      <c r="BJ130" s="104"/>
      <c r="BK130" s="104"/>
      <c r="BL130" s="104"/>
      <c r="BM130" s="149"/>
      <c r="BN130" s="80"/>
      <c r="BO130" s="80"/>
      <c r="BP130" s="80"/>
      <c r="BQ130" s="80"/>
      <c r="BR130" s="80"/>
      <c r="BS130" s="80"/>
      <c r="BT130" s="80"/>
      <c r="BU130" s="80"/>
      <c r="BV130" s="80"/>
      <c r="BW130" s="80"/>
      <c r="BX130" s="80"/>
      <c r="BY130" s="80"/>
      <c r="BZ130" s="80"/>
      <c r="CA130" s="80"/>
      <c r="CB130" s="80"/>
      <c r="CC130" s="80"/>
      <c r="CD130" s="80"/>
      <c r="CE130" s="80"/>
      <c r="CF130" s="80"/>
      <c r="CG130" s="80"/>
      <c r="CH130" s="80"/>
      <c r="CI130" s="80"/>
      <c r="CJ130" s="80"/>
      <c r="CK130" s="80"/>
      <c r="CL130" s="80"/>
      <c r="CM130" s="80"/>
      <c r="CN130" s="80"/>
      <c r="CO130" s="80"/>
      <c r="CP130" s="80"/>
      <c r="CQ130" s="80"/>
      <c r="CR130" s="80"/>
      <c r="CS130" s="80"/>
      <c r="CT130" s="80"/>
      <c r="CU130" s="80"/>
      <c r="CV130" s="80"/>
      <c r="CW130" s="80"/>
      <c r="CX130" s="80"/>
      <c r="CY130" s="80"/>
      <c r="CZ130" s="80"/>
      <c r="DA130" s="80"/>
      <c r="DB130" s="80"/>
      <c r="DC130" s="80"/>
      <c r="DD130" s="80"/>
      <c r="DE130" s="80"/>
      <c r="DF130" s="80"/>
      <c r="DG130" s="80"/>
      <c r="DH130" s="80"/>
      <c r="DI130" s="80"/>
      <c r="DJ130" s="80"/>
      <c r="DK130" s="80"/>
      <c r="DL130" s="80"/>
      <c r="DM130" s="80"/>
      <c r="DN130" s="80"/>
      <c r="DO130" s="80"/>
      <c r="DP130" s="80"/>
      <c r="DQ130" s="80"/>
      <c r="DR130" s="80"/>
      <c r="DS130" s="80"/>
      <c r="DT130" s="80"/>
    </row>
    <row r="131" ht="13.5" customHeight="1">
      <c r="A131" s="80"/>
      <c r="B131" s="80"/>
      <c r="C131" s="80"/>
      <c r="D131" s="80"/>
      <c r="E131" s="80"/>
      <c r="F131" s="147"/>
      <c r="G131" s="96"/>
      <c r="H131" s="148"/>
      <c r="I131" s="104"/>
      <c r="J131" s="104"/>
      <c r="K131" s="104"/>
      <c r="L131" s="104"/>
      <c r="M131" s="104"/>
      <c r="N131" s="104"/>
      <c r="O131" s="104"/>
      <c r="P131" s="104"/>
      <c r="Q131" s="104"/>
      <c r="R131" s="104"/>
      <c r="S131" s="104"/>
      <c r="T131" s="104"/>
      <c r="U131" s="104"/>
      <c r="V131" s="104"/>
      <c r="W131" s="104"/>
      <c r="X131" s="104"/>
      <c r="Y131" s="104"/>
      <c r="Z131" s="104"/>
      <c r="AA131" s="104"/>
      <c r="AB131" s="104"/>
      <c r="AC131" s="104"/>
      <c r="AD131" s="104"/>
      <c r="AE131" s="104"/>
      <c r="AF131" s="104"/>
      <c r="AG131" s="104"/>
      <c r="AH131" s="104"/>
      <c r="AI131" s="104"/>
      <c r="AJ131" s="104"/>
      <c r="AK131" s="104"/>
      <c r="AL131" s="104"/>
      <c r="AM131" s="104"/>
      <c r="AN131" s="104"/>
      <c r="AO131" s="104"/>
      <c r="AP131" s="104"/>
      <c r="AQ131" s="104"/>
      <c r="AR131" s="104"/>
      <c r="AS131" s="104"/>
      <c r="AT131" s="104"/>
      <c r="AU131" s="104"/>
      <c r="AV131" s="104"/>
      <c r="AW131" s="104"/>
      <c r="AX131" s="104"/>
      <c r="AY131" s="104"/>
      <c r="AZ131" s="104"/>
      <c r="BA131" s="104"/>
      <c r="BB131" s="104"/>
      <c r="BC131" s="104"/>
      <c r="BD131" s="104"/>
      <c r="BE131" s="104"/>
      <c r="BF131" s="104"/>
      <c r="BG131" s="104"/>
      <c r="BH131" s="104"/>
      <c r="BI131" s="104"/>
      <c r="BJ131" s="104"/>
      <c r="BK131" s="104"/>
      <c r="BL131" s="104"/>
      <c r="BM131" s="149"/>
      <c r="BN131" s="80"/>
      <c r="BO131" s="80"/>
      <c r="BP131" s="80"/>
      <c r="BQ131" s="80"/>
      <c r="BR131" s="80"/>
      <c r="BS131" s="80"/>
      <c r="BT131" s="80"/>
      <c r="BU131" s="80"/>
      <c r="BV131" s="80"/>
      <c r="BW131" s="80"/>
      <c r="BX131" s="80"/>
      <c r="BY131" s="80"/>
      <c r="BZ131" s="80"/>
      <c r="CA131" s="80"/>
      <c r="CB131" s="80"/>
      <c r="CC131" s="80"/>
      <c r="CD131" s="80"/>
      <c r="CE131" s="80"/>
      <c r="CF131" s="80"/>
      <c r="CG131" s="80"/>
      <c r="CH131" s="80"/>
      <c r="CI131" s="80"/>
      <c r="CJ131" s="80"/>
      <c r="CK131" s="80"/>
      <c r="CL131" s="80"/>
      <c r="CM131" s="80"/>
      <c r="CN131" s="80"/>
      <c r="CO131" s="80"/>
      <c r="CP131" s="80"/>
      <c r="CQ131" s="80"/>
      <c r="CR131" s="80"/>
      <c r="CS131" s="80"/>
      <c r="CT131" s="80"/>
      <c r="CU131" s="80"/>
      <c r="CV131" s="80"/>
      <c r="CW131" s="80"/>
      <c r="CX131" s="80"/>
      <c r="CY131" s="80"/>
      <c r="CZ131" s="80"/>
      <c r="DA131" s="80"/>
      <c r="DB131" s="80"/>
      <c r="DC131" s="80"/>
      <c r="DD131" s="80"/>
      <c r="DE131" s="80"/>
      <c r="DF131" s="80"/>
      <c r="DG131" s="80"/>
      <c r="DH131" s="80"/>
      <c r="DI131" s="80"/>
      <c r="DJ131" s="80"/>
      <c r="DK131" s="80"/>
      <c r="DL131" s="80"/>
      <c r="DM131" s="80"/>
      <c r="DN131" s="80"/>
      <c r="DO131" s="80"/>
      <c r="DP131" s="80"/>
      <c r="DQ131" s="80"/>
      <c r="DR131" s="80"/>
      <c r="DS131" s="80"/>
      <c r="DT131" s="80"/>
    </row>
    <row r="132" ht="12.75" customHeight="1">
      <c r="A132" s="80"/>
      <c r="B132" s="80"/>
      <c r="C132" s="80"/>
      <c r="D132" s="80"/>
      <c r="E132" s="80"/>
      <c r="F132" s="80"/>
      <c r="G132" s="80"/>
      <c r="H132" s="80"/>
      <c r="I132" s="80"/>
      <c r="J132" s="80"/>
      <c r="K132" s="80"/>
      <c r="L132" s="80"/>
      <c r="M132" s="80"/>
      <c r="N132" s="80"/>
      <c r="O132" s="80"/>
      <c r="P132" s="80"/>
      <c r="Q132" s="80"/>
      <c r="R132" s="80"/>
      <c r="S132" s="80"/>
      <c r="T132" s="80"/>
      <c r="U132" s="80"/>
      <c r="V132" s="80"/>
      <c r="W132" s="80"/>
      <c r="X132" s="80"/>
      <c r="Y132" s="80"/>
      <c r="Z132" s="80"/>
      <c r="AA132" s="80"/>
      <c r="AB132" s="80"/>
      <c r="AC132" s="80"/>
      <c r="AD132" s="80"/>
      <c r="AE132" s="80"/>
      <c r="AF132" s="80"/>
      <c r="AG132" s="80"/>
      <c r="AH132" s="80"/>
      <c r="AI132" s="80"/>
      <c r="AJ132" s="80"/>
      <c r="AK132" s="80"/>
      <c r="AL132" s="80"/>
      <c r="AM132" s="80"/>
      <c r="AN132" s="80"/>
      <c r="AO132" s="80"/>
      <c r="AP132" s="80"/>
      <c r="AQ132" s="80"/>
      <c r="AR132" s="80"/>
      <c r="AS132" s="80"/>
      <c r="AT132" s="80"/>
      <c r="AU132" s="80"/>
      <c r="AV132" s="80"/>
      <c r="AW132" s="80"/>
      <c r="AX132" s="80"/>
      <c r="AY132" s="80"/>
      <c r="AZ132" s="80"/>
      <c r="BA132" s="80"/>
      <c r="BB132" s="80"/>
      <c r="BC132" s="80"/>
      <c r="BD132" s="80"/>
      <c r="BE132" s="80"/>
      <c r="BF132" s="80"/>
      <c r="BG132" s="80"/>
      <c r="BH132" s="80"/>
      <c r="BI132" s="80"/>
      <c r="BJ132" s="80"/>
      <c r="BK132" s="80"/>
      <c r="BL132" s="80"/>
      <c r="BM132" s="80"/>
      <c r="BN132" s="80"/>
      <c r="BO132" s="80"/>
      <c r="BP132" s="80"/>
      <c r="BQ132" s="80"/>
      <c r="BR132" s="80"/>
      <c r="BS132" s="80"/>
      <c r="BT132" s="80"/>
      <c r="BU132" s="80"/>
      <c r="BV132" s="80"/>
      <c r="BW132" s="80"/>
      <c r="BX132" s="80"/>
      <c r="BY132" s="80"/>
      <c r="BZ132" s="80"/>
      <c r="CA132" s="80"/>
      <c r="CB132" s="80"/>
      <c r="CC132" s="80"/>
      <c r="CD132" s="80"/>
      <c r="CE132" s="80"/>
      <c r="CF132" s="80"/>
      <c r="CG132" s="80"/>
      <c r="CH132" s="80"/>
      <c r="CI132" s="80"/>
      <c r="CJ132" s="80"/>
      <c r="CK132" s="80"/>
      <c r="CL132" s="80"/>
      <c r="CM132" s="80"/>
      <c r="CN132" s="80"/>
      <c r="CO132" s="80"/>
      <c r="CP132" s="80"/>
      <c r="CQ132" s="80"/>
      <c r="CR132" s="80"/>
      <c r="CS132" s="80"/>
      <c r="CT132" s="80"/>
      <c r="CU132" s="80"/>
      <c r="CV132" s="80"/>
      <c r="CW132" s="80"/>
      <c r="CX132" s="80"/>
      <c r="CY132" s="80"/>
      <c r="CZ132" s="80"/>
      <c r="DA132" s="80"/>
      <c r="DB132" s="80"/>
      <c r="DC132" s="80"/>
      <c r="DD132" s="80"/>
      <c r="DE132" s="80"/>
      <c r="DF132" s="80"/>
      <c r="DG132" s="80"/>
      <c r="DH132" s="80"/>
      <c r="DI132" s="80"/>
      <c r="DJ132" s="80"/>
      <c r="DK132" s="80"/>
      <c r="DL132" s="80"/>
      <c r="DM132" s="80"/>
      <c r="DN132" s="80"/>
      <c r="DO132" s="80"/>
      <c r="DP132" s="80"/>
      <c r="DQ132" s="80"/>
      <c r="DR132" s="80"/>
      <c r="DS132" s="80"/>
      <c r="DT132" s="80"/>
    </row>
    <row r="133" ht="12.75" customHeight="1">
      <c r="A133" s="80"/>
      <c r="B133" s="80"/>
      <c r="C133" s="80"/>
      <c r="D133" s="80"/>
      <c r="E133" s="80"/>
      <c r="F133" s="80"/>
      <c r="G133" s="80"/>
      <c r="H133" s="80"/>
      <c r="I133" s="80"/>
      <c r="J133" s="80"/>
      <c r="K133" s="80"/>
      <c r="L133" s="80"/>
      <c r="M133" s="80"/>
      <c r="N133" s="80"/>
      <c r="O133" s="80"/>
      <c r="P133" s="80"/>
      <c r="Q133" s="80"/>
      <c r="R133" s="80"/>
      <c r="S133" s="80"/>
      <c r="T133" s="80"/>
      <c r="U133" s="80"/>
      <c r="V133" s="80"/>
      <c r="W133" s="80"/>
      <c r="X133" s="80"/>
      <c r="Y133" s="80"/>
      <c r="Z133" s="80"/>
      <c r="AA133" s="80"/>
      <c r="AB133" s="80"/>
      <c r="AC133" s="80"/>
      <c r="AD133" s="80"/>
      <c r="AE133" s="80"/>
      <c r="AF133" s="80"/>
      <c r="AG133" s="80"/>
      <c r="AH133" s="80"/>
      <c r="AI133" s="80"/>
      <c r="AJ133" s="80"/>
      <c r="AK133" s="80"/>
      <c r="AL133" s="80"/>
      <c r="AM133" s="80"/>
      <c r="AN133" s="80"/>
      <c r="AO133" s="80"/>
      <c r="AP133" s="80"/>
      <c r="AQ133" s="80"/>
      <c r="AR133" s="80"/>
      <c r="AS133" s="80"/>
      <c r="AT133" s="80"/>
      <c r="AU133" s="80"/>
      <c r="AV133" s="80"/>
      <c r="AW133" s="80"/>
      <c r="AX133" s="80"/>
      <c r="AY133" s="80"/>
      <c r="AZ133" s="80"/>
      <c r="BA133" s="80"/>
      <c r="BB133" s="80"/>
      <c r="BC133" s="80"/>
      <c r="BD133" s="80"/>
      <c r="BE133" s="80"/>
      <c r="BF133" s="80"/>
      <c r="BG133" s="80"/>
      <c r="BH133" s="80"/>
      <c r="BI133" s="80"/>
      <c r="BJ133" s="80"/>
      <c r="BK133" s="80"/>
      <c r="BL133" s="80"/>
      <c r="BM133" s="80"/>
      <c r="BN133" s="80"/>
      <c r="BO133" s="80"/>
      <c r="BP133" s="80"/>
      <c r="BQ133" s="80"/>
      <c r="BR133" s="80"/>
      <c r="BS133" s="80"/>
      <c r="BT133" s="80"/>
      <c r="BU133" s="80"/>
      <c r="BV133" s="80"/>
      <c r="BW133" s="80"/>
      <c r="BX133" s="80"/>
      <c r="BY133" s="80"/>
      <c r="BZ133" s="80"/>
      <c r="CA133" s="80"/>
      <c r="CB133" s="80"/>
      <c r="CC133" s="80"/>
      <c r="CD133" s="80"/>
      <c r="CE133" s="80"/>
      <c r="CF133" s="80"/>
      <c r="CG133" s="80"/>
      <c r="CH133" s="80"/>
      <c r="CI133" s="80"/>
      <c r="CJ133" s="80"/>
      <c r="CK133" s="80"/>
      <c r="CL133" s="80"/>
      <c r="CM133" s="80"/>
      <c r="CN133" s="80"/>
      <c r="CO133" s="80"/>
      <c r="CP133" s="80"/>
      <c r="CQ133" s="80"/>
      <c r="CR133" s="80"/>
      <c r="CS133" s="80"/>
      <c r="CT133" s="80"/>
      <c r="CU133" s="80"/>
      <c r="CV133" s="80"/>
      <c r="CW133" s="80"/>
      <c r="CX133" s="80"/>
      <c r="CY133" s="80"/>
      <c r="CZ133" s="80"/>
      <c r="DA133" s="80"/>
      <c r="DB133" s="80"/>
      <c r="DC133" s="80"/>
      <c r="DD133" s="80"/>
      <c r="DE133" s="80"/>
      <c r="DF133" s="80"/>
      <c r="DG133" s="80"/>
      <c r="DH133" s="80"/>
      <c r="DI133" s="80"/>
      <c r="DJ133" s="80"/>
      <c r="DK133" s="80"/>
      <c r="DL133" s="80"/>
      <c r="DM133" s="80"/>
      <c r="DN133" s="80"/>
      <c r="DO133" s="80"/>
      <c r="DP133" s="80"/>
      <c r="DQ133" s="80"/>
      <c r="DR133" s="80"/>
      <c r="DS133" s="80"/>
      <c r="DT133" s="80"/>
    </row>
    <row r="134" ht="12.75" customHeight="1">
      <c r="A134" s="80"/>
      <c r="B134" s="80"/>
      <c r="C134" s="80"/>
      <c r="D134" s="80"/>
      <c r="E134" s="80"/>
      <c r="F134" s="80"/>
      <c r="G134" s="80"/>
      <c r="H134" s="80"/>
      <c r="I134" s="80"/>
      <c r="J134" s="80"/>
      <c r="K134" s="80"/>
      <c r="L134" s="80"/>
      <c r="M134" s="80"/>
      <c r="N134" s="80"/>
      <c r="O134" s="80"/>
      <c r="P134" s="80"/>
      <c r="Q134" s="80"/>
      <c r="R134" s="80"/>
      <c r="S134" s="80"/>
      <c r="T134" s="80"/>
      <c r="U134" s="80"/>
      <c r="V134" s="80"/>
      <c r="W134" s="80"/>
      <c r="X134" s="80"/>
      <c r="Y134" s="80"/>
      <c r="Z134" s="80"/>
      <c r="AA134" s="80"/>
      <c r="AB134" s="80"/>
      <c r="AC134" s="80"/>
      <c r="AD134" s="80"/>
      <c r="AE134" s="80"/>
      <c r="AF134" s="80"/>
      <c r="AG134" s="80"/>
      <c r="AH134" s="80"/>
      <c r="AI134" s="80"/>
      <c r="AJ134" s="80"/>
      <c r="AK134" s="80"/>
      <c r="AL134" s="80"/>
      <c r="AM134" s="80"/>
      <c r="AN134" s="80"/>
      <c r="AO134" s="80"/>
      <c r="AP134" s="80"/>
      <c r="AQ134" s="80"/>
      <c r="AR134" s="80"/>
      <c r="AS134" s="80"/>
      <c r="AT134" s="80"/>
      <c r="AU134" s="80"/>
      <c r="AV134" s="80"/>
      <c r="AW134" s="80"/>
      <c r="AX134" s="80"/>
      <c r="AY134" s="80"/>
      <c r="AZ134" s="80"/>
      <c r="BA134" s="80"/>
      <c r="BB134" s="80"/>
      <c r="BC134" s="80"/>
      <c r="BD134" s="80"/>
      <c r="BE134" s="80"/>
      <c r="BF134" s="80"/>
      <c r="BG134" s="80"/>
      <c r="BH134" s="80"/>
      <c r="BI134" s="80"/>
      <c r="BJ134" s="80"/>
      <c r="BK134" s="80"/>
      <c r="BL134" s="80"/>
      <c r="BM134" s="80"/>
      <c r="BN134" s="80"/>
      <c r="BO134" s="80"/>
      <c r="BP134" s="80"/>
      <c r="BQ134" s="80"/>
      <c r="BR134" s="80"/>
      <c r="BS134" s="80"/>
      <c r="BT134" s="80"/>
      <c r="BU134" s="80"/>
      <c r="BV134" s="80"/>
      <c r="BW134" s="80"/>
      <c r="BX134" s="80"/>
      <c r="BY134" s="80"/>
      <c r="BZ134" s="80"/>
      <c r="CA134" s="80"/>
      <c r="CB134" s="80"/>
      <c r="CC134" s="80"/>
      <c r="CD134" s="80"/>
      <c r="CE134" s="80"/>
      <c r="CF134" s="80"/>
      <c r="CG134" s="80"/>
      <c r="CH134" s="80"/>
      <c r="CI134" s="80"/>
      <c r="CJ134" s="80"/>
      <c r="CK134" s="80"/>
      <c r="CL134" s="80"/>
      <c r="CM134" s="80"/>
      <c r="CN134" s="80"/>
      <c r="CO134" s="80"/>
      <c r="CP134" s="80"/>
      <c r="CQ134" s="80"/>
      <c r="CR134" s="80"/>
      <c r="CS134" s="80"/>
      <c r="CT134" s="80"/>
      <c r="CU134" s="80"/>
      <c r="CV134" s="80"/>
      <c r="CW134" s="80"/>
      <c r="CX134" s="80"/>
      <c r="CY134" s="80"/>
      <c r="CZ134" s="80"/>
      <c r="DA134" s="80"/>
      <c r="DB134" s="80"/>
      <c r="DC134" s="80"/>
      <c r="DD134" s="80"/>
      <c r="DE134" s="80"/>
      <c r="DF134" s="80"/>
      <c r="DG134" s="80"/>
      <c r="DH134" s="80"/>
      <c r="DI134" s="80"/>
      <c r="DJ134" s="80"/>
      <c r="DK134" s="80"/>
      <c r="DL134" s="80"/>
      <c r="DM134" s="80"/>
      <c r="DN134" s="80"/>
      <c r="DO134" s="80"/>
      <c r="DP134" s="80"/>
      <c r="DQ134" s="80"/>
      <c r="DR134" s="80"/>
      <c r="DS134" s="80"/>
      <c r="DT134" s="80"/>
    </row>
    <row r="135" ht="12.75" customHeight="1">
      <c r="A135" s="80"/>
      <c r="B135" s="80"/>
      <c r="C135" s="80"/>
      <c r="D135" s="80"/>
      <c r="E135" s="80"/>
      <c r="F135" s="80"/>
      <c r="G135" s="80"/>
      <c r="H135" s="80"/>
      <c r="I135" s="80"/>
      <c r="J135" s="80"/>
      <c r="K135" s="80"/>
      <c r="L135" s="80"/>
      <c r="M135" s="80"/>
      <c r="N135" s="80"/>
      <c r="O135" s="80"/>
      <c r="P135" s="80"/>
      <c r="Q135" s="80"/>
      <c r="R135" s="80"/>
      <c r="S135" s="80"/>
      <c r="T135" s="80"/>
      <c r="U135" s="80"/>
      <c r="V135" s="80"/>
      <c r="W135" s="80"/>
      <c r="X135" s="80"/>
      <c r="Y135" s="80"/>
      <c r="Z135" s="80"/>
      <c r="AA135" s="80"/>
      <c r="AB135" s="80"/>
      <c r="AC135" s="80"/>
      <c r="AD135" s="80"/>
      <c r="AE135" s="80"/>
      <c r="AF135" s="80"/>
      <c r="AG135" s="80"/>
      <c r="AH135" s="80"/>
      <c r="AI135" s="80"/>
      <c r="AJ135" s="80"/>
      <c r="AK135" s="80"/>
      <c r="AL135" s="80"/>
      <c r="AM135" s="80"/>
      <c r="AN135" s="80"/>
      <c r="AO135" s="80"/>
      <c r="AP135" s="80"/>
      <c r="AQ135" s="80"/>
      <c r="AR135" s="80"/>
      <c r="AS135" s="80"/>
      <c r="AT135" s="80"/>
      <c r="AU135" s="80"/>
      <c r="AV135" s="80"/>
      <c r="AW135" s="80"/>
      <c r="AX135" s="80"/>
      <c r="AY135" s="80"/>
      <c r="AZ135" s="80"/>
      <c r="BA135" s="80"/>
      <c r="BB135" s="80"/>
      <c r="BC135" s="80"/>
      <c r="BD135" s="80"/>
      <c r="BE135" s="80"/>
      <c r="BF135" s="80"/>
      <c r="BG135" s="80"/>
      <c r="BH135" s="80"/>
      <c r="BI135" s="80"/>
      <c r="BJ135" s="80"/>
      <c r="BK135" s="80"/>
      <c r="BL135" s="80"/>
      <c r="BM135" s="80"/>
      <c r="BN135" s="80"/>
      <c r="BO135" s="80"/>
      <c r="BP135" s="80"/>
      <c r="BQ135" s="80"/>
      <c r="BR135" s="80"/>
      <c r="BS135" s="80"/>
      <c r="BT135" s="80"/>
      <c r="BU135" s="80"/>
      <c r="BV135" s="80"/>
      <c r="BW135" s="80"/>
      <c r="BX135" s="80"/>
      <c r="BY135" s="80"/>
      <c r="BZ135" s="80"/>
      <c r="CA135" s="80"/>
      <c r="CB135" s="80"/>
      <c r="CC135" s="80"/>
      <c r="CD135" s="80"/>
      <c r="CE135" s="80"/>
      <c r="CF135" s="80"/>
      <c r="CG135" s="80"/>
      <c r="CH135" s="80"/>
      <c r="CI135" s="80"/>
      <c r="CJ135" s="80"/>
      <c r="CK135" s="80"/>
      <c r="CL135" s="80"/>
      <c r="CM135" s="80"/>
      <c r="CN135" s="80"/>
      <c r="CO135" s="80"/>
      <c r="CP135" s="80"/>
      <c r="CQ135" s="80"/>
      <c r="CR135" s="80"/>
      <c r="CS135" s="80"/>
      <c r="CT135" s="80"/>
      <c r="CU135" s="80"/>
      <c r="CV135" s="80"/>
      <c r="CW135" s="80"/>
      <c r="CX135" s="80"/>
      <c r="CY135" s="80"/>
      <c r="CZ135" s="80"/>
      <c r="DA135" s="80"/>
      <c r="DB135" s="80"/>
      <c r="DC135" s="80"/>
      <c r="DD135" s="80"/>
      <c r="DE135" s="80"/>
      <c r="DF135" s="80"/>
      <c r="DG135" s="80"/>
      <c r="DH135" s="80"/>
      <c r="DI135" s="80"/>
      <c r="DJ135" s="80"/>
      <c r="DK135" s="80"/>
      <c r="DL135" s="80"/>
      <c r="DM135" s="80"/>
      <c r="DN135" s="80"/>
      <c r="DO135" s="80"/>
      <c r="DP135" s="80"/>
      <c r="DQ135" s="80"/>
      <c r="DR135" s="80"/>
      <c r="DS135" s="80"/>
      <c r="DT135" s="80"/>
    </row>
    <row r="136" ht="12.75" customHeight="1">
      <c r="A136" s="80"/>
      <c r="B136" s="80"/>
      <c r="C136" s="80"/>
      <c r="D136" s="80"/>
      <c r="E136" s="80"/>
      <c r="F136" s="80"/>
      <c r="G136" s="80"/>
      <c r="H136" s="80"/>
      <c r="I136" s="80"/>
      <c r="J136" s="80"/>
      <c r="K136" s="80"/>
      <c r="L136" s="80"/>
      <c r="M136" s="80"/>
      <c r="N136" s="80"/>
      <c r="O136" s="80"/>
      <c r="P136" s="80"/>
      <c r="Q136" s="80"/>
      <c r="R136" s="80"/>
      <c r="S136" s="80"/>
      <c r="T136" s="80"/>
      <c r="U136" s="80"/>
      <c r="V136" s="80"/>
      <c r="W136" s="80"/>
      <c r="X136" s="80"/>
      <c r="Y136" s="80"/>
      <c r="Z136" s="80"/>
      <c r="AA136" s="80"/>
      <c r="AB136" s="80"/>
      <c r="AC136" s="80"/>
      <c r="AD136" s="80"/>
      <c r="AE136" s="80"/>
      <c r="AF136" s="80"/>
      <c r="AG136" s="80"/>
      <c r="AH136" s="80"/>
      <c r="AI136" s="80"/>
      <c r="AJ136" s="80"/>
      <c r="AK136" s="80"/>
      <c r="AL136" s="80"/>
      <c r="AM136" s="80"/>
      <c r="AN136" s="80"/>
      <c r="AO136" s="80"/>
      <c r="AP136" s="80"/>
      <c r="AQ136" s="80"/>
      <c r="AR136" s="80"/>
      <c r="AS136" s="80"/>
      <c r="AT136" s="80"/>
      <c r="AU136" s="80"/>
      <c r="AV136" s="80"/>
      <c r="AW136" s="80"/>
      <c r="AX136" s="80"/>
      <c r="AY136" s="80"/>
      <c r="AZ136" s="80"/>
      <c r="BA136" s="80"/>
      <c r="BB136" s="80"/>
      <c r="BC136" s="80"/>
      <c r="BD136" s="80"/>
      <c r="BE136" s="80"/>
      <c r="BF136" s="80"/>
      <c r="BG136" s="80"/>
      <c r="BH136" s="80"/>
      <c r="BI136" s="80"/>
      <c r="BJ136" s="80"/>
      <c r="BK136" s="80"/>
      <c r="BL136" s="80"/>
      <c r="BM136" s="80"/>
      <c r="BN136" s="80"/>
      <c r="BO136" s="80"/>
      <c r="BP136" s="80"/>
      <c r="BQ136" s="80"/>
      <c r="BR136" s="80"/>
      <c r="BS136" s="80"/>
      <c r="BT136" s="80"/>
      <c r="BU136" s="80"/>
      <c r="BV136" s="80"/>
      <c r="BW136" s="80"/>
      <c r="BX136" s="80"/>
      <c r="BY136" s="80"/>
      <c r="BZ136" s="80"/>
      <c r="CA136" s="80"/>
      <c r="CB136" s="80"/>
      <c r="CC136" s="80"/>
      <c r="CD136" s="80"/>
      <c r="CE136" s="80"/>
      <c r="CF136" s="80"/>
      <c r="CG136" s="80"/>
      <c r="CH136" s="80"/>
      <c r="CI136" s="80"/>
      <c r="CJ136" s="80"/>
      <c r="CK136" s="80"/>
      <c r="CL136" s="80"/>
      <c r="CM136" s="80"/>
      <c r="CN136" s="80"/>
      <c r="CO136" s="80"/>
      <c r="CP136" s="80"/>
      <c r="CQ136" s="80"/>
      <c r="CR136" s="80"/>
      <c r="CS136" s="80"/>
      <c r="CT136" s="80"/>
      <c r="CU136" s="80"/>
      <c r="CV136" s="80"/>
      <c r="CW136" s="80"/>
      <c r="CX136" s="80"/>
      <c r="CY136" s="80"/>
      <c r="CZ136" s="80"/>
      <c r="DA136" s="80"/>
      <c r="DB136" s="80"/>
      <c r="DC136" s="80"/>
      <c r="DD136" s="80"/>
      <c r="DE136" s="80"/>
      <c r="DF136" s="80"/>
      <c r="DG136" s="80"/>
      <c r="DH136" s="80"/>
      <c r="DI136" s="80"/>
      <c r="DJ136" s="80"/>
      <c r="DK136" s="80"/>
      <c r="DL136" s="80"/>
      <c r="DM136" s="80"/>
      <c r="DN136" s="80"/>
      <c r="DO136" s="80"/>
      <c r="DP136" s="80"/>
      <c r="DQ136" s="80"/>
      <c r="DR136" s="80"/>
      <c r="DS136" s="80"/>
      <c r="DT136" s="80"/>
    </row>
    <row r="137" ht="12.75" customHeight="1">
      <c r="A137" s="80"/>
      <c r="B137" s="80"/>
      <c r="C137" s="80"/>
      <c r="D137" s="80"/>
      <c r="E137" s="80"/>
      <c r="F137" s="80"/>
      <c r="G137" s="80"/>
      <c r="H137" s="80"/>
      <c r="I137" s="80"/>
      <c r="J137" s="80"/>
      <c r="K137" s="80"/>
      <c r="L137" s="80"/>
      <c r="M137" s="80"/>
      <c r="N137" s="80"/>
      <c r="O137" s="80"/>
      <c r="P137" s="80"/>
      <c r="Q137" s="80"/>
      <c r="R137" s="80"/>
      <c r="S137" s="80"/>
      <c r="T137" s="80"/>
      <c r="U137" s="80"/>
      <c r="V137" s="80"/>
      <c r="W137" s="80"/>
      <c r="X137" s="80"/>
      <c r="Y137" s="80"/>
      <c r="Z137" s="80"/>
      <c r="AA137" s="80"/>
      <c r="AB137" s="80"/>
      <c r="AC137" s="80"/>
      <c r="AD137" s="80"/>
      <c r="AE137" s="80"/>
      <c r="AF137" s="80"/>
      <c r="AG137" s="80"/>
      <c r="AH137" s="80"/>
      <c r="AI137" s="80"/>
      <c r="AJ137" s="80"/>
      <c r="AK137" s="80"/>
      <c r="AL137" s="80"/>
      <c r="AM137" s="80"/>
      <c r="AN137" s="80"/>
      <c r="AO137" s="80"/>
      <c r="AP137" s="80"/>
      <c r="AQ137" s="80"/>
      <c r="AR137" s="80"/>
      <c r="AS137" s="80"/>
      <c r="AT137" s="80"/>
      <c r="AU137" s="80"/>
      <c r="AV137" s="80"/>
      <c r="AW137" s="80"/>
      <c r="AX137" s="80"/>
      <c r="AY137" s="80"/>
      <c r="AZ137" s="80"/>
      <c r="BA137" s="80"/>
      <c r="BB137" s="80"/>
      <c r="BC137" s="80"/>
      <c r="BD137" s="80"/>
      <c r="BE137" s="80"/>
      <c r="BF137" s="80"/>
      <c r="BG137" s="80"/>
      <c r="BH137" s="80"/>
      <c r="BI137" s="80"/>
      <c r="BJ137" s="80"/>
      <c r="BK137" s="80"/>
      <c r="BL137" s="80"/>
      <c r="BM137" s="80"/>
      <c r="BN137" s="80"/>
      <c r="BO137" s="80"/>
      <c r="BP137" s="80"/>
      <c r="BQ137" s="80"/>
      <c r="BR137" s="80"/>
      <c r="BS137" s="80"/>
      <c r="BT137" s="80"/>
      <c r="BU137" s="80"/>
      <c r="BV137" s="80"/>
      <c r="BW137" s="80"/>
      <c r="BX137" s="80"/>
      <c r="BY137" s="80"/>
      <c r="BZ137" s="80"/>
      <c r="CA137" s="80"/>
      <c r="CB137" s="80"/>
      <c r="CC137" s="80"/>
      <c r="CD137" s="80"/>
      <c r="CE137" s="80"/>
      <c r="CF137" s="80"/>
      <c r="CG137" s="80"/>
      <c r="CH137" s="80"/>
      <c r="CI137" s="80"/>
      <c r="CJ137" s="80"/>
      <c r="CK137" s="80"/>
      <c r="CL137" s="80"/>
      <c r="CM137" s="80"/>
      <c r="CN137" s="80"/>
      <c r="CO137" s="80"/>
      <c r="CP137" s="80"/>
      <c r="CQ137" s="80"/>
      <c r="CR137" s="80"/>
      <c r="CS137" s="80"/>
      <c r="CT137" s="80"/>
      <c r="CU137" s="80"/>
      <c r="CV137" s="80"/>
      <c r="CW137" s="80"/>
      <c r="CX137" s="80"/>
      <c r="CY137" s="80"/>
      <c r="CZ137" s="80"/>
      <c r="DA137" s="80"/>
      <c r="DB137" s="80"/>
      <c r="DC137" s="80"/>
      <c r="DD137" s="80"/>
      <c r="DE137" s="80"/>
      <c r="DF137" s="80"/>
      <c r="DG137" s="80"/>
      <c r="DH137" s="80"/>
      <c r="DI137" s="80"/>
      <c r="DJ137" s="80"/>
      <c r="DK137" s="80"/>
      <c r="DL137" s="80"/>
      <c r="DM137" s="80"/>
      <c r="DN137" s="80"/>
      <c r="DO137" s="80"/>
      <c r="DP137" s="80"/>
      <c r="DQ137" s="80"/>
      <c r="DR137" s="80"/>
      <c r="DS137" s="80"/>
      <c r="DT137" s="80"/>
    </row>
    <row r="138" ht="12.75" customHeight="1">
      <c r="A138" s="80"/>
      <c r="B138" s="80"/>
      <c r="C138" s="80"/>
      <c r="D138" s="80"/>
      <c r="E138" s="80"/>
      <c r="F138" s="80"/>
      <c r="G138" s="80"/>
      <c r="H138" s="80"/>
      <c r="I138" s="80"/>
      <c r="J138" s="80"/>
      <c r="K138" s="80"/>
      <c r="L138" s="80"/>
      <c r="M138" s="80"/>
      <c r="N138" s="80"/>
      <c r="O138" s="80"/>
      <c r="P138" s="80"/>
      <c r="Q138" s="80"/>
      <c r="R138" s="80"/>
      <c r="S138" s="80"/>
      <c r="T138" s="80"/>
      <c r="U138" s="80"/>
      <c r="V138" s="80"/>
      <c r="W138" s="80"/>
      <c r="X138" s="80"/>
      <c r="Y138" s="80"/>
      <c r="Z138" s="80"/>
      <c r="AA138" s="80"/>
      <c r="AB138" s="80"/>
      <c r="AC138" s="80"/>
      <c r="AD138" s="80"/>
      <c r="AE138" s="80"/>
      <c r="AF138" s="80"/>
      <c r="AG138" s="80"/>
      <c r="AH138" s="80"/>
      <c r="AI138" s="80"/>
      <c r="AJ138" s="80"/>
      <c r="AK138" s="80"/>
      <c r="AL138" s="80"/>
      <c r="AM138" s="80"/>
      <c r="AN138" s="80"/>
      <c r="AO138" s="80"/>
      <c r="AP138" s="80"/>
      <c r="AQ138" s="80"/>
      <c r="AR138" s="80"/>
      <c r="AS138" s="80"/>
      <c r="AT138" s="80"/>
      <c r="AU138" s="80"/>
      <c r="AV138" s="80"/>
      <c r="AW138" s="80"/>
      <c r="AX138" s="80"/>
      <c r="AY138" s="80"/>
      <c r="AZ138" s="80"/>
      <c r="BA138" s="80"/>
      <c r="BB138" s="80"/>
      <c r="BC138" s="80"/>
      <c r="BD138" s="80"/>
      <c r="BE138" s="80"/>
      <c r="BF138" s="80"/>
      <c r="BG138" s="80"/>
      <c r="BH138" s="80"/>
      <c r="BI138" s="80"/>
      <c r="BJ138" s="80"/>
      <c r="BK138" s="80"/>
      <c r="BL138" s="80"/>
      <c r="BM138" s="80"/>
      <c r="BN138" s="80"/>
      <c r="BO138" s="80"/>
      <c r="BP138" s="80"/>
      <c r="BQ138" s="80"/>
      <c r="BR138" s="80"/>
      <c r="BS138" s="80"/>
      <c r="BT138" s="80"/>
      <c r="BU138" s="80"/>
      <c r="BV138" s="80"/>
      <c r="BW138" s="80"/>
      <c r="BX138" s="80"/>
      <c r="BY138" s="80"/>
      <c r="BZ138" s="80"/>
      <c r="CA138" s="80"/>
      <c r="CB138" s="80"/>
      <c r="CC138" s="80"/>
      <c r="CD138" s="80"/>
      <c r="CE138" s="80"/>
      <c r="CF138" s="80"/>
      <c r="CG138" s="80"/>
      <c r="CH138" s="80"/>
      <c r="CI138" s="80"/>
      <c r="CJ138" s="80"/>
      <c r="CK138" s="80"/>
      <c r="CL138" s="80"/>
      <c r="CM138" s="80"/>
      <c r="CN138" s="80"/>
      <c r="CO138" s="80"/>
      <c r="CP138" s="80"/>
      <c r="CQ138" s="80"/>
      <c r="CR138" s="80"/>
      <c r="CS138" s="80"/>
      <c r="CT138" s="80"/>
      <c r="CU138" s="80"/>
      <c r="CV138" s="80"/>
      <c r="CW138" s="80"/>
      <c r="CX138" s="80"/>
      <c r="CY138" s="80"/>
      <c r="CZ138" s="80"/>
      <c r="DA138" s="80"/>
      <c r="DB138" s="80"/>
      <c r="DC138" s="80"/>
      <c r="DD138" s="80"/>
      <c r="DE138" s="80"/>
      <c r="DF138" s="80"/>
      <c r="DG138" s="80"/>
      <c r="DH138" s="80"/>
      <c r="DI138" s="80"/>
      <c r="DJ138" s="80"/>
      <c r="DK138" s="80"/>
      <c r="DL138" s="80"/>
      <c r="DM138" s="80"/>
      <c r="DN138" s="80"/>
      <c r="DO138" s="80"/>
      <c r="DP138" s="80"/>
      <c r="DQ138" s="80"/>
      <c r="DR138" s="80"/>
      <c r="DS138" s="80"/>
      <c r="DT138" s="80"/>
    </row>
    <row r="139" ht="12.75" customHeight="1">
      <c r="A139" s="80"/>
      <c r="B139" s="80"/>
      <c r="C139" s="80"/>
      <c r="D139" s="80"/>
      <c r="E139" s="80"/>
      <c r="F139" s="80"/>
      <c r="G139" s="80"/>
      <c r="H139" s="80"/>
      <c r="I139" s="80"/>
      <c r="J139" s="80"/>
      <c r="K139" s="80"/>
      <c r="L139" s="80"/>
      <c r="M139" s="80"/>
      <c r="N139" s="80"/>
      <c r="O139" s="80"/>
      <c r="P139" s="80"/>
      <c r="Q139" s="80"/>
      <c r="R139" s="80"/>
      <c r="S139" s="80"/>
      <c r="T139" s="80"/>
      <c r="U139" s="80"/>
      <c r="V139" s="80"/>
      <c r="W139" s="80"/>
      <c r="X139" s="80"/>
      <c r="Y139" s="80"/>
      <c r="Z139" s="80"/>
      <c r="AA139" s="80"/>
      <c r="AB139" s="80"/>
      <c r="AC139" s="80"/>
      <c r="AD139" s="80"/>
      <c r="AE139" s="80"/>
      <c r="AF139" s="80"/>
      <c r="AG139" s="80"/>
      <c r="AH139" s="80"/>
      <c r="AI139" s="80"/>
      <c r="AJ139" s="80"/>
      <c r="AK139" s="80"/>
      <c r="AL139" s="80"/>
      <c r="AM139" s="80"/>
      <c r="AN139" s="80"/>
      <c r="AO139" s="80"/>
      <c r="AP139" s="80"/>
      <c r="AQ139" s="80"/>
      <c r="AR139" s="80"/>
      <c r="AS139" s="80"/>
      <c r="AT139" s="80"/>
      <c r="AU139" s="80"/>
      <c r="AV139" s="80"/>
      <c r="AW139" s="80"/>
      <c r="AX139" s="80"/>
      <c r="AY139" s="80"/>
      <c r="AZ139" s="80"/>
      <c r="BA139" s="80"/>
      <c r="BB139" s="80"/>
      <c r="BC139" s="80"/>
      <c r="BD139" s="80"/>
      <c r="BE139" s="80"/>
      <c r="BF139" s="80"/>
      <c r="BG139" s="80"/>
      <c r="BH139" s="80"/>
      <c r="BI139" s="80"/>
      <c r="BJ139" s="80"/>
      <c r="BK139" s="80"/>
      <c r="BL139" s="80"/>
      <c r="BM139" s="80"/>
      <c r="BN139" s="80"/>
      <c r="BO139" s="80"/>
      <c r="BP139" s="80"/>
      <c r="BQ139" s="80"/>
      <c r="BR139" s="80"/>
      <c r="BS139" s="80"/>
      <c r="BT139" s="80"/>
      <c r="BU139" s="80"/>
      <c r="BV139" s="80"/>
      <c r="BW139" s="80"/>
      <c r="BX139" s="80"/>
      <c r="BY139" s="80"/>
      <c r="BZ139" s="80"/>
      <c r="CA139" s="80"/>
      <c r="CB139" s="80"/>
      <c r="CC139" s="80"/>
      <c r="CD139" s="80"/>
      <c r="CE139" s="80"/>
      <c r="CF139" s="80"/>
      <c r="CG139" s="80"/>
      <c r="CH139" s="80"/>
      <c r="CI139" s="80"/>
      <c r="CJ139" s="80"/>
      <c r="CK139" s="80"/>
      <c r="CL139" s="80"/>
      <c r="CM139" s="80"/>
      <c r="CN139" s="80"/>
      <c r="CO139" s="80"/>
      <c r="CP139" s="80"/>
      <c r="CQ139" s="80"/>
      <c r="CR139" s="80"/>
      <c r="CS139" s="80"/>
      <c r="CT139" s="80"/>
      <c r="CU139" s="80"/>
      <c r="CV139" s="80"/>
      <c r="CW139" s="80"/>
      <c r="CX139" s="80"/>
      <c r="CY139" s="80"/>
      <c r="CZ139" s="80"/>
      <c r="DA139" s="80"/>
      <c r="DB139" s="80"/>
      <c r="DC139" s="80"/>
      <c r="DD139" s="80"/>
      <c r="DE139" s="80"/>
      <c r="DF139" s="80"/>
      <c r="DG139" s="80"/>
      <c r="DH139" s="80"/>
      <c r="DI139" s="80"/>
      <c r="DJ139" s="80"/>
      <c r="DK139" s="80"/>
      <c r="DL139" s="80"/>
      <c r="DM139" s="80"/>
      <c r="DN139" s="80"/>
      <c r="DO139" s="80"/>
      <c r="DP139" s="80"/>
      <c r="DQ139" s="80"/>
      <c r="DR139" s="80"/>
      <c r="DS139" s="80"/>
      <c r="DT139" s="80"/>
    </row>
    <row r="140" ht="12.75" customHeight="1">
      <c r="A140" s="80"/>
      <c r="B140" s="80"/>
      <c r="C140" s="80"/>
      <c r="D140" s="80"/>
      <c r="E140" s="80"/>
      <c r="F140" s="80"/>
      <c r="G140" s="80"/>
      <c r="H140" s="80"/>
      <c r="I140" s="80"/>
      <c r="J140" s="80"/>
      <c r="K140" s="80"/>
      <c r="L140" s="80"/>
      <c r="M140" s="80"/>
      <c r="N140" s="80"/>
      <c r="O140" s="80"/>
      <c r="P140" s="80"/>
      <c r="Q140" s="80"/>
      <c r="R140" s="80"/>
      <c r="S140" s="80"/>
      <c r="T140" s="80"/>
      <c r="U140" s="80"/>
      <c r="V140" s="80"/>
      <c r="W140" s="80"/>
      <c r="X140" s="80"/>
      <c r="Y140" s="80"/>
      <c r="Z140" s="80"/>
      <c r="AA140" s="80"/>
      <c r="AB140" s="80"/>
      <c r="AC140" s="80"/>
      <c r="AD140" s="80"/>
      <c r="AE140" s="80"/>
      <c r="AF140" s="80"/>
      <c r="AG140" s="80"/>
      <c r="AH140" s="80"/>
      <c r="AI140" s="80"/>
      <c r="AJ140" s="80"/>
      <c r="AK140" s="80"/>
      <c r="AL140" s="80"/>
      <c r="AM140" s="80"/>
      <c r="AN140" s="80"/>
      <c r="AO140" s="80"/>
      <c r="AP140" s="80"/>
      <c r="AQ140" s="80"/>
      <c r="AR140" s="80"/>
      <c r="AS140" s="80"/>
      <c r="AT140" s="80"/>
      <c r="AU140" s="80"/>
      <c r="AV140" s="80"/>
      <c r="AW140" s="80"/>
      <c r="AX140" s="80"/>
      <c r="AY140" s="80"/>
      <c r="AZ140" s="80"/>
      <c r="BA140" s="80"/>
      <c r="BB140" s="80"/>
      <c r="BC140" s="80"/>
      <c r="BD140" s="80"/>
      <c r="BE140" s="80"/>
      <c r="BF140" s="80"/>
      <c r="BG140" s="80"/>
      <c r="BH140" s="80"/>
      <c r="BI140" s="80"/>
      <c r="BJ140" s="80"/>
      <c r="BK140" s="80"/>
      <c r="BL140" s="80"/>
      <c r="BM140" s="80"/>
      <c r="BN140" s="80"/>
      <c r="BO140" s="80"/>
      <c r="BP140" s="80"/>
      <c r="BQ140" s="80"/>
      <c r="BR140" s="80"/>
      <c r="BS140" s="80"/>
      <c r="BT140" s="80"/>
      <c r="BU140" s="80"/>
      <c r="BV140" s="80"/>
      <c r="BW140" s="80"/>
      <c r="BX140" s="80"/>
      <c r="BY140" s="80"/>
      <c r="BZ140" s="80"/>
      <c r="CA140" s="80"/>
      <c r="CB140" s="80"/>
      <c r="CC140" s="80"/>
      <c r="CD140" s="80"/>
      <c r="CE140" s="80"/>
      <c r="CF140" s="80"/>
      <c r="CG140" s="80"/>
      <c r="CH140" s="80"/>
      <c r="CI140" s="80"/>
      <c r="CJ140" s="80"/>
      <c r="CK140" s="80"/>
      <c r="CL140" s="80"/>
      <c r="CM140" s="80"/>
      <c r="CN140" s="80"/>
      <c r="CO140" s="80"/>
      <c r="CP140" s="80"/>
      <c r="CQ140" s="80"/>
      <c r="CR140" s="80"/>
      <c r="CS140" s="80"/>
      <c r="CT140" s="80"/>
      <c r="CU140" s="80"/>
      <c r="CV140" s="80"/>
      <c r="CW140" s="80"/>
      <c r="CX140" s="80"/>
      <c r="CY140" s="80"/>
      <c r="CZ140" s="80"/>
      <c r="DA140" s="80"/>
      <c r="DB140" s="80"/>
      <c r="DC140" s="80"/>
      <c r="DD140" s="80"/>
      <c r="DE140" s="80"/>
      <c r="DF140" s="80"/>
      <c r="DG140" s="80"/>
      <c r="DH140" s="80"/>
      <c r="DI140" s="80"/>
      <c r="DJ140" s="80"/>
      <c r="DK140" s="80"/>
      <c r="DL140" s="80"/>
      <c r="DM140" s="80"/>
      <c r="DN140" s="80"/>
      <c r="DO140" s="80"/>
      <c r="DP140" s="80"/>
      <c r="DQ140" s="80"/>
      <c r="DR140" s="80"/>
      <c r="DS140" s="80"/>
      <c r="DT140" s="80"/>
    </row>
    <row r="141" ht="12.75" customHeight="1">
      <c r="A141" s="80"/>
      <c r="B141" s="80"/>
      <c r="C141" s="80"/>
      <c r="D141" s="80"/>
      <c r="E141" s="80"/>
      <c r="F141" s="80"/>
      <c r="G141" s="80"/>
      <c r="H141" s="80"/>
      <c r="I141" s="80"/>
      <c r="J141" s="80"/>
      <c r="K141" s="80"/>
      <c r="L141" s="80"/>
      <c r="M141" s="80"/>
      <c r="N141" s="80"/>
      <c r="O141" s="80"/>
      <c r="P141" s="80"/>
      <c r="Q141" s="80"/>
      <c r="R141" s="80"/>
      <c r="S141" s="80"/>
      <c r="T141" s="80"/>
      <c r="U141" s="80"/>
      <c r="V141" s="80"/>
      <c r="W141" s="80"/>
      <c r="X141" s="80"/>
      <c r="Y141" s="80"/>
      <c r="Z141" s="80"/>
      <c r="AA141" s="80"/>
      <c r="AB141" s="80"/>
      <c r="AC141" s="80"/>
      <c r="AD141" s="80"/>
      <c r="AE141" s="80"/>
      <c r="AF141" s="80"/>
      <c r="AG141" s="80"/>
      <c r="AH141" s="80"/>
      <c r="AI141" s="80"/>
      <c r="AJ141" s="80"/>
      <c r="AK141" s="80"/>
      <c r="AL141" s="80"/>
      <c r="AM141" s="80"/>
      <c r="AN141" s="80"/>
      <c r="AO141" s="80"/>
      <c r="AP141" s="80"/>
      <c r="AQ141" s="80"/>
      <c r="AR141" s="80"/>
      <c r="AS141" s="80"/>
      <c r="AT141" s="80"/>
      <c r="AU141" s="80"/>
      <c r="AV141" s="80"/>
      <c r="AW141" s="80"/>
      <c r="AX141" s="80"/>
      <c r="AY141" s="80"/>
      <c r="AZ141" s="80"/>
      <c r="BA141" s="80"/>
      <c r="BB141" s="80"/>
      <c r="BC141" s="80"/>
      <c r="BD141" s="80"/>
      <c r="BE141" s="80"/>
      <c r="BF141" s="80"/>
      <c r="BG141" s="80"/>
      <c r="BH141" s="80"/>
      <c r="BI141" s="80"/>
      <c r="BJ141" s="80"/>
      <c r="BK141" s="80"/>
      <c r="BL141" s="80"/>
      <c r="BM141" s="80"/>
      <c r="BN141" s="80"/>
      <c r="BO141" s="80"/>
      <c r="BP141" s="80"/>
      <c r="BQ141" s="80"/>
      <c r="BR141" s="80"/>
      <c r="BS141" s="80"/>
      <c r="BT141" s="80"/>
      <c r="BU141" s="80"/>
      <c r="BV141" s="80"/>
      <c r="BW141" s="80"/>
      <c r="BX141" s="80"/>
      <c r="BY141" s="80"/>
      <c r="BZ141" s="80"/>
      <c r="CA141" s="80"/>
      <c r="CB141" s="80"/>
      <c r="CC141" s="80"/>
      <c r="CD141" s="80"/>
      <c r="CE141" s="80"/>
      <c r="CF141" s="80"/>
      <c r="CG141" s="80"/>
      <c r="CH141" s="80"/>
      <c r="CI141" s="80"/>
      <c r="CJ141" s="80"/>
      <c r="CK141" s="80"/>
      <c r="CL141" s="80"/>
      <c r="CM141" s="80"/>
      <c r="CN141" s="80"/>
      <c r="CO141" s="80"/>
      <c r="CP141" s="80"/>
      <c r="CQ141" s="80"/>
      <c r="CR141" s="80"/>
      <c r="CS141" s="80"/>
      <c r="CT141" s="80"/>
      <c r="CU141" s="80"/>
      <c r="CV141" s="80"/>
      <c r="CW141" s="80"/>
      <c r="CX141" s="80"/>
      <c r="CY141" s="80"/>
      <c r="CZ141" s="80"/>
      <c r="DA141" s="80"/>
      <c r="DB141" s="80"/>
      <c r="DC141" s="80"/>
      <c r="DD141" s="80"/>
      <c r="DE141" s="80"/>
      <c r="DF141" s="80"/>
      <c r="DG141" s="80"/>
      <c r="DH141" s="80"/>
      <c r="DI141" s="80"/>
      <c r="DJ141" s="80"/>
      <c r="DK141" s="80"/>
      <c r="DL141" s="80"/>
      <c r="DM141" s="80"/>
      <c r="DN141" s="80"/>
      <c r="DO141" s="80"/>
      <c r="DP141" s="80"/>
      <c r="DQ141" s="80"/>
      <c r="DR141" s="80"/>
      <c r="DS141" s="80"/>
      <c r="DT141" s="80"/>
    </row>
    <row r="142" ht="12.75" customHeight="1">
      <c r="A142" s="80"/>
      <c r="B142" s="80"/>
      <c r="C142" s="80"/>
      <c r="D142" s="80"/>
      <c r="E142" s="80"/>
      <c r="F142" s="80"/>
      <c r="G142" s="80"/>
      <c r="H142" s="80"/>
      <c r="I142" s="80"/>
      <c r="J142" s="80"/>
      <c r="K142" s="80"/>
      <c r="L142" s="80"/>
      <c r="M142" s="80"/>
      <c r="N142" s="80"/>
      <c r="O142" s="80"/>
      <c r="P142" s="80"/>
      <c r="Q142" s="80"/>
      <c r="R142" s="80"/>
      <c r="S142" s="80"/>
      <c r="T142" s="80"/>
      <c r="U142" s="80"/>
      <c r="V142" s="80"/>
      <c r="W142" s="80"/>
      <c r="X142" s="80"/>
      <c r="Y142" s="80"/>
      <c r="Z142" s="80"/>
      <c r="AA142" s="80"/>
      <c r="AB142" s="80"/>
      <c r="AC142" s="80"/>
      <c r="AD142" s="80"/>
      <c r="AE142" s="80"/>
      <c r="AF142" s="80"/>
      <c r="AG142" s="80"/>
      <c r="AH142" s="80"/>
      <c r="AI142" s="80"/>
      <c r="AJ142" s="80"/>
      <c r="AK142" s="80"/>
      <c r="AL142" s="80"/>
      <c r="AM142" s="80"/>
      <c r="AN142" s="80"/>
      <c r="AO142" s="80"/>
      <c r="AP142" s="80"/>
      <c r="AQ142" s="80"/>
      <c r="AR142" s="80"/>
      <c r="AS142" s="80"/>
      <c r="AT142" s="80"/>
      <c r="AU142" s="80"/>
      <c r="AV142" s="80"/>
      <c r="AW142" s="80"/>
      <c r="AX142" s="80"/>
      <c r="AY142" s="80"/>
      <c r="AZ142" s="80"/>
      <c r="BA142" s="80"/>
      <c r="BB142" s="80"/>
      <c r="BC142" s="80"/>
      <c r="BD142" s="80"/>
      <c r="BE142" s="80"/>
      <c r="BF142" s="80"/>
      <c r="BG142" s="80"/>
      <c r="BH142" s="80"/>
      <c r="BI142" s="80"/>
      <c r="BJ142" s="80"/>
      <c r="BK142" s="80"/>
      <c r="BL142" s="80"/>
      <c r="BM142" s="80"/>
      <c r="BN142" s="80"/>
      <c r="BO142" s="80"/>
      <c r="BP142" s="80"/>
      <c r="BQ142" s="80"/>
      <c r="BR142" s="80"/>
      <c r="BS142" s="80"/>
      <c r="BT142" s="80"/>
      <c r="BU142" s="80"/>
      <c r="BV142" s="80"/>
      <c r="BW142" s="80"/>
      <c r="BX142" s="80"/>
      <c r="BY142" s="80"/>
      <c r="BZ142" s="80"/>
      <c r="CA142" s="80"/>
      <c r="CB142" s="80"/>
      <c r="CC142" s="80"/>
      <c r="CD142" s="80"/>
      <c r="CE142" s="80"/>
      <c r="CF142" s="80"/>
      <c r="CG142" s="80"/>
      <c r="CH142" s="80"/>
      <c r="CI142" s="80"/>
      <c r="CJ142" s="80"/>
      <c r="CK142" s="80"/>
      <c r="CL142" s="80"/>
      <c r="CM142" s="80"/>
      <c r="CN142" s="80"/>
      <c r="CO142" s="80"/>
      <c r="CP142" s="80"/>
      <c r="CQ142" s="80"/>
      <c r="CR142" s="80"/>
      <c r="CS142" s="80"/>
      <c r="CT142" s="80"/>
      <c r="CU142" s="80"/>
      <c r="CV142" s="80"/>
      <c r="CW142" s="80"/>
      <c r="CX142" s="80"/>
      <c r="CY142" s="80"/>
      <c r="CZ142" s="80"/>
      <c r="DA142" s="80"/>
      <c r="DB142" s="80"/>
      <c r="DC142" s="80"/>
      <c r="DD142" s="80"/>
      <c r="DE142" s="80"/>
      <c r="DF142" s="80"/>
      <c r="DG142" s="80"/>
      <c r="DH142" s="80"/>
      <c r="DI142" s="80"/>
      <c r="DJ142" s="80"/>
      <c r="DK142" s="80"/>
      <c r="DL142" s="80"/>
      <c r="DM142" s="80"/>
      <c r="DN142" s="80"/>
      <c r="DO142" s="80"/>
      <c r="DP142" s="80"/>
      <c r="DQ142" s="80"/>
      <c r="DR142" s="80"/>
      <c r="DS142" s="80"/>
      <c r="DT142" s="80"/>
    </row>
    <row r="143" ht="12.75" customHeight="1">
      <c r="A143" s="80"/>
      <c r="B143" s="80"/>
      <c r="C143" s="80"/>
      <c r="D143" s="80"/>
      <c r="E143" s="80"/>
      <c r="F143" s="80"/>
      <c r="G143" s="80"/>
      <c r="H143" s="80"/>
      <c r="I143" s="80"/>
      <c r="J143" s="80"/>
      <c r="K143" s="80"/>
      <c r="L143" s="80"/>
      <c r="M143" s="80"/>
      <c r="N143" s="80"/>
      <c r="O143" s="80"/>
      <c r="P143" s="80"/>
      <c r="Q143" s="80"/>
      <c r="R143" s="80"/>
      <c r="S143" s="80"/>
      <c r="T143" s="80"/>
      <c r="U143" s="80"/>
      <c r="V143" s="80"/>
      <c r="W143" s="80"/>
      <c r="X143" s="80"/>
      <c r="Y143" s="80"/>
      <c r="Z143" s="80"/>
      <c r="AA143" s="80"/>
      <c r="AB143" s="80"/>
      <c r="AC143" s="80"/>
      <c r="AD143" s="80"/>
      <c r="AE143" s="80"/>
      <c r="AF143" s="80"/>
      <c r="AG143" s="80"/>
      <c r="AH143" s="80"/>
      <c r="AI143" s="80"/>
      <c r="AJ143" s="80"/>
      <c r="AK143" s="80"/>
      <c r="AL143" s="80"/>
      <c r="AM143" s="80"/>
      <c r="AN143" s="80"/>
      <c r="AO143" s="80"/>
      <c r="AP143" s="80"/>
      <c r="AQ143" s="80"/>
      <c r="AR143" s="80"/>
      <c r="AS143" s="80"/>
      <c r="AT143" s="80"/>
      <c r="AU143" s="80"/>
      <c r="AV143" s="80"/>
      <c r="AW143" s="80"/>
      <c r="AX143" s="80"/>
      <c r="AY143" s="80"/>
      <c r="AZ143" s="80"/>
      <c r="BA143" s="80"/>
      <c r="BB143" s="80"/>
      <c r="BC143" s="80"/>
      <c r="BD143" s="80"/>
      <c r="BE143" s="80"/>
      <c r="BF143" s="80"/>
      <c r="BG143" s="80"/>
      <c r="BH143" s="80"/>
      <c r="BI143" s="80"/>
      <c r="BJ143" s="80"/>
      <c r="BK143" s="80"/>
      <c r="BL143" s="80"/>
      <c r="BM143" s="80"/>
      <c r="BN143" s="80"/>
      <c r="BO143" s="80"/>
      <c r="BP143" s="80"/>
      <c r="BQ143" s="80"/>
      <c r="BR143" s="80"/>
      <c r="BS143" s="80"/>
      <c r="BT143" s="80"/>
      <c r="BU143" s="80"/>
      <c r="BV143" s="80"/>
      <c r="BW143" s="80"/>
      <c r="BX143" s="80"/>
      <c r="BY143" s="80"/>
      <c r="BZ143" s="80"/>
      <c r="CA143" s="80"/>
      <c r="CB143" s="80"/>
      <c r="CC143" s="80"/>
      <c r="CD143" s="80"/>
      <c r="CE143" s="80"/>
      <c r="CF143" s="80"/>
      <c r="CG143" s="80"/>
      <c r="CH143" s="80"/>
      <c r="CI143" s="80"/>
      <c r="CJ143" s="80"/>
      <c r="CK143" s="80"/>
      <c r="CL143" s="80"/>
      <c r="CM143" s="80"/>
      <c r="CN143" s="80"/>
      <c r="CO143" s="80"/>
      <c r="CP143" s="80"/>
      <c r="CQ143" s="80"/>
      <c r="CR143" s="80"/>
      <c r="CS143" s="80"/>
      <c r="CT143" s="80"/>
      <c r="CU143" s="80"/>
      <c r="CV143" s="80"/>
      <c r="CW143" s="80"/>
      <c r="CX143" s="80"/>
      <c r="CY143" s="80"/>
      <c r="CZ143" s="80"/>
      <c r="DA143" s="80"/>
      <c r="DB143" s="80"/>
      <c r="DC143" s="80"/>
      <c r="DD143" s="80"/>
      <c r="DE143" s="80"/>
      <c r="DF143" s="80"/>
      <c r="DG143" s="80"/>
      <c r="DH143" s="80"/>
      <c r="DI143" s="80"/>
      <c r="DJ143" s="80"/>
      <c r="DK143" s="80"/>
      <c r="DL143" s="80"/>
      <c r="DM143" s="80"/>
      <c r="DN143" s="80"/>
      <c r="DO143" s="80"/>
      <c r="DP143" s="80"/>
      <c r="DQ143" s="80"/>
      <c r="DR143" s="80"/>
      <c r="DS143" s="80"/>
      <c r="DT143" s="80"/>
    </row>
    <row r="144" ht="12.75" customHeight="1">
      <c r="A144" s="80"/>
      <c r="B144" s="80"/>
      <c r="C144" s="80"/>
      <c r="D144" s="80"/>
      <c r="E144" s="80"/>
      <c r="F144" s="80"/>
      <c r="G144" s="80"/>
      <c r="H144" s="80"/>
      <c r="I144" s="80"/>
      <c r="J144" s="80"/>
      <c r="K144" s="80"/>
      <c r="L144" s="80"/>
      <c r="M144" s="80"/>
      <c r="N144" s="80"/>
      <c r="O144" s="80"/>
      <c r="P144" s="80"/>
      <c r="Q144" s="80"/>
      <c r="R144" s="80"/>
      <c r="S144" s="80"/>
      <c r="T144" s="80"/>
      <c r="U144" s="80"/>
      <c r="V144" s="80"/>
      <c r="W144" s="80"/>
      <c r="X144" s="80"/>
      <c r="Y144" s="80"/>
      <c r="Z144" s="80"/>
      <c r="AA144" s="80"/>
      <c r="AB144" s="80"/>
      <c r="AC144" s="80"/>
      <c r="AD144" s="80"/>
      <c r="AE144" s="80"/>
      <c r="AF144" s="80"/>
      <c r="AG144" s="80"/>
      <c r="AH144" s="80"/>
      <c r="AI144" s="80"/>
      <c r="AJ144" s="80"/>
      <c r="AK144" s="80"/>
      <c r="AL144" s="80"/>
      <c r="AM144" s="80"/>
      <c r="AN144" s="80"/>
      <c r="AO144" s="80"/>
      <c r="AP144" s="80"/>
      <c r="AQ144" s="80"/>
      <c r="AR144" s="80"/>
      <c r="AS144" s="80"/>
      <c r="AT144" s="80"/>
      <c r="AU144" s="80"/>
      <c r="AV144" s="80"/>
      <c r="AW144" s="80"/>
      <c r="AX144" s="80"/>
      <c r="AY144" s="80"/>
      <c r="AZ144" s="80"/>
      <c r="BA144" s="80"/>
      <c r="BB144" s="80"/>
      <c r="BC144" s="80"/>
      <c r="BD144" s="80"/>
      <c r="BE144" s="80"/>
      <c r="BF144" s="80"/>
      <c r="BG144" s="80"/>
      <c r="BH144" s="80"/>
      <c r="BI144" s="80"/>
      <c r="BJ144" s="80"/>
      <c r="BK144" s="80"/>
      <c r="BL144" s="80"/>
      <c r="BM144" s="80"/>
      <c r="BN144" s="80"/>
      <c r="BO144" s="80"/>
      <c r="BP144" s="80"/>
      <c r="BQ144" s="80"/>
      <c r="BR144" s="80"/>
      <c r="BS144" s="80"/>
      <c r="BT144" s="80"/>
      <c r="BU144" s="80"/>
      <c r="BV144" s="80"/>
      <c r="BW144" s="80"/>
      <c r="BX144" s="80"/>
      <c r="BY144" s="80"/>
      <c r="BZ144" s="80"/>
      <c r="CA144" s="80"/>
      <c r="CB144" s="80"/>
      <c r="CC144" s="80"/>
      <c r="CD144" s="80"/>
      <c r="CE144" s="80"/>
      <c r="CF144" s="80"/>
      <c r="CG144" s="80"/>
      <c r="CH144" s="80"/>
      <c r="CI144" s="80"/>
      <c r="CJ144" s="80"/>
      <c r="CK144" s="80"/>
      <c r="CL144" s="80"/>
      <c r="CM144" s="80"/>
      <c r="CN144" s="80"/>
      <c r="CO144" s="80"/>
      <c r="CP144" s="80"/>
      <c r="CQ144" s="80"/>
      <c r="CR144" s="80"/>
      <c r="CS144" s="80"/>
      <c r="CT144" s="80"/>
      <c r="CU144" s="80"/>
      <c r="CV144" s="80"/>
      <c r="CW144" s="80"/>
      <c r="CX144" s="80"/>
      <c r="CY144" s="80"/>
      <c r="CZ144" s="80"/>
      <c r="DA144" s="80"/>
      <c r="DB144" s="80"/>
      <c r="DC144" s="80"/>
      <c r="DD144" s="80"/>
      <c r="DE144" s="80"/>
      <c r="DF144" s="80"/>
      <c r="DG144" s="80"/>
      <c r="DH144" s="80"/>
      <c r="DI144" s="80"/>
      <c r="DJ144" s="80"/>
      <c r="DK144" s="80"/>
      <c r="DL144" s="80"/>
      <c r="DM144" s="80"/>
      <c r="DN144" s="80"/>
      <c r="DO144" s="80"/>
      <c r="DP144" s="80"/>
      <c r="DQ144" s="80"/>
      <c r="DR144" s="80"/>
      <c r="DS144" s="80"/>
      <c r="DT144" s="80"/>
    </row>
    <row r="145" ht="12.75" customHeight="1">
      <c r="A145" s="80"/>
      <c r="B145" s="80"/>
      <c r="C145" s="80"/>
      <c r="D145" s="80"/>
      <c r="E145" s="80"/>
      <c r="F145" s="80"/>
      <c r="G145" s="80"/>
      <c r="H145" s="80"/>
      <c r="I145" s="80"/>
      <c r="J145" s="80"/>
      <c r="K145" s="80"/>
      <c r="L145" s="80"/>
      <c r="M145" s="80"/>
      <c r="N145" s="80"/>
      <c r="O145" s="80"/>
      <c r="P145" s="80"/>
      <c r="Q145" s="80"/>
      <c r="R145" s="80"/>
      <c r="S145" s="80"/>
      <c r="T145" s="80"/>
      <c r="U145" s="80"/>
      <c r="V145" s="80"/>
      <c r="W145" s="80"/>
      <c r="X145" s="80"/>
      <c r="Y145" s="80"/>
      <c r="Z145" s="80"/>
      <c r="AA145" s="80"/>
      <c r="AB145" s="80"/>
      <c r="AC145" s="80"/>
      <c r="AD145" s="80"/>
      <c r="AE145" s="80"/>
      <c r="AF145" s="80"/>
      <c r="AG145" s="80"/>
      <c r="AH145" s="80"/>
      <c r="AI145" s="80"/>
      <c r="AJ145" s="80"/>
      <c r="AK145" s="80"/>
      <c r="AL145" s="80"/>
      <c r="AM145" s="80"/>
      <c r="AN145" s="80"/>
      <c r="AO145" s="80"/>
      <c r="AP145" s="80"/>
      <c r="AQ145" s="80"/>
      <c r="AR145" s="80"/>
      <c r="AS145" s="80"/>
      <c r="AT145" s="80"/>
      <c r="AU145" s="80"/>
      <c r="AV145" s="80"/>
      <c r="AW145" s="80"/>
      <c r="AX145" s="80"/>
      <c r="AY145" s="80"/>
      <c r="AZ145" s="80"/>
      <c r="BA145" s="80"/>
      <c r="BB145" s="80"/>
      <c r="BC145" s="80"/>
      <c r="BD145" s="80"/>
      <c r="BE145" s="80"/>
      <c r="BF145" s="80"/>
      <c r="BG145" s="80"/>
      <c r="BH145" s="80"/>
      <c r="BI145" s="80"/>
      <c r="BJ145" s="80"/>
      <c r="BK145" s="80"/>
      <c r="BL145" s="80"/>
      <c r="BM145" s="80"/>
      <c r="BN145" s="80"/>
      <c r="BO145" s="80"/>
      <c r="BP145" s="80"/>
      <c r="BQ145" s="80"/>
      <c r="BR145" s="80"/>
      <c r="BS145" s="80"/>
      <c r="BT145" s="80"/>
      <c r="BU145" s="80"/>
      <c r="BV145" s="80"/>
      <c r="BW145" s="80"/>
      <c r="BX145" s="80"/>
      <c r="BY145" s="80"/>
      <c r="BZ145" s="80"/>
      <c r="CA145" s="80"/>
      <c r="CB145" s="80"/>
      <c r="CC145" s="80"/>
      <c r="CD145" s="80"/>
      <c r="CE145" s="80"/>
      <c r="CF145" s="80"/>
      <c r="CG145" s="80"/>
      <c r="CH145" s="80"/>
      <c r="CI145" s="80"/>
      <c r="CJ145" s="80"/>
      <c r="CK145" s="80"/>
      <c r="CL145" s="80"/>
      <c r="CM145" s="80"/>
      <c r="CN145" s="80"/>
      <c r="CO145" s="80"/>
      <c r="CP145" s="80"/>
      <c r="CQ145" s="80"/>
      <c r="CR145" s="80"/>
      <c r="CS145" s="80"/>
      <c r="CT145" s="80"/>
      <c r="CU145" s="80"/>
      <c r="CV145" s="80"/>
      <c r="CW145" s="80"/>
      <c r="CX145" s="80"/>
      <c r="CY145" s="80"/>
      <c r="CZ145" s="80"/>
      <c r="DA145" s="80"/>
      <c r="DB145" s="80"/>
      <c r="DC145" s="80"/>
      <c r="DD145" s="80"/>
      <c r="DE145" s="80"/>
      <c r="DF145" s="80"/>
      <c r="DG145" s="80"/>
      <c r="DH145" s="80"/>
      <c r="DI145" s="80"/>
      <c r="DJ145" s="80"/>
      <c r="DK145" s="80"/>
      <c r="DL145" s="80"/>
      <c r="DM145" s="80"/>
      <c r="DN145" s="80"/>
      <c r="DO145" s="80"/>
      <c r="DP145" s="80"/>
      <c r="DQ145" s="80"/>
      <c r="DR145" s="80"/>
      <c r="DS145" s="80"/>
      <c r="DT145" s="80"/>
    </row>
    <row r="146" ht="12.75" customHeight="1">
      <c r="A146" s="80"/>
      <c r="B146" s="80"/>
      <c r="C146" s="80"/>
      <c r="D146" s="80"/>
      <c r="E146" s="80"/>
      <c r="F146" s="80"/>
      <c r="G146" s="80"/>
      <c r="H146" s="80"/>
      <c r="I146" s="80"/>
      <c r="J146" s="80"/>
      <c r="K146" s="80"/>
      <c r="L146" s="80"/>
      <c r="M146" s="80"/>
      <c r="N146" s="80"/>
      <c r="O146" s="80"/>
      <c r="P146" s="80"/>
      <c r="Q146" s="80"/>
      <c r="R146" s="80"/>
      <c r="S146" s="80"/>
      <c r="T146" s="80"/>
      <c r="U146" s="80"/>
      <c r="V146" s="80"/>
      <c r="W146" s="80"/>
      <c r="X146" s="80"/>
      <c r="Y146" s="80"/>
      <c r="Z146" s="80"/>
      <c r="AA146" s="80"/>
      <c r="AB146" s="80"/>
      <c r="AC146" s="80"/>
      <c r="AD146" s="80"/>
      <c r="AE146" s="80"/>
      <c r="AF146" s="80"/>
      <c r="AG146" s="80"/>
      <c r="AH146" s="80"/>
      <c r="AI146" s="80"/>
      <c r="AJ146" s="80"/>
      <c r="AK146" s="80"/>
      <c r="AL146" s="80"/>
      <c r="AM146" s="80"/>
      <c r="AN146" s="80"/>
      <c r="AO146" s="80"/>
      <c r="AP146" s="80"/>
      <c r="AQ146" s="80"/>
      <c r="AR146" s="80"/>
      <c r="AS146" s="80"/>
      <c r="AT146" s="80"/>
      <c r="AU146" s="80"/>
      <c r="AV146" s="80"/>
      <c r="AW146" s="80"/>
      <c r="AX146" s="80"/>
      <c r="AY146" s="80"/>
      <c r="AZ146" s="80"/>
      <c r="BA146" s="80"/>
      <c r="BB146" s="80"/>
      <c r="BC146" s="80"/>
      <c r="BD146" s="80"/>
      <c r="BE146" s="80"/>
      <c r="BF146" s="80"/>
      <c r="BG146" s="80"/>
      <c r="BH146" s="80"/>
      <c r="BI146" s="80"/>
      <c r="BJ146" s="80"/>
      <c r="BK146" s="80"/>
      <c r="BL146" s="80"/>
      <c r="BM146" s="80"/>
      <c r="BN146" s="80"/>
      <c r="BO146" s="80"/>
      <c r="BP146" s="80"/>
      <c r="BQ146" s="80"/>
      <c r="BR146" s="80"/>
      <c r="BS146" s="80"/>
      <c r="BT146" s="80"/>
      <c r="BU146" s="80"/>
      <c r="BV146" s="80"/>
      <c r="BW146" s="80"/>
      <c r="BX146" s="80"/>
      <c r="BY146" s="80"/>
      <c r="BZ146" s="80"/>
      <c r="CA146" s="80"/>
      <c r="CB146" s="80"/>
      <c r="CC146" s="80"/>
      <c r="CD146" s="80"/>
      <c r="CE146" s="80"/>
      <c r="CF146" s="80"/>
      <c r="CG146" s="80"/>
      <c r="CH146" s="80"/>
      <c r="CI146" s="80"/>
      <c r="CJ146" s="80"/>
      <c r="CK146" s="80"/>
      <c r="CL146" s="80"/>
      <c r="CM146" s="80"/>
      <c r="CN146" s="80"/>
      <c r="CO146" s="80"/>
      <c r="CP146" s="80"/>
      <c r="CQ146" s="80"/>
      <c r="CR146" s="80"/>
      <c r="CS146" s="80"/>
      <c r="CT146" s="80"/>
      <c r="CU146" s="80"/>
      <c r="CV146" s="80"/>
      <c r="CW146" s="80"/>
      <c r="CX146" s="80"/>
      <c r="CY146" s="80"/>
      <c r="CZ146" s="80"/>
      <c r="DA146" s="80"/>
      <c r="DB146" s="80"/>
      <c r="DC146" s="80"/>
      <c r="DD146" s="80"/>
      <c r="DE146" s="80"/>
      <c r="DF146" s="80"/>
      <c r="DG146" s="80"/>
      <c r="DH146" s="80"/>
      <c r="DI146" s="80"/>
      <c r="DJ146" s="80"/>
      <c r="DK146" s="80"/>
      <c r="DL146" s="80"/>
      <c r="DM146" s="80"/>
      <c r="DN146" s="80"/>
      <c r="DO146" s="80"/>
      <c r="DP146" s="80"/>
      <c r="DQ146" s="80"/>
      <c r="DR146" s="80"/>
      <c r="DS146" s="80"/>
      <c r="DT146" s="80"/>
    </row>
    <row r="147" ht="12.75" customHeight="1">
      <c r="A147" s="80"/>
      <c r="B147" s="80"/>
      <c r="C147" s="80"/>
      <c r="D147" s="80"/>
      <c r="E147" s="80"/>
      <c r="F147" s="80"/>
      <c r="G147" s="80"/>
      <c r="H147" s="80"/>
      <c r="I147" s="80"/>
      <c r="J147" s="80"/>
      <c r="K147" s="80"/>
      <c r="L147" s="80"/>
      <c r="M147" s="80"/>
      <c r="N147" s="80"/>
      <c r="O147" s="80"/>
      <c r="P147" s="80"/>
      <c r="Q147" s="80"/>
      <c r="R147" s="80"/>
      <c r="S147" s="80"/>
      <c r="T147" s="80"/>
      <c r="U147" s="80"/>
      <c r="V147" s="80"/>
      <c r="W147" s="80"/>
      <c r="X147" s="80"/>
      <c r="Y147" s="80"/>
      <c r="Z147" s="80"/>
      <c r="AA147" s="80"/>
      <c r="AB147" s="80"/>
      <c r="AC147" s="80"/>
      <c r="AD147" s="80"/>
      <c r="AE147" s="80"/>
      <c r="AF147" s="80"/>
      <c r="AG147" s="80"/>
      <c r="AH147" s="80"/>
      <c r="AI147" s="80"/>
      <c r="AJ147" s="80"/>
      <c r="AK147" s="80"/>
      <c r="AL147" s="80"/>
      <c r="AM147" s="80"/>
      <c r="AN147" s="80"/>
      <c r="AO147" s="80"/>
      <c r="AP147" s="80"/>
      <c r="AQ147" s="80"/>
      <c r="AR147" s="80"/>
      <c r="AS147" s="80"/>
      <c r="AT147" s="80"/>
      <c r="AU147" s="80"/>
      <c r="AV147" s="80"/>
      <c r="AW147" s="80"/>
      <c r="AX147" s="80"/>
      <c r="AY147" s="80"/>
      <c r="AZ147" s="80"/>
      <c r="BA147" s="80"/>
      <c r="BB147" s="80"/>
      <c r="BC147" s="80"/>
      <c r="BD147" s="80"/>
      <c r="BE147" s="80"/>
      <c r="BF147" s="80"/>
      <c r="BG147" s="80"/>
      <c r="BH147" s="80"/>
      <c r="BI147" s="80"/>
      <c r="BJ147" s="80"/>
      <c r="BK147" s="80"/>
      <c r="BL147" s="80"/>
      <c r="BM147" s="80"/>
      <c r="BN147" s="80"/>
      <c r="BO147" s="80"/>
      <c r="BP147" s="80"/>
      <c r="BQ147" s="80"/>
      <c r="BR147" s="80"/>
      <c r="BS147" s="80"/>
      <c r="BT147" s="80"/>
      <c r="BU147" s="80"/>
      <c r="BV147" s="80"/>
      <c r="BW147" s="80"/>
      <c r="BX147" s="80"/>
      <c r="BY147" s="80"/>
      <c r="BZ147" s="80"/>
      <c r="CA147" s="80"/>
      <c r="CB147" s="80"/>
      <c r="CC147" s="80"/>
      <c r="CD147" s="80"/>
      <c r="CE147" s="80"/>
      <c r="CF147" s="80"/>
      <c r="CG147" s="80"/>
      <c r="CH147" s="80"/>
      <c r="CI147" s="80"/>
      <c r="CJ147" s="80"/>
      <c r="CK147" s="80"/>
      <c r="CL147" s="80"/>
      <c r="CM147" s="80"/>
      <c r="CN147" s="80"/>
      <c r="CO147" s="80"/>
      <c r="CP147" s="80"/>
      <c r="CQ147" s="80"/>
      <c r="CR147" s="80"/>
      <c r="CS147" s="80"/>
      <c r="CT147" s="80"/>
      <c r="CU147" s="80"/>
      <c r="CV147" s="80"/>
      <c r="CW147" s="80"/>
      <c r="CX147" s="80"/>
      <c r="CY147" s="80"/>
      <c r="CZ147" s="80"/>
      <c r="DA147" s="80"/>
      <c r="DB147" s="80"/>
      <c r="DC147" s="80"/>
      <c r="DD147" s="80"/>
      <c r="DE147" s="80"/>
      <c r="DF147" s="80"/>
      <c r="DG147" s="80"/>
      <c r="DH147" s="80"/>
      <c r="DI147" s="80"/>
      <c r="DJ147" s="80"/>
      <c r="DK147" s="80"/>
      <c r="DL147" s="80"/>
      <c r="DM147" s="80"/>
      <c r="DN147" s="80"/>
      <c r="DO147" s="80"/>
      <c r="DP147" s="80"/>
      <c r="DQ147" s="80"/>
      <c r="DR147" s="80"/>
      <c r="DS147" s="80"/>
      <c r="DT147" s="80"/>
    </row>
    <row r="148" ht="12.75" customHeight="1">
      <c r="A148" s="80"/>
      <c r="B148" s="80"/>
      <c r="C148" s="80"/>
      <c r="D148" s="80"/>
      <c r="E148" s="80"/>
      <c r="F148" s="80"/>
      <c r="G148" s="80"/>
      <c r="H148" s="80"/>
      <c r="I148" s="80"/>
      <c r="J148" s="80"/>
      <c r="K148" s="80"/>
      <c r="L148" s="80"/>
      <c r="M148" s="80"/>
      <c r="N148" s="80"/>
      <c r="O148" s="80"/>
      <c r="P148" s="80"/>
      <c r="Q148" s="80"/>
      <c r="R148" s="80"/>
      <c r="S148" s="80"/>
      <c r="T148" s="80"/>
      <c r="U148" s="80"/>
      <c r="V148" s="80"/>
      <c r="W148" s="80"/>
      <c r="X148" s="80"/>
      <c r="Y148" s="80"/>
      <c r="Z148" s="80"/>
      <c r="AA148" s="80"/>
      <c r="AB148" s="80"/>
      <c r="AC148" s="80"/>
      <c r="AD148" s="80"/>
      <c r="AE148" s="80"/>
      <c r="AF148" s="80"/>
      <c r="AG148" s="80"/>
      <c r="AH148" s="80"/>
      <c r="AI148" s="80"/>
      <c r="AJ148" s="80"/>
      <c r="AK148" s="80"/>
      <c r="AL148" s="80"/>
      <c r="AM148" s="80"/>
      <c r="AN148" s="80"/>
      <c r="AO148" s="80"/>
      <c r="AP148" s="80"/>
      <c r="AQ148" s="80"/>
      <c r="AR148" s="80"/>
      <c r="AS148" s="80"/>
      <c r="AT148" s="80"/>
      <c r="AU148" s="80"/>
      <c r="AV148" s="80"/>
      <c r="AW148" s="80"/>
      <c r="AX148" s="80"/>
      <c r="AY148" s="80"/>
      <c r="AZ148" s="80"/>
      <c r="BA148" s="80"/>
      <c r="BB148" s="80"/>
      <c r="BC148" s="80"/>
      <c r="BD148" s="80"/>
      <c r="BE148" s="80"/>
      <c r="BF148" s="80"/>
      <c r="BG148" s="80"/>
      <c r="BH148" s="80"/>
      <c r="BI148" s="80"/>
      <c r="BJ148" s="80"/>
      <c r="BK148" s="80"/>
      <c r="BL148" s="80"/>
      <c r="BM148" s="80"/>
      <c r="BN148" s="80"/>
      <c r="BO148" s="80"/>
      <c r="BP148" s="80"/>
      <c r="BQ148" s="80"/>
      <c r="BR148" s="80"/>
      <c r="BS148" s="80"/>
      <c r="BT148" s="80"/>
      <c r="BU148" s="80"/>
      <c r="BV148" s="80"/>
      <c r="BW148" s="80"/>
      <c r="BX148" s="80"/>
      <c r="BY148" s="80"/>
      <c r="BZ148" s="80"/>
      <c r="CA148" s="80"/>
      <c r="CB148" s="80"/>
      <c r="CC148" s="80"/>
      <c r="CD148" s="80"/>
      <c r="CE148" s="80"/>
      <c r="CF148" s="80"/>
      <c r="CG148" s="80"/>
      <c r="CH148" s="80"/>
      <c r="CI148" s="80"/>
      <c r="CJ148" s="80"/>
      <c r="CK148" s="80"/>
      <c r="CL148" s="80"/>
      <c r="CM148" s="80"/>
      <c r="CN148" s="80"/>
      <c r="CO148" s="80"/>
      <c r="CP148" s="80"/>
      <c r="CQ148" s="80"/>
      <c r="CR148" s="80"/>
      <c r="CS148" s="80"/>
      <c r="CT148" s="80"/>
      <c r="CU148" s="80"/>
      <c r="CV148" s="80"/>
      <c r="CW148" s="80"/>
      <c r="CX148" s="80"/>
      <c r="CY148" s="80"/>
      <c r="CZ148" s="80"/>
      <c r="DA148" s="80"/>
      <c r="DB148" s="80"/>
      <c r="DC148" s="80"/>
      <c r="DD148" s="80"/>
      <c r="DE148" s="80"/>
      <c r="DF148" s="80"/>
      <c r="DG148" s="80"/>
      <c r="DH148" s="80"/>
      <c r="DI148" s="80"/>
      <c r="DJ148" s="80"/>
      <c r="DK148" s="80"/>
      <c r="DL148" s="80"/>
      <c r="DM148" s="80"/>
      <c r="DN148" s="80"/>
      <c r="DO148" s="80"/>
      <c r="DP148" s="80"/>
      <c r="DQ148" s="80"/>
      <c r="DR148" s="80"/>
      <c r="DS148" s="80"/>
      <c r="DT148" s="80"/>
    </row>
    <row r="149" ht="12.75" customHeight="1">
      <c r="A149" s="80"/>
      <c r="B149" s="80"/>
      <c r="C149" s="80"/>
      <c r="D149" s="80"/>
      <c r="E149" s="80"/>
      <c r="F149" s="80"/>
      <c r="G149" s="80"/>
      <c r="H149" s="80"/>
      <c r="I149" s="80"/>
      <c r="J149" s="80"/>
      <c r="K149" s="80"/>
      <c r="L149" s="80"/>
      <c r="M149" s="80"/>
      <c r="N149" s="80"/>
      <c r="O149" s="80"/>
      <c r="P149" s="80"/>
      <c r="Q149" s="80"/>
      <c r="R149" s="80"/>
      <c r="S149" s="80"/>
      <c r="T149" s="80"/>
      <c r="U149" s="80"/>
      <c r="V149" s="80"/>
      <c r="W149" s="80"/>
      <c r="X149" s="80"/>
      <c r="Y149" s="80"/>
      <c r="Z149" s="80"/>
      <c r="AA149" s="80"/>
      <c r="AB149" s="80"/>
      <c r="AC149" s="80"/>
      <c r="AD149" s="80"/>
      <c r="AE149" s="80"/>
      <c r="AF149" s="80"/>
      <c r="AG149" s="80"/>
      <c r="AH149" s="80"/>
      <c r="AI149" s="80"/>
      <c r="AJ149" s="80"/>
      <c r="AK149" s="80"/>
      <c r="AL149" s="80"/>
      <c r="AM149" s="80"/>
      <c r="AN149" s="80"/>
      <c r="AO149" s="80"/>
      <c r="AP149" s="80"/>
      <c r="AQ149" s="80"/>
      <c r="AR149" s="80"/>
      <c r="AS149" s="80"/>
      <c r="AT149" s="80"/>
      <c r="AU149" s="80"/>
      <c r="AV149" s="80"/>
      <c r="AW149" s="80"/>
      <c r="AX149" s="80"/>
      <c r="AY149" s="80"/>
      <c r="AZ149" s="80"/>
      <c r="BA149" s="80"/>
      <c r="BB149" s="80"/>
      <c r="BC149" s="80"/>
      <c r="BD149" s="80"/>
      <c r="BE149" s="80"/>
      <c r="BF149" s="80"/>
      <c r="BG149" s="80"/>
      <c r="BH149" s="80"/>
      <c r="BI149" s="80"/>
      <c r="BJ149" s="80"/>
      <c r="BK149" s="80"/>
      <c r="BL149" s="80"/>
      <c r="BM149" s="80"/>
      <c r="BN149" s="80"/>
      <c r="BO149" s="80"/>
      <c r="BP149" s="80"/>
      <c r="BQ149" s="80"/>
      <c r="BR149" s="80"/>
      <c r="BS149" s="80"/>
      <c r="BT149" s="80"/>
      <c r="BU149" s="80"/>
      <c r="BV149" s="80"/>
      <c r="BW149" s="80"/>
      <c r="BX149" s="80"/>
      <c r="BY149" s="80"/>
      <c r="BZ149" s="80"/>
      <c r="CA149" s="80"/>
      <c r="CB149" s="80"/>
      <c r="CC149" s="80"/>
      <c r="CD149" s="80"/>
      <c r="CE149" s="80"/>
      <c r="CF149" s="80"/>
      <c r="CG149" s="80"/>
      <c r="CH149" s="80"/>
      <c r="CI149" s="80"/>
      <c r="CJ149" s="80"/>
      <c r="CK149" s="80"/>
      <c r="CL149" s="80"/>
      <c r="CM149" s="80"/>
      <c r="CN149" s="80"/>
      <c r="CO149" s="80"/>
      <c r="CP149" s="80"/>
      <c r="CQ149" s="80"/>
      <c r="CR149" s="80"/>
      <c r="CS149" s="80"/>
      <c r="CT149" s="80"/>
      <c r="CU149" s="80"/>
      <c r="CV149" s="80"/>
      <c r="CW149" s="80"/>
      <c r="CX149" s="80"/>
      <c r="CY149" s="80"/>
      <c r="CZ149" s="80"/>
      <c r="DA149" s="80"/>
      <c r="DB149" s="80"/>
      <c r="DC149" s="80"/>
      <c r="DD149" s="80"/>
      <c r="DE149" s="80"/>
      <c r="DF149" s="80"/>
      <c r="DG149" s="80"/>
      <c r="DH149" s="80"/>
      <c r="DI149" s="80"/>
      <c r="DJ149" s="80"/>
      <c r="DK149" s="80"/>
      <c r="DL149" s="80"/>
      <c r="DM149" s="80"/>
      <c r="DN149" s="80"/>
      <c r="DO149" s="80"/>
      <c r="DP149" s="80"/>
      <c r="DQ149" s="80"/>
      <c r="DR149" s="80"/>
      <c r="DS149" s="80"/>
      <c r="DT149" s="80"/>
    </row>
    <row r="150" ht="12.75" customHeight="1">
      <c r="A150" s="80"/>
      <c r="B150" s="80"/>
      <c r="C150" s="80"/>
      <c r="D150" s="80"/>
      <c r="E150" s="80"/>
      <c r="F150" s="80"/>
      <c r="G150" s="80"/>
      <c r="H150" s="80"/>
      <c r="I150" s="80"/>
      <c r="J150" s="80"/>
      <c r="K150" s="80"/>
      <c r="L150" s="80"/>
      <c r="M150" s="80"/>
      <c r="N150" s="80"/>
      <c r="O150" s="80"/>
      <c r="P150" s="80"/>
      <c r="Q150" s="80"/>
      <c r="R150" s="80"/>
      <c r="S150" s="80"/>
      <c r="T150" s="80"/>
      <c r="U150" s="80"/>
      <c r="V150" s="80"/>
      <c r="W150" s="80"/>
      <c r="X150" s="80"/>
      <c r="Y150" s="80"/>
      <c r="Z150" s="80"/>
      <c r="AA150" s="80"/>
      <c r="AB150" s="80"/>
      <c r="AC150" s="80"/>
      <c r="AD150" s="80"/>
      <c r="AE150" s="80"/>
      <c r="AF150" s="80"/>
      <c r="AG150" s="80"/>
      <c r="AH150" s="80"/>
      <c r="AI150" s="80"/>
      <c r="AJ150" s="80"/>
      <c r="AK150" s="80"/>
      <c r="AL150" s="80"/>
      <c r="AM150" s="80"/>
      <c r="AN150" s="80"/>
      <c r="AO150" s="80"/>
      <c r="AP150" s="80"/>
      <c r="AQ150" s="80"/>
      <c r="AR150" s="80"/>
      <c r="AS150" s="80"/>
      <c r="AT150" s="80"/>
      <c r="AU150" s="80"/>
      <c r="AV150" s="80"/>
      <c r="AW150" s="80"/>
      <c r="AX150" s="80"/>
      <c r="AY150" s="80"/>
      <c r="AZ150" s="80"/>
      <c r="BA150" s="80"/>
      <c r="BB150" s="80"/>
      <c r="BC150" s="80"/>
      <c r="BD150" s="80"/>
      <c r="BE150" s="80"/>
      <c r="BF150" s="80"/>
      <c r="BG150" s="80"/>
      <c r="BH150" s="80"/>
      <c r="BI150" s="80"/>
      <c r="BJ150" s="80"/>
      <c r="BK150" s="80"/>
      <c r="BL150" s="80"/>
      <c r="BM150" s="80"/>
      <c r="BN150" s="80"/>
      <c r="BO150" s="80"/>
      <c r="BP150" s="80"/>
      <c r="BQ150" s="80"/>
      <c r="BR150" s="80"/>
      <c r="BS150" s="80"/>
      <c r="BT150" s="80"/>
      <c r="BU150" s="80"/>
      <c r="BV150" s="80"/>
      <c r="BW150" s="80"/>
      <c r="BX150" s="80"/>
      <c r="BY150" s="80"/>
      <c r="BZ150" s="80"/>
      <c r="CA150" s="80"/>
      <c r="CB150" s="80"/>
      <c r="CC150" s="80"/>
      <c r="CD150" s="80"/>
      <c r="CE150" s="80"/>
      <c r="CF150" s="80"/>
      <c r="CG150" s="80"/>
      <c r="CH150" s="80"/>
      <c r="CI150" s="80"/>
      <c r="CJ150" s="80"/>
      <c r="CK150" s="80"/>
      <c r="CL150" s="80"/>
      <c r="CM150" s="80"/>
      <c r="CN150" s="80"/>
      <c r="CO150" s="80"/>
      <c r="CP150" s="80"/>
      <c r="CQ150" s="80"/>
      <c r="CR150" s="80"/>
      <c r="CS150" s="80"/>
      <c r="CT150" s="80"/>
      <c r="CU150" s="80"/>
      <c r="CV150" s="80"/>
      <c r="CW150" s="80"/>
      <c r="CX150" s="80"/>
      <c r="CY150" s="80"/>
      <c r="CZ150" s="80"/>
      <c r="DA150" s="80"/>
      <c r="DB150" s="80"/>
      <c r="DC150" s="80"/>
      <c r="DD150" s="80"/>
      <c r="DE150" s="80"/>
      <c r="DF150" s="80"/>
      <c r="DG150" s="80"/>
      <c r="DH150" s="80"/>
      <c r="DI150" s="80"/>
      <c r="DJ150" s="80"/>
      <c r="DK150" s="80"/>
      <c r="DL150" s="80"/>
      <c r="DM150" s="80"/>
      <c r="DN150" s="80"/>
      <c r="DO150" s="80"/>
      <c r="DP150" s="80"/>
      <c r="DQ150" s="80"/>
      <c r="DR150" s="80"/>
      <c r="DS150" s="80"/>
      <c r="DT150" s="80"/>
    </row>
    <row r="151" ht="12.75" customHeight="1">
      <c r="A151" s="80"/>
      <c r="B151" s="80"/>
      <c r="C151" s="80"/>
      <c r="D151" s="80"/>
      <c r="E151" s="80"/>
      <c r="F151" s="80"/>
      <c r="G151" s="80"/>
      <c r="H151" s="80"/>
      <c r="I151" s="80"/>
      <c r="J151" s="80"/>
      <c r="K151" s="80"/>
      <c r="L151" s="80"/>
      <c r="M151" s="80"/>
      <c r="N151" s="80"/>
      <c r="O151" s="80"/>
      <c r="P151" s="80"/>
      <c r="Q151" s="80"/>
      <c r="R151" s="80"/>
      <c r="S151" s="80"/>
      <c r="T151" s="80"/>
      <c r="U151" s="80"/>
      <c r="V151" s="80"/>
      <c r="W151" s="80"/>
      <c r="X151" s="80"/>
      <c r="Y151" s="80"/>
      <c r="Z151" s="80"/>
      <c r="AA151" s="80"/>
      <c r="AB151" s="80"/>
      <c r="AC151" s="80"/>
      <c r="AD151" s="80"/>
      <c r="AE151" s="80"/>
      <c r="AF151" s="80"/>
      <c r="AG151" s="80"/>
      <c r="AH151" s="80"/>
      <c r="AI151" s="80"/>
      <c r="AJ151" s="80"/>
      <c r="AK151" s="80"/>
      <c r="AL151" s="80"/>
      <c r="AM151" s="80"/>
      <c r="AN151" s="80"/>
      <c r="AO151" s="80"/>
      <c r="AP151" s="80"/>
      <c r="AQ151" s="80"/>
      <c r="AR151" s="80"/>
      <c r="AS151" s="80"/>
      <c r="AT151" s="80"/>
      <c r="AU151" s="80"/>
      <c r="AV151" s="80"/>
      <c r="AW151" s="80"/>
      <c r="AX151" s="80"/>
      <c r="AY151" s="80"/>
      <c r="AZ151" s="80"/>
      <c r="BA151" s="80"/>
      <c r="BB151" s="80"/>
      <c r="BC151" s="80"/>
      <c r="BD151" s="80"/>
      <c r="BE151" s="80"/>
      <c r="BF151" s="80"/>
      <c r="BG151" s="80"/>
      <c r="BH151" s="80"/>
      <c r="BI151" s="80"/>
      <c r="BJ151" s="80"/>
      <c r="BK151" s="80"/>
      <c r="BL151" s="80"/>
      <c r="BM151" s="80"/>
      <c r="BN151" s="80"/>
      <c r="BO151" s="80"/>
      <c r="BP151" s="80"/>
      <c r="BQ151" s="80"/>
      <c r="BR151" s="80"/>
      <c r="BS151" s="80"/>
      <c r="BT151" s="80"/>
      <c r="BU151" s="80"/>
      <c r="BV151" s="80"/>
      <c r="BW151" s="80"/>
      <c r="BX151" s="80"/>
      <c r="BY151" s="80"/>
      <c r="BZ151" s="80"/>
      <c r="CA151" s="80"/>
      <c r="CB151" s="80"/>
      <c r="CC151" s="80"/>
      <c r="CD151" s="80"/>
      <c r="CE151" s="80"/>
      <c r="CF151" s="80"/>
      <c r="CG151" s="80"/>
      <c r="CH151" s="80"/>
      <c r="CI151" s="80"/>
      <c r="CJ151" s="80"/>
      <c r="CK151" s="80"/>
      <c r="CL151" s="80"/>
      <c r="CM151" s="80"/>
      <c r="CN151" s="80"/>
      <c r="CO151" s="80"/>
      <c r="CP151" s="80"/>
      <c r="CQ151" s="80"/>
      <c r="CR151" s="80"/>
      <c r="CS151" s="80"/>
      <c r="CT151" s="80"/>
      <c r="CU151" s="80"/>
      <c r="CV151" s="80"/>
      <c r="CW151" s="80"/>
      <c r="CX151" s="80"/>
      <c r="CY151" s="80"/>
      <c r="CZ151" s="80"/>
      <c r="DA151" s="80"/>
      <c r="DB151" s="80"/>
      <c r="DC151" s="80"/>
      <c r="DD151" s="80"/>
      <c r="DE151" s="80"/>
      <c r="DF151" s="80"/>
      <c r="DG151" s="80"/>
      <c r="DH151" s="80"/>
      <c r="DI151" s="80"/>
      <c r="DJ151" s="80"/>
      <c r="DK151" s="80"/>
      <c r="DL151" s="80"/>
      <c r="DM151" s="80"/>
      <c r="DN151" s="80"/>
      <c r="DO151" s="80"/>
      <c r="DP151" s="80"/>
      <c r="DQ151" s="80"/>
      <c r="DR151" s="80"/>
      <c r="DS151" s="80"/>
      <c r="DT151" s="80"/>
    </row>
    <row r="152" ht="12.75" customHeight="1">
      <c r="A152" s="80"/>
      <c r="B152" s="80"/>
      <c r="C152" s="80"/>
      <c r="D152" s="80"/>
      <c r="E152" s="80"/>
      <c r="F152" s="80"/>
      <c r="G152" s="80"/>
      <c r="H152" s="80"/>
      <c r="I152" s="80"/>
      <c r="J152" s="80"/>
      <c r="K152" s="80"/>
      <c r="L152" s="80"/>
      <c r="M152" s="80"/>
      <c r="N152" s="80"/>
      <c r="O152" s="80"/>
      <c r="P152" s="80"/>
      <c r="Q152" s="80"/>
      <c r="R152" s="80"/>
      <c r="S152" s="80"/>
      <c r="T152" s="80"/>
      <c r="U152" s="80"/>
      <c r="V152" s="80"/>
      <c r="W152" s="80"/>
      <c r="X152" s="80"/>
      <c r="Y152" s="80"/>
      <c r="Z152" s="80"/>
      <c r="AA152" s="80"/>
      <c r="AB152" s="80"/>
      <c r="AC152" s="80"/>
      <c r="AD152" s="80"/>
      <c r="AE152" s="80"/>
      <c r="AF152" s="80"/>
      <c r="AG152" s="80"/>
      <c r="AH152" s="80"/>
      <c r="AI152" s="80"/>
      <c r="AJ152" s="80"/>
      <c r="AK152" s="80"/>
      <c r="AL152" s="80"/>
      <c r="AM152" s="80"/>
      <c r="AN152" s="80"/>
      <c r="AO152" s="80"/>
      <c r="AP152" s="80"/>
      <c r="AQ152" s="80"/>
      <c r="AR152" s="80"/>
      <c r="AS152" s="80"/>
      <c r="AT152" s="80"/>
      <c r="AU152" s="80"/>
      <c r="AV152" s="80"/>
      <c r="AW152" s="80"/>
      <c r="AX152" s="80"/>
      <c r="AY152" s="80"/>
      <c r="AZ152" s="80"/>
      <c r="BA152" s="80"/>
      <c r="BB152" s="80"/>
      <c r="BC152" s="80"/>
      <c r="BD152" s="80"/>
      <c r="BE152" s="80"/>
      <c r="BF152" s="80"/>
      <c r="BG152" s="80"/>
      <c r="BH152" s="80"/>
      <c r="BI152" s="80"/>
      <c r="BJ152" s="80"/>
      <c r="BK152" s="80"/>
      <c r="BL152" s="80"/>
      <c r="BM152" s="80"/>
      <c r="BN152" s="80"/>
      <c r="BO152" s="80"/>
      <c r="BP152" s="80"/>
      <c r="BQ152" s="80"/>
      <c r="BR152" s="80"/>
      <c r="BS152" s="80"/>
      <c r="BT152" s="80"/>
      <c r="BU152" s="80"/>
      <c r="BV152" s="80"/>
      <c r="BW152" s="80"/>
      <c r="BX152" s="80"/>
      <c r="BY152" s="80"/>
      <c r="BZ152" s="80"/>
      <c r="CA152" s="80"/>
      <c r="CB152" s="80"/>
      <c r="CC152" s="80"/>
      <c r="CD152" s="80"/>
      <c r="CE152" s="80"/>
      <c r="CF152" s="80"/>
      <c r="CG152" s="80"/>
      <c r="CH152" s="80"/>
      <c r="CI152" s="80"/>
      <c r="CJ152" s="80"/>
      <c r="CK152" s="80"/>
      <c r="CL152" s="80"/>
      <c r="CM152" s="80"/>
      <c r="CN152" s="80"/>
      <c r="CO152" s="80"/>
      <c r="CP152" s="80"/>
      <c r="CQ152" s="80"/>
      <c r="CR152" s="80"/>
      <c r="CS152" s="80"/>
      <c r="CT152" s="80"/>
      <c r="CU152" s="80"/>
      <c r="CV152" s="80"/>
      <c r="CW152" s="80"/>
      <c r="CX152" s="80"/>
      <c r="CY152" s="80"/>
      <c r="CZ152" s="80"/>
      <c r="DA152" s="80"/>
      <c r="DB152" s="80"/>
      <c r="DC152" s="80"/>
      <c r="DD152" s="80"/>
      <c r="DE152" s="80"/>
      <c r="DF152" s="80"/>
      <c r="DG152" s="80"/>
      <c r="DH152" s="80"/>
      <c r="DI152" s="80"/>
      <c r="DJ152" s="80"/>
      <c r="DK152" s="80"/>
      <c r="DL152" s="80"/>
      <c r="DM152" s="80"/>
      <c r="DN152" s="80"/>
      <c r="DO152" s="80"/>
      <c r="DP152" s="80"/>
      <c r="DQ152" s="80"/>
      <c r="DR152" s="80"/>
      <c r="DS152" s="80"/>
      <c r="DT152" s="80"/>
    </row>
    <row r="153" ht="12.75" customHeight="1">
      <c r="A153" s="80"/>
      <c r="B153" s="80"/>
      <c r="C153" s="80"/>
      <c r="D153" s="80"/>
      <c r="E153" s="80"/>
      <c r="F153" s="80"/>
      <c r="G153" s="80"/>
      <c r="H153" s="80"/>
      <c r="I153" s="80"/>
      <c r="J153" s="80"/>
      <c r="K153" s="80"/>
      <c r="L153" s="80"/>
      <c r="M153" s="80"/>
      <c r="N153" s="80"/>
      <c r="O153" s="80"/>
      <c r="P153" s="80"/>
      <c r="Q153" s="80"/>
      <c r="R153" s="80"/>
      <c r="S153" s="80"/>
      <c r="T153" s="80"/>
      <c r="U153" s="80"/>
      <c r="V153" s="80"/>
      <c r="W153" s="80"/>
      <c r="X153" s="80"/>
      <c r="Y153" s="80"/>
      <c r="Z153" s="80"/>
      <c r="AA153" s="80"/>
      <c r="AB153" s="80"/>
      <c r="AC153" s="80"/>
      <c r="AD153" s="80"/>
      <c r="AE153" s="80"/>
      <c r="AF153" s="80"/>
      <c r="AG153" s="80"/>
      <c r="AH153" s="80"/>
      <c r="AI153" s="80"/>
      <c r="AJ153" s="80"/>
      <c r="AK153" s="80"/>
      <c r="AL153" s="80"/>
      <c r="AM153" s="80"/>
      <c r="AN153" s="80"/>
      <c r="AO153" s="80"/>
      <c r="AP153" s="80"/>
      <c r="AQ153" s="80"/>
      <c r="AR153" s="80"/>
      <c r="AS153" s="80"/>
      <c r="AT153" s="80"/>
      <c r="AU153" s="80"/>
      <c r="AV153" s="80"/>
      <c r="AW153" s="80"/>
      <c r="AX153" s="80"/>
      <c r="AY153" s="80"/>
      <c r="AZ153" s="80"/>
      <c r="BA153" s="80"/>
      <c r="BB153" s="80"/>
      <c r="BC153" s="80"/>
      <c r="BD153" s="80"/>
      <c r="BE153" s="80"/>
      <c r="BF153" s="80"/>
      <c r="BG153" s="80"/>
      <c r="BH153" s="80"/>
      <c r="BI153" s="80"/>
      <c r="BJ153" s="80"/>
      <c r="BK153" s="80"/>
      <c r="BL153" s="80"/>
      <c r="BM153" s="80"/>
      <c r="BN153" s="80"/>
      <c r="BO153" s="80"/>
      <c r="BP153" s="80"/>
      <c r="BQ153" s="80"/>
      <c r="BR153" s="80"/>
      <c r="BS153" s="80"/>
      <c r="BT153" s="80"/>
      <c r="BU153" s="80"/>
      <c r="BV153" s="80"/>
      <c r="BW153" s="80"/>
      <c r="BX153" s="80"/>
      <c r="BY153" s="80"/>
      <c r="BZ153" s="80"/>
      <c r="CA153" s="80"/>
      <c r="CB153" s="80"/>
      <c r="CC153" s="80"/>
      <c r="CD153" s="80"/>
      <c r="CE153" s="80"/>
      <c r="CF153" s="80"/>
      <c r="CG153" s="80"/>
      <c r="CH153" s="80"/>
      <c r="CI153" s="80"/>
      <c r="CJ153" s="80"/>
      <c r="CK153" s="80"/>
      <c r="CL153" s="80"/>
      <c r="CM153" s="80"/>
      <c r="CN153" s="80"/>
      <c r="CO153" s="80"/>
      <c r="CP153" s="80"/>
      <c r="CQ153" s="80"/>
      <c r="CR153" s="80"/>
      <c r="CS153" s="80"/>
      <c r="CT153" s="80"/>
      <c r="CU153" s="80"/>
      <c r="CV153" s="80"/>
      <c r="CW153" s="80"/>
      <c r="CX153" s="80"/>
      <c r="CY153" s="80"/>
      <c r="CZ153" s="80"/>
      <c r="DA153" s="80"/>
      <c r="DB153" s="80"/>
      <c r="DC153" s="80"/>
      <c r="DD153" s="80"/>
      <c r="DE153" s="80"/>
      <c r="DF153" s="80"/>
      <c r="DG153" s="80"/>
      <c r="DH153" s="80"/>
      <c r="DI153" s="80"/>
      <c r="DJ153" s="80"/>
      <c r="DK153" s="80"/>
      <c r="DL153" s="80"/>
      <c r="DM153" s="80"/>
      <c r="DN153" s="80"/>
      <c r="DO153" s="80"/>
      <c r="DP153" s="80"/>
      <c r="DQ153" s="80"/>
      <c r="DR153" s="80"/>
      <c r="DS153" s="80"/>
      <c r="DT153" s="80"/>
    </row>
    <row r="154" ht="12.75" customHeight="1">
      <c r="A154" s="80"/>
      <c r="B154" s="80"/>
      <c r="C154" s="80"/>
      <c r="D154" s="80"/>
      <c r="E154" s="80"/>
      <c r="F154" s="80"/>
      <c r="G154" s="80"/>
      <c r="H154" s="80"/>
      <c r="I154" s="80"/>
      <c r="J154" s="80"/>
      <c r="K154" s="80"/>
      <c r="L154" s="80"/>
      <c r="M154" s="80"/>
      <c r="N154" s="80"/>
      <c r="O154" s="80"/>
      <c r="P154" s="80"/>
      <c r="Q154" s="80"/>
      <c r="R154" s="80"/>
      <c r="S154" s="80"/>
      <c r="T154" s="80"/>
      <c r="U154" s="80"/>
      <c r="V154" s="80"/>
      <c r="W154" s="80"/>
      <c r="X154" s="80"/>
      <c r="Y154" s="80"/>
      <c r="Z154" s="80"/>
      <c r="AA154" s="80"/>
      <c r="AB154" s="80"/>
      <c r="AC154" s="80"/>
      <c r="AD154" s="80"/>
      <c r="AE154" s="80"/>
      <c r="AF154" s="80"/>
      <c r="AG154" s="80"/>
      <c r="AH154" s="80"/>
      <c r="AI154" s="80"/>
      <c r="AJ154" s="80"/>
      <c r="AK154" s="80"/>
      <c r="AL154" s="80"/>
      <c r="AM154" s="80"/>
      <c r="AN154" s="80"/>
      <c r="AO154" s="80"/>
      <c r="AP154" s="80"/>
      <c r="AQ154" s="80"/>
      <c r="AR154" s="80"/>
      <c r="AS154" s="80"/>
      <c r="AT154" s="80"/>
      <c r="AU154" s="80"/>
      <c r="AV154" s="80"/>
      <c r="AW154" s="80"/>
      <c r="AX154" s="80"/>
      <c r="AY154" s="80"/>
      <c r="AZ154" s="80"/>
      <c r="BA154" s="80"/>
      <c r="BB154" s="80"/>
      <c r="BC154" s="80"/>
      <c r="BD154" s="80"/>
      <c r="BE154" s="80"/>
      <c r="BF154" s="80"/>
      <c r="BG154" s="80"/>
      <c r="BH154" s="80"/>
      <c r="BI154" s="80"/>
      <c r="BJ154" s="80"/>
      <c r="BK154" s="80"/>
      <c r="BL154" s="80"/>
      <c r="BM154" s="80"/>
      <c r="BN154" s="80"/>
      <c r="BO154" s="80"/>
      <c r="BP154" s="80"/>
      <c r="BQ154" s="80"/>
      <c r="BR154" s="80"/>
      <c r="BS154" s="80"/>
      <c r="BT154" s="80"/>
      <c r="BU154" s="80"/>
      <c r="BV154" s="80"/>
      <c r="BW154" s="80"/>
      <c r="BX154" s="80"/>
      <c r="BY154" s="80"/>
      <c r="BZ154" s="80"/>
      <c r="CA154" s="80"/>
      <c r="CB154" s="80"/>
      <c r="CC154" s="80"/>
      <c r="CD154" s="80"/>
      <c r="CE154" s="80"/>
      <c r="CF154" s="80"/>
      <c r="CG154" s="80"/>
      <c r="CH154" s="80"/>
      <c r="CI154" s="80"/>
      <c r="CJ154" s="80"/>
      <c r="CK154" s="80"/>
      <c r="CL154" s="80"/>
      <c r="CM154" s="80"/>
      <c r="CN154" s="80"/>
      <c r="CO154" s="80"/>
      <c r="CP154" s="80"/>
      <c r="CQ154" s="80"/>
      <c r="CR154" s="80"/>
      <c r="CS154" s="80"/>
      <c r="CT154" s="80"/>
      <c r="CU154" s="80"/>
      <c r="CV154" s="80"/>
      <c r="CW154" s="80"/>
      <c r="CX154" s="80"/>
      <c r="CY154" s="80"/>
      <c r="CZ154" s="80"/>
      <c r="DA154" s="80"/>
      <c r="DB154" s="80"/>
      <c r="DC154" s="80"/>
      <c r="DD154" s="80"/>
      <c r="DE154" s="80"/>
      <c r="DF154" s="80"/>
      <c r="DG154" s="80"/>
      <c r="DH154" s="80"/>
      <c r="DI154" s="80"/>
      <c r="DJ154" s="80"/>
      <c r="DK154" s="80"/>
      <c r="DL154" s="80"/>
      <c r="DM154" s="80"/>
      <c r="DN154" s="80"/>
      <c r="DO154" s="80"/>
      <c r="DP154" s="80"/>
      <c r="DQ154" s="80"/>
      <c r="DR154" s="80"/>
      <c r="DS154" s="80"/>
      <c r="DT154" s="80"/>
    </row>
    <row r="155" ht="12.75" customHeight="1">
      <c r="A155" s="80"/>
      <c r="B155" s="80"/>
      <c r="C155" s="80"/>
      <c r="D155" s="80"/>
      <c r="E155" s="80"/>
      <c r="F155" s="80"/>
      <c r="G155" s="80"/>
      <c r="H155" s="80"/>
      <c r="I155" s="80"/>
      <c r="J155" s="80"/>
      <c r="K155" s="80"/>
      <c r="L155" s="80"/>
      <c r="M155" s="80"/>
      <c r="N155" s="80"/>
      <c r="O155" s="80"/>
      <c r="P155" s="80"/>
      <c r="Q155" s="80"/>
      <c r="R155" s="80"/>
      <c r="S155" s="80"/>
      <c r="T155" s="80"/>
      <c r="U155" s="80"/>
      <c r="V155" s="80"/>
      <c r="W155" s="80"/>
      <c r="X155" s="80"/>
      <c r="Y155" s="80"/>
      <c r="Z155" s="80"/>
      <c r="AA155" s="80"/>
      <c r="AB155" s="80"/>
      <c r="AC155" s="80"/>
      <c r="AD155" s="80"/>
      <c r="AE155" s="80"/>
      <c r="AF155" s="80"/>
      <c r="AG155" s="80"/>
      <c r="AH155" s="80"/>
      <c r="AI155" s="80"/>
      <c r="AJ155" s="80"/>
      <c r="AK155" s="80"/>
      <c r="AL155" s="80"/>
      <c r="AM155" s="80"/>
      <c r="AN155" s="80"/>
      <c r="AO155" s="80"/>
      <c r="AP155" s="80"/>
      <c r="AQ155" s="80"/>
      <c r="AR155" s="80"/>
      <c r="AS155" s="80"/>
      <c r="AT155" s="80"/>
      <c r="AU155" s="80"/>
      <c r="AV155" s="80"/>
      <c r="AW155" s="80"/>
      <c r="AX155" s="80"/>
      <c r="AY155" s="80"/>
      <c r="AZ155" s="80"/>
      <c r="BA155" s="80"/>
      <c r="BB155" s="80"/>
      <c r="BC155" s="80"/>
      <c r="BD155" s="80"/>
      <c r="BE155" s="80"/>
      <c r="BF155" s="80"/>
      <c r="BG155" s="80"/>
      <c r="BH155" s="80"/>
      <c r="BI155" s="80"/>
      <c r="BJ155" s="80"/>
      <c r="BK155" s="80"/>
      <c r="BL155" s="80"/>
      <c r="BM155" s="80"/>
      <c r="BN155" s="80"/>
      <c r="BO155" s="80"/>
      <c r="BP155" s="80"/>
      <c r="BQ155" s="80"/>
      <c r="BR155" s="80"/>
      <c r="BS155" s="80"/>
      <c r="BT155" s="80"/>
      <c r="BU155" s="80"/>
      <c r="BV155" s="80"/>
      <c r="BW155" s="80"/>
      <c r="BX155" s="80"/>
      <c r="BY155" s="80"/>
      <c r="BZ155" s="80"/>
      <c r="CA155" s="80"/>
      <c r="CB155" s="80"/>
      <c r="CC155" s="80"/>
      <c r="CD155" s="80"/>
      <c r="CE155" s="80"/>
      <c r="CF155" s="80"/>
      <c r="CG155" s="80"/>
      <c r="CH155" s="80"/>
      <c r="CI155" s="80"/>
      <c r="CJ155" s="80"/>
      <c r="CK155" s="80"/>
      <c r="CL155" s="80"/>
      <c r="CM155" s="80"/>
      <c r="CN155" s="80"/>
      <c r="CO155" s="80"/>
      <c r="CP155" s="80"/>
      <c r="CQ155" s="80"/>
      <c r="CR155" s="80"/>
      <c r="CS155" s="80"/>
      <c r="CT155" s="80"/>
      <c r="CU155" s="80"/>
      <c r="CV155" s="80"/>
      <c r="CW155" s="80"/>
      <c r="CX155" s="80"/>
      <c r="CY155" s="80"/>
      <c r="CZ155" s="80"/>
      <c r="DA155" s="80"/>
      <c r="DB155" s="80"/>
      <c r="DC155" s="80"/>
      <c r="DD155" s="80"/>
      <c r="DE155" s="80"/>
      <c r="DF155" s="80"/>
      <c r="DG155" s="80"/>
      <c r="DH155" s="80"/>
      <c r="DI155" s="80"/>
      <c r="DJ155" s="80"/>
      <c r="DK155" s="80"/>
      <c r="DL155" s="80"/>
      <c r="DM155" s="80"/>
      <c r="DN155" s="80"/>
      <c r="DO155" s="80"/>
      <c r="DP155" s="80"/>
      <c r="DQ155" s="80"/>
      <c r="DR155" s="80"/>
      <c r="DS155" s="80"/>
      <c r="DT155" s="80"/>
    </row>
    <row r="156" ht="12.75" customHeight="1">
      <c r="A156" s="80"/>
      <c r="B156" s="80"/>
      <c r="C156" s="80"/>
      <c r="D156" s="80"/>
      <c r="E156" s="80"/>
      <c r="F156" s="80"/>
      <c r="G156" s="80"/>
      <c r="H156" s="80"/>
      <c r="I156" s="80"/>
      <c r="J156" s="80"/>
      <c r="K156" s="80"/>
      <c r="L156" s="80"/>
      <c r="M156" s="80"/>
      <c r="N156" s="80"/>
      <c r="O156" s="80"/>
      <c r="P156" s="80"/>
      <c r="Q156" s="80"/>
      <c r="R156" s="80"/>
      <c r="S156" s="80"/>
      <c r="T156" s="80"/>
      <c r="U156" s="80"/>
      <c r="V156" s="80"/>
      <c r="W156" s="80"/>
      <c r="X156" s="80"/>
      <c r="Y156" s="80"/>
      <c r="Z156" s="80"/>
      <c r="AA156" s="80"/>
      <c r="AB156" s="80"/>
      <c r="AC156" s="80"/>
      <c r="AD156" s="80"/>
      <c r="AE156" s="80"/>
      <c r="AF156" s="80"/>
      <c r="AG156" s="80"/>
      <c r="AH156" s="80"/>
      <c r="AI156" s="80"/>
      <c r="AJ156" s="80"/>
      <c r="AK156" s="80"/>
      <c r="AL156" s="80"/>
      <c r="AM156" s="80"/>
      <c r="AN156" s="80"/>
      <c r="AO156" s="80"/>
      <c r="AP156" s="80"/>
      <c r="AQ156" s="80"/>
      <c r="AR156" s="80"/>
      <c r="AS156" s="80"/>
      <c r="AT156" s="80"/>
      <c r="AU156" s="80"/>
      <c r="AV156" s="80"/>
      <c r="AW156" s="80"/>
      <c r="AX156" s="80"/>
      <c r="AY156" s="80"/>
      <c r="AZ156" s="80"/>
      <c r="BA156" s="80"/>
      <c r="BB156" s="80"/>
      <c r="BC156" s="80"/>
      <c r="BD156" s="80"/>
      <c r="BE156" s="80"/>
      <c r="BF156" s="80"/>
      <c r="BG156" s="80"/>
      <c r="BH156" s="80"/>
      <c r="BI156" s="80"/>
      <c r="BJ156" s="80"/>
      <c r="BK156" s="80"/>
      <c r="BL156" s="80"/>
      <c r="BM156" s="80"/>
      <c r="BN156" s="80"/>
      <c r="BO156" s="80"/>
      <c r="BP156" s="80"/>
      <c r="BQ156" s="80"/>
      <c r="BR156" s="80"/>
      <c r="BS156" s="80"/>
      <c r="BT156" s="80"/>
      <c r="BU156" s="80"/>
      <c r="BV156" s="80"/>
      <c r="BW156" s="80"/>
      <c r="BX156" s="80"/>
      <c r="BY156" s="80"/>
      <c r="BZ156" s="80"/>
      <c r="CA156" s="80"/>
      <c r="CB156" s="80"/>
      <c r="CC156" s="80"/>
      <c r="CD156" s="80"/>
      <c r="CE156" s="80"/>
      <c r="CF156" s="80"/>
      <c r="CG156" s="80"/>
      <c r="CH156" s="80"/>
      <c r="CI156" s="80"/>
      <c r="CJ156" s="80"/>
      <c r="CK156" s="80"/>
      <c r="CL156" s="80"/>
      <c r="CM156" s="80"/>
      <c r="CN156" s="80"/>
      <c r="CO156" s="80"/>
      <c r="CP156" s="80"/>
      <c r="CQ156" s="80"/>
      <c r="CR156" s="80"/>
      <c r="CS156" s="80"/>
      <c r="CT156" s="80"/>
      <c r="CU156" s="80"/>
      <c r="CV156" s="80"/>
      <c r="CW156" s="80"/>
      <c r="CX156" s="80"/>
      <c r="CY156" s="80"/>
      <c r="CZ156" s="80"/>
      <c r="DA156" s="80"/>
      <c r="DB156" s="80"/>
      <c r="DC156" s="80"/>
      <c r="DD156" s="80"/>
      <c r="DE156" s="80"/>
      <c r="DF156" s="80"/>
      <c r="DG156" s="80"/>
      <c r="DH156" s="80"/>
      <c r="DI156" s="80"/>
      <c r="DJ156" s="80"/>
      <c r="DK156" s="80"/>
      <c r="DL156" s="80"/>
      <c r="DM156" s="80"/>
      <c r="DN156" s="80"/>
      <c r="DO156" s="80"/>
      <c r="DP156" s="80"/>
      <c r="DQ156" s="80"/>
      <c r="DR156" s="80"/>
      <c r="DS156" s="80"/>
      <c r="DT156" s="80"/>
    </row>
    <row r="157" ht="12.75" customHeight="1">
      <c r="A157" s="80"/>
      <c r="B157" s="80"/>
      <c r="C157" s="80"/>
      <c r="D157" s="80"/>
      <c r="E157" s="80"/>
      <c r="F157" s="80"/>
      <c r="G157" s="80"/>
      <c r="H157" s="80"/>
      <c r="I157" s="80"/>
      <c r="J157" s="80"/>
      <c r="K157" s="80"/>
      <c r="L157" s="80"/>
      <c r="M157" s="80"/>
      <c r="N157" s="80"/>
      <c r="O157" s="80"/>
      <c r="P157" s="80"/>
      <c r="Q157" s="80"/>
      <c r="R157" s="80"/>
      <c r="S157" s="80"/>
      <c r="T157" s="80"/>
      <c r="U157" s="80"/>
      <c r="V157" s="80"/>
      <c r="W157" s="80"/>
      <c r="X157" s="80"/>
      <c r="Y157" s="80"/>
      <c r="Z157" s="80"/>
      <c r="AA157" s="80"/>
      <c r="AB157" s="80"/>
      <c r="AC157" s="80"/>
      <c r="AD157" s="80"/>
      <c r="AE157" s="80"/>
      <c r="AF157" s="80"/>
      <c r="AG157" s="80"/>
      <c r="AH157" s="80"/>
      <c r="AI157" s="80"/>
      <c r="AJ157" s="80"/>
      <c r="AK157" s="80"/>
      <c r="AL157" s="80"/>
      <c r="AM157" s="80"/>
      <c r="AN157" s="80"/>
      <c r="AO157" s="80"/>
      <c r="AP157" s="80"/>
      <c r="AQ157" s="80"/>
      <c r="AR157" s="80"/>
      <c r="AS157" s="80"/>
      <c r="AT157" s="80"/>
      <c r="AU157" s="80"/>
      <c r="AV157" s="80"/>
      <c r="AW157" s="80"/>
      <c r="AX157" s="80"/>
      <c r="AY157" s="80"/>
      <c r="AZ157" s="80"/>
      <c r="BA157" s="80"/>
      <c r="BB157" s="80"/>
      <c r="BC157" s="80"/>
      <c r="BD157" s="80"/>
      <c r="BE157" s="80"/>
      <c r="BF157" s="80"/>
      <c r="BG157" s="80"/>
      <c r="BH157" s="80"/>
      <c r="BI157" s="80"/>
      <c r="BJ157" s="80"/>
      <c r="BK157" s="80"/>
      <c r="BL157" s="80"/>
      <c r="BM157" s="80"/>
      <c r="BN157" s="80"/>
      <c r="BO157" s="80"/>
      <c r="BP157" s="80"/>
      <c r="BQ157" s="80"/>
      <c r="BR157" s="80"/>
      <c r="BS157" s="80"/>
      <c r="BT157" s="80"/>
      <c r="BU157" s="80"/>
      <c r="BV157" s="80"/>
      <c r="BW157" s="80"/>
      <c r="BX157" s="80"/>
      <c r="BY157" s="80"/>
      <c r="BZ157" s="80"/>
      <c r="CA157" s="80"/>
      <c r="CB157" s="80"/>
      <c r="CC157" s="80"/>
      <c r="CD157" s="80"/>
      <c r="CE157" s="80"/>
      <c r="CF157" s="80"/>
      <c r="CG157" s="80"/>
      <c r="CH157" s="80"/>
      <c r="CI157" s="80"/>
      <c r="CJ157" s="80"/>
      <c r="CK157" s="80"/>
      <c r="CL157" s="80"/>
      <c r="CM157" s="80"/>
      <c r="CN157" s="80"/>
      <c r="CO157" s="80"/>
      <c r="CP157" s="80"/>
      <c r="CQ157" s="80"/>
      <c r="CR157" s="80"/>
      <c r="CS157" s="80"/>
      <c r="CT157" s="80"/>
      <c r="CU157" s="80"/>
      <c r="CV157" s="80"/>
      <c r="CW157" s="80"/>
      <c r="CX157" s="80"/>
      <c r="CY157" s="80"/>
      <c r="CZ157" s="80"/>
      <c r="DA157" s="80"/>
      <c r="DB157" s="80"/>
      <c r="DC157" s="80"/>
      <c r="DD157" s="80"/>
      <c r="DE157" s="80"/>
      <c r="DF157" s="80"/>
      <c r="DG157" s="80"/>
      <c r="DH157" s="80"/>
      <c r="DI157" s="80"/>
      <c r="DJ157" s="80"/>
      <c r="DK157" s="80"/>
      <c r="DL157" s="80"/>
      <c r="DM157" s="80"/>
      <c r="DN157" s="80"/>
      <c r="DO157" s="80"/>
      <c r="DP157" s="80"/>
      <c r="DQ157" s="80"/>
      <c r="DR157" s="80"/>
      <c r="DS157" s="80"/>
      <c r="DT157" s="80"/>
    </row>
    <row r="158" ht="12.75" customHeight="1">
      <c r="A158" s="80"/>
      <c r="B158" s="80"/>
      <c r="C158" s="80"/>
      <c r="D158" s="80"/>
      <c r="E158" s="80"/>
      <c r="F158" s="80"/>
      <c r="G158" s="80"/>
      <c r="H158" s="80"/>
      <c r="I158" s="80"/>
      <c r="J158" s="80"/>
      <c r="K158" s="80"/>
      <c r="L158" s="80"/>
      <c r="M158" s="80"/>
      <c r="N158" s="80"/>
      <c r="O158" s="80"/>
      <c r="P158" s="80"/>
      <c r="Q158" s="80"/>
      <c r="R158" s="80"/>
      <c r="S158" s="80"/>
      <c r="T158" s="80"/>
      <c r="U158" s="80"/>
      <c r="V158" s="80"/>
      <c r="W158" s="80"/>
      <c r="X158" s="80"/>
      <c r="Y158" s="80"/>
      <c r="Z158" s="80"/>
      <c r="AA158" s="80"/>
      <c r="AB158" s="80"/>
      <c r="AC158" s="80"/>
      <c r="AD158" s="80"/>
      <c r="AE158" s="80"/>
      <c r="AF158" s="80"/>
      <c r="AG158" s="80"/>
      <c r="AH158" s="80"/>
      <c r="AI158" s="80"/>
      <c r="AJ158" s="80"/>
      <c r="AK158" s="80"/>
      <c r="AL158" s="80"/>
      <c r="AM158" s="80"/>
      <c r="AN158" s="80"/>
      <c r="AO158" s="80"/>
      <c r="AP158" s="80"/>
      <c r="AQ158" s="80"/>
      <c r="AR158" s="80"/>
      <c r="AS158" s="80"/>
      <c r="AT158" s="80"/>
      <c r="AU158" s="80"/>
      <c r="AV158" s="80"/>
      <c r="AW158" s="80"/>
      <c r="AX158" s="80"/>
      <c r="AY158" s="80"/>
      <c r="AZ158" s="80"/>
      <c r="BA158" s="80"/>
      <c r="BB158" s="80"/>
      <c r="BC158" s="80"/>
      <c r="BD158" s="80"/>
      <c r="BE158" s="80"/>
      <c r="BF158" s="80"/>
      <c r="BG158" s="80"/>
      <c r="BH158" s="80"/>
      <c r="BI158" s="80"/>
      <c r="BJ158" s="80"/>
      <c r="BK158" s="80"/>
      <c r="BL158" s="80"/>
      <c r="BM158" s="80"/>
      <c r="BN158" s="80"/>
      <c r="BO158" s="80"/>
      <c r="BP158" s="80"/>
      <c r="BQ158" s="80"/>
      <c r="BR158" s="80"/>
      <c r="BS158" s="80"/>
      <c r="BT158" s="80"/>
      <c r="BU158" s="80"/>
      <c r="BV158" s="80"/>
      <c r="BW158" s="80"/>
      <c r="BX158" s="80"/>
      <c r="BY158" s="80"/>
      <c r="BZ158" s="80"/>
      <c r="CA158" s="80"/>
      <c r="CB158" s="80"/>
      <c r="CC158" s="80"/>
      <c r="CD158" s="80"/>
      <c r="CE158" s="80"/>
      <c r="CF158" s="80"/>
      <c r="CG158" s="80"/>
      <c r="CH158" s="80"/>
      <c r="CI158" s="80"/>
      <c r="CJ158" s="80"/>
      <c r="CK158" s="80"/>
      <c r="CL158" s="80"/>
      <c r="CM158" s="80"/>
      <c r="CN158" s="80"/>
      <c r="CO158" s="80"/>
      <c r="CP158" s="80"/>
      <c r="CQ158" s="80"/>
      <c r="CR158" s="80"/>
      <c r="CS158" s="80"/>
      <c r="CT158" s="80"/>
      <c r="CU158" s="80"/>
      <c r="CV158" s="80"/>
      <c r="CW158" s="80"/>
      <c r="CX158" s="80"/>
      <c r="CY158" s="80"/>
      <c r="CZ158" s="80"/>
      <c r="DA158" s="80"/>
      <c r="DB158" s="80"/>
      <c r="DC158" s="80"/>
      <c r="DD158" s="80"/>
      <c r="DE158" s="80"/>
      <c r="DF158" s="80"/>
      <c r="DG158" s="80"/>
      <c r="DH158" s="80"/>
      <c r="DI158" s="80"/>
      <c r="DJ158" s="80"/>
      <c r="DK158" s="80"/>
      <c r="DL158" s="80"/>
      <c r="DM158" s="80"/>
      <c r="DN158" s="80"/>
      <c r="DO158" s="80"/>
      <c r="DP158" s="80"/>
      <c r="DQ158" s="80"/>
      <c r="DR158" s="80"/>
      <c r="DS158" s="80"/>
      <c r="DT158" s="80"/>
    </row>
    <row r="159" ht="12.75" customHeight="1">
      <c r="A159" s="80"/>
      <c r="B159" s="80"/>
      <c r="C159" s="80"/>
      <c r="D159" s="80"/>
      <c r="E159" s="80"/>
      <c r="F159" s="80"/>
      <c r="G159" s="80"/>
      <c r="H159" s="80"/>
      <c r="I159" s="80"/>
      <c r="J159" s="80"/>
      <c r="K159" s="80"/>
      <c r="L159" s="80"/>
      <c r="M159" s="80"/>
      <c r="N159" s="80"/>
      <c r="O159" s="80"/>
      <c r="P159" s="80"/>
      <c r="Q159" s="80"/>
      <c r="R159" s="80"/>
      <c r="S159" s="80"/>
      <c r="T159" s="80"/>
      <c r="U159" s="80"/>
      <c r="V159" s="80"/>
      <c r="W159" s="80"/>
      <c r="X159" s="80"/>
      <c r="Y159" s="80"/>
      <c r="Z159" s="80"/>
      <c r="AA159" s="80"/>
      <c r="AB159" s="80"/>
      <c r="AC159" s="80"/>
      <c r="AD159" s="80"/>
      <c r="AE159" s="80"/>
      <c r="AF159" s="80"/>
      <c r="AG159" s="80"/>
      <c r="AH159" s="80"/>
      <c r="AI159" s="80"/>
      <c r="AJ159" s="80"/>
      <c r="AK159" s="80"/>
      <c r="AL159" s="80"/>
      <c r="AM159" s="80"/>
      <c r="AN159" s="80"/>
      <c r="AO159" s="80"/>
      <c r="AP159" s="80"/>
      <c r="AQ159" s="80"/>
      <c r="AR159" s="80"/>
      <c r="AS159" s="80"/>
      <c r="AT159" s="80"/>
      <c r="AU159" s="80"/>
      <c r="AV159" s="80"/>
      <c r="AW159" s="80"/>
      <c r="AX159" s="80"/>
      <c r="AY159" s="80"/>
      <c r="AZ159" s="80"/>
      <c r="BA159" s="80"/>
      <c r="BB159" s="80"/>
      <c r="BC159" s="80"/>
      <c r="BD159" s="80"/>
      <c r="BE159" s="80"/>
      <c r="BF159" s="80"/>
      <c r="BG159" s="80"/>
      <c r="BH159" s="80"/>
      <c r="BI159" s="80"/>
      <c r="BJ159" s="80"/>
      <c r="BK159" s="80"/>
      <c r="BL159" s="80"/>
      <c r="BM159" s="80"/>
      <c r="BN159" s="80"/>
      <c r="BO159" s="80"/>
      <c r="BP159" s="80"/>
      <c r="BQ159" s="80"/>
      <c r="BR159" s="80"/>
      <c r="BS159" s="80"/>
      <c r="BT159" s="80"/>
      <c r="BU159" s="80"/>
      <c r="BV159" s="80"/>
      <c r="BW159" s="80"/>
      <c r="BX159" s="80"/>
      <c r="BY159" s="80"/>
      <c r="BZ159" s="80"/>
      <c r="CA159" s="80"/>
      <c r="CB159" s="80"/>
      <c r="CC159" s="80"/>
      <c r="CD159" s="80"/>
      <c r="CE159" s="80"/>
      <c r="CF159" s="80"/>
      <c r="CG159" s="80"/>
      <c r="CH159" s="80"/>
      <c r="CI159" s="80"/>
      <c r="CJ159" s="80"/>
      <c r="CK159" s="80"/>
      <c r="CL159" s="80"/>
      <c r="CM159" s="80"/>
      <c r="CN159" s="80"/>
      <c r="CO159" s="80"/>
      <c r="CP159" s="80"/>
      <c r="CQ159" s="80"/>
      <c r="CR159" s="80"/>
      <c r="CS159" s="80"/>
      <c r="CT159" s="80"/>
      <c r="CU159" s="80"/>
      <c r="CV159" s="80"/>
      <c r="CW159" s="80"/>
      <c r="CX159" s="80"/>
      <c r="CY159" s="80"/>
      <c r="CZ159" s="80"/>
      <c r="DA159" s="80"/>
      <c r="DB159" s="80"/>
      <c r="DC159" s="80"/>
      <c r="DD159" s="80"/>
      <c r="DE159" s="80"/>
      <c r="DF159" s="80"/>
      <c r="DG159" s="80"/>
      <c r="DH159" s="80"/>
      <c r="DI159" s="80"/>
      <c r="DJ159" s="80"/>
      <c r="DK159" s="80"/>
      <c r="DL159" s="80"/>
      <c r="DM159" s="80"/>
      <c r="DN159" s="80"/>
      <c r="DO159" s="80"/>
      <c r="DP159" s="80"/>
      <c r="DQ159" s="80"/>
      <c r="DR159" s="80"/>
      <c r="DS159" s="80"/>
      <c r="DT159" s="80"/>
    </row>
    <row r="160" ht="12.75" customHeight="1">
      <c r="A160" s="80"/>
      <c r="B160" s="80"/>
      <c r="C160" s="80"/>
      <c r="D160" s="80"/>
      <c r="E160" s="80"/>
      <c r="F160" s="80"/>
      <c r="G160" s="80"/>
      <c r="H160" s="80"/>
      <c r="I160" s="80"/>
      <c r="J160" s="80"/>
      <c r="K160" s="80"/>
      <c r="L160" s="80"/>
      <c r="M160" s="80"/>
      <c r="N160" s="80"/>
      <c r="O160" s="80"/>
      <c r="P160" s="80"/>
      <c r="Q160" s="80"/>
      <c r="R160" s="80"/>
      <c r="S160" s="80"/>
      <c r="T160" s="80"/>
      <c r="U160" s="80"/>
      <c r="V160" s="80"/>
      <c r="W160" s="80"/>
      <c r="X160" s="80"/>
      <c r="Y160" s="80"/>
      <c r="Z160" s="80"/>
      <c r="AA160" s="80"/>
      <c r="AB160" s="80"/>
      <c r="AC160" s="80"/>
      <c r="AD160" s="80"/>
      <c r="AE160" s="80"/>
      <c r="AF160" s="80"/>
      <c r="AG160" s="80"/>
      <c r="AH160" s="80"/>
      <c r="AI160" s="80"/>
      <c r="AJ160" s="80"/>
      <c r="AK160" s="80"/>
      <c r="AL160" s="80"/>
      <c r="AM160" s="80"/>
      <c r="AN160" s="80"/>
      <c r="AO160" s="80"/>
      <c r="AP160" s="80"/>
      <c r="AQ160" s="80"/>
      <c r="AR160" s="80"/>
      <c r="AS160" s="80"/>
      <c r="AT160" s="80"/>
      <c r="AU160" s="80"/>
      <c r="AV160" s="80"/>
      <c r="AW160" s="80"/>
      <c r="AX160" s="80"/>
      <c r="AY160" s="80"/>
      <c r="AZ160" s="80"/>
      <c r="BA160" s="80"/>
      <c r="BB160" s="80"/>
      <c r="BC160" s="80"/>
      <c r="BD160" s="80"/>
      <c r="BE160" s="80"/>
      <c r="BF160" s="80"/>
      <c r="BG160" s="80"/>
      <c r="BH160" s="80"/>
      <c r="BI160" s="80"/>
      <c r="BJ160" s="80"/>
      <c r="BK160" s="80"/>
      <c r="BL160" s="80"/>
      <c r="BM160" s="80"/>
      <c r="BN160" s="80"/>
      <c r="BO160" s="80"/>
      <c r="BP160" s="80"/>
      <c r="BQ160" s="80"/>
      <c r="BR160" s="80"/>
      <c r="BS160" s="80"/>
      <c r="BT160" s="80"/>
      <c r="BU160" s="80"/>
      <c r="BV160" s="80"/>
      <c r="BW160" s="80"/>
      <c r="BX160" s="80"/>
      <c r="BY160" s="80"/>
      <c r="BZ160" s="80"/>
      <c r="CA160" s="80"/>
      <c r="CB160" s="80"/>
      <c r="CC160" s="80"/>
      <c r="CD160" s="80"/>
      <c r="CE160" s="80"/>
      <c r="CF160" s="80"/>
      <c r="CG160" s="80"/>
      <c r="CH160" s="80"/>
      <c r="CI160" s="80"/>
      <c r="CJ160" s="80"/>
      <c r="CK160" s="80"/>
      <c r="CL160" s="80"/>
      <c r="CM160" s="80"/>
      <c r="CN160" s="80"/>
      <c r="CO160" s="80"/>
      <c r="CP160" s="80"/>
      <c r="CQ160" s="80"/>
      <c r="CR160" s="80"/>
      <c r="CS160" s="80"/>
      <c r="CT160" s="80"/>
      <c r="CU160" s="80"/>
      <c r="CV160" s="80"/>
      <c r="CW160" s="80"/>
      <c r="CX160" s="80"/>
      <c r="CY160" s="80"/>
      <c r="CZ160" s="80"/>
      <c r="DA160" s="80"/>
      <c r="DB160" s="80"/>
      <c r="DC160" s="80"/>
      <c r="DD160" s="80"/>
      <c r="DE160" s="80"/>
      <c r="DF160" s="80"/>
      <c r="DG160" s="80"/>
      <c r="DH160" s="80"/>
      <c r="DI160" s="80"/>
      <c r="DJ160" s="80"/>
      <c r="DK160" s="80"/>
      <c r="DL160" s="80"/>
      <c r="DM160" s="80"/>
      <c r="DN160" s="80"/>
      <c r="DO160" s="80"/>
      <c r="DP160" s="80"/>
      <c r="DQ160" s="80"/>
      <c r="DR160" s="80"/>
      <c r="DS160" s="80"/>
      <c r="DT160" s="80"/>
    </row>
    <row r="161" ht="12.75" customHeight="1">
      <c r="A161" s="80"/>
      <c r="B161" s="80"/>
      <c r="C161" s="80"/>
      <c r="D161" s="80"/>
      <c r="E161" s="80"/>
      <c r="F161" s="80"/>
      <c r="G161" s="80"/>
      <c r="H161" s="80"/>
      <c r="I161" s="80"/>
      <c r="J161" s="80"/>
      <c r="K161" s="80"/>
      <c r="L161" s="80"/>
      <c r="M161" s="80"/>
      <c r="N161" s="80"/>
      <c r="O161" s="80"/>
      <c r="P161" s="80"/>
      <c r="Q161" s="80"/>
      <c r="R161" s="80"/>
      <c r="S161" s="80"/>
      <c r="T161" s="80"/>
      <c r="U161" s="80"/>
      <c r="V161" s="80"/>
      <c r="W161" s="80"/>
      <c r="X161" s="80"/>
      <c r="Y161" s="80"/>
      <c r="Z161" s="80"/>
      <c r="AA161" s="80"/>
      <c r="AB161" s="80"/>
      <c r="AC161" s="80"/>
      <c r="AD161" s="80"/>
      <c r="AE161" s="80"/>
      <c r="AF161" s="80"/>
      <c r="AG161" s="80"/>
      <c r="AH161" s="80"/>
      <c r="AI161" s="80"/>
      <c r="AJ161" s="80"/>
      <c r="AK161" s="80"/>
      <c r="AL161" s="80"/>
      <c r="AM161" s="80"/>
      <c r="AN161" s="80"/>
      <c r="AO161" s="80"/>
      <c r="AP161" s="80"/>
      <c r="AQ161" s="80"/>
      <c r="AR161" s="80"/>
      <c r="AS161" s="80"/>
      <c r="AT161" s="80"/>
      <c r="AU161" s="80"/>
      <c r="AV161" s="80"/>
      <c r="AW161" s="80"/>
      <c r="AX161" s="80"/>
      <c r="AY161" s="80"/>
      <c r="AZ161" s="80"/>
      <c r="BA161" s="80"/>
      <c r="BB161" s="80"/>
      <c r="BC161" s="80"/>
      <c r="BD161" s="80"/>
      <c r="BE161" s="80"/>
      <c r="BF161" s="80"/>
      <c r="BG161" s="80"/>
      <c r="BH161" s="80"/>
      <c r="BI161" s="80"/>
      <c r="BJ161" s="80"/>
      <c r="BK161" s="80"/>
      <c r="BL161" s="80"/>
      <c r="BM161" s="80"/>
      <c r="BN161" s="80"/>
      <c r="BO161" s="80"/>
      <c r="BP161" s="80"/>
      <c r="BQ161" s="80"/>
      <c r="BR161" s="80"/>
      <c r="BS161" s="80"/>
      <c r="BT161" s="80"/>
      <c r="BU161" s="80"/>
      <c r="BV161" s="80"/>
      <c r="BW161" s="80"/>
      <c r="BX161" s="80"/>
      <c r="BY161" s="80"/>
      <c r="BZ161" s="80"/>
      <c r="CA161" s="80"/>
      <c r="CB161" s="80"/>
      <c r="CC161" s="80"/>
      <c r="CD161" s="80"/>
      <c r="CE161" s="80"/>
      <c r="CF161" s="80"/>
      <c r="CG161" s="80"/>
      <c r="CH161" s="80"/>
      <c r="CI161" s="80"/>
      <c r="CJ161" s="80"/>
      <c r="CK161" s="80"/>
      <c r="CL161" s="80"/>
      <c r="CM161" s="80"/>
      <c r="CN161" s="80"/>
      <c r="CO161" s="80"/>
      <c r="CP161" s="80"/>
      <c r="CQ161" s="80"/>
      <c r="CR161" s="80"/>
      <c r="CS161" s="80"/>
      <c r="CT161" s="80"/>
      <c r="CU161" s="80"/>
      <c r="CV161" s="80"/>
      <c r="CW161" s="80"/>
      <c r="CX161" s="80"/>
      <c r="CY161" s="80"/>
      <c r="CZ161" s="80"/>
      <c r="DA161" s="80"/>
      <c r="DB161" s="80"/>
      <c r="DC161" s="80"/>
      <c r="DD161" s="80"/>
      <c r="DE161" s="80"/>
      <c r="DF161" s="80"/>
      <c r="DG161" s="80"/>
      <c r="DH161" s="80"/>
      <c r="DI161" s="80"/>
      <c r="DJ161" s="80"/>
      <c r="DK161" s="80"/>
      <c r="DL161" s="80"/>
      <c r="DM161" s="80"/>
      <c r="DN161" s="80"/>
      <c r="DO161" s="80"/>
      <c r="DP161" s="80"/>
      <c r="DQ161" s="80"/>
      <c r="DR161" s="80"/>
      <c r="DS161" s="80"/>
      <c r="DT161" s="80"/>
    </row>
    <row r="162" ht="12.75" customHeight="1">
      <c r="A162" s="80"/>
      <c r="B162" s="80"/>
      <c r="C162" s="80"/>
      <c r="D162" s="80"/>
      <c r="E162" s="80"/>
      <c r="F162" s="80"/>
      <c r="G162" s="80"/>
      <c r="H162" s="80"/>
      <c r="I162" s="80"/>
      <c r="J162" s="80"/>
      <c r="K162" s="80"/>
      <c r="L162" s="80"/>
      <c r="M162" s="80"/>
      <c r="N162" s="80"/>
      <c r="O162" s="80"/>
      <c r="P162" s="80"/>
      <c r="Q162" s="80"/>
      <c r="R162" s="80"/>
      <c r="S162" s="80"/>
      <c r="T162" s="80"/>
      <c r="U162" s="80"/>
      <c r="V162" s="80"/>
      <c r="W162" s="80"/>
      <c r="X162" s="80"/>
      <c r="Y162" s="80"/>
      <c r="Z162" s="80"/>
      <c r="AA162" s="80"/>
      <c r="AB162" s="80"/>
      <c r="AC162" s="80"/>
      <c r="AD162" s="80"/>
      <c r="AE162" s="80"/>
      <c r="AF162" s="80"/>
      <c r="AG162" s="80"/>
      <c r="AH162" s="80"/>
      <c r="AI162" s="80"/>
      <c r="AJ162" s="80"/>
      <c r="AK162" s="80"/>
      <c r="AL162" s="80"/>
      <c r="AM162" s="80"/>
      <c r="AN162" s="80"/>
      <c r="AO162" s="80"/>
      <c r="AP162" s="80"/>
      <c r="AQ162" s="80"/>
      <c r="AR162" s="80"/>
      <c r="AS162" s="80"/>
      <c r="AT162" s="80"/>
      <c r="AU162" s="80"/>
      <c r="AV162" s="80"/>
      <c r="AW162" s="80"/>
      <c r="AX162" s="80"/>
      <c r="AY162" s="80"/>
      <c r="AZ162" s="80"/>
      <c r="BA162" s="80"/>
      <c r="BB162" s="80"/>
      <c r="BC162" s="80"/>
      <c r="BD162" s="80"/>
      <c r="BE162" s="80"/>
      <c r="BF162" s="80"/>
      <c r="BG162" s="80"/>
      <c r="BH162" s="80"/>
      <c r="BI162" s="80"/>
      <c r="BJ162" s="80"/>
      <c r="BK162" s="80"/>
      <c r="BL162" s="80"/>
      <c r="BM162" s="80"/>
      <c r="BN162" s="80"/>
      <c r="BO162" s="80"/>
      <c r="BP162" s="80"/>
      <c r="BQ162" s="80"/>
      <c r="BR162" s="80"/>
      <c r="BS162" s="80"/>
      <c r="BT162" s="80"/>
      <c r="BU162" s="80"/>
      <c r="BV162" s="80"/>
      <c r="BW162" s="80"/>
      <c r="BX162" s="80"/>
      <c r="BY162" s="80"/>
      <c r="BZ162" s="80"/>
      <c r="CA162" s="80"/>
      <c r="CB162" s="80"/>
      <c r="CC162" s="80"/>
      <c r="CD162" s="80"/>
      <c r="CE162" s="80"/>
      <c r="CF162" s="80"/>
      <c r="CG162" s="80"/>
      <c r="CH162" s="80"/>
      <c r="CI162" s="80"/>
      <c r="CJ162" s="80"/>
      <c r="CK162" s="80"/>
      <c r="CL162" s="80"/>
      <c r="CM162" s="80"/>
      <c r="CN162" s="80"/>
      <c r="CO162" s="80"/>
      <c r="CP162" s="80"/>
      <c r="CQ162" s="80"/>
      <c r="CR162" s="80"/>
      <c r="CS162" s="80"/>
      <c r="CT162" s="80"/>
      <c r="CU162" s="80"/>
      <c r="CV162" s="80"/>
      <c r="CW162" s="80"/>
      <c r="CX162" s="80"/>
      <c r="CY162" s="80"/>
      <c r="CZ162" s="80"/>
      <c r="DA162" s="80"/>
      <c r="DB162" s="80"/>
      <c r="DC162" s="80"/>
      <c r="DD162" s="80"/>
      <c r="DE162" s="80"/>
      <c r="DF162" s="80"/>
      <c r="DG162" s="80"/>
      <c r="DH162" s="80"/>
      <c r="DI162" s="80"/>
      <c r="DJ162" s="80"/>
      <c r="DK162" s="80"/>
      <c r="DL162" s="80"/>
      <c r="DM162" s="80"/>
      <c r="DN162" s="80"/>
      <c r="DO162" s="80"/>
      <c r="DP162" s="80"/>
      <c r="DQ162" s="80"/>
      <c r="DR162" s="80"/>
      <c r="DS162" s="80"/>
      <c r="DT162" s="80"/>
    </row>
    <row r="163" ht="12.75" customHeight="1">
      <c r="A163" s="80"/>
      <c r="B163" s="80"/>
      <c r="C163" s="80"/>
      <c r="D163" s="80"/>
      <c r="E163" s="80"/>
      <c r="F163" s="80"/>
      <c r="G163" s="80"/>
      <c r="H163" s="80"/>
      <c r="I163" s="80"/>
      <c r="J163" s="80"/>
      <c r="K163" s="80"/>
      <c r="L163" s="80"/>
      <c r="M163" s="80"/>
      <c r="N163" s="80"/>
      <c r="O163" s="80"/>
      <c r="P163" s="80"/>
      <c r="Q163" s="80"/>
      <c r="R163" s="80"/>
      <c r="S163" s="80"/>
      <c r="T163" s="80"/>
      <c r="U163" s="80"/>
      <c r="V163" s="80"/>
      <c r="W163" s="80"/>
      <c r="X163" s="80"/>
      <c r="Y163" s="80"/>
      <c r="Z163" s="80"/>
      <c r="AA163" s="80"/>
      <c r="AB163" s="80"/>
      <c r="AC163" s="80"/>
      <c r="AD163" s="80"/>
      <c r="AE163" s="80"/>
      <c r="AF163" s="80"/>
      <c r="AG163" s="80"/>
      <c r="AH163" s="80"/>
      <c r="AI163" s="80"/>
      <c r="AJ163" s="80"/>
      <c r="AK163" s="80"/>
      <c r="AL163" s="80"/>
      <c r="AM163" s="80"/>
      <c r="AN163" s="80"/>
      <c r="AO163" s="80"/>
      <c r="AP163" s="80"/>
      <c r="AQ163" s="80"/>
      <c r="AR163" s="80"/>
      <c r="AS163" s="80"/>
      <c r="AT163" s="80"/>
      <c r="AU163" s="80"/>
      <c r="AV163" s="80"/>
      <c r="AW163" s="80"/>
      <c r="AX163" s="80"/>
      <c r="AY163" s="80"/>
      <c r="AZ163" s="80"/>
      <c r="BA163" s="80"/>
      <c r="BB163" s="80"/>
      <c r="BC163" s="80"/>
      <c r="BD163" s="80"/>
      <c r="BE163" s="80"/>
      <c r="BF163" s="80"/>
      <c r="BG163" s="80"/>
      <c r="BH163" s="80"/>
      <c r="BI163" s="80"/>
      <c r="BJ163" s="80"/>
      <c r="BK163" s="80"/>
      <c r="BL163" s="80"/>
      <c r="BM163" s="80"/>
      <c r="BN163" s="80"/>
      <c r="BO163" s="80"/>
      <c r="BP163" s="80"/>
      <c r="BQ163" s="80"/>
      <c r="BR163" s="80"/>
      <c r="BS163" s="80"/>
      <c r="BT163" s="80"/>
      <c r="BU163" s="80"/>
      <c r="BV163" s="80"/>
      <c r="BW163" s="80"/>
      <c r="BX163" s="80"/>
      <c r="BY163" s="80"/>
      <c r="BZ163" s="80"/>
      <c r="CA163" s="80"/>
      <c r="CB163" s="80"/>
      <c r="CC163" s="80"/>
      <c r="CD163" s="80"/>
      <c r="CE163" s="80"/>
      <c r="CF163" s="80"/>
      <c r="CG163" s="80"/>
      <c r="CH163" s="80"/>
      <c r="CI163" s="80"/>
      <c r="CJ163" s="80"/>
      <c r="CK163" s="80"/>
      <c r="CL163" s="80"/>
      <c r="CM163" s="80"/>
      <c r="CN163" s="80"/>
      <c r="CO163" s="80"/>
      <c r="CP163" s="80"/>
      <c r="CQ163" s="80"/>
      <c r="CR163" s="80"/>
      <c r="CS163" s="80"/>
      <c r="CT163" s="80"/>
      <c r="CU163" s="80"/>
      <c r="CV163" s="80"/>
      <c r="CW163" s="80"/>
      <c r="CX163" s="80"/>
      <c r="CY163" s="80"/>
      <c r="CZ163" s="80"/>
      <c r="DA163" s="80"/>
      <c r="DB163" s="80"/>
      <c r="DC163" s="80"/>
      <c r="DD163" s="80"/>
      <c r="DE163" s="80"/>
      <c r="DF163" s="80"/>
      <c r="DG163" s="80"/>
      <c r="DH163" s="80"/>
      <c r="DI163" s="80"/>
      <c r="DJ163" s="80"/>
      <c r="DK163" s="80"/>
      <c r="DL163" s="80"/>
      <c r="DM163" s="80"/>
      <c r="DN163" s="80"/>
      <c r="DO163" s="80"/>
      <c r="DP163" s="80"/>
      <c r="DQ163" s="80"/>
      <c r="DR163" s="80"/>
      <c r="DS163" s="80"/>
      <c r="DT163" s="80"/>
    </row>
    <row r="164" ht="12.75" customHeight="1">
      <c r="A164" s="80"/>
      <c r="B164" s="80"/>
      <c r="C164" s="80"/>
      <c r="D164" s="80"/>
      <c r="E164" s="80"/>
      <c r="F164" s="80"/>
      <c r="G164" s="80"/>
      <c r="H164" s="80"/>
      <c r="I164" s="80"/>
      <c r="J164" s="80"/>
      <c r="K164" s="80"/>
      <c r="L164" s="80"/>
      <c r="M164" s="80"/>
      <c r="N164" s="80"/>
      <c r="O164" s="80"/>
      <c r="P164" s="80"/>
      <c r="Q164" s="80"/>
      <c r="R164" s="80"/>
      <c r="S164" s="80"/>
      <c r="T164" s="80"/>
      <c r="U164" s="80"/>
      <c r="V164" s="80"/>
      <c r="W164" s="80"/>
      <c r="X164" s="80"/>
      <c r="Y164" s="80"/>
      <c r="Z164" s="80"/>
      <c r="AA164" s="80"/>
      <c r="AB164" s="80"/>
      <c r="AC164" s="80"/>
      <c r="AD164" s="80"/>
      <c r="AE164" s="80"/>
      <c r="AF164" s="80"/>
      <c r="AG164" s="80"/>
      <c r="AH164" s="80"/>
      <c r="AI164" s="80"/>
      <c r="AJ164" s="80"/>
      <c r="AK164" s="80"/>
      <c r="AL164" s="80"/>
      <c r="AM164" s="80"/>
      <c r="AN164" s="80"/>
      <c r="AO164" s="80"/>
      <c r="AP164" s="80"/>
      <c r="AQ164" s="80"/>
      <c r="AR164" s="80"/>
      <c r="AS164" s="80"/>
      <c r="AT164" s="80"/>
      <c r="AU164" s="80"/>
      <c r="AV164" s="80"/>
      <c r="AW164" s="80"/>
      <c r="AX164" s="80"/>
      <c r="AY164" s="80"/>
      <c r="AZ164" s="80"/>
      <c r="BA164" s="80"/>
      <c r="BB164" s="80"/>
      <c r="BC164" s="80"/>
      <c r="BD164" s="80"/>
      <c r="BE164" s="80"/>
      <c r="BF164" s="80"/>
      <c r="BG164" s="80"/>
      <c r="BH164" s="80"/>
      <c r="BI164" s="80"/>
      <c r="BJ164" s="80"/>
      <c r="BK164" s="80"/>
      <c r="BL164" s="80"/>
      <c r="BM164" s="80"/>
      <c r="BN164" s="80"/>
      <c r="BO164" s="80"/>
      <c r="BP164" s="80"/>
      <c r="BQ164" s="80"/>
      <c r="BR164" s="80"/>
      <c r="BS164" s="80"/>
      <c r="BT164" s="80"/>
      <c r="BU164" s="80"/>
      <c r="BV164" s="80"/>
      <c r="BW164" s="80"/>
      <c r="BX164" s="80"/>
      <c r="BY164" s="80"/>
      <c r="BZ164" s="80"/>
      <c r="CA164" s="80"/>
      <c r="CB164" s="80"/>
      <c r="CC164" s="80"/>
      <c r="CD164" s="80"/>
      <c r="CE164" s="80"/>
      <c r="CF164" s="80"/>
      <c r="CG164" s="80"/>
      <c r="CH164" s="80"/>
      <c r="CI164" s="80"/>
      <c r="CJ164" s="80"/>
      <c r="CK164" s="80"/>
      <c r="CL164" s="80"/>
      <c r="CM164" s="80"/>
      <c r="CN164" s="80"/>
      <c r="CO164" s="80"/>
      <c r="CP164" s="80"/>
      <c r="CQ164" s="80"/>
      <c r="CR164" s="80"/>
      <c r="CS164" s="80"/>
      <c r="CT164" s="80"/>
      <c r="CU164" s="80"/>
      <c r="CV164" s="80"/>
      <c r="CW164" s="80"/>
      <c r="CX164" s="80"/>
      <c r="CY164" s="80"/>
      <c r="CZ164" s="80"/>
      <c r="DA164" s="80"/>
      <c r="DB164" s="80"/>
      <c r="DC164" s="80"/>
      <c r="DD164" s="80"/>
      <c r="DE164" s="80"/>
      <c r="DF164" s="80"/>
      <c r="DG164" s="80"/>
      <c r="DH164" s="80"/>
      <c r="DI164" s="80"/>
      <c r="DJ164" s="80"/>
      <c r="DK164" s="80"/>
      <c r="DL164" s="80"/>
      <c r="DM164" s="80"/>
      <c r="DN164" s="80"/>
      <c r="DO164" s="80"/>
      <c r="DP164" s="80"/>
      <c r="DQ164" s="80"/>
      <c r="DR164" s="80"/>
      <c r="DS164" s="80"/>
      <c r="DT164" s="80"/>
    </row>
    <row r="165" ht="12.75" customHeight="1">
      <c r="A165" s="80"/>
      <c r="B165" s="80"/>
      <c r="C165" s="80"/>
      <c r="D165" s="80"/>
      <c r="E165" s="80"/>
      <c r="F165" s="80"/>
      <c r="G165" s="80"/>
      <c r="H165" s="80"/>
      <c r="I165" s="80"/>
      <c r="J165" s="80"/>
      <c r="K165" s="80"/>
      <c r="L165" s="80"/>
      <c r="M165" s="80"/>
      <c r="N165" s="80"/>
      <c r="O165" s="80"/>
      <c r="P165" s="80"/>
      <c r="Q165" s="80"/>
      <c r="R165" s="80"/>
      <c r="S165" s="80"/>
      <c r="T165" s="80"/>
      <c r="U165" s="80"/>
      <c r="V165" s="80"/>
      <c r="W165" s="80"/>
      <c r="X165" s="80"/>
      <c r="Y165" s="80"/>
      <c r="Z165" s="80"/>
      <c r="AA165" s="80"/>
      <c r="AB165" s="80"/>
      <c r="AC165" s="80"/>
      <c r="AD165" s="80"/>
      <c r="AE165" s="80"/>
      <c r="AF165" s="80"/>
      <c r="AG165" s="80"/>
      <c r="AH165" s="80"/>
      <c r="AI165" s="80"/>
      <c r="AJ165" s="80"/>
      <c r="AK165" s="80"/>
      <c r="AL165" s="80"/>
      <c r="AM165" s="80"/>
      <c r="AN165" s="80"/>
      <c r="AO165" s="80"/>
      <c r="AP165" s="80"/>
      <c r="AQ165" s="80"/>
      <c r="AR165" s="80"/>
      <c r="AS165" s="80"/>
      <c r="AT165" s="80"/>
      <c r="AU165" s="80"/>
      <c r="AV165" s="80"/>
      <c r="AW165" s="80"/>
      <c r="AX165" s="80"/>
      <c r="AY165" s="80"/>
      <c r="AZ165" s="80"/>
      <c r="BA165" s="80"/>
      <c r="BB165" s="80"/>
      <c r="BC165" s="80"/>
      <c r="BD165" s="80"/>
      <c r="BE165" s="80"/>
      <c r="BF165" s="80"/>
      <c r="BG165" s="80"/>
      <c r="BH165" s="80"/>
      <c r="BI165" s="80"/>
      <c r="BJ165" s="80"/>
      <c r="BK165" s="80"/>
      <c r="BL165" s="80"/>
      <c r="BM165" s="80"/>
      <c r="BN165" s="80"/>
      <c r="BO165" s="80"/>
      <c r="BP165" s="80"/>
      <c r="BQ165" s="80"/>
      <c r="BR165" s="80"/>
      <c r="BS165" s="80"/>
      <c r="BT165" s="80"/>
      <c r="BU165" s="80"/>
      <c r="BV165" s="80"/>
      <c r="BW165" s="80"/>
      <c r="BX165" s="80"/>
      <c r="BY165" s="80"/>
      <c r="BZ165" s="80"/>
      <c r="CA165" s="80"/>
      <c r="CB165" s="80"/>
      <c r="CC165" s="80"/>
      <c r="CD165" s="80"/>
      <c r="CE165" s="80"/>
      <c r="CF165" s="80"/>
      <c r="CG165" s="80"/>
      <c r="CH165" s="80"/>
      <c r="CI165" s="80"/>
      <c r="CJ165" s="80"/>
      <c r="CK165" s="80"/>
      <c r="CL165" s="80"/>
      <c r="CM165" s="80"/>
      <c r="CN165" s="80"/>
      <c r="CO165" s="80"/>
      <c r="CP165" s="80"/>
      <c r="CQ165" s="80"/>
      <c r="CR165" s="80"/>
      <c r="CS165" s="80"/>
      <c r="CT165" s="80"/>
      <c r="CU165" s="80"/>
      <c r="CV165" s="80"/>
      <c r="CW165" s="80"/>
      <c r="CX165" s="80"/>
      <c r="CY165" s="80"/>
      <c r="CZ165" s="80"/>
      <c r="DA165" s="80"/>
      <c r="DB165" s="80"/>
      <c r="DC165" s="80"/>
      <c r="DD165" s="80"/>
      <c r="DE165" s="80"/>
      <c r="DF165" s="80"/>
      <c r="DG165" s="80"/>
      <c r="DH165" s="80"/>
      <c r="DI165" s="80"/>
      <c r="DJ165" s="80"/>
      <c r="DK165" s="80"/>
      <c r="DL165" s="80"/>
      <c r="DM165" s="80"/>
      <c r="DN165" s="80"/>
      <c r="DO165" s="80"/>
      <c r="DP165" s="80"/>
      <c r="DQ165" s="80"/>
      <c r="DR165" s="80"/>
      <c r="DS165" s="80"/>
      <c r="DT165" s="80"/>
    </row>
    <row r="166" ht="12.75" customHeight="1">
      <c r="A166" s="80"/>
      <c r="B166" s="80"/>
      <c r="C166" s="80"/>
      <c r="D166" s="80"/>
      <c r="E166" s="80"/>
      <c r="F166" s="80"/>
      <c r="G166" s="80"/>
      <c r="H166" s="80"/>
      <c r="I166" s="80"/>
      <c r="J166" s="80"/>
      <c r="K166" s="80"/>
      <c r="L166" s="80"/>
      <c r="M166" s="80"/>
      <c r="N166" s="80"/>
      <c r="O166" s="80"/>
      <c r="P166" s="80"/>
      <c r="Q166" s="80"/>
      <c r="R166" s="80"/>
      <c r="S166" s="80"/>
      <c r="T166" s="80"/>
      <c r="U166" s="80"/>
      <c r="V166" s="80"/>
      <c r="W166" s="80"/>
      <c r="X166" s="80"/>
      <c r="Y166" s="80"/>
      <c r="Z166" s="80"/>
      <c r="AA166" s="80"/>
      <c r="AB166" s="80"/>
      <c r="AC166" s="80"/>
      <c r="AD166" s="80"/>
      <c r="AE166" s="80"/>
      <c r="AF166" s="80"/>
      <c r="AG166" s="80"/>
      <c r="AH166" s="80"/>
      <c r="AI166" s="80"/>
      <c r="AJ166" s="80"/>
      <c r="AK166" s="80"/>
      <c r="AL166" s="80"/>
      <c r="AM166" s="80"/>
      <c r="AN166" s="80"/>
      <c r="AO166" s="80"/>
      <c r="AP166" s="80"/>
      <c r="AQ166" s="80"/>
      <c r="AR166" s="80"/>
      <c r="AS166" s="80"/>
      <c r="AT166" s="80"/>
      <c r="AU166" s="80"/>
      <c r="AV166" s="80"/>
      <c r="AW166" s="80"/>
      <c r="AX166" s="80"/>
      <c r="AY166" s="80"/>
      <c r="AZ166" s="80"/>
      <c r="BA166" s="80"/>
      <c r="BB166" s="80"/>
      <c r="BC166" s="80"/>
      <c r="BD166" s="80"/>
      <c r="BE166" s="80"/>
      <c r="BF166" s="80"/>
      <c r="BG166" s="80"/>
      <c r="BH166" s="80"/>
      <c r="BI166" s="80"/>
      <c r="BJ166" s="80"/>
      <c r="BK166" s="80"/>
      <c r="BL166" s="80"/>
      <c r="BM166" s="80"/>
      <c r="BN166" s="80"/>
      <c r="BO166" s="80"/>
      <c r="BP166" s="80"/>
      <c r="BQ166" s="80"/>
      <c r="BR166" s="80"/>
      <c r="BS166" s="80"/>
      <c r="BT166" s="80"/>
      <c r="BU166" s="80"/>
      <c r="BV166" s="80"/>
      <c r="BW166" s="80"/>
      <c r="BX166" s="80"/>
      <c r="BY166" s="80"/>
      <c r="BZ166" s="80"/>
      <c r="CA166" s="80"/>
      <c r="CB166" s="80"/>
      <c r="CC166" s="80"/>
      <c r="CD166" s="80"/>
      <c r="CE166" s="80"/>
      <c r="CF166" s="80"/>
      <c r="CG166" s="80"/>
      <c r="CH166" s="80"/>
      <c r="CI166" s="80"/>
      <c r="CJ166" s="80"/>
      <c r="CK166" s="80"/>
      <c r="CL166" s="80"/>
      <c r="CM166" s="80"/>
      <c r="CN166" s="80"/>
      <c r="CO166" s="80"/>
      <c r="CP166" s="80"/>
      <c r="CQ166" s="80"/>
      <c r="CR166" s="80"/>
      <c r="CS166" s="80"/>
      <c r="CT166" s="80"/>
      <c r="CU166" s="80"/>
      <c r="CV166" s="80"/>
      <c r="CW166" s="80"/>
      <c r="CX166" s="80"/>
      <c r="CY166" s="80"/>
      <c r="CZ166" s="80"/>
      <c r="DA166" s="80"/>
      <c r="DB166" s="80"/>
      <c r="DC166" s="80"/>
      <c r="DD166" s="80"/>
      <c r="DE166" s="80"/>
      <c r="DF166" s="80"/>
      <c r="DG166" s="80"/>
      <c r="DH166" s="80"/>
      <c r="DI166" s="80"/>
      <c r="DJ166" s="80"/>
      <c r="DK166" s="80"/>
      <c r="DL166" s="80"/>
      <c r="DM166" s="80"/>
      <c r="DN166" s="80"/>
      <c r="DO166" s="80"/>
      <c r="DP166" s="80"/>
      <c r="DQ166" s="80"/>
      <c r="DR166" s="80"/>
      <c r="DS166" s="80"/>
      <c r="DT166" s="80"/>
    </row>
    <row r="167" ht="12.75" customHeight="1">
      <c r="A167" s="80"/>
      <c r="B167" s="80"/>
      <c r="C167" s="80"/>
      <c r="D167" s="80"/>
      <c r="E167" s="80"/>
      <c r="F167" s="80"/>
      <c r="G167" s="80"/>
      <c r="H167" s="80"/>
      <c r="I167" s="80"/>
      <c r="J167" s="80"/>
      <c r="K167" s="80"/>
      <c r="L167" s="80"/>
      <c r="M167" s="80"/>
      <c r="N167" s="80"/>
      <c r="O167" s="80"/>
      <c r="P167" s="80"/>
      <c r="Q167" s="80"/>
      <c r="R167" s="80"/>
      <c r="S167" s="80"/>
      <c r="T167" s="80"/>
      <c r="U167" s="80"/>
      <c r="V167" s="80"/>
      <c r="W167" s="80"/>
      <c r="X167" s="80"/>
      <c r="Y167" s="80"/>
      <c r="Z167" s="80"/>
      <c r="AA167" s="80"/>
      <c r="AB167" s="80"/>
      <c r="AC167" s="80"/>
      <c r="AD167" s="80"/>
      <c r="AE167" s="80"/>
      <c r="AF167" s="80"/>
      <c r="AG167" s="80"/>
      <c r="AH167" s="80"/>
      <c r="AI167" s="80"/>
      <c r="AJ167" s="80"/>
      <c r="AK167" s="80"/>
      <c r="AL167" s="80"/>
      <c r="AM167" s="80"/>
      <c r="AN167" s="80"/>
      <c r="AO167" s="80"/>
      <c r="AP167" s="80"/>
      <c r="AQ167" s="80"/>
      <c r="AR167" s="80"/>
      <c r="AS167" s="80"/>
      <c r="AT167" s="80"/>
      <c r="AU167" s="80"/>
      <c r="AV167" s="80"/>
      <c r="AW167" s="80"/>
      <c r="AX167" s="80"/>
      <c r="AY167" s="80"/>
      <c r="AZ167" s="80"/>
      <c r="BA167" s="80"/>
      <c r="BB167" s="80"/>
      <c r="BC167" s="80"/>
      <c r="BD167" s="80"/>
      <c r="BE167" s="80"/>
      <c r="BF167" s="80"/>
      <c r="BG167" s="80"/>
      <c r="BH167" s="80"/>
      <c r="BI167" s="80"/>
      <c r="BJ167" s="80"/>
      <c r="BK167" s="80"/>
      <c r="BL167" s="80"/>
      <c r="BM167" s="80"/>
      <c r="BN167" s="80"/>
      <c r="BO167" s="80"/>
      <c r="BP167" s="80"/>
      <c r="BQ167" s="80"/>
      <c r="BR167" s="80"/>
      <c r="BS167" s="80"/>
      <c r="BT167" s="80"/>
      <c r="BU167" s="80"/>
      <c r="BV167" s="80"/>
      <c r="BW167" s="80"/>
      <c r="BX167" s="80"/>
      <c r="BY167" s="80"/>
      <c r="BZ167" s="80"/>
      <c r="CA167" s="80"/>
      <c r="CB167" s="80"/>
      <c r="CC167" s="80"/>
      <c r="CD167" s="80"/>
      <c r="CE167" s="80"/>
      <c r="CF167" s="80"/>
      <c r="CG167" s="80"/>
      <c r="CH167" s="80"/>
      <c r="CI167" s="80"/>
      <c r="CJ167" s="80"/>
      <c r="CK167" s="80"/>
      <c r="CL167" s="80"/>
      <c r="CM167" s="80"/>
      <c r="CN167" s="80"/>
      <c r="CO167" s="80"/>
      <c r="CP167" s="80"/>
      <c r="CQ167" s="80"/>
      <c r="CR167" s="80"/>
      <c r="CS167" s="80"/>
      <c r="CT167" s="80"/>
      <c r="CU167" s="80"/>
      <c r="CV167" s="80"/>
      <c r="CW167" s="80"/>
      <c r="CX167" s="80"/>
      <c r="CY167" s="80"/>
      <c r="CZ167" s="80"/>
      <c r="DA167" s="80"/>
      <c r="DB167" s="80"/>
      <c r="DC167" s="80"/>
      <c r="DD167" s="80"/>
      <c r="DE167" s="80"/>
      <c r="DF167" s="80"/>
      <c r="DG167" s="80"/>
      <c r="DH167" s="80"/>
      <c r="DI167" s="80"/>
      <c r="DJ167" s="80"/>
      <c r="DK167" s="80"/>
      <c r="DL167" s="80"/>
      <c r="DM167" s="80"/>
      <c r="DN167" s="80"/>
      <c r="DO167" s="80"/>
      <c r="DP167" s="80"/>
      <c r="DQ167" s="80"/>
      <c r="DR167" s="80"/>
      <c r="DS167" s="80"/>
      <c r="DT167" s="80"/>
    </row>
    <row r="168" ht="12.75" customHeight="1">
      <c r="A168" s="80"/>
      <c r="B168" s="80"/>
      <c r="C168" s="80"/>
      <c r="D168" s="80"/>
      <c r="E168" s="80"/>
      <c r="F168" s="80"/>
      <c r="G168" s="80"/>
      <c r="H168" s="80"/>
      <c r="I168" s="80"/>
      <c r="J168" s="80"/>
      <c r="K168" s="80"/>
      <c r="L168" s="80"/>
      <c r="M168" s="80"/>
      <c r="N168" s="80"/>
      <c r="O168" s="80"/>
      <c r="P168" s="80"/>
      <c r="Q168" s="80"/>
      <c r="R168" s="80"/>
      <c r="S168" s="80"/>
      <c r="T168" s="80"/>
      <c r="U168" s="80"/>
      <c r="V168" s="80"/>
      <c r="W168" s="80"/>
      <c r="X168" s="80"/>
      <c r="Y168" s="80"/>
      <c r="Z168" s="80"/>
      <c r="AA168" s="80"/>
      <c r="AB168" s="80"/>
      <c r="AC168" s="80"/>
      <c r="AD168" s="80"/>
      <c r="AE168" s="80"/>
      <c r="AF168" s="80"/>
      <c r="AG168" s="80"/>
      <c r="AH168" s="80"/>
      <c r="AI168" s="80"/>
      <c r="AJ168" s="80"/>
      <c r="AK168" s="80"/>
      <c r="AL168" s="80"/>
      <c r="AM168" s="80"/>
      <c r="AN168" s="80"/>
      <c r="AO168" s="80"/>
      <c r="AP168" s="80"/>
      <c r="AQ168" s="80"/>
      <c r="AR168" s="80"/>
      <c r="AS168" s="80"/>
      <c r="AT168" s="80"/>
      <c r="AU168" s="80"/>
      <c r="AV168" s="80"/>
      <c r="AW168" s="80"/>
      <c r="AX168" s="80"/>
      <c r="AY168" s="80"/>
      <c r="AZ168" s="80"/>
      <c r="BA168" s="80"/>
      <c r="BB168" s="80"/>
      <c r="BC168" s="80"/>
      <c r="BD168" s="80"/>
      <c r="BE168" s="80"/>
      <c r="BF168" s="80"/>
      <c r="BG168" s="80"/>
      <c r="BH168" s="80"/>
      <c r="BI168" s="80"/>
      <c r="BJ168" s="80"/>
      <c r="BK168" s="80"/>
      <c r="BL168" s="80"/>
      <c r="BM168" s="80"/>
      <c r="BN168" s="80"/>
      <c r="BO168" s="80"/>
      <c r="BP168" s="80"/>
      <c r="BQ168" s="80"/>
      <c r="BR168" s="80"/>
      <c r="BS168" s="80"/>
      <c r="BT168" s="80"/>
      <c r="BU168" s="80"/>
      <c r="BV168" s="80"/>
      <c r="BW168" s="80"/>
      <c r="BX168" s="80"/>
      <c r="BY168" s="80"/>
      <c r="BZ168" s="80"/>
      <c r="CA168" s="80"/>
      <c r="CB168" s="80"/>
      <c r="CC168" s="80"/>
      <c r="CD168" s="80"/>
      <c r="CE168" s="80"/>
      <c r="CF168" s="80"/>
      <c r="CG168" s="80"/>
      <c r="CH168" s="80"/>
      <c r="CI168" s="80"/>
      <c r="CJ168" s="80"/>
      <c r="CK168" s="80"/>
      <c r="CL168" s="80"/>
      <c r="CM168" s="80"/>
      <c r="CN168" s="80"/>
      <c r="CO168" s="80"/>
      <c r="CP168" s="80"/>
      <c r="CQ168" s="80"/>
      <c r="CR168" s="80"/>
      <c r="CS168" s="80"/>
      <c r="CT168" s="80"/>
      <c r="CU168" s="80"/>
      <c r="CV168" s="80"/>
      <c r="CW168" s="80"/>
      <c r="CX168" s="80"/>
      <c r="CY168" s="80"/>
      <c r="CZ168" s="80"/>
      <c r="DA168" s="80"/>
      <c r="DB168" s="80"/>
      <c r="DC168" s="80"/>
      <c r="DD168" s="80"/>
      <c r="DE168" s="80"/>
      <c r="DF168" s="80"/>
      <c r="DG168" s="80"/>
      <c r="DH168" s="80"/>
      <c r="DI168" s="80"/>
      <c r="DJ168" s="80"/>
      <c r="DK168" s="80"/>
      <c r="DL168" s="80"/>
      <c r="DM168" s="80"/>
      <c r="DN168" s="80"/>
      <c r="DO168" s="80"/>
      <c r="DP168" s="80"/>
      <c r="DQ168" s="80"/>
      <c r="DR168" s="80"/>
      <c r="DS168" s="80"/>
      <c r="DT168" s="80"/>
    </row>
    <row r="169" ht="12.75" customHeight="1">
      <c r="A169" s="80"/>
      <c r="B169" s="80"/>
      <c r="C169" s="80"/>
      <c r="D169" s="80"/>
      <c r="E169" s="80"/>
      <c r="F169" s="80"/>
      <c r="G169" s="80"/>
      <c r="H169" s="80"/>
      <c r="I169" s="80"/>
      <c r="J169" s="80"/>
      <c r="K169" s="80"/>
      <c r="L169" s="80"/>
      <c r="M169" s="80"/>
      <c r="N169" s="80"/>
      <c r="O169" s="80"/>
      <c r="P169" s="80"/>
      <c r="Q169" s="80"/>
      <c r="R169" s="80"/>
      <c r="S169" s="80"/>
      <c r="T169" s="80"/>
      <c r="U169" s="80"/>
      <c r="V169" s="80"/>
      <c r="W169" s="80"/>
      <c r="X169" s="80"/>
      <c r="Y169" s="80"/>
      <c r="Z169" s="80"/>
      <c r="AA169" s="80"/>
      <c r="AB169" s="80"/>
      <c r="AC169" s="80"/>
      <c r="AD169" s="80"/>
      <c r="AE169" s="80"/>
      <c r="AF169" s="80"/>
      <c r="AG169" s="80"/>
      <c r="AH169" s="80"/>
      <c r="AI169" s="80"/>
      <c r="AJ169" s="80"/>
      <c r="AK169" s="80"/>
      <c r="AL169" s="80"/>
      <c r="AM169" s="80"/>
      <c r="AN169" s="80"/>
      <c r="AO169" s="80"/>
      <c r="AP169" s="80"/>
      <c r="AQ169" s="80"/>
      <c r="AR169" s="80"/>
      <c r="AS169" s="80"/>
      <c r="AT169" s="80"/>
      <c r="AU169" s="80"/>
      <c r="AV169" s="80"/>
      <c r="AW169" s="80"/>
      <c r="AX169" s="80"/>
      <c r="AY169" s="80"/>
      <c r="AZ169" s="80"/>
      <c r="BA169" s="80"/>
      <c r="BB169" s="80"/>
      <c r="BC169" s="80"/>
      <c r="BD169" s="80"/>
      <c r="BE169" s="80"/>
      <c r="BF169" s="80"/>
      <c r="BG169" s="80"/>
      <c r="BH169" s="80"/>
      <c r="BI169" s="80"/>
      <c r="BJ169" s="80"/>
      <c r="BK169" s="80"/>
      <c r="BL169" s="80"/>
      <c r="BM169" s="80"/>
      <c r="BN169" s="80"/>
      <c r="BO169" s="80"/>
      <c r="BP169" s="80"/>
      <c r="BQ169" s="80"/>
      <c r="BR169" s="80"/>
      <c r="BS169" s="80"/>
      <c r="BT169" s="80"/>
      <c r="BU169" s="80"/>
      <c r="BV169" s="80"/>
      <c r="BW169" s="80"/>
      <c r="BX169" s="80"/>
      <c r="BY169" s="80"/>
      <c r="BZ169" s="80"/>
      <c r="CA169" s="80"/>
      <c r="CB169" s="80"/>
      <c r="CC169" s="80"/>
      <c r="CD169" s="80"/>
      <c r="CE169" s="80"/>
      <c r="CF169" s="80"/>
      <c r="CG169" s="80"/>
      <c r="CH169" s="80"/>
      <c r="CI169" s="80"/>
      <c r="CJ169" s="80"/>
      <c r="CK169" s="80"/>
      <c r="CL169" s="80"/>
      <c r="CM169" s="80"/>
      <c r="CN169" s="80"/>
      <c r="CO169" s="80"/>
      <c r="CP169" s="80"/>
      <c r="CQ169" s="80"/>
      <c r="CR169" s="80"/>
      <c r="CS169" s="80"/>
      <c r="CT169" s="80"/>
      <c r="CU169" s="80"/>
      <c r="CV169" s="80"/>
      <c r="CW169" s="80"/>
      <c r="CX169" s="80"/>
      <c r="CY169" s="80"/>
      <c r="CZ169" s="80"/>
      <c r="DA169" s="80"/>
      <c r="DB169" s="80"/>
      <c r="DC169" s="80"/>
      <c r="DD169" s="80"/>
      <c r="DE169" s="80"/>
      <c r="DF169" s="80"/>
      <c r="DG169" s="80"/>
      <c r="DH169" s="80"/>
      <c r="DI169" s="80"/>
      <c r="DJ169" s="80"/>
      <c r="DK169" s="80"/>
      <c r="DL169" s="80"/>
      <c r="DM169" s="80"/>
      <c r="DN169" s="80"/>
      <c r="DO169" s="80"/>
      <c r="DP169" s="80"/>
      <c r="DQ169" s="80"/>
      <c r="DR169" s="80"/>
      <c r="DS169" s="80"/>
      <c r="DT169" s="80"/>
    </row>
    <row r="170" ht="12.75" customHeight="1">
      <c r="A170" s="80"/>
      <c r="B170" s="80"/>
      <c r="C170" s="80"/>
      <c r="D170" s="80"/>
      <c r="E170" s="80"/>
      <c r="F170" s="80"/>
      <c r="G170" s="80"/>
      <c r="H170" s="80"/>
      <c r="I170" s="80"/>
      <c r="J170" s="80"/>
      <c r="K170" s="80"/>
      <c r="L170" s="80"/>
      <c r="M170" s="80"/>
      <c r="N170" s="80"/>
      <c r="O170" s="80"/>
      <c r="P170" s="80"/>
      <c r="Q170" s="80"/>
      <c r="R170" s="80"/>
      <c r="S170" s="80"/>
      <c r="T170" s="80"/>
      <c r="U170" s="80"/>
      <c r="V170" s="80"/>
      <c r="W170" s="80"/>
      <c r="X170" s="80"/>
      <c r="Y170" s="80"/>
      <c r="Z170" s="80"/>
      <c r="AA170" s="80"/>
      <c r="AB170" s="80"/>
      <c r="AC170" s="80"/>
      <c r="AD170" s="80"/>
      <c r="AE170" s="80"/>
      <c r="AF170" s="80"/>
      <c r="AG170" s="80"/>
      <c r="AH170" s="80"/>
      <c r="AI170" s="80"/>
      <c r="AJ170" s="80"/>
      <c r="AK170" s="80"/>
      <c r="AL170" s="80"/>
      <c r="AM170" s="80"/>
      <c r="AN170" s="80"/>
      <c r="AO170" s="80"/>
      <c r="AP170" s="80"/>
      <c r="AQ170" s="80"/>
      <c r="AR170" s="80"/>
      <c r="AS170" s="80"/>
      <c r="AT170" s="80"/>
      <c r="AU170" s="80"/>
      <c r="AV170" s="80"/>
      <c r="AW170" s="80"/>
      <c r="AX170" s="80"/>
      <c r="AY170" s="80"/>
      <c r="AZ170" s="80"/>
      <c r="BA170" s="80"/>
      <c r="BB170" s="80"/>
      <c r="BC170" s="80"/>
      <c r="BD170" s="80"/>
      <c r="BE170" s="80"/>
      <c r="BF170" s="80"/>
      <c r="BG170" s="80"/>
      <c r="BH170" s="80"/>
      <c r="BI170" s="80"/>
      <c r="BJ170" s="80"/>
      <c r="BK170" s="80"/>
      <c r="BL170" s="80"/>
      <c r="BM170" s="80"/>
      <c r="BN170" s="80"/>
      <c r="BO170" s="80"/>
      <c r="BP170" s="80"/>
      <c r="BQ170" s="80"/>
      <c r="BR170" s="80"/>
      <c r="BS170" s="80"/>
      <c r="BT170" s="80"/>
      <c r="BU170" s="80"/>
      <c r="BV170" s="80"/>
      <c r="BW170" s="80"/>
      <c r="BX170" s="80"/>
      <c r="BY170" s="80"/>
      <c r="BZ170" s="80"/>
      <c r="CA170" s="80"/>
      <c r="CB170" s="80"/>
      <c r="CC170" s="80"/>
      <c r="CD170" s="80"/>
      <c r="CE170" s="80"/>
      <c r="CF170" s="80"/>
      <c r="CG170" s="80"/>
      <c r="CH170" s="80"/>
      <c r="CI170" s="80"/>
      <c r="CJ170" s="80"/>
      <c r="CK170" s="80"/>
      <c r="CL170" s="80"/>
      <c r="CM170" s="80"/>
      <c r="CN170" s="80"/>
      <c r="CO170" s="80"/>
      <c r="CP170" s="80"/>
      <c r="CQ170" s="80"/>
      <c r="CR170" s="80"/>
      <c r="CS170" s="80"/>
      <c r="CT170" s="80"/>
      <c r="CU170" s="80"/>
      <c r="CV170" s="80"/>
      <c r="CW170" s="80"/>
      <c r="CX170" s="80"/>
      <c r="CY170" s="80"/>
      <c r="CZ170" s="80"/>
      <c r="DA170" s="80"/>
      <c r="DB170" s="80"/>
      <c r="DC170" s="80"/>
      <c r="DD170" s="80"/>
      <c r="DE170" s="80"/>
      <c r="DF170" s="80"/>
      <c r="DG170" s="80"/>
      <c r="DH170" s="80"/>
      <c r="DI170" s="80"/>
      <c r="DJ170" s="80"/>
      <c r="DK170" s="80"/>
      <c r="DL170" s="80"/>
      <c r="DM170" s="80"/>
      <c r="DN170" s="80"/>
      <c r="DO170" s="80"/>
      <c r="DP170" s="80"/>
      <c r="DQ170" s="80"/>
      <c r="DR170" s="80"/>
      <c r="DS170" s="80"/>
      <c r="DT170" s="80"/>
    </row>
    <row r="171" ht="12.75" customHeight="1">
      <c r="A171" s="80"/>
      <c r="B171" s="80"/>
      <c r="C171" s="80"/>
      <c r="D171" s="80"/>
      <c r="E171" s="80"/>
      <c r="F171" s="80"/>
      <c r="G171" s="80"/>
      <c r="H171" s="80"/>
      <c r="I171" s="80"/>
      <c r="J171" s="80"/>
      <c r="K171" s="80"/>
      <c r="L171" s="80"/>
      <c r="M171" s="80"/>
      <c r="N171" s="80"/>
      <c r="O171" s="80"/>
      <c r="P171" s="80"/>
      <c r="Q171" s="80"/>
      <c r="R171" s="80"/>
      <c r="S171" s="80"/>
      <c r="T171" s="80"/>
      <c r="U171" s="80"/>
      <c r="V171" s="80"/>
      <c r="W171" s="80"/>
      <c r="X171" s="80"/>
      <c r="Y171" s="80"/>
      <c r="Z171" s="80"/>
      <c r="AA171" s="80"/>
      <c r="AB171" s="80"/>
      <c r="AC171" s="80"/>
      <c r="AD171" s="80"/>
      <c r="AE171" s="80"/>
      <c r="AF171" s="80"/>
      <c r="AG171" s="80"/>
      <c r="AH171" s="80"/>
      <c r="AI171" s="80"/>
      <c r="AJ171" s="80"/>
      <c r="AK171" s="80"/>
      <c r="AL171" s="80"/>
      <c r="AM171" s="80"/>
      <c r="AN171" s="80"/>
      <c r="AO171" s="80"/>
      <c r="AP171" s="80"/>
      <c r="AQ171" s="80"/>
      <c r="AR171" s="80"/>
      <c r="AS171" s="80"/>
      <c r="AT171" s="80"/>
      <c r="AU171" s="80"/>
      <c r="AV171" s="80"/>
      <c r="AW171" s="80"/>
      <c r="AX171" s="80"/>
      <c r="AY171" s="80"/>
      <c r="AZ171" s="80"/>
      <c r="BA171" s="80"/>
      <c r="BB171" s="80"/>
      <c r="BC171" s="80"/>
      <c r="BD171" s="80"/>
      <c r="BE171" s="80"/>
      <c r="BF171" s="80"/>
      <c r="BG171" s="80"/>
      <c r="BH171" s="80"/>
      <c r="BI171" s="80"/>
      <c r="BJ171" s="80"/>
      <c r="BK171" s="80"/>
      <c r="BL171" s="80"/>
      <c r="BM171" s="80"/>
      <c r="BN171" s="80"/>
      <c r="BO171" s="80"/>
      <c r="BP171" s="80"/>
      <c r="BQ171" s="80"/>
      <c r="BR171" s="80"/>
      <c r="BS171" s="80"/>
      <c r="BT171" s="80"/>
      <c r="BU171" s="80"/>
      <c r="BV171" s="80"/>
      <c r="BW171" s="80"/>
      <c r="BX171" s="80"/>
      <c r="BY171" s="80"/>
      <c r="BZ171" s="80"/>
      <c r="CA171" s="80"/>
      <c r="CB171" s="80"/>
      <c r="CC171" s="80"/>
      <c r="CD171" s="80"/>
      <c r="CE171" s="80"/>
      <c r="CF171" s="80"/>
      <c r="CG171" s="80"/>
      <c r="CH171" s="80"/>
      <c r="CI171" s="80"/>
      <c r="CJ171" s="80"/>
      <c r="CK171" s="80"/>
      <c r="CL171" s="80"/>
      <c r="CM171" s="80"/>
      <c r="CN171" s="80"/>
      <c r="CO171" s="80"/>
      <c r="CP171" s="80"/>
      <c r="CQ171" s="80"/>
      <c r="CR171" s="80"/>
      <c r="CS171" s="80"/>
      <c r="CT171" s="80"/>
      <c r="CU171" s="80"/>
      <c r="CV171" s="80"/>
      <c r="CW171" s="80"/>
      <c r="CX171" s="80"/>
      <c r="CY171" s="80"/>
      <c r="CZ171" s="80"/>
      <c r="DA171" s="80"/>
      <c r="DB171" s="80"/>
      <c r="DC171" s="80"/>
      <c r="DD171" s="80"/>
      <c r="DE171" s="80"/>
      <c r="DF171" s="80"/>
      <c r="DG171" s="80"/>
      <c r="DH171" s="80"/>
      <c r="DI171" s="80"/>
      <c r="DJ171" s="80"/>
      <c r="DK171" s="80"/>
      <c r="DL171" s="80"/>
      <c r="DM171" s="80"/>
      <c r="DN171" s="80"/>
      <c r="DO171" s="80"/>
      <c r="DP171" s="80"/>
      <c r="DQ171" s="80"/>
      <c r="DR171" s="80"/>
      <c r="DS171" s="80"/>
      <c r="DT171" s="80"/>
    </row>
    <row r="172" ht="12.75" customHeight="1">
      <c r="A172" s="80"/>
      <c r="B172" s="80"/>
      <c r="C172" s="80"/>
      <c r="D172" s="80"/>
      <c r="E172" s="80"/>
      <c r="F172" s="80"/>
      <c r="G172" s="80"/>
      <c r="H172" s="80"/>
      <c r="I172" s="80"/>
      <c r="J172" s="80"/>
      <c r="K172" s="80"/>
      <c r="L172" s="80"/>
      <c r="M172" s="80"/>
      <c r="N172" s="80"/>
      <c r="O172" s="80"/>
      <c r="P172" s="80"/>
      <c r="Q172" s="80"/>
      <c r="R172" s="80"/>
      <c r="S172" s="80"/>
      <c r="T172" s="80"/>
      <c r="U172" s="80"/>
      <c r="V172" s="80"/>
      <c r="W172" s="80"/>
      <c r="X172" s="80"/>
      <c r="Y172" s="80"/>
      <c r="Z172" s="80"/>
      <c r="AA172" s="80"/>
      <c r="AB172" s="80"/>
      <c r="AC172" s="80"/>
      <c r="AD172" s="80"/>
      <c r="AE172" s="80"/>
      <c r="AF172" s="80"/>
      <c r="AG172" s="80"/>
      <c r="AH172" s="80"/>
      <c r="AI172" s="80"/>
      <c r="AJ172" s="80"/>
      <c r="AK172" s="80"/>
      <c r="AL172" s="80"/>
      <c r="AM172" s="80"/>
      <c r="AN172" s="80"/>
      <c r="AO172" s="80"/>
      <c r="AP172" s="80"/>
      <c r="AQ172" s="80"/>
      <c r="AR172" s="80"/>
      <c r="AS172" s="80"/>
      <c r="AT172" s="80"/>
      <c r="AU172" s="80"/>
      <c r="AV172" s="80"/>
      <c r="AW172" s="80"/>
      <c r="AX172" s="80"/>
      <c r="AY172" s="80"/>
      <c r="AZ172" s="80"/>
      <c r="BA172" s="80"/>
      <c r="BB172" s="80"/>
      <c r="BC172" s="80"/>
      <c r="BD172" s="80"/>
      <c r="BE172" s="80"/>
      <c r="BF172" s="80"/>
      <c r="BG172" s="80"/>
      <c r="BH172" s="80"/>
      <c r="BI172" s="80"/>
      <c r="BJ172" s="80"/>
      <c r="BK172" s="80"/>
      <c r="BL172" s="80"/>
      <c r="BM172" s="80"/>
      <c r="BN172" s="80"/>
      <c r="BO172" s="80"/>
      <c r="BP172" s="80"/>
      <c r="BQ172" s="80"/>
      <c r="BR172" s="80"/>
      <c r="BS172" s="80"/>
      <c r="BT172" s="80"/>
      <c r="BU172" s="80"/>
      <c r="BV172" s="80"/>
      <c r="BW172" s="80"/>
      <c r="BX172" s="80"/>
      <c r="BY172" s="80"/>
      <c r="BZ172" s="80"/>
      <c r="CA172" s="80"/>
      <c r="CB172" s="80"/>
      <c r="CC172" s="80"/>
      <c r="CD172" s="80"/>
      <c r="CE172" s="80"/>
      <c r="CF172" s="80"/>
      <c r="CG172" s="80"/>
      <c r="CH172" s="80"/>
      <c r="CI172" s="80"/>
      <c r="CJ172" s="80"/>
      <c r="CK172" s="80"/>
      <c r="CL172" s="80"/>
      <c r="CM172" s="80"/>
      <c r="CN172" s="80"/>
      <c r="CO172" s="80"/>
      <c r="CP172" s="80"/>
      <c r="CQ172" s="80"/>
      <c r="CR172" s="80"/>
      <c r="CS172" s="80"/>
      <c r="CT172" s="80"/>
      <c r="CU172" s="80"/>
      <c r="CV172" s="80"/>
      <c r="CW172" s="80"/>
      <c r="CX172" s="80"/>
      <c r="CY172" s="80"/>
      <c r="CZ172" s="80"/>
      <c r="DA172" s="80"/>
      <c r="DB172" s="80"/>
      <c r="DC172" s="80"/>
      <c r="DD172" s="80"/>
      <c r="DE172" s="80"/>
      <c r="DF172" s="80"/>
      <c r="DG172" s="80"/>
      <c r="DH172" s="80"/>
      <c r="DI172" s="80"/>
      <c r="DJ172" s="80"/>
      <c r="DK172" s="80"/>
      <c r="DL172" s="80"/>
      <c r="DM172" s="80"/>
      <c r="DN172" s="80"/>
      <c r="DO172" s="80"/>
      <c r="DP172" s="80"/>
      <c r="DQ172" s="80"/>
      <c r="DR172" s="80"/>
      <c r="DS172" s="80"/>
      <c r="DT172" s="80"/>
    </row>
    <row r="173" ht="12.75" customHeight="1">
      <c r="A173" s="80"/>
      <c r="B173" s="80"/>
      <c r="C173" s="80"/>
      <c r="D173" s="80"/>
      <c r="E173" s="80"/>
      <c r="F173" s="80"/>
      <c r="G173" s="80"/>
      <c r="H173" s="80"/>
      <c r="I173" s="80"/>
      <c r="J173" s="80"/>
      <c r="K173" s="80"/>
      <c r="L173" s="80"/>
      <c r="M173" s="80"/>
      <c r="N173" s="80"/>
      <c r="O173" s="80"/>
      <c r="P173" s="80"/>
      <c r="Q173" s="80"/>
      <c r="R173" s="80"/>
      <c r="S173" s="80"/>
      <c r="T173" s="80"/>
      <c r="U173" s="80"/>
      <c r="V173" s="80"/>
      <c r="W173" s="80"/>
      <c r="X173" s="80"/>
      <c r="Y173" s="80"/>
      <c r="Z173" s="80"/>
      <c r="AA173" s="80"/>
      <c r="AB173" s="80"/>
      <c r="AC173" s="80"/>
      <c r="AD173" s="80"/>
      <c r="AE173" s="80"/>
      <c r="AF173" s="80"/>
      <c r="AG173" s="80"/>
      <c r="AH173" s="80"/>
      <c r="AI173" s="80"/>
      <c r="AJ173" s="80"/>
      <c r="AK173" s="80"/>
      <c r="AL173" s="80"/>
      <c r="AM173" s="80"/>
      <c r="AN173" s="80"/>
      <c r="AO173" s="80"/>
      <c r="AP173" s="80"/>
      <c r="AQ173" s="80"/>
      <c r="AR173" s="80"/>
      <c r="AS173" s="80"/>
      <c r="AT173" s="80"/>
      <c r="AU173" s="80"/>
      <c r="AV173" s="80"/>
      <c r="AW173" s="80"/>
      <c r="AX173" s="80"/>
      <c r="AY173" s="80"/>
      <c r="AZ173" s="80"/>
      <c r="BA173" s="80"/>
      <c r="BB173" s="80"/>
      <c r="BC173" s="80"/>
      <c r="BD173" s="80"/>
      <c r="BE173" s="80"/>
      <c r="BF173" s="80"/>
      <c r="BG173" s="80"/>
      <c r="BH173" s="80"/>
      <c r="BI173" s="80"/>
      <c r="BJ173" s="80"/>
      <c r="BK173" s="80"/>
      <c r="BL173" s="80"/>
      <c r="BM173" s="80"/>
      <c r="BN173" s="80"/>
      <c r="BO173" s="80"/>
      <c r="BP173" s="80"/>
      <c r="BQ173" s="80"/>
      <c r="BR173" s="80"/>
      <c r="BS173" s="80"/>
      <c r="BT173" s="80"/>
      <c r="BU173" s="80"/>
      <c r="BV173" s="80"/>
      <c r="BW173" s="80"/>
      <c r="BX173" s="80"/>
      <c r="BY173" s="80"/>
      <c r="BZ173" s="80"/>
      <c r="CA173" s="80"/>
      <c r="CB173" s="80"/>
      <c r="CC173" s="80"/>
      <c r="CD173" s="80"/>
      <c r="CE173" s="80"/>
      <c r="CF173" s="80"/>
      <c r="CG173" s="80"/>
      <c r="CH173" s="80"/>
      <c r="CI173" s="80"/>
      <c r="CJ173" s="80"/>
      <c r="CK173" s="80"/>
      <c r="CL173" s="80"/>
      <c r="CM173" s="80"/>
      <c r="CN173" s="80"/>
      <c r="CO173" s="80"/>
      <c r="CP173" s="80"/>
      <c r="CQ173" s="80"/>
      <c r="CR173" s="80"/>
      <c r="CS173" s="80"/>
      <c r="CT173" s="80"/>
      <c r="CU173" s="80"/>
      <c r="CV173" s="80"/>
      <c r="CW173" s="80"/>
      <c r="CX173" s="80"/>
      <c r="CY173" s="80"/>
      <c r="CZ173" s="80"/>
      <c r="DA173" s="80"/>
      <c r="DB173" s="80"/>
      <c r="DC173" s="80"/>
      <c r="DD173" s="80"/>
      <c r="DE173" s="80"/>
      <c r="DF173" s="80"/>
      <c r="DG173" s="80"/>
      <c r="DH173" s="80"/>
      <c r="DI173" s="80"/>
      <c r="DJ173" s="80"/>
      <c r="DK173" s="80"/>
      <c r="DL173" s="80"/>
      <c r="DM173" s="80"/>
      <c r="DN173" s="80"/>
      <c r="DO173" s="80"/>
      <c r="DP173" s="80"/>
      <c r="DQ173" s="80"/>
      <c r="DR173" s="80"/>
      <c r="DS173" s="80"/>
      <c r="DT173" s="80"/>
    </row>
    <row r="174" ht="12.75" customHeight="1">
      <c r="A174" s="80"/>
      <c r="B174" s="80"/>
      <c r="C174" s="80"/>
      <c r="D174" s="80"/>
      <c r="E174" s="80"/>
      <c r="F174" s="80"/>
      <c r="G174" s="80"/>
      <c r="H174" s="80"/>
      <c r="I174" s="80"/>
      <c r="J174" s="80"/>
      <c r="K174" s="80"/>
      <c r="L174" s="80"/>
      <c r="M174" s="80"/>
      <c r="N174" s="80"/>
      <c r="O174" s="80"/>
      <c r="P174" s="80"/>
      <c r="Q174" s="80"/>
      <c r="R174" s="80"/>
      <c r="S174" s="80"/>
      <c r="T174" s="80"/>
      <c r="U174" s="80"/>
      <c r="V174" s="80"/>
      <c r="W174" s="80"/>
      <c r="X174" s="80"/>
      <c r="Y174" s="80"/>
      <c r="Z174" s="80"/>
      <c r="AA174" s="80"/>
      <c r="AB174" s="80"/>
      <c r="AC174" s="80"/>
      <c r="AD174" s="80"/>
      <c r="AE174" s="80"/>
      <c r="AF174" s="80"/>
      <c r="AG174" s="80"/>
      <c r="AH174" s="80"/>
      <c r="AI174" s="80"/>
      <c r="AJ174" s="80"/>
      <c r="AK174" s="80"/>
      <c r="AL174" s="80"/>
      <c r="AM174" s="80"/>
      <c r="AN174" s="80"/>
      <c r="AO174" s="80"/>
      <c r="AP174" s="80"/>
      <c r="AQ174" s="80"/>
      <c r="AR174" s="80"/>
      <c r="AS174" s="80"/>
      <c r="AT174" s="80"/>
      <c r="AU174" s="80"/>
      <c r="AV174" s="80"/>
      <c r="AW174" s="80"/>
      <c r="AX174" s="80"/>
      <c r="AY174" s="80"/>
      <c r="AZ174" s="80"/>
      <c r="BA174" s="80"/>
      <c r="BB174" s="80"/>
      <c r="BC174" s="80"/>
      <c r="BD174" s="80"/>
      <c r="BE174" s="80"/>
      <c r="BF174" s="80"/>
      <c r="BG174" s="80"/>
      <c r="BH174" s="80"/>
      <c r="BI174" s="80"/>
      <c r="BJ174" s="80"/>
      <c r="BK174" s="80"/>
      <c r="BL174" s="80"/>
      <c r="BM174" s="80"/>
      <c r="BN174" s="80"/>
      <c r="BO174" s="80"/>
      <c r="BP174" s="80"/>
      <c r="BQ174" s="80"/>
      <c r="BR174" s="80"/>
      <c r="BS174" s="80"/>
      <c r="BT174" s="80"/>
      <c r="BU174" s="80"/>
      <c r="BV174" s="80"/>
      <c r="BW174" s="80"/>
      <c r="BX174" s="80"/>
      <c r="BY174" s="80"/>
      <c r="BZ174" s="80"/>
      <c r="CA174" s="80"/>
      <c r="CB174" s="80"/>
      <c r="CC174" s="80"/>
      <c r="CD174" s="80"/>
      <c r="CE174" s="80"/>
      <c r="CF174" s="80"/>
      <c r="CG174" s="80"/>
      <c r="CH174" s="80"/>
      <c r="CI174" s="80"/>
      <c r="CJ174" s="80"/>
      <c r="CK174" s="80"/>
      <c r="CL174" s="80"/>
      <c r="CM174" s="80"/>
      <c r="CN174" s="80"/>
      <c r="CO174" s="80"/>
      <c r="CP174" s="80"/>
      <c r="CQ174" s="80"/>
      <c r="CR174" s="80"/>
      <c r="CS174" s="80"/>
      <c r="CT174" s="80"/>
      <c r="CU174" s="80"/>
      <c r="CV174" s="80"/>
      <c r="CW174" s="80"/>
      <c r="CX174" s="80"/>
      <c r="CY174" s="80"/>
      <c r="CZ174" s="80"/>
      <c r="DA174" s="80"/>
      <c r="DB174" s="80"/>
      <c r="DC174" s="80"/>
      <c r="DD174" s="80"/>
      <c r="DE174" s="80"/>
      <c r="DF174" s="80"/>
      <c r="DG174" s="80"/>
      <c r="DH174" s="80"/>
      <c r="DI174" s="80"/>
      <c r="DJ174" s="80"/>
      <c r="DK174" s="80"/>
      <c r="DL174" s="80"/>
      <c r="DM174" s="80"/>
      <c r="DN174" s="80"/>
      <c r="DO174" s="80"/>
      <c r="DP174" s="80"/>
      <c r="DQ174" s="80"/>
      <c r="DR174" s="80"/>
      <c r="DS174" s="80"/>
      <c r="DT174" s="80"/>
    </row>
    <row r="175" ht="12.75" customHeight="1">
      <c r="A175" s="80"/>
      <c r="B175" s="80"/>
      <c r="C175" s="80"/>
      <c r="D175" s="80"/>
      <c r="E175" s="80"/>
      <c r="F175" s="80"/>
      <c r="G175" s="80"/>
      <c r="H175" s="80"/>
      <c r="I175" s="80"/>
      <c r="J175" s="80"/>
      <c r="K175" s="80"/>
      <c r="L175" s="80"/>
      <c r="M175" s="80"/>
      <c r="N175" s="80"/>
      <c r="O175" s="80"/>
      <c r="P175" s="80"/>
      <c r="Q175" s="80"/>
      <c r="R175" s="80"/>
      <c r="S175" s="80"/>
      <c r="T175" s="80"/>
      <c r="U175" s="80"/>
      <c r="V175" s="80"/>
      <c r="W175" s="80"/>
      <c r="X175" s="80"/>
      <c r="Y175" s="80"/>
      <c r="Z175" s="80"/>
      <c r="AA175" s="80"/>
      <c r="AB175" s="80"/>
      <c r="AC175" s="80"/>
      <c r="AD175" s="80"/>
      <c r="AE175" s="80"/>
      <c r="AF175" s="80"/>
      <c r="AG175" s="80"/>
      <c r="AH175" s="80"/>
      <c r="AI175" s="80"/>
      <c r="AJ175" s="80"/>
      <c r="AK175" s="80"/>
      <c r="AL175" s="80"/>
      <c r="AM175" s="80"/>
      <c r="AN175" s="80"/>
      <c r="AO175" s="80"/>
      <c r="AP175" s="80"/>
      <c r="AQ175" s="80"/>
      <c r="AR175" s="80"/>
      <c r="AS175" s="80"/>
      <c r="AT175" s="80"/>
      <c r="AU175" s="80"/>
      <c r="AV175" s="80"/>
      <c r="AW175" s="80"/>
      <c r="AX175" s="80"/>
      <c r="AY175" s="80"/>
      <c r="AZ175" s="80"/>
      <c r="BA175" s="80"/>
      <c r="BB175" s="80"/>
      <c r="BC175" s="80"/>
      <c r="BD175" s="80"/>
      <c r="BE175" s="80"/>
      <c r="BF175" s="80"/>
      <c r="BG175" s="80"/>
      <c r="BH175" s="80"/>
      <c r="BI175" s="80"/>
      <c r="BJ175" s="80"/>
      <c r="BK175" s="80"/>
      <c r="BL175" s="80"/>
      <c r="BM175" s="80"/>
      <c r="BN175" s="80"/>
      <c r="BO175" s="80"/>
      <c r="BP175" s="80"/>
      <c r="BQ175" s="80"/>
      <c r="BR175" s="80"/>
      <c r="BS175" s="80"/>
      <c r="BT175" s="80"/>
      <c r="BU175" s="80"/>
      <c r="BV175" s="80"/>
      <c r="BW175" s="80"/>
      <c r="BX175" s="80"/>
      <c r="BY175" s="80"/>
      <c r="BZ175" s="80"/>
      <c r="CA175" s="80"/>
      <c r="CB175" s="80"/>
      <c r="CC175" s="80"/>
      <c r="CD175" s="80"/>
      <c r="CE175" s="80"/>
      <c r="CF175" s="80"/>
      <c r="CG175" s="80"/>
      <c r="CH175" s="80"/>
      <c r="CI175" s="80"/>
      <c r="CJ175" s="80"/>
      <c r="CK175" s="80"/>
      <c r="CL175" s="80"/>
      <c r="CM175" s="80"/>
      <c r="CN175" s="80"/>
      <c r="CO175" s="80"/>
      <c r="CP175" s="80"/>
      <c r="CQ175" s="80"/>
      <c r="CR175" s="80"/>
      <c r="CS175" s="80"/>
      <c r="CT175" s="80"/>
      <c r="CU175" s="80"/>
      <c r="CV175" s="80"/>
      <c r="CW175" s="80"/>
      <c r="CX175" s="80"/>
      <c r="CY175" s="80"/>
      <c r="CZ175" s="80"/>
      <c r="DA175" s="80"/>
      <c r="DB175" s="80"/>
      <c r="DC175" s="80"/>
      <c r="DD175" s="80"/>
      <c r="DE175" s="80"/>
      <c r="DF175" s="80"/>
      <c r="DG175" s="80"/>
      <c r="DH175" s="80"/>
      <c r="DI175" s="80"/>
      <c r="DJ175" s="80"/>
      <c r="DK175" s="80"/>
      <c r="DL175" s="80"/>
      <c r="DM175" s="80"/>
      <c r="DN175" s="80"/>
      <c r="DO175" s="80"/>
      <c r="DP175" s="80"/>
      <c r="DQ175" s="80"/>
      <c r="DR175" s="80"/>
      <c r="DS175" s="80"/>
      <c r="DT175" s="80"/>
    </row>
    <row r="176" ht="12.75" customHeight="1">
      <c r="A176" s="80"/>
      <c r="B176" s="80"/>
      <c r="C176" s="80"/>
      <c r="D176" s="80"/>
      <c r="E176" s="80"/>
      <c r="F176" s="80"/>
      <c r="G176" s="80"/>
      <c r="H176" s="80"/>
      <c r="I176" s="80"/>
      <c r="J176" s="80"/>
      <c r="K176" s="80"/>
      <c r="L176" s="80"/>
      <c r="M176" s="80"/>
      <c r="N176" s="80"/>
      <c r="O176" s="80"/>
      <c r="P176" s="80"/>
      <c r="Q176" s="80"/>
      <c r="R176" s="80"/>
      <c r="S176" s="80"/>
      <c r="T176" s="80"/>
      <c r="U176" s="80"/>
      <c r="V176" s="80"/>
      <c r="W176" s="80"/>
      <c r="X176" s="80"/>
      <c r="Y176" s="80"/>
      <c r="Z176" s="80"/>
      <c r="AA176" s="80"/>
      <c r="AB176" s="80"/>
      <c r="AC176" s="80"/>
      <c r="AD176" s="80"/>
      <c r="AE176" s="80"/>
      <c r="AF176" s="80"/>
      <c r="AG176" s="80"/>
      <c r="AH176" s="80"/>
      <c r="AI176" s="80"/>
      <c r="AJ176" s="80"/>
      <c r="AK176" s="80"/>
      <c r="AL176" s="80"/>
      <c r="AM176" s="80"/>
      <c r="AN176" s="80"/>
      <c r="AO176" s="80"/>
      <c r="AP176" s="80"/>
      <c r="AQ176" s="80"/>
      <c r="AR176" s="80"/>
      <c r="AS176" s="80"/>
      <c r="AT176" s="80"/>
      <c r="AU176" s="80"/>
      <c r="AV176" s="80"/>
      <c r="AW176" s="80"/>
      <c r="AX176" s="80"/>
      <c r="AY176" s="80"/>
      <c r="AZ176" s="80"/>
      <c r="BA176" s="80"/>
      <c r="BB176" s="80"/>
      <c r="BC176" s="80"/>
      <c r="BD176" s="80"/>
      <c r="BE176" s="80"/>
      <c r="BF176" s="80"/>
      <c r="BG176" s="80"/>
      <c r="BH176" s="80"/>
      <c r="BI176" s="80"/>
      <c r="BJ176" s="80"/>
      <c r="BK176" s="80"/>
      <c r="BL176" s="80"/>
      <c r="BM176" s="80"/>
      <c r="BN176" s="80"/>
      <c r="BO176" s="80"/>
      <c r="BP176" s="80"/>
      <c r="BQ176" s="80"/>
      <c r="BR176" s="80"/>
      <c r="BS176" s="80"/>
      <c r="BT176" s="80"/>
      <c r="BU176" s="80"/>
      <c r="BV176" s="80"/>
      <c r="BW176" s="80"/>
      <c r="BX176" s="80"/>
      <c r="BY176" s="80"/>
      <c r="BZ176" s="80"/>
      <c r="CA176" s="80"/>
      <c r="CB176" s="80"/>
      <c r="CC176" s="80"/>
      <c r="CD176" s="80"/>
      <c r="CE176" s="80"/>
      <c r="CF176" s="80"/>
      <c r="CG176" s="80"/>
      <c r="CH176" s="80"/>
      <c r="CI176" s="80"/>
      <c r="CJ176" s="80"/>
      <c r="CK176" s="80"/>
      <c r="CL176" s="80"/>
      <c r="CM176" s="80"/>
      <c r="CN176" s="80"/>
      <c r="CO176" s="80"/>
      <c r="CP176" s="80"/>
      <c r="CQ176" s="80"/>
      <c r="CR176" s="80"/>
      <c r="CS176" s="80"/>
      <c r="CT176" s="80"/>
      <c r="CU176" s="80"/>
      <c r="CV176" s="80"/>
      <c r="CW176" s="80"/>
      <c r="CX176" s="80"/>
      <c r="CY176" s="80"/>
      <c r="CZ176" s="80"/>
      <c r="DA176" s="80"/>
      <c r="DB176" s="80"/>
      <c r="DC176" s="80"/>
      <c r="DD176" s="80"/>
      <c r="DE176" s="80"/>
      <c r="DF176" s="80"/>
      <c r="DG176" s="80"/>
      <c r="DH176" s="80"/>
      <c r="DI176" s="80"/>
      <c r="DJ176" s="80"/>
      <c r="DK176" s="80"/>
      <c r="DL176" s="80"/>
      <c r="DM176" s="80"/>
      <c r="DN176" s="80"/>
      <c r="DO176" s="80"/>
      <c r="DP176" s="80"/>
      <c r="DQ176" s="80"/>
      <c r="DR176" s="80"/>
      <c r="DS176" s="80"/>
      <c r="DT176" s="80"/>
    </row>
    <row r="177" ht="12.75" customHeight="1">
      <c r="A177" s="80"/>
      <c r="B177" s="80"/>
      <c r="C177" s="80"/>
      <c r="D177" s="80"/>
      <c r="E177" s="80"/>
      <c r="F177" s="80"/>
      <c r="G177" s="80"/>
      <c r="H177" s="80"/>
      <c r="I177" s="80"/>
      <c r="J177" s="80"/>
      <c r="K177" s="80"/>
      <c r="L177" s="80"/>
      <c r="M177" s="80"/>
      <c r="N177" s="80"/>
      <c r="O177" s="80"/>
      <c r="P177" s="80"/>
      <c r="Q177" s="80"/>
      <c r="R177" s="80"/>
      <c r="S177" s="80"/>
      <c r="T177" s="80"/>
      <c r="U177" s="80"/>
      <c r="V177" s="80"/>
      <c r="W177" s="80"/>
      <c r="X177" s="80"/>
      <c r="Y177" s="80"/>
      <c r="Z177" s="80"/>
      <c r="AA177" s="80"/>
      <c r="AB177" s="80"/>
      <c r="AC177" s="80"/>
      <c r="AD177" s="80"/>
      <c r="AE177" s="80"/>
      <c r="AF177" s="80"/>
      <c r="AG177" s="80"/>
      <c r="AH177" s="80"/>
      <c r="AI177" s="80"/>
      <c r="AJ177" s="80"/>
      <c r="AK177" s="80"/>
      <c r="AL177" s="80"/>
      <c r="AM177" s="80"/>
      <c r="AN177" s="80"/>
      <c r="AO177" s="80"/>
      <c r="AP177" s="80"/>
      <c r="AQ177" s="80"/>
      <c r="AR177" s="80"/>
      <c r="AS177" s="80"/>
      <c r="AT177" s="80"/>
      <c r="AU177" s="80"/>
      <c r="AV177" s="80"/>
      <c r="AW177" s="80"/>
      <c r="AX177" s="80"/>
      <c r="AY177" s="80"/>
      <c r="AZ177" s="80"/>
      <c r="BA177" s="80"/>
      <c r="BB177" s="80"/>
      <c r="BC177" s="80"/>
      <c r="BD177" s="80"/>
      <c r="BE177" s="80"/>
      <c r="BF177" s="80"/>
      <c r="BG177" s="80"/>
      <c r="BH177" s="80"/>
      <c r="BI177" s="80"/>
      <c r="BJ177" s="80"/>
      <c r="BK177" s="80"/>
      <c r="BL177" s="80"/>
      <c r="BM177" s="80"/>
      <c r="BN177" s="80"/>
      <c r="BO177" s="80"/>
      <c r="BP177" s="80"/>
      <c r="BQ177" s="80"/>
      <c r="BR177" s="80"/>
      <c r="BS177" s="80"/>
      <c r="BT177" s="80"/>
      <c r="BU177" s="80"/>
      <c r="BV177" s="80"/>
      <c r="BW177" s="80"/>
      <c r="BX177" s="80"/>
      <c r="BY177" s="80"/>
      <c r="BZ177" s="80"/>
      <c r="CA177" s="80"/>
      <c r="CB177" s="80"/>
      <c r="CC177" s="80"/>
      <c r="CD177" s="80"/>
      <c r="CE177" s="80"/>
      <c r="CF177" s="80"/>
      <c r="CG177" s="80"/>
      <c r="CH177" s="80"/>
      <c r="CI177" s="80"/>
      <c r="CJ177" s="80"/>
      <c r="CK177" s="80"/>
      <c r="CL177" s="80"/>
      <c r="CM177" s="80"/>
      <c r="CN177" s="80"/>
      <c r="CO177" s="80"/>
      <c r="CP177" s="80"/>
      <c r="CQ177" s="80"/>
      <c r="CR177" s="80"/>
      <c r="CS177" s="80"/>
      <c r="CT177" s="80"/>
      <c r="CU177" s="80"/>
      <c r="CV177" s="80"/>
      <c r="CW177" s="80"/>
      <c r="CX177" s="80"/>
      <c r="CY177" s="80"/>
      <c r="CZ177" s="80"/>
      <c r="DA177" s="80"/>
      <c r="DB177" s="80"/>
      <c r="DC177" s="80"/>
      <c r="DD177" s="80"/>
      <c r="DE177" s="80"/>
      <c r="DF177" s="80"/>
      <c r="DG177" s="80"/>
      <c r="DH177" s="80"/>
      <c r="DI177" s="80"/>
      <c r="DJ177" s="80"/>
      <c r="DK177" s="80"/>
      <c r="DL177" s="80"/>
      <c r="DM177" s="80"/>
      <c r="DN177" s="80"/>
      <c r="DO177" s="80"/>
      <c r="DP177" s="80"/>
      <c r="DQ177" s="80"/>
      <c r="DR177" s="80"/>
      <c r="DS177" s="80"/>
      <c r="DT177" s="80"/>
    </row>
    <row r="178" ht="12.75" customHeight="1">
      <c r="A178" s="80"/>
      <c r="B178" s="80"/>
      <c r="C178" s="80"/>
      <c r="D178" s="80"/>
      <c r="E178" s="80"/>
      <c r="F178" s="80"/>
      <c r="G178" s="80"/>
      <c r="H178" s="80"/>
      <c r="I178" s="80"/>
      <c r="J178" s="80"/>
      <c r="K178" s="80"/>
      <c r="L178" s="80"/>
      <c r="M178" s="80"/>
      <c r="N178" s="80"/>
      <c r="O178" s="80"/>
      <c r="P178" s="80"/>
      <c r="Q178" s="80"/>
      <c r="R178" s="80"/>
      <c r="S178" s="80"/>
      <c r="T178" s="80"/>
      <c r="U178" s="80"/>
      <c r="V178" s="80"/>
      <c r="W178" s="80"/>
      <c r="X178" s="80"/>
      <c r="Y178" s="80"/>
      <c r="Z178" s="80"/>
      <c r="AA178" s="80"/>
      <c r="AB178" s="80"/>
      <c r="AC178" s="80"/>
      <c r="AD178" s="80"/>
      <c r="AE178" s="80"/>
      <c r="AF178" s="80"/>
      <c r="AG178" s="80"/>
      <c r="AH178" s="80"/>
      <c r="AI178" s="80"/>
      <c r="AJ178" s="80"/>
      <c r="AK178" s="80"/>
      <c r="AL178" s="80"/>
      <c r="AM178" s="80"/>
      <c r="AN178" s="80"/>
      <c r="AO178" s="80"/>
      <c r="AP178" s="80"/>
      <c r="AQ178" s="80"/>
      <c r="AR178" s="80"/>
      <c r="AS178" s="80"/>
      <c r="AT178" s="80"/>
      <c r="AU178" s="80"/>
      <c r="AV178" s="80"/>
      <c r="AW178" s="80"/>
      <c r="AX178" s="80"/>
      <c r="AY178" s="80"/>
      <c r="AZ178" s="80"/>
      <c r="BA178" s="80"/>
      <c r="BB178" s="80"/>
      <c r="BC178" s="80"/>
      <c r="BD178" s="80"/>
      <c r="BE178" s="80"/>
      <c r="BF178" s="80"/>
      <c r="BG178" s="80"/>
      <c r="BH178" s="80"/>
      <c r="BI178" s="80"/>
      <c r="BJ178" s="80"/>
      <c r="BK178" s="80"/>
      <c r="BL178" s="80"/>
      <c r="BM178" s="80"/>
      <c r="BN178" s="80"/>
      <c r="BO178" s="80"/>
      <c r="BP178" s="80"/>
      <c r="BQ178" s="80"/>
      <c r="BR178" s="80"/>
      <c r="BS178" s="80"/>
      <c r="BT178" s="80"/>
      <c r="BU178" s="80"/>
      <c r="BV178" s="80"/>
      <c r="BW178" s="80"/>
      <c r="BX178" s="80"/>
      <c r="BY178" s="80"/>
      <c r="BZ178" s="80"/>
      <c r="CA178" s="80"/>
      <c r="CB178" s="80"/>
      <c r="CC178" s="80"/>
      <c r="CD178" s="80"/>
      <c r="CE178" s="80"/>
      <c r="CF178" s="80"/>
      <c r="CG178" s="80"/>
      <c r="CH178" s="80"/>
      <c r="CI178" s="80"/>
      <c r="CJ178" s="80"/>
      <c r="CK178" s="80"/>
      <c r="CL178" s="80"/>
      <c r="CM178" s="80"/>
      <c r="CN178" s="80"/>
      <c r="CO178" s="80"/>
      <c r="CP178" s="80"/>
      <c r="CQ178" s="80"/>
      <c r="CR178" s="80"/>
      <c r="CS178" s="80"/>
      <c r="CT178" s="80"/>
      <c r="CU178" s="80"/>
      <c r="CV178" s="80"/>
      <c r="CW178" s="80"/>
      <c r="CX178" s="80"/>
      <c r="CY178" s="80"/>
      <c r="CZ178" s="80"/>
      <c r="DA178" s="80"/>
      <c r="DB178" s="80"/>
      <c r="DC178" s="80"/>
      <c r="DD178" s="80"/>
      <c r="DE178" s="80"/>
      <c r="DF178" s="80"/>
      <c r="DG178" s="80"/>
      <c r="DH178" s="80"/>
      <c r="DI178" s="80"/>
      <c r="DJ178" s="80"/>
      <c r="DK178" s="80"/>
      <c r="DL178" s="80"/>
      <c r="DM178" s="80"/>
      <c r="DN178" s="80"/>
      <c r="DO178" s="80"/>
      <c r="DP178" s="80"/>
      <c r="DQ178" s="80"/>
      <c r="DR178" s="80"/>
      <c r="DS178" s="80"/>
      <c r="DT178" s="80"/>
    </row>
    <row r="179" ht="12.75" customHeight="1">
      <c r="A179" s="80"/>
      <c r="B179" s="80"/>
      <c r="C179" s="80"/>
      <c r="D179" s="80"/>
      <c r="E179" s="80"/>
      <c r="F179" s="80"/>
      <c r="G179" s="80"/>
      <c r="H179" s="80"/>
      <c r="I179" s="80"/>
      <c r="J179" s="80"/>
      <c r="K179" s="80"/>
      <c r="L179" s="80"/>
      <c r="M179" s="80"/>
      <c r="N179" s="80"/>
      <c r="O179" s="80"/>
      <c r="P179" s="80"/>
      <c r="Q179" s="80"/>
      <c r="R179" s="80"/>
      <c r="S179" s="80"/>
      <c r="T179" s="80"/>
      <c r="U179" s="80"/>
      <c r="V179" s="80"/>
      <c r="W179" s="80"/>
      <c r="X179" s="80"/>
      <c r="Y179" s="80"/>
      <c r="Z179" s="80"/>
      <c r="AA179" s="80"/>
      <c r="AB179" s="80"/>
      <c r="AC179" s="80"/>
      <c r="AD179" s="80"/>
      <c r="AE179" s="80"/>
      <c r="AF179" s="80"/>
      <c r="AG179" s="80"/>
      <c r="AH179" s="80"/>
      <c r="AI179" s="80"/>
      <c r="AJ179" s="80"/>
      <c r="AK179" s="80"/>
      <c r="AL179" s="80"/>
      <c r="AM179" s="80"/>
      <c r="AN179" s="80"/>
      <c r="AO179" s="80"/>
      <c r="AP179" s="80"/>
      <c r="AQ179" s="80"/>
      <c r="AR179" s="80"/>
      <c r="AS179" s="80"/>
      <c r="AT179" s="80"/>
      <c r="AU179" s="80"/>
      <c r="AV179" s="80"/>
      <c r="AW179" s="80"/>
      <c r="AX179" s="80"/>
      <c r="AY179" s="80"/>
      <c r="AZ179" s="80"/>
      <c r="BA179" s="80"/>
      <c r="BB179" s="80"/>
      <c r="BC179" s="80"/>
      <c r="BD179" s="80"/>
      <c r="BE179" s="80"/>
      <c r="BF179" s="80"/>
      <c r="BG179" s="80"/>
      <c r="BH179" s="80"/>
      <c r="BI179" s="80"/>
      <c r="BJ179" s="80"/>
      <c r="BK179" s="80"/>
      <c r="BL179" s="80"/>
      <c r="BM179" s="80"/>
      <c r="BN179" s="80"/>
      <c r="BO179" s="80"/>
      <c r="BP179" s="80"/>
      <c r="BQ179" s="80"/>
      <c r="BR179" s="80"/>
      <c r="BS179" s="80"/>
      <c r="BT179" s="80"/>
      <c r="BU179" s="80"/>
      <c r="BV179" s="80"/>
      <c r="BW179" s="80"/>
      <c r="BX179" s="80"/>
      <c r="BY179" s="80"/>
      <c r="BZ179" s="80"/>
      <c r="CA179" s="80"/>
      <c r="CB179" s="80"/>
      <c r="CC179" s="80"/>
      <c r="CD179" s="80"/>
      <c r="CE179" s="80"/>
      <c r="CF179" s="80"/>
      <c r="CG179" s="80"/>
      <c r="CH179" s="80"/>
      <c r="CI179" s="80"/>
      <c r="CJ179" s="80"/>
      <c r="CK179" s="80"/>
      <c r="CL179" s="80"/>
      <c r="CM179" s="80"/>
      <c r="CN179" s="80"/>
      <c r="CO179" s="80"/>
      <c r="CP179" s="80"/>
      <c r="CQ179" s="80"/>
      <c r="CR179" s="80"/>
      <c r="CS179" s="80"/>
      <c r="CT179" s="80"/>
      <c r="CU179" s="80"/>
      <c r="CV179" s="80"/>
      <c r="CW179" s="80"/>
      <c r="CX179" s="80"/>
      <c r="CY179" s="80"/>
      <c r="CZ179" s="80"/>
      <c r="DA179" s="80"/>
      <c r="DB179" s="80"/>
      <c r="DC179" s="80"/>
      <c r="DD179" s="80"/>
      <c r="DE179" s="80"/>
      <c r="DF179" s="80"/>
      <c r="DG179" s="80"/>
      <c r="DH179" s="80"/>
      <c r="DI179" s="80"/>
      <c r="DJ179" s="80"/>
      <c r="DK179" s="80"/>
      <c r="DL179" s="80"/>
      <c r="DM179" s="80"/>
      <c r="DN179" s="80"/>
      <c r="DO179" s="80"/>
      <c r="DP179" s="80"/>
      <c r="DQ179" s="80"/>
      <c r="DR179" s="80"/>
      <c r="DS179" s="80"/>
      <c r="DT179" s="80"/>
    </row>
    <row r="180" ht="12.75" customHeight="1">
      <c r="A180" s="80"/>
      <c r="B180" s="80"/>
      <c r="C180" s="80"/>
      <c r="D180" s="80"/>
      <c r="E180" s="80"/>
      <c r="F180" s="80"/>
      <c r="G180" s="80"/>
      <c r="H180" s="80"/>
      <c r="I180" s="80"/>
      <c r="J180" s="80"/>
      <c r="K180" s="80"/>
      <c r="L180" s="80"/>
      <c r="M180" s="80"/>
      <c r="N180" s="80"/>
      <c r="O180" s="80"/>
      <c r="P180" s="80"/>
      <c r="Q180" s="80"/>
      <c r="R180" s="80"/>
      <c r="S180" s="80"/>
      <c r="T180" s="80"/>
      <c r="U180" s="80"/>
      <c r="V180" s="80"/>
      <c r="W180" s="80"/>
      <c r="X180" s="80"/>
      <c r="Y180" s="80"/>
      <c r="Z180" s="80"/>
      <c r="AA180" s="80"/>
      <c r="AB180" s="80"/>
      <c r="AC180" s="80"/>
      <c r="AD180" s="80"/>
      <c r="AE180" s="80"/>
      <c r="AF180" s="80"/>
      <c r="AG180" s="80"/>
      <c r="AH180" s="80"/>
      <c r="AI180" s="80"/>
      <c r="AJ180" s="80"/>
      <c r="AK180" s="80"/>
      <c r="AL180" s="80"/>
      <c r="AM180" s="80"/>
      <c r="AN180" s="80"/>
      <c r="AO180" s="80"/>
      <c r="AP180" s="80"/>
      <c r="AQ180" s="80"/>
      <c r="AR180" s="80"/>
      <c r="AS180" s="80"/>
      <c r="AT180" s="80"/>
      <c r="AU180" s="80"/>
      <c r="AV180" s="80"/>
      <c r="AW180" s="80"/>
      <c r="AX180" s="80"/>
      <c r="AY180" s="80"/>
      <c r="AZ180" s="80"/>
      <c r="BA180" s="80"/>
      <c r="BB180" s="80"/>
      <c r="BC180" s="80"/>
      <c r="BD180" s="80"/>
      <c r="BE180" s="80"/>
      <c r="BF180" s="80"/>
      <c r="BG180" s="80"/>
      <c r="BH180" s="80"/>
      <c r="BI180" s="80"/>
      <c r="BJ180" s="80"/>
      <c r="BK180" s="80"/>
      <c r="BL180" s="80"/>
      <c r="BM180" s="80"/>
      <c r="BN180" s="80"/>
      <c r="BO180" s="80"/>
      <c r="BP180" s="80"/>
      <c r="BQ180" s="80"/>
      <c r="BR180" s="80"/>
      <c r="BS180" s="80"/>
      <c r="BT180" s="80"/>
      <c r="BU180" s="80"/>
      <c r="BV180" s="80"/>
      <c r="BW180" s="80"/>
      <c r="BX180" s="80"/>
      <c r="BY180" s="80"/>
      <c r="BZ180" s="80"/>
      <c r="CA180" s="80"/>
      <c r="CB180" s="80"/>
      <c r="CC180" s="80"/>
      <c r="CD180" s="80"/>
      <c r="CE180" s="80"/>
      <c r="CF180" s="80"/>
      <c r="CG180" s="80"/>
      <c r="CH180" s="80"/>
      <c r="CI180" s="80"/>
      <c r="CJ180" s="80"/>
      <c r="CK180" s="80"/>
      <c r="CL180" s="80"/>
      <c r="CM180" s="80"/>
      <c r="CN180" s="80"/>
      <c r="CO180" s="80"/>
      <c r="CP180" s="80"/>
      <c r="CQ180" s="80"/>
      <c r="CR180" s="80"/>
      <c r="CS180" s="80"/>
      <c r="CT180" s="80"/>
      <c r="CU180" s="80"/>
      <c r="CV180" s="80"/>
      <c r="CW180" s="80"/>
      <c r="CX180" s="80"/>
      <c r="CY180" s="80"/>
      <c r="CZ180" s="80"/>
      <c r="DA180" s="80"/>
      <c r="DB180" s="80"/>
      <c r="DC180" s="80"/>
      <c r="DD180" s="80"/>
      <c r="DE180" s="80"/>
      <c r="DF180" s="80"/>
      <c r="DG180" s="80"/>
      <c r="DH180" s="80"/>
      <c r="DI180" s="80"/>
      <c r="DJ180" s="80"/>
      <c r="DK180" s="80"/>
      <c r="DL180" s="80"/>
      <c r="DM180" s="80"/>
      <c r="DN180" s="80"/>
      <c r="DO180" s="80"/>
      <c r="DP180" s="80"/>
      <c r="DQ180" s="80"/>
      <c r="DR180" s="80"/>
      <c r="DS180" s="80"/>
      <c r="DT180" s="80"/>
    </row>
    <row r="181" ht="12.75" customHeight="1">
      <c r="A181" s="80"/>
      <c r="B181" s="80"/>
      <c r="C181" s="80"/>
      <c r="D181" s="80"/>
      <c r="E181" s="80"/>
      <c r="F181" s="80"/>
      <c r="G181" s="80"/>
      <c r="H181" s="80"/>
      <c r="I181" s="80"/>
      <c r="J181" s="80"/>
      <c r="K181" s="80"/>
      <c r="L181" s="80"/>
      <c r="M181" s="80"/>
      <c r="N181" s="80"/>
      <c r="O181" s="80"/>
      <c r="P181" s="80"/>
      <c r="Q181" s="80"/>
      <c r="R181" s="80"/>
      <c r="S181" s="80"/>
      <c r="T181" s="80"/>
      <c r="U181" s="80"/>
      <c r="V181" s="80"/>
      <c r="W181" s="80"/>
      <c r="X181" s="80"/>
      <c r="Y181" s="80"/>
      <c r="Z181" s="80"/>
      <c r="AA181" s="80"/>
      <c r="AB181" s="80"/>
      <c r="AC181" s="80"/>
      <c r="AD181" s="80"/>
      <c r="AE181" s="80"/>
      <c r="AF181" s="80"/>
      <c r="AG181" s="80"/>
      <c r="AH181" s="80"/>
      <c r="AI181" s="80"/>
      <c r="AJ181" s="80"/>
      <c r="AK181" s="80"/>
      <c r="AL181" s="80"/>
      <c r="AM181" s="80"/>
      <c r="AN181" s="80"/>
      <c r="AO181" s="80"/>
      <c r="AP181" s="80"/>
      <c r="AQ181" s="80"/>
      <c r="AR181" s="80"/>
      <c r="AS181" s="80"/>
      <c r="AT181" s="80"/>
      <c r="AU181" s="80"/>
      <c r="AV181" s="80"/>
      <c r="AW181" s="80"/>
      <c r="AX181" s="80"/>
      <c r="AY181" s="80"/>
      <c r="AZ181" s="80"/>
      <c r="BA181" s="80"/>
      <c r="BB181" s="80"/>
      <c r="BC181" s="80"/>
      <c r="BD181" s="80"/>
      <c r="BE181" s="80"/>
      <c r="BF181" s="80"/>
      <c r="BG181" s="80"/>
      <c r="BH181" s="80"/>
      <c r="BI181" s="80"/>
      <c r="BJ181" s="80"/>
      <c r="BK181" s="80"/>
      <c r="BL181" s="80"/>
      <c r="BM181" s="80"/>
      <c r="BN181" s="80"/>
      <c r="BO181" s="80"/>
      <c r="BP181" s="80"/>
      <c r="BQ181" s="80"/>
      <c r="BR181" s="80"/>
      <c r="BS181" s="80"/>
      <c r="BT181" s="80"/>
      <c r="BU181" s="80"/>
      <c r="BV181" s="80"/>
      <c r="BW181" s="80"/>
      <c r="BX181" s="80"/>
      <c r="BY181" s="80"/>
      <c r="BZ181" s="80"/>
      <c r="CA181" s="80"/>
      <c r="CB181" s="80"/>
      <c r="CC181" s="80"/>
      <c r="CD181" s="80"/>
      <c r="CE181" s="80"/>
      <c r="CF181" s="80"/>
      <c r="CG181" s="80"/>
      <c r="CH181" s="80"/>
      <c r="CI181" s="80"/>
      <c r="CJ181" s="80"/>
      <c r="CK181" s="80"/>
      <c r="CL181" s="80"/>
      <c r="CM181" s="80"/>
      <c r="CN181" s="80"/>
      <c r="CO181" s="80"/>
      <c r="CP181" s="80"/>
      <c r="CQ181" s="80"/>
      <c r="CR181" s="80"/>
      <c r="CS181" s="80"/>
      <c r="CT181" s="80"/>
      <c r="CU181" s="80"/>
      <c r="CV181" s="80"/>
      <c r="CW181" s="80"/>
      <c r="CX181" s="80"/>
      <c r="CY181" s="80"/>
      <c r="CZ181" s="80"/>
      <c r="DA181" s="80"/>
      <c r="DB181" s="80"/>
      <c r="DC181" s="80"/>
      <c r="DD181" s="80"/>
      <c r="DE181" s="80"/>
      <c r="DF181" s="80"/>
      <c r="DG181" s="80"/>
      <c r="DH181" s="80"/>
      <c r="DI181" s="80"/>
      <c r="DJ181" s="80"/>
      <c r="DK181" s="80"/>
      <c r="DL181" s="80"/>
      <c r="DM181" s="80"/>
      <c r="DN181" s="80"/>
      <c r="DO181" s="80"/>
      <c r="DP181" s="80"/>
      <c r="DQ181" s="80"/>
      <c r="DR181" s="80"/>
      <c r="DS181" s="80"/>
      <c r="DT181" s="80"/>
    </row>
    <row r="182" ht="12.75" customHeight="1">
      <c r="A182" s="80"/>
      <c r="B182" s="80"/>
      <c r="C182" s="80"/>
      <c r="D182" s="80"/>
      <c r="E182" s="80"/>
      <c r="F182" s="80"/>
      <c r="G182" s="80"/>
      <c r="H182" s="80"/>
      <c r="I182" s="80"/>
      <c r="J182" s="80"/>
      <c r="K182" s="80"/>
      <c r="L182" s="80"/>
      <c r="M182" s="80"/>
      <c r="N182" s="80"/>
      <c r="O182" s="80"/>
      <c r="P182" s="80"/>
      <c r="Q182" s="80"/>
      <c r="R182" s="80"/>
      <c r="S182" s="80"/>
      <c r="T182" s="80"/>
      <c r="U182" s="80"/>
      <c r="V182" s="80"/>
      <c r="W182" s="80"/>
      <c r="X182" s="80"/>
      <c r="Y182" s="80"/>
      <c r="Z182" s="80"/>
      <c r="AA182" s="80"/>
      <c r="AB182" s="80"/>
      <c r="AC182" s="80"/>
      <c r="AD182" s="80"/>
      <c r="AE182" s="80"/>
      <c r="AF182" s="80"/>
      <c r="AG182" s="80"/>
      <c r="AH182" s="80"/>
      <c r="AI182" s="80"/>
      <c r="AJ182" s="80"/>
      <c r="AK182" s="80"/>
      <c r="AL182" s="80"/>
      <c r="AM182" s="80"/>
      <c r="AN182" s="80"/>
      <c r="AO182" s="80"/>
      <c r="AP182" s="80"/>
      <c r="AQ182" s="80"/>
      <c r="AR182" s="80"/>
      <c r="AS182" s="80"/>
      <c r="AT182" s="80"/>
      <c r="AU182" s="80"/>
      <c r="AV182" s="80"/>
      <c r="AW182" s="80"/>
      <c r="AX182" s="80"/>
      <c r="AY182" s="80"/>
      <c r="AZ182" s="80"/>
      <c r="BA182" s="80"/>
      <c r="BB182" s="80"/>
      <c r="BC182" s="80"/>
      <c r="BD182" s="80"/>
      <c r="BE182" s="80"/>
      <c r="BF182" s="80"/>
      <c r="BG182" s="80"/>
      <c r="BH182" s="80"/>
      <c r="BI182" s="80"/>
      <c r="BJ182" s="80"/>
      <c r="BK182" s="80"/>
      <c r="BL182" s="80"/>
      <c r="BM182" s="80"/>
      <c r="BN182" s="80"/>
      <c r="BO182" s="80"/>
      <c r="BP182" s="80"/>
      <c r="BQ182" s="80"/>
      <c r="BR182" s="80"/>
      <c r="BS182" s="80"/>
      <c r="BT182" s="80"/>
      <c r="BU182" s="80"/>
      <c r="BV182" s="80"/>
      <c r="BW182" s="80"/>
      <c r="BX182" s="80"/>
      <c r="BY182" s="80"/>
      <c r="BZ182" s="80"/>
      <c r="CA182" s="80"/>
      <c r="CB182" s="80"/>
      <c r="CC182" s="80"/>
      <c r="CD182" s="80"/>
      <c r="CE182" s="80"/>
      <c r="CF182" s="80"/>
      <c r="CG182" s="80"/>
      <c r="CH182" s="80"/>
      <c r="CI182" s="80"/>
      <c r="CJ182" s="80"/>
      <c r="CK182" s="80"/>
      <c r="CL182" s="80"/>
      <c r="CM182" s="80"/>
      <c r="CN182" s="80"/>
      <c r="CO182" s="80"/>
      <c r="CP182" s="80"/>
      <c r="CQ182" s="80"/>
      <c r="CR182" s="80"/>
      <c r="CS182" s="80"/>
      <c r="CT182" s="80"/>
      <c r="CU182" s="80"/>
      <c r="CV182" s="80"/>
      <c r="CW182" s="80"/>
      <c r="CX182" s="80"/>
      <c r="CY182" s="80"/>
      <c r="CZ182" s="80"/>
      <c r="DA182" s="80"/>
      <c r="DB182" s="80"/>
      <c r="DC182" s="80"/>
      <c r="DD182" s="80"/>
      <c r="DE182" s="80"/>
      <c r="DF182" s="80"/>
      <c r="DG182" s="80"/>
      <c r="DH182" s="80"/>
      <c r="DI182" s="80"/>
      <c r="DJ182" s="80"/>
      <c r="DK182" s="80"/>
      <c r="DL182" s="80"/>
      <c r="DM182" s="80"/>
      <c r="DN182" s="80"/>
      <c r="DO182" s="80"/>
      <c r="DP182" s="80"/>
      <c r="DQ182" s="80"/>
      <c r="DR182" s="80"/>
      <c r="DS182" s="80"/>
      <c r="DT182" s="80"/>
    </row>
    <row r="183" ht="12.75" customHeight="1">
      <c r="A183" s="80"/>
      <c r="B183" s="80"/>
      <c r="C183" s="80"/>
      <c r="D183" s="80"/>
      <c r="E183" s="80"/>
      <c r="F183" s="80"/>
      <c r="G183" s="80"/>
      <c r="H183" s="80"/>
      <c r="I183" s="80"/>
      <c r="J183" s="80"/>
      <c r="K183" s="80"/>
      <c r="L183" s="80"/>
      <c r="M183" s="80"/>
      <c r="N183" s="80"/>
      <c r="O183" s="80"/>
      <c r="P183" s="80"/>
      <c r="Q183" s="80"/>
      <c r="R183" s="80"/>
      <c r="S183" s="80"/>
      <c r="T183" s="80"/>
      <c r="U183" s="80"/>
      <c r="V183" s="80"/>
      <c r="W183" s="80"/>
      <c r="X183" s="80"/>
      <c r="Y183" s="80"/>
      <c r="Z183" s="80"/>
      <c r="AA183" s="80"/>
      <c r="AB183" s="80"/>
      <c r="AC183" s="80"/>
      <c r="AD183" s="80"/>
      <c r="AE183" s="80"/>
      <c r="AF183" s="80"/>
      <c r="AG183" s="80"/>
      <c r="AH183" s="80"/>
      <c r="AI183" s="80"/>
      <c r="AJ183" s="80"/>
      <c r="AK183" s="80"/>
      <c r="AL183" s="80"/>
      <c r="AM183" s="80"/>
      <c r="AN183" s="80"/>
      <c r="AO183" s="80"/>
      <c r="AP183" s="80"/>
      <c r="AQ183" s="80"/>
      <c r="AR183" s="80"/>
      <c r="AS183" s="80"/>
      <c r="AT183" s="80"/>
      <c r="AU183" s="80"/>
      <c r="AV183" s="80"/>
      <c r="AW183" s="80"/>
      <c r="AX183" s="80"/>
      <c r="AY183" s="80"/>
      <c r="AZ183" s="80"/>
      <c r="BA183" s="80"/>
      <c r="BB183" s="80"/>
      <c r="BC183" s="80"/>
      <c r="BD183" s="80"/>
      <c r="BE183" s="80"/>
      <c r="BF183" s="80"/>
      <c r="BG183" s="80"/>
      <c r="BH183" s="80"/>
      <c r="BI183" s="80"/>
      <c r="BJ183" s="80"/>
      <c r="BK183" s="80"/>
      <c r="BL183" s="80"/>
      <c r="BM183" s="80"/>
      <c r="BN183" s="80"/>
      <c r="BO183" s="80"/>
      <c r="BP183" s="80"/>
      <c r="BQ183" s="80"/>
      <c r="BR183" s="80"/>
      <c r="BS183" s="80"/>
      <c r="BT183" s="80"/>
      <c r="BU183" s="80"/>
      <c r="BV183" s="80"/>
      <c r="BW183" s="80"/>
      <c r="BX183" s="80"/>
      <c r="BY183" s="80"/>
      <c r="BZ183" s="80"/>
      <c r="CA183" s="80"/>
      <c r="CB183" s="80"/>
      <c r="CC183" s="80"/>
      <c r="CD183" s="80"/>
      <c r="CE183" s="80"/>
      <c r="CF183" s="80"/>
      <c r="CG183" s="80"/>
      <c r="CH183" s="80"/>
      <c r="CI183" s="80"/>
      <c r="CJ183" s="80"/>
      <c r="CK183" s="80"/>
      <c r="CL183" s="80"/>
      <c r="CM183" s="80"/>
      <c r="CN183" s="80"/>
      <c r="CO183" s="80"/>
      <c r="CP183" s="80"/>
      <c r="CQ183" s="80"/>
      <c r="CR183" s="80"/>
      <c r="CS183" s="80"/>
      <c r="CT183" s="80"/>
      <c r="CU183" s="80"/>
      <c r="CV183" s="80"/>
      <c r="CW183" s="80"/>
      <c r="CX183" s="80"/>
      <c r="CY183" s="80"/>
      <c r="CZ183" s="80"/>
      <c r="DA183" s="80"/>
      <c r="DB183" s="80"/>
      <c r="DC183" s="80"/>
      <c r="DD183" s="80"/>
      <c r="DE183" s="80"/>
      <c r="DF183" s="80"/>
      <c r="DG183" s="80"/>
      <c r="DH183" s="80"/>
      <c r="DI183" s="80"/>
      <c r="DJ183" s="80"/>
      <c r="DK183" s="80"/>
      <c r="DL183" s="80"/>
      <c r="DM183" s="80"/>
      <c r="DN183" s="80"/>
      <c r="DO183" s="80"/>
      <c r="DP183" s="80"/>
      <c r="DQ183" s="80"/>
      <c r="DR183" s="80"/>
      <c r="DS183" s="80"/>
      <c r="DT183" s="80"/>
    </row>
    <row r="184" ht="12.75" customHeight="1">
      <c r="A184" s="80"/>
      <c r="B184" s="80"/>
      <c r="C184" s="80"/>
      <c r="D184" s="80"/>
      <c r="E184" s="80"/>
      <c r="F184" s="80"/>
      <c r="G184" s="80"/>
      <c r="H184" s="80"/>
      <c r="I184" s="80"/>
      <c r="J184" s="80"/>
      <c r="K184" s="80"/>
      <c r="L184" s="80"/>
      <c r="M184" s="80"/>
      <c r="N184" s="80"/>
      <c r="O184" s="80"/>
      <c r="P184" s="80"/>
      <c r="Q184" s="80"/>
      <c r="R184" s="80"/>
      <c r="S184" s="80"/>
      <c r="T184" s="80"/>
      <c r="U184" s="80"/>
      <c r="V184" s="80"/>
      <c r="W184" s="80"/>
      <c r="X184" s="80"/>
      <c r="Y184" s="80"/>
      <c r="Z184" s="80"/>
      <c r="AA184" s="80"/>
      <c r="AB184" s="80"/>
      <c r="AC184" s="80"/>
      <c r="AD184" s="80"/>
      <c r="AE184" s="80"/>
      <c r="AF184" s="80"/>
      <c r="AG184" s="80"/>
      <c r="AH184" s="80"/>
      <c r="AI184" s="80"/>
      <c r="AJ184" s="80"/>
      <c r="AK184" s="80"/>
      <c r="AL184" s="80"/>
      <c r="AM184" s="80"/>
      <c r="AN184" s="80"/>
      <c r="AO184" s="80"/>
      <c r="AP184" s="80"/>
      <c r="AQ184" s="80"/>
      <c r="AR184" s="80"/>
      <c r="AS184" s="80"/>
      <c r="AT184" s="80"/>
      <c r="AU184" s="80"/>
      <c r="AV184" s="80"/>
      <c r="AW184" s="80"/>
      <c r="AX184" s="80"/>
      <c r="AY184" s="80"/>
      <c r="AZ184" s="80"/>
      <c r="BA184" s="80"/>
      <c r="BB184" s="80"/>
      <c r="BC184" s="80"/>
      <c r="BD184" s="80"/>
      <c r="BE184" s="80"/>
      <c r="BF184" s="80"/>
      <c r="BG184" s="80"/>
      <c r="BH184" s="80"/>
      <c r="BI184" s="80"/>
      <c r="BJ184" s="80"/>
      <c r="BK184" s="80"/>
      <c r="BL184" s="80"/>
      <c r="BM184" s="80"/>
      <c r="BN184" s="80"/>
      <c r="BO184" s="80"/>
      <c r="BP184" s="80"/>
      <c r="BQ184" s="80"/>
      <c r="BR184" s="80"/>
      <c r="BS184" s="80"/>
      <c r="BT184" s="80"/>
      <c r="BU184" s="80"/>
      <c r="BV184" s="80"/>
      <c r="BW184" s="80"/>
      <c r="BX184" s="80"/>
      <c r="BY184" s="80"/>
      <c r="BZ184" s="80"/>
      <c r="CA184" s="80"/>
      <c r="CB184" s="80"/>
      <c r="CC184" s="80"/>
      <c r="CD184" s="80"/>
      <c r="CE184" s="80"/>
      <c r="CF184" s="80"/>
      <c r="CG184" s="80"/>
      <c r="CH184" s="80"/>
      <c r="CI184" s="80"/>
      <c r="CJ184" s="80"/>
      <c r="CK184" s="80"/>
      <c r="CL184" s="80"/>
      <c r="CM184" s="80"/>
      <c r="CN184" s="80"/>
      <c r="CO184" s="80"/>
      <c r="CP184" s="80"/>
      <c r="CQ184" s="80"/>
      <c r="CR184" s="80"/>
      <c r="CS184" s="80"/>
      <c r="CT184" s="80"/>
      <c r="CU184" s="80"/>
      <c r="CV184" s="80"/>
      <c r="CW184" s="80"/>
      <c r="CX184" s="80"/>
      <c r="CY184" s="80"/>
      <c r="CZ184" s="80"/>
      <c r="DA184" s="80"/>
      <c r="DB184" s="80"/>
      <c r="DC184" s="80"/>
      <c r="DD184" s="80"/>
      <c r="DE184" s="80"/>
      <c r="DF184" s="80"/>
      <c r="DG184" s="80"/>
      <c r="DH184" s="80"/>
      <c r="DI184" s="80"/>
      <c r="DJ184" s="80"/>
      <c r="DK184" s="80"/>
      <c r="DL184" s="80"/>
      <c r="DM184" s="80"/>
      <c r="DN184" s="80"/>
      <c r="DO184" s="80"/>
      <c r="DP184" s="80"/>
      <c r="DQ184" s="80"/>
      <c r="DR184" s="80"/>
      <c r="DS184" s="80"/>
      <c r="DT184" s="80"/>
    </row>
    <row r="185" ht="12.75" customHeight="1">
      <c r="A185" s="80"/>
      <c r="B185" s="80"/>
      <c r="C185" s="80"/>
      <c r="D185" s="80"/>
      <c r="E185" s="80"/>
      <c r="F185" s="80"/>
      <c r="G185" s="80"/>
      <c r="H185" s="80"/>
      <c r="I185" s="80"/>
      <c r="J185" s="80"/>
      <c r="K185" s="80"/>
      <c r="L185" s="80"/>
      <c r="M185" s="80"/>
      <c r="N185" s="80"/>
      <c r="O185" s="80"/>
      <c r="P185" s="80"/>
      <c r="Q185" s="80"/>
      <c r="R185" s="80"/>
      <c r="S185" s="80"/>
      <c r="T185" s="80"/>
      <c r="U185" s="80"/>
      <c r="V185" s="80"/>
      <c r="W185" s="80"/>
      <c r="X185" s="80"/>
      <c r="Y185" s="80"/>
      <c r="Z185" s="80"/>
      <c r="AA185" s="80"/>
      <c r="AB185" s="80"/>
      <c r="AC185" s="80"/>
      <c r="AD185" s="80"/>
      <c r="AE185" s="80"/>
      <c r="AF185" s="80"/>
      <c r="AG185" s="80"/>
      <c r="AH185" s="80"/>
      <c r="AI185" s="80"/>
      <c r="AJ185" s="80"/>
      <c r="AK185" s="80"/>
      <c r="AL185" s="80"/>
      <c r="AM185" s="80"/>
      <c r="AN185" s="80"/>
      <c r="AO185" s="80"/>
      <c r="AP185" s="80"/>
      <c r="AQ185" s="80"/>
      <c r="AR185" s="80"/>
      <c r="AS185" s="80"/>
      <c r="AT185" s="80"/>
      <c r="AU185" s="80"/>
      <c r="AV185" s="80"/>
      <c r="AW185" s="80"/>
      <c r="AX185" s="80"/>
      <c r="AY185" s="80"/>
      <c r="AZ185" s="80"/>
      <c r="BA185" s="80"/>
      <c r="BB185" s="80"/>
      <c r="BC185" s="80"/>
      <c r="BD185" s="80"/>
      <c r="BE185" s="80"/>
      <c r="BF185" s="80"/>
      <c r="BG185" s="80"/>
      <c r="BH185" s="80"/>
      <c r="BI185" s="80"/>
      <c r="BJ185" s="80"/>
      <c r="BK185" s="80"/>
      <c r="BL185" s="80"/>
      <c r="BM185" s="80"/>
      <c r="BN185" s="80"/>
      <c r="BO185" s="80"/>
      <c r="BP185" s="80"/>
      <c r="BQ185" s="80"/>
      <c r="BR185" s="80"/>
      <c r="BS185" s="80"/>
      <c r="BT185" s="80"/>
      <c r="BU185" s="80"/>
      <c r="BV185" s="80"/>
      <c r="BW185" s="80"/>
      <c r="BX185" s="80"/>
      <c r="BY185" s="80"/>
      <c r="BZ185" s="80"/>
      <c r="CA185" s="80"/>
      <c r="CB185" s="80"/>
      <c r="CC185" s="80"/>
      <c r="CD185" s="80"/>
      <c r="CE185" s="80"/>
      <c r="CF185" s="80"/>
      <c r="CG185" s="80"/>
      <c r="CH185" s="80"/>
      <c r="CI185" s="80"/>
      <c r="CJ185" s="80"/>
      <c r="CK185" s="80"/>
      <c r="CL185" s="80"/>
      <c r="CM185" s="80"/>
      <c r="CN185" s="80"/>
      <c r="CO185" s="80"/>
      <c r="CP185" s="80"/>
      <c r="CQ185" s="80"/>
      <c r="CR185" s="80"/>
      <c r="CS185" s="80"/>
      <c r="CT185" s="80"/>
      <c r="CU185" s="80"/>
      <c r="CV185" s="80"/>
      <c r="CW185" s="80"/>
      <c r="CX185" s="80"/>
      <c r="CY185" s="80"/>
      <c r="CZ185" s="80"/>
      <c r="DA185" s="80"/>
      <c r="DB185" s="80"/>
      <c r="DC185" s="80"/>
      <c r="DD185" s="80"/>
      <c r="DE185" s="80"/>
      <c r="DF185" s="80"/>
      <c r="DG185" s="80"/>
      <c r="DH185" s="80"/>
      <c r="DI185" s="80"/>
      <c r="DJ185" s="80"/>
      <c r="DK185" s="80"/>
      <c r="DL185" s="80"/>
      <c r="DM185" s="80"/>
      <c r="DN185" s="80"/>
      <c r="DO185" s="80"/>
      <c r="DP185" s="80"/>
      <c r="DQ185" s="80"/>
      <c r="DR185" s="80"/>
      <c r="DS185" s="80"/>
      <c r="DT185" s="80"/>
    </row>
    <row r="186" ht="12.75" customHeight="1">
      <c r="A186" s="80"/>
      <c r="B186" s="80"/>
      <c r="C186" s="80"/>
      <c r="D186" s="80"/>
      <c r="E186" s="80"/>
      <c r="F186" s="80"/>
      <c r="G186" s="80"/>
      <c r="H186" s="80"/>
      <c r="I186" s="80"/>
      <c r="J186" s="80"/>
      <c r="K186" s="80"/>
      <c r="L186" s="80"/>
      <c r="M186" s="80"/>
      <c r="N186" s="80"/>
      <c r="O186" s="80"/>
      <c r="P186" s="80"/>
      <c r="Q186" s="80"/>
      <c r="R186" s="80"/>
      <c r="S186" s="80"/>
      <c r="T186" s="80"/>
      <c r="U186" s="80"/>
      <c r="V186" s="80"/>
      <c r="W186" s="80"/>
      <c r="X186" s="80"/>
      <c r="Y186" s="80"/>
      <c r="Z186" s="80"/>
      <c r="AA186" s="80"/>
      <c r="AB186" s="80"/>
      <c r="AC186" s="80"/>
      <c r="AD186" s="80"/>
      <c r="AE186" s="80"/>
      <c r="AF186" s="80"/>
      <c r="AG186" s="80"/>
      <c r="AH186" s="80"/>
      <c r="AI186" s="80"/>
      <c r="AJ186" s="80"/>
      <c r="AK186" s="80"/>
      <c r="AL186" s="80"/>
      <c r="AM186" s="80"/>
      <c r="AN186" s="80"/>
      <c r="AO186" s="80"/>
      <c r="AP186" s="80"/>
      <c r="AQ186" s="80"/>
      <c r="AR186" s="80"/>
      <c r="AS186" s="80"/>
      <c r="AT186" s="80"/>
      <c r="AU186" s="80"/>
      <c r="AV186" s="80"/>
      <c r="AW186" s="80"/>
      <c r="AX186" s="80"/>
      <c r="AY186" s="80"/>
      <c r="AZ186" s="80"/>
      <c r="BA186" s="80"/>
      <c r="BB186" s="80"/>
      <c r="BC186" s="80"/>
      <c r="BD186" s="80"/>
      <c r="BE186" s="80"/>
      <c r="BF186" s="80"/>
      <c r="BG186" s="80"/>
      <c r="BH186" s="80"/>
      <c r="BI186" s="80"/>
      <c r="BJ186" s="80"/>
      <c r="BK186" s="80"/>
      <c r="BL186" s="80"/>
      <c r="BM186" s="80"/>
      <c r="BN186" s="80"/>
      <c r="BO186" s="80"/>
      <c r="BP186" s="80"/>
      <c r="BQ186" s="80"/>
      <c r="BR186" s="80"/>
      <c r="BS186" s="80"/>
      <c r="BT186" s="80"/>
      <c r="BU186" s="80"/>
      <c r="BV186" s="80"/>
      <c r="BW186" s="80"/>
      <c r="BX186" s="80"/>
      <c r="BY186" s="80"/>
      <c r="BZ186" s="80"/>
      <c r="CA186" s="80"/>
      <c r="CB186" s="80"/>
      <c r="CC186" s="80"/>
      <c r="CD186" s="80"/>
      <c r="CE186" s="80"/>
      <c r="CF186" s="80"/>
      <c r="CG186" s="80"/>
      <c r="CH186" s="80"/>
      <c r="CI186" s="80"/>
      <c r="CJ186" s="80"/>
      <c r="CK186" s="80"/>
      <c r="CL186" s="80"/>
      <c r="CM186" s="80"/>
      <c r="CN186" s="80"/>
      <c r="CO186" s="80"/>
      <c r="CP186" s="80"/>
      <c r="CQ186" s="80"/>
      <c r="CR186" s="80"/>
      <c r="CS186" s="80"/>
      <c r="CT186" s="80"/>
      <c r="CU186" s="80"/>
      <c r="CV186" s="80"/>
      <c r="CW186" s="80"/>
      <c r="CX186" s="80"/>
      <c r="CY186" s="80"/>
      <c r="CZ186" s="80"/>
      <c r="DA186" s="80"/>
      <c r="DB186" s="80"/>
      <c r="DC186" s="80"/>
      <c r="DD186" s="80"/>
      <c r="DE186" s="80"/>
      <c r="DF186" s="80"/>
      <c r="DG186" s="80"/>
      <c r="DH186" s="80"/>
      <c r="DI186" s="80"/>
      <c r="DJ186" s="80"/>
      <c r="DK186" s="80"/>
      <c r="DL186" s="80"/>
      <c r="DM186" s="80"/>
      <c r="DN186" s="80"/>
      <c r="DO186" s="80"/>
      <c r="DP186" s="80"/>
      <c r="DQ186" s="80"/>
      <c r="DR186" s="80"/>
      <c r="DS186" s="80"/>
      <c r="DT186" s="80"/>
    </row>
    <row r="187" ht="12.75" customHeight="1">
      <c r="A187" s="80"/>
      <c r="B187" s="80"/>
      <c r="C187" s="80"/>
      <c r="D187" s="80"/>
      <c r="E187" s="80"/>
      <c r="F187" s="80"/>
      <c r="G187" s="80"/>
      <c r="H187" s="80"/>
      <c r="I187" s="80"/>
      <c r="J187" s="80"/>
      <c r="K187" s="80"/>
      <c r="L187" s="80"/>
      <c r="M187" s="80"/>
      <c r="N187" s="80"/>
      <c r="O187" s="80"/>
      <c r="P187" s="80"/>
      <c r="Q187" s="80"/>
      <c r="R187" s="80"/>
      <c r="S187" s="80"/>
      <c r="T187" s="80"/>
      <c r="U187" s="80"/>
      <c r="V187" s="80"/>
      <c r="W187" s="80"/>
      <c r="X187" s="80"/>
      <c r="Y187" s="80"/>
      <c r="Z187" s="80"/>
      <c r="AA187" s="80"/>
      <c r="AB187" s="80"/>
      <c r="AC187" s="80"/>
      <c r="AD187" s="80"/>
      <c r="AE187" s="80"/>
      <c r="AF187" s="80"/>
      <c r="AG187" s="80"/>
      <c r="AH187" s="80"/>
      <c r="AI187" s="80"/>
      <c r="AJ187" s="80"/>
      <c r="AK187" s="80"/>
      <c r="AL187" s="80"/>
      <c r="AM187" s="80"/>
      <c r="AN187" s="80"/>
      <c r="AO187" s="80"/>
      <c r="AP187" s="80"/>
      <c r="AQ187" s="80"/>
      <c r="AR187" s="80"/>
      <c r="AS187" s="80"/>
      <c r="AT187" s="80"/>
      <c r="AU187" s="80"/>
      <c r="AV187" s="80"/>
      <c r="AW187" s="80"/>
      <c r="AX187" s="80"/>
      <c r="AY187" s="80"/>
      <c r="AZ187" s="80"/>
      <c r="BA187" s="80"/>
      <c r="BB187" s="80"/>
      <c r="BC187" s="80"/>
      <c r="BD187" s="80"/>
      <c r="BE187" s="80"/>
      <c r="BF187" s="80"/>
      <c r="BG187" s="80"/>
      <c r="BH187" s="80"/>
      <c r="BI187" s="80"/>
      <c r="BJ187" s="80"/>
      <c r="BK187" s="80"/>
      <c r="BL187" s="80"/>
      <c r="BM187" s="80"/>
      <c r="BN187" s="80"/>
      <c r="BO187" s="80"/>
      <c r="BP187" s="80"/>
      <c r="BQ187" s="80"/>
      <c r="BR187" s="80"/>
      <c r="BS187" s="80"/>
      <c r="BT187" s="80"/>
      <c r="BU187" s="80"/>
      <c r="BV187" s="80"/>
      <c r="BW187" s="80"/>
      <c r="BX187" s="80"/>
      <c r="BY187" s="80"/>
      <c r="BZ187" s="80"/>
      <c r="CA187" s="80"/>
      <c r="CB187" s="80"/>
      <c r="CC187" s="80"/>
      <c r="CD187" s="80"/>
      <c r="CE187" s="80"/>
      <c r="CF187" s="80"/>
      <c r="CG187" s="80"/>
      <c r="CH187" s="80"/>
      <c r="CI187" s="80"/>
      <c r="CJ187" s="80"/>
      <c r="CK187" s="80"/>
      <c r="CL187" s="80"/>
      <c r="CM187" s="80"/>
      <c r="CN187" s="80"/>
      <c r="CO187" s="80"/>
      <c r="CP187" s="80"/>
      <c r="CQ187" s="80"/>
      <c r="CR187" s="80"/>
      <c r="CS187" s="80"/>
      <c r="CT187" s="80"/>
      <c r="CU187" s="80"/>
      <c r="CV187" s="80"/>
      <c r="CW187" s="80"/>
      <c r="CX187" s="80"/>
      <c r="CY187" s="80"/>
      <c r="CZ187" s="80"/>
      <c r="DA187" s="80"/>
      <c r="DB187" s="80"/>
      <c r="DC187" s="80"/>
      <c r="DD187" s="80"/>
      <c r="DE187" s="80"/>
      <c r="DF187" s="80"/>
      <c r="DG187" s="80"/>
      <c r="DH187" s="80"/>
      <c r="DI187" s="80"/>
      <c r="DJ187" s="80"/>
      <c r="DK187" s="80"/>
      <c r="DL187" s="80"/>
      <c r="DM187" s="80"/>
      <c r="DN187" s="80"/>
      <c r="DO187" s="80"/>
      <c r="DP187" s="80"/>
      <c r="DQ187" s="80"/>
      <c r="DR187" s="80"/>
      <c r="DS187" s="80"/>
      <c r="DT187" s="80"/>
    </row>
    <row r="188" ht="12.75" customHeight="1">
      <c r="A188" s="80"/>
      <c r="B188" s="80"/>
      <c r="C188" s="80"/>
      <c r="D188" s="80"/>
      <c r="E188" s="80"/>
      <c r="F188" s="80"/>
      <c r="G188" s="80"/>
      <c r="H188" s="80"/>
      <c r="I188" s="80"/>
      <c r="J188" s="80"/>
      <c r="K188" s="80"/>
      <c r="L188" s="80"/>
      <c r="M188" s="80"/>
      <c r="N188" s="80"/>
      <c r="O188" s="80"/>
      <c r="P188" s="80"/>
      <c r="Q188" s="80"/>
      <c r="R188" s="80"/>
      <c r="S188" s="80"/>
      <c r="T188" s="80"/>
      <c r="U188" s="80"/>
      <c r="V188" s="80"/>
      <c r="W188" s="80"/>
      <c r="X188" s="80"/>
      <c r="Y188" s="80"/>
      <c r="Z188" s="80"/>
      <c r="AA188" s="80"/>
      <c r="AB188" s="80"/>
      <c r="AC188" s="80"/>
      <c r="AD188" s="80"/>
      <c r="AE188" s="80"/>
      <c r="AF188" s="80"/>
      <c r="AG188" s="80"/>
      <c r="AH188" s="80"/>
      <c r="AI188" s="80"/>
      <c r="AJ188" s="80"/>
      <c r="AK188" s="80"/>
      <c r="AL188" s="80"/>
      <c r="AM188" s="80"/>
      <c r="AN188" s="80"/>
      <c r="AO188" s="80"/>
      <c r="AP188" s="80"/>
      <c r="AQ188" s="80"/>
      <c r="AR188" s="80"/>
      <c r="AS188" s="80"/>
      <c r="AT188" s="80"/>
      <c r="AU188" s="80"/>
      <c r="AV188" s="80"/>
      <c r="AW188" s="80"/>
      <c r="AX188" s="80"/>
      <c r="AY188" s="80"/>
      <c r="AZ188" s="80"/>
      <c r="BA188" s="80"/>
      <c r="BB188" s="80"/>
      <c r="BC188" s="80"/>
      <c r="BD188" s="80"/>
      <c r="BE188" s="80"/>
      <c r="BF188" s="80"/>
      <c r="BG188" s="80"/>
      <c r="BH188" s="80"/>
      <c r="BI188" s="80"/>
      <c r="BJ188" s="80"/>
      <c r="BK188" s="80"/>
      <c r="BL188" s="80"/>
      <c r="BM188" s="80"/>
      <c r="BN188" s="80"/>
      <c r="BO188" s="80"/>
      <c r="BP188" s="80"/>
      <c r="BQ188" s="80"/>
      <c r="BR188" s="80"/>
      <c r="BS188" s="80"/>
      <c r="BT188" s="80"/>
      <c r="BU188" s="80"/>
      <c r="BV188" s="80"/>
      <c r="BW188" s="80"/>
      <c r="BX188" s="80"/>
      <c r="BY188" s="80"/>
      <c r="BZ188" s="80"/>
      <c r="CA188" s="80"/>
      <c r="CB188" s="80"/>
      <c r="CC188" s="80"/>
      <c r="CD188" s="80"/>
      <c r="CE188" s="80"/>
      <c r="CF188" s="80"/>
      <c r="CG188" s="80"/>
      <c r="CH188" s="80"/>
      <c r="CI188" s="80"/>
      <c r="CJ188" s="80"/>
      <c r="CK188" s="80"/>
      <c r="CL188" s="80"/>
      <c r="CM188" s="80"/>
      <c r="CN188" s="80"/>
      <c r="CO188" s="80"/>
      <c r="CP188" s="80"/>
      <c r="CQ188" s="80"/>
      <c r="CR188" s="80"/>
      <c r="CS188" s="80"/>
      <c r="CT188" s="80"/>
      <c r="CU188" s="80"/>
      <c r="CV188" s="80"/>
      <c r="CW188" s="80"/>
      <c r="CX188" s="80"/>
      <c r="CY188" s="80"/>
      <c r="CZ188" s="80"/>
      <c r="DA188" s="80"/>
      <c r="DB188" s="80"/>
      <c r="DC188" s="80"/>
      <c r="DD188" s="80"/>
      <c r="DE188" s="80"/>
      <c r="DF188" s="80"/>
      <c r="DG188" s="80"/>
      <c r="DH188" s="80"/>
      <c r="DI188" s="80"/>
      <c r="DJ188" s="80"/>
      <c r="DK188" s="80"/>
      <c r="DL188" s="80"/>
      <c r="DM188" s="80"/>
      <c r="DN188" s="80"/>
      <c r="DO188" s="80"/>
      <c r="DP188" s="80"/>
      <c r="DQ188" s="80"/>
      <c r="DR188" s="80"/>
      <c r="DS188" s="80"/>
      <c r="DT188" s="80"/>
    </row>
    <row r="189" ht="12.75" customHeight="1">
      <c r="A189" s="80"/>
      <c r="B189" s="80"/>
      <c r="C189" s="80"/>
      <c r="D189" s="80"/>
      <c r="E189" s="80"/>
      <c r="F189" s="80"/>
      <c r="G189" s="80"/>
      <c r="H189" s="80"/>
      <c r="I189" s="80"/>
      <c r="J189" s="80"/>
      <c r="K189" s="80"/>
      <c r="L189" s="80"/>
      <c r="M189" s="80"/>
      <c r="N189" s="80"/>
      <c r="O189" s="80"/>
      <c r="P189" s="80"/>
      <c r="Q189" s="80"/>
      <c r="R189" s="80"/>
      <c r="S189" s="80"/>
      <c r="T189" s="80"/>
      <c r="U189" s="80"/>
      <c r="V189" s="80"/>
      <c r="W189" s="80"/>
      <c r="X189" s="80"/>
      <c r="Y189" s="80"/>
      <c r="Z189" s="80"/>
      <c r="AA189" s="80"/>
      <c r="AB189" s="80"/>
      <c r="AC189" s="80"/>
      <c r="AD189" s="80"/>
      <c r="AE189" s="80"/>
      <c r="AF189" s="80"/>
      <c r="AG189" s="80"/>
      <c r="AH189" s="80"/>
      <c r="AI189" s="80"/>
      <c r="AJ189" s="80"/>
      <c r="AK189" s="80"/>
      <c r="AL189" s="80"/>
      <c r="AM189" s="80"/>
      <c r="AN189" s="80"/>
      <c r="AO189" s="80"/>
      <c r="AP189" s="80"/>
      <c r="AQ189" s="80"/>
      <c r="AR189" s="80"/>
      <c r="AS189" s="80"/>
      <c r="AT189" s="80"/>
      <c r="AU189" s="80"/>
      <c r="AV189" s="80"/>
      <c r="AW189" s="80"/>
      <c r="AX189" s="80"/>
      <c r="AY189" s="80"/>
      <c r="AZ189" s="80"/>
      <c r="BA189" s="80"/>
      <c r="BB189" s="80"/>
      <c r="BC189" s="80"/>
      <c r="BD189" s="80"/>
      <c r="BE189" s="80"/>
      <c r="BF189" s="80"/>
      <c r="BG189" s="80"/>
      <c r="BH189" s="80"/>
      <c r="BI189" s="80"/>
      <c r="BJ189" s="80"/>
      <c r="BK189" s="80"/>
      <c r="BL189" s="80"/>
      <c r="BM189" s="80"/>
      <c r="BN189" s="80"/>
      <c r="BO189" s="80"/>
      <c r="BP189" s="80"/>
      <c r="BQ189" s="80"/>
      <c r="BR189" s="80"/>
      <c r="BS189" s="80"/>
      <c r="BT189" s="80"/>
      <c r="BU189" s="80"/>
      <c r="BV189" s="80"/>
      <c r="BW189" s="80"/>
      <c r="BX189" s="80"/>
      <c r="BY189" s="80"/>
      <c r="BZ189" s="80"/>
      <c r="CA189" s="80"/>
      <c r="CB189" s="80"/>
      <c r="CC189" s="80"/>
      <c r="CD189" s="80"/>
      <c r="CE189" s="80"/>
      <c r="CF189" s="80"/>
      <c r="CG189" s="80"/>
      <c r="CH189" s="80"/>
      <c r="CI189" s="80"/>
      <c r="CJ189" s="80"/>
      <c r="CK189" s="80"/>
      <c r="CL189" s="80"/>
      <c r="CM189" s="80"/>
      <c r="CN189" s="80"/>
      <c r="CO189" s="80"/>
      <c r="CP189" s="80"/>
      <c r="CQ189" s="80"/>
      <c r="CR189" s="80"/>
      <c r="CS189" s="80"/>
      <c r="CT189" s="80"/>
      <c r="CU189" s="80"/>
      <c r="CV189" s="80"/>
      <c r="CW189" s="80"/>
      <c r="CX189" s="80"/>
      <c r="CY189" s="80"/>
      <c r="CZ189" s="80"/>
      <c r="DA189" s="80"/>
      <c r="DB189" s="80"/>
      <c r="DC189" s="80"/>
      <c r="DD189" s="80"/>
      <c r="DE189" s="80"/>
      <c r="DF189" s="80"/>
      <c r="DG189" s="80"/>
      <c r="DH189" s="80"/>
      <c r="DI189" s="80"/>
      <c r="DJ189" s="80"/>
      <c r="DK189" s="80"/>
      <c r="DL189" s="80"/>
      <c r="DM189" s="80"/>
      <c r="DN189" s="80"/>
      <c r="DO189" s="80"/>
      <c r="DP189" s="80"/>
      <c r="DQ189" s="80"/>
      <c r="DR189" s="80"/>
      <c r="DS189" s="80"/>
      <c r="DT189" s="80"/>
    </row>
    <row r="190" ht="12.75" customHeight="1">
      <c r="A190" s="80"/>
      <c r="B190" s="80"/>
      <c r="C190" s="80"/>
      <c r="D190" s="80"/>
      <c r="E190" s="80"/>
      <c r="F190" s="80"/>
      <c r="G190" s="80"/>
      <c r="H190" s="80"/>
      <c r="I190" s="80"/>
      <c r="J190" s="80"/>
      <c r="K190" s="80"/>
      <c r="L190" s="80"/>
      <c r="M190" s="80"/>
      <c r="N190" s="80"/>
      <c r="O190" s="80"/>
      <c r="P190" s="80"/>
      <c r="Q190" s="80"/>
      <c r="R190" s="80"/>
      <c r="S190" s="80"/>
      <c r="T190" s="80"/>
      <c r="U190" s="80"/>
      <c r="V190" s="80"/>
      <c r="W190" s="80"/>
      <c r="X190" s="80"/>
      <c r="Y190" s="80"/>
      <c r="Z190" s="80"/>
      <c r="AA190" s="80"/>
      <c r="AB190" s="80"/>
      <c r="AC190" s="80"/>
      <c r="AD190" s="80"/>
      <c r="AE190" s="80"/>
      <c r="AF190" s="80"/>
      <c r="AG190" s="80"/>
      <c r="AH190" s="80"/>
      <c r="AI190" s="80"/>
      <c r="AJ190" s="80"/>
      <c r="AK190" s="80"/>
      <c r="AL190" s="80"/>
      <c r="AM190" s="80"/>
      <c r="AN190" s="80"/>
      <c r="AO190" s="80"/>
      <c r="AP190" s="80"/>
      <c r="AQ190" s="80"/>
      <c r="AR190" s="80"/>
      <c r="AS190" s="80"/>
      <c r="AT190" s="80"/>
      <c r="AU190" s="80"/>
      <c r="AV190" s="80"/>
      <c r="AW190" s="80"/>
      <c r="AX190" s="80"/>
      <c r="AY190" s="80"/>
      <c r="AZ190" s="80"/>
      <c r="BA190" s="80"/>
      <c r="BB190" s="80"/>
      <c r="BC190" s="80"/>
      <c r="BD190" s="80"/>
      <c r="BE190" s="80"/>
      <c r="BF190" s="80"/>
      <c r="BG190" s="80"/>
      <c r="BH190" s="80"/>
      <c r="BI190" s="80"/>
      <c r="BJ190" s="80"/>
      <c r="BK190" s="80"/>
      <c r="BL190" s="80"/>
      <c r="BM190" s="80"/>
      <c r="BN190" s="80"/>
      <c r="BO190" s="80"/>
      <c r="BP190" s="80"/>
      <c r="BQ190" s="80"/>
      <c r="BR190" s="80"/>
      <c r="BS190" s="80"/>
      <c r="BT190" s="80"/>
      <c r="BU190" s="80"/>
      <c r="BV190" s="80"/>
      <c r="BW190" s="80"/>
      <c r="BX190" s="80"/>
      <c r="BY190" s="80"/>
      <c r="BZ190" s="80"/>
      <c r="CA190" s="80"/>
      <c r="CB190" s="80"/>
      <c r="CC190" s="80"/>
      <c r="CD190" s="80"/>
      <c r="CE190" s="80"/>
      <c r="CF190" s="80"/>
      <c r="CG190" s="80"/>
      <c r="CH190" s="80"/>
      <c r="CI190" s="80"/>
      <c r="CJ190" s="80"/>
      <c r="CK190" s="80"/>
      <c r="CL190" s="80"/>
      <c r="CM190" s="80"/>
      <c r="CN190" s="80"/>
      <c r="CO190" s="80"/>
      <c r="CP190" s="80"/>
      <c r="CQ190" s="80"/>
      <c r="CR190" s="80"/>
      <c r="CS190" s="80"/>
      <c r="CT190" s="80"/>
      <c r="CU190" s="80"/>
      <c r="CV190" s="80"/>
      <c r="CW190" s="80"/>
      <c r="CX190" s="80"/>
      <c r="CY190" s="80"/>
      <c r="CZ190" s="80"/>
      <c r="DA190" s="80"/>
      <c r="DB190" s="80"/>
      <c r="DC190" s="80"/>
      <c r="DD190" s="80"/>
      <c r="DE190" s="80"/>
      <c r="DF190" s="80"/>
      <c r="DG190" s="80"/>
      <c r="DH190" s="80"/>
      <c r="DI190" s="80"/>
      <c r="DJ190" s="80"/>
      <c r="DK190" s="80"/>
      <c r="DL190" s="80"/>
      <c r="DM190" s="80"/>
      <c r="DN190" s="80"/>
      <c r="DO190" s="80"/>
      <c r="DP190" s="80"/>
      <c r="DQ190" s="80"/>
      <c r="DR190" s="80"/>
      <c r="DS190" s="80"/>
      <c r="DT190" s="80"/>
    </row>
    <row r="191" ht="12.75" customHeight="1">
      <c r="A191" s="80"/>
      <c r="B191" s="80"/>
      <c r="C191" s="80"/>
      <c r="D191" s="80"/>
      <c r="E191" s="80"/>
      <c r="F191" s="80"/>
      <c r="G191" s="80"/>
      <c r="H191" s="80"/>
      <c r="I191" s="80"/>
      <c r="J191" s="80"/>
      <c r="K191" s="80"/>
      <c r="L191" s="80"/>
      <c r="M191" s="80"/>
      <c r="N191" s="80"/>
      <c r="O191" s="80"/>
      <c r="P191" s="80"/>
      <c r="Q191" s="80"/>
      <c r="R191" s="80"/>
      <c r="S191" s="80"/>
      <c r="T191" s="80"/>
      <c r="U191" s="80"/>
      <c r="V191" s="80"/>
      <c r="W191" s="80"/>
      <c r="X191" s="80"/>
      <c r="Y191" s="80"/>
      <c r="Z191" s="80"/>
      <c r="AA191" s="80"/>
      <c r="AB191" s="80"/>
      <c r="AC191" s="80"/>
      <c r="AD191" s="80"/>
      <c r="AE191" s="80"/>
      <c r="AF191" s="80"/>
      <c r="AG191" s="80"/>
      <c r="AH191" s="80"/>
      <c r="AI191" s="80"/>
      <c r="AJ191" s="80"/>
      <c r="AK191" s="80"/>
      <c r="AL191" s="80"/>
      <c r="AM191" s="80"/>
      <c r="AN191" s="80"/>
      <c r="AO191" s="80"/>
      <c r="AP191" s="80"/>
      <c r="AQ191" s="80"/>
      <c r="AR191" s="80"/>
      <c r="AS191" s="80"/>
      <c r="AT191" s="80"/>
      <c r="AU191" s="80"/>
      <c r="AV191" s="80"/>
      <c r="AW191" s="80"/>
      <c r="AX191" s="80"/>
      <c r="AY191" s="80"/>
      <c r="AZ191" s="80"/>
      <c r="BA191" s="80"/>
      <c r="BB191" s="80"/>
      <c r="BC191" s="80"/>
      <c r="BD191" s="80"/>
      <c r="BE191" s="80"/>
      <c r="BF191" s="80"/>
      <c r="BG191" s="80"/>
      <c r="BH191" s="80"/>
      <c r="BI191" s="80"/>
      <c r="BJ191" s="80"/>
      <c r="BK191" s="80"/>
      <c r="BL191" s="80"/>
      <c r="BM191" s="80"/>
      <c r="BN191" s="80"/>
      <c r="BO191" s="80"/>
      <c r="BP191" s="80"/>
      <c r="BQ191" s="80"/>
      <c r="BR191" s="80"/>
      <c r="BS191" s="80"/>
      <c r="BT191" s="80"/>
      <c r="BU191" s="80"/>
      <c r="BV191" s="80"/>
      <c r="BW191" s="80"/>
      <c r="BX191" s="80"/>
      <c r="BY191" s="80"/>
      <c r="BZ191" s="80"/>
      <c r="CA191" s="80"/>
      <c r="CB191" s="80"/>
      <c r="CC191" s="80"/>
      <c r="CD191" s="80"/>
      <c r="CE191" s="80"/>
      <c r="CF191" s="80"/>
      <c r="CG191" s="80"/>
      <c r="CH191" s="80"/>
      <c r="CI191" s="80"/>
      <c r="CJ191" s="80"/>
      <c r="CK191" s="80"/>
      <c r="CL191" s="80"/>
      <c r="CM191" s="80"/>
      <c r="CN191" s="80"/>
      <c r="CO191" s="80"/>
      <c r="CP191" s="80"/>
      <c r="CQ191" s="80"/>
      <c r="CR191" s="80"/>
      <c r="CS191" s="80"/>
      <c r="CT191" s="80"/>
      <c r="CU191" s="80"/>
      <c r="CV191" s="80"/>
      <c r="CW191" s="80"/>
      <c r="CX191" s="80"/>
      <c r="CY191" s="80"/>
      <c r="CZ191" s="80"/>
      <c r="DA191" s="80"/>
      <c r="DB191" s="80"/>
      <c r="DC191" s="80"/>
      <c r="DD191" s="80"/>
      <c r="DE191" s="80"/>
      <c r="DF191" s="80"/>
      <c r="DG191" s="80"/>
      <c r="DH191" s="80"/>
      <c r="DI191" s="80"/>
      <c r="DJ191" s="80"/>
      <c r="DK191" s="80"/>
      <c r="DL191" s="80"/>
      <c r="DM191" s="80"/>
      <c r="DN191" s="80"/>
      <c r="DO191" s="80"/>
      <c r="DP191" s="80"/>
      <c r="DQ191" s="80"/>
      <c r="DR191" s="80"/>
      <c r="DS191" s="80"/>
      <c r="DT191" s="80"/>
    </row>
    <row r="192" ht="12.75" customHeight="1">
      <c r="A192" s="80"/>
      <c r="B192" s="80"/>
      <c r="C192" s="80"/>
      <c r="D192" s="80"/>
      <c r="E192" s="80"/>
      <c r="F192" s="80"/>
      <c r="G192" s="80"/>
      <c r="H192" s="80"/>
      <c r="I192" s="80"/>
      <c r="J192" s="80"/>
      <c r="K192" s="80"/>
      <c r="L192" s="80"/>
      <c r="M192" s="80"/>
      <c r="N192" s="80"/>
      <c r="O192" s="80"/>
      <c r="P192" s="80"/>
      <c r="Q192" s="80"/>
      <c r="R192" s="80"/>
      <c r="S192" s="80"/>
      <c r="T192" s="80"/>
      <c r="U192" s="80"/>
      <c r="V192" s="80"/>
      <c r="W192" s="80"/>
      <c r="X192" s="80"/>
      <c r="Y192" s="80"/>
      <c r="Z192" s="80"/>
      <c r="AA192" s="80"/>
      <c r="AB192" s="80"/>
      <c r="AC192" s="80"/>
      <c r="AD192" s="80"/>
      <c r="AE192" s="80"/>
      <c r="AF192" s="80"/>
      <c r="AG192" s="80"/>
      <c r="AH192" s="80"/>
      <c r="AI192" s="80"/>
      <c r="AJ192" s="80"/>
      <c r="AK192" s="80"/>
      <c r="AL192" s="80"/>
      <c r="AM192" s="80"/>
      <c r="AN192" s="80"/>
      <c r="AO192" s="80"/>
      <c r="AP192" s="80"/>
      <c r="AQ192" s="80"/>
      <c r="AR192" s="80"/>
      <c r="AS192" s="80"/>
      <c r="AT192" s="80"/>
      <c r="AU192" s="80"/>
      <c r="AV192" s="80"/>
      <c r="AW192" s="80"/>
      <c r="AX192" s="80"/>
      <c r="AY192" s="80"/>
      <c r="AZ192" s="80"/>
      <c r="BA192" s="80"/>
      <c r="BB192" s="80"/>
      <c r="BC192" s="80"/>
      <c r="BD192" s="80"/>
      <c r="BE192" s="80"/>
      <c r="BF192" s="80"/>
      <c r="BG192" s="80"/>
      <c r="BH192" s="80"/>
      <c r="BI192" s="80"/>
      <c r="BJ192" s="80"/>
      <c r="BK192" s="80"/>
      <c r="BL192" s="80"/>
      <c r="BM192" s="80"/>
      <c r="BN192" s="80"/>
      <c r="BO192" s="80"/>
      <c r="BP192" s="80"/>
      <c r="BQ192" s="80"/>
      <c r="BR192" s="80"/>
      <c r="BS192" s="80"/>
      <c r="BT192" s="80"/>
      <c r="BU192" s="80"/>
      <c r="BV192" s="80"/>
      <c r="BW192" s="80"/>
      <c r="BX192" s="80"/>
      <c r="BY192" s="80"/>
      <c r="BZ192" s="80"/>
      <c r="CA192" s="80"/>
      <c r="CB192" s="80"/>
      <c r="CC192" s="80"/>
      <c r="CD192" s="80"/>
      <c r="CE192" s="80"/>
      <c r="CF192" s="80"/>
      <c r="CG192" s="80"/>
      <c r="CH192" s="80"/>
      <c r="CI192" s="80"/>
      <c r="CJ192" s="80"/>
      <c r="CK192" s="80"/>
      <c r="CL192" s="80"/>
      <c r="CM192" s="80"/>
      <c r="CN192" s="80"/>
      <c r="CO192" s="80"/>
      <c r="CP192" s="80"/>
      <c r="CQ192" s="80"/>
      <c r="CR192" s="80"/>
      <c r="CS192" s="80"/>
      <c r="CT192" s="80"/>
      <c r="CU192" s="80"/>
      <c r="CV192" s="80"/>
      <c r="CW192" s="80"/>
      <c r="CX192" s="80"/>
      <c r="CY192" s="80"/>
      <c r="CZ192" s="80"/>
      <c r="DA192" s="80"/>
      <c r="DB192" s="80"/>
      <c r="DC192" s="80"/>
      <c r="DD192" s="80"/>
      <c r="DE192" s="80"/>
      <c r="DF192" s="80"/>
      <c r="DG192" s="80"/>
      <c r="DH192" s="80"/>
      <c r="DI192" s="80"/>
      <c r="DJ192" s="80"/>
      <c r="DK192" s="80"/>
      <c r="DL192" s="80"/>
      <c r="DM192" s="80"/>
      <c r="DN192" s="80"/>
      <c r="DO192" s="80"/>
      <c r="DP192" s="80"/>
      <c r="DQ192" s="80"/>
      <c r="DR192" s="80"/>
      <c r="DS192" s="80"/>
      <c r="DT192" s="80"/>
    </row>
    <row r="193" ht="12.75" customHeight="1">
      <c r="A193" s="80"/>
      <c r="B193" s="80"/>
      <c r="C193" s="80"/>
      <c r="D193" s="80"/>
      <c r="E193" s="80"/>
      <c r="F193" s="80"/>
      <c r="G193" s="80"/>
      <c r="H193" s="80"/>
      <c r="I193" s="80"/>
      <c r="J193" s="80"/>
      <c r="K193" s="80"/>
      <c r="L193" s="80"/>
      <c r="M193" s="80"/>
      <c r="N193" s="80"/>
      <c r="O193" s="80"/>
      <c r="P193" s="80"/>
      <c r="Q193" s="80"/>
      <c r="R193" s="80"/>
      <c r="S193" s="80"/>
      <c r="T193" s="80"/>
      <c r="U193" s="80"/>
      <c r="V193" s="80"/>
      <c r="W193" s="80"/>
      <c r="X193" s="80"/>
      <c r="Y193" s="80"/>
      <c r="Z193" s="80"/>
      <c r="AA193" s="80"/>
      <c r="AB193" s="80"/>
      <c r="AC193" s="80"/>
      <c r="AD193" s="80"/>
      <c r="AE193" s="80"/>
      <c r="AF193" s="80"/>
      <c r="AG193" s="80"/>
      <c r="AH193" s="80"/>
      <c r="AI193" s="80"/>
      <c r="AJ193" s="80"/>
      <c r="AK193" s="80"/>
      <c r="AL193" s="80"/>
      <c r="AM193" s="80"/>
      <c r="AN193" s="80"/>
      <c r="AO193" s="80"/>
      <c r="AP193" s="80"/>
      <c r="AQ193" s="80"/>
      <c r="AR193" s="80"/>
      <c r="AS193" s="80"/>
      <c r="AT193" s="80"/>
      <c r="AU193" s="80"/>
      <c r="AV193" s="80"/>
      <c r="AW193" s="80"/>
      <c r="AX193" s="80"/>
      <c r="AY193" s="80"/>
      <c r="AZ193" s="80"/>
      <c r="BA193" s="80"/>
      <c r="BB193" s="80"/>
      <c r="BC193" s="80"/>
      <c r="BD193" s="80"/>
      <c r="BE193" s="80"/>
      <c r="BF193" s="80"/>
      <c r="BG193" s="80"/>
      <c r="BH193" s="80"/>
      <c r="BI193" s="80"/>
      <c r="BJ193" s="80"/>
      <c r="BK193" s="80"/>
      <c r="BL193" s="80"/>
      <c r="BM193" s="80"/>
      <c r="BN193" s="80"/>
      <c r="BO193" s="80"/>
      <c r="BP193" s="80"/>
      <c r="BQ193" s="80"/>
      <c r="BR193" s="80"/>
      <c r="BS193" s="80"/>
      <c r="BT193" s="80"/>
      <c r="BU193" s="80"/>
      <c r="BV193" s="80"/>
      <c r="BW193" s="80"/>
      <c r="BX193" s="80"/>
      <c r="BY193" s="80"/>
      <c r="BZ193" s="80"/>
      <c r="CA193" s="80"/>
      <c r="CB193" s="80"/>
      <c r="CC193" s="80"/>
      <c r="CD193" s="80"/>
      <c r="CE193" s="80"/>
      <c r="CF193" s="80"/>
      <c r="CG193" s="80"/>
      <c r="CH193" s="80"/>
      <c r="CI193" s="80"/>
      <c r="CJ193" s="80"/>
      <c r="CK193" s="80"/>
      <c r="CL193" s="80"/>
      <c r="CM193" s="80"/>
      <c r="CN193" s="80"/>
      <c r="CO193" s="80"/>
      <c r="CP193" s="80"/>
      <c r="CQ193" s="80"/>
      <c r="CR193" s="80"/>
      <c r="CS193" s="80"/>
      <c r="CT193" s="80"/>
      <c r="CU193" s="80"/>
      <c r="CV193" s="80"/>
      <c r="CW193" s="80"/>
      <c r="CX193" s="80"/>
      <c r="CY193" s="80"/>
      <c r="CZ193" s="80"/>
      <c r="DA193" s="80"/>
      <c r="DB193" s="80"/>
      <c r="DC193" s="80"/>
      <c r="DD193" s="80"/>
      <c r="DE193" s="80"/>
      <c r="DF193" s="80"/>
      <c r="DG193" s="80"/>
      <c r="DH193" s="80"/>
      <c r="DI193" s="80"/>
      <c r="DJ193" s="80"/>
      <c r="DK193" s="80"/>
      <c r="DL193" s="80"/>
      <c r="DM193" s="80"/>
      <c r="DN193" s="80"/>
      <c r="DO193" s="80"/>
      <c r="DP193" s="80"/>
      <c r="DQ193" s="80"/>
      <c r="DR193" s="80"/>
      <c r="DS193" s="80"/>
      <c r="DT193" s="80"/>
    </row>
    <row r="194" ht="12.75" customHeight="1">
      <c r="A194" s="80"/>
      <c r="B194" s="80"/>
      <c r="C194" s="80"/>
      <c r="D194" s="80"/>
      <c r="E194" s="80"/>
      <c r="F194" s="80"/>
      <c r="G194" s="80"/>
      <c r="H194" s="80"/>
      <c r="I194" s="80"/>
      <c r="J194" s="80"/>
      <c r="K194" s="80"/>
      <c r="L194" s="80"/>
      <c r="M194" s="80"/>
      <c r="N194" s="80"/>
      <c r="O194" s="80"/>
      <c r="P194" s="80"/>
      <c r="Q194" s="80"/>
      <c r="R194" s="80"/>
      <c r="S194" s="80"/>
      <c r="T194" s="80"/>
      <c r="U194" s="80"/>
      <c r="V194" s="80"/>
      <c r="W194" s="80"/>
      <c r="X194" s="80"/>
      <c r="Y194" s="80"/>
      <c r="Z194" s="80"/>
      <c r="AA194" s="80"/>
      <c r="AB194" s="80"/>
      <c r="AC194" s="80"/>
      <c r="AD194" s="80"/>
      <c r="AE194" s="80"/>
      <c r="AF194" s="80"/>
      <c r="AG194" s="80"/>
      <c r="AH194" s="80"/>
      <c r="AI194" s="80"/>
      <c r="AJ194" s="80"/>
      <c r="AK194" s="80"/>
      <c r="AL194" s="80"/>
      <c r="AM194" s="80"/>
      <c r="AN194" s="80"/>
      <c r="AO194" s="80"/>
      <c r="AP194" s="80"/>
      <c r="AQ194" s="80"/>
      <c r="AR194" s="80"/>
      <c r="AS194" s="80"/>
      <c r="AT194" s="80"/>
      <c r="AU194" s="80"/>
      <c r="AV194" s="80"/>
      <c r="AW194" s="80"/>
      <c r="AX194" s="80"/>
      <c r="AY194" s="80"/>
      <c r="AZ194" s="80"/>
      <c r="BA194" s="80"/>
      <c r="BB194" s="80"/>
      <c r="BC194" s="80"/>
      <c r="BD194" s="80"/>
      <c r="BE194" s="80"/>
      <c r="BF194" s="80"/>
      <c r="BG194" s="80"/>
      <c r="BH194" s="80"/>
      <c r="BI194" s="80"/>
      <c r="BJ194" s="80"/>
      <c r="BK194" s="80"/>
      <c r="BL194" s="80"/>
      <c r="BM194" s="80"/>
      <c r="BN194" s="80"/>
      <c r="BO194" s="80"/>
      <c r="BP194" s="80"/>
      <c r="BQ194" s="80"/>
      <c r="BR194" s="80"/>
      <c r="BS194" s="80"/>
      <c r="BT194" s="80"/>
      <c r="BU194" s="80"/>
      <c r="BV194" s="80"/>
      <c r="BW194" s="80"/>
      <c r="BX194" s="80"/>
      <c r="BY194" s="80"/>
      <c r="BZ194" s="80"/>
      <c r="CA194" s="80"/>
      <c r="CB194" s="80"/>
      <c r="CC194" s="80"/>
      <c r="CD194" s="80"/>
      <c r="CE194" s="80"/>
      <c r="CF194" s="80"/>
      <c r="CG194" s="80"/>
      <c r="CH194" s="80"/>
      <c r="CI194" s="80"/>
      <c r="CJ194" s="80"/>
      <c r="CK194" s="80"/>
      <c r="CL194" s="80"/>
      <c r="CM194" s="80"/>
      <c r="CN194" s="80"/>
      <c r="CO194" s="80"/>
      <c r="CP194" s="80"/>
      <c r="CQ194" s="80"/>
      <c r="CR194" s="80"/>
      <c r="CS194" s="80"/>
      <c r="CT194" s="80"/>
      <c r="CU194" s="80"/>
      <c r="CV194" s="80"/>
      <c r="CW194" s="80"/>
      <c r="CX194" s="80"/>
      <c r="CY194" s="80"/>
      <c r="CZ194" s="80"/>
      <c r="DA194" s="80"/>
      <c r="DB194" s="80"/>
      <c r="DC194" s="80"/>
      <c r="DD194" s="80"/>
      <c r="DE194" s="80"/>
      <c r="DF194" s="80"/>
      <c r="DG194" s="80"/>
      <c r="DH194" s="80"/>
      <c r="DI194" s="80"/>
      <c r="DJ194" s="80"/>
      <c r="DK194" s="80"/>
      <c r="DL194" s="80"/>
      <c r="DM194" s="80"/>
      <c r="DN194" s="80"/>
      <c r="DO194" s="80"/>
      <c r="DP194" s="80"/>
      <c r="DQ194" s="80"/>
      <c r="DR194" s="80"/>
      <c r="DS194" s="80"/>
      <c r="DT194" s="80"/>
    </row>
    <row r="195" ht="12.75" customHeight="1">
      <c r="A195" s="80"/>
      <c r="B195" s="80"/>
      <c r="C195" s="80"/>
      <c r="D195" s="80"/>
      <c r="E195" s="80"/>
      <c r="F195" s="80"/>
      <c r="G195" s="80"/>
      <c r="H195" s="80"/>
      <c r="I195" s="80"/>
      <c r="J195" s="80"/>
      <c r="K195" s="80"/>
      <c r="L195" s="80"/>
      <c r="M195" s="80"/>
      <c r="N195" s="80"/>
      <c r="O195" s="80"/>
      <c r="P195" s="80"/>
      <c r="Q195" s="80"/>
      <c r="R195" s="80"/>
      <c r="S195" s="80"/>
      <c r="T195" s="80"/>
      <c r="U195" s="80"/>
      <c r="V195" s="80"/>
      <c r="W195" s="80"/>
      <c r="X195" s="80"/>
      <c r="Y195" s="80"/>
      <c r="Z195" s="80"/>
      <c r="AA195" s="80"/>
      <c r="AB195" s="80"/>
      <c r="AC195" s="80"/>
      <c r="AD195" s="80"/>
      <c r="AE195" s="80"/>
      <c r="AF195" s="80"/>
      <c r="AG195" s="80"/>
      <c r="AH195" s="80"/>
      <c r="AI195" s="80"/>
      <c r="AJ195" s="80"/>
      <c r="AK195" s="80"/>
      <c r="AL195" s="80"/>
      <c r="AM195" s="80"/>
      <c r="AN195" s="80"/>
      <c r="AO195" s="80"/>
      <c r="AP195" s="80"/>
      <c r="AQ195" s="80"/>
      <c r="AR195" s="80"/>
      <c r="AS195" s="80"/>
      <c r="AT195" s="80"/>
      <c r="AU195" s="80"/>
      <c r="AV195" s="80"/>
      <c r="AW195" s="80"/>
      <c r="AX195" s="80"/>
      <c r="AY195" s="80"/>
      <c r="AZ195" s="80"/>
      <c r="BA195" s="80"/>
      <c r="BB195" s="80"/>
      <c r="BC195" s="80"/>
      <c r="BD195" s="80"/>
      <c r="BE195" s="80"/>
      <c r="BF195" s="80"/>
      <c r="BG195" s="80"/>
      <c r="BH195" s="80"/>
      <c r="BI195" s="80"/>
      <c r="BJ195" s="80"/>
      <c r="BK195" s="80"/>
      <c r="BL195" s="80"/>
      <c r="BM195" s="80"/>
      <c r="BN195" s="80"/>
      <c r="BO195" s="80"/>
      <c r="BP195" s="80"/>
      <c r="BQ195" s="80"/>
      <c r="BR195" s="80"/>
      <c r="BS195" s="80"/>
      <c r="BT195" s="80"/>
      <c r="BU195" s="80"/>
      <c r="BV195" s="80"/>
      <c r="BW195" s="80"/>
      <c r="BX195" s="80"/>
      <c r="BY195" s="80"/>
      <c r="BZ195" s="80"/>
      <c r="CA195" s="80"/>
      <c r="CB195" s="80"/>
      <c r="CC195" s="80"/>
      <c r="CD195" s="80"/>
      <c r="CE195" s="80"/>
      <c r="CF195" s="80"/>
      <c r="CG195" s="80"/>
      <c r="CH195" s="80"/>
      <c r="CI195" s="80"/>
      <c r="CJ195" s="80"/>
      <c r="CK195" s="80"/>
      <c r="CL195" s="80"/>
      <c r="CM195" s="80"/>
      <c r="CN195" s="80"/>
      <c r="CO195" s="80"/>
      <c r="CP195" s="80"/>
      <c r="CQ195" s="80"/>
      <c r="CR195" s="80"/>
      <c r="CS195" s="80"/>
      <c r="CT195" s="80"/>
      <c r="CU195" s="80"/>
      <c r="CV195" s="80"/>
      <c r="CW195" s="80"/>
      <c r="CX195" s="80"/>
      <c r="CY195" s="80"/>
      <c r="CZ195" s="80"/>
      <c r="DA195" s="80"/>
      <c r="DB195" s="80"/>
      <c r="DC195" s="80"/>
      <c r="DD195" s="80"/>
      <c r="DE195" s="80"/>
      <c r="DF195" s="80"/>
      <c r="DG195" s="80"/>
      <c r="DH195" s="80"/>
      <c r="DI195" s="80"/>
      <c r="DJ195" s="80"/>
      <c r="DK195" s="80"/>
      <c r="DL195" s="80"/>
      <c r="DM195" s="80"/>
      <c r="DN195" s="80"/>
      <c r="DO195" s="80"/>
      <c r="DP195" s="80"/>
      <c r="DQ195" s="80"/>
      <c r="DR195" s="80"/>
      <c r="DS195" s="80"/>
      <c r="DT195" s="80"/>
    </row>
    <row r="196" ht="12.75" customHeight="1">
      <c r="A196" s="80"/>
      <c r="B196" s="80"/>
      <c r="C196" s="80"/>
      <c r="D196" s="80"/>
      <c r="E196" s="80"/>
      <c r="F196" s="80"/>
      <c r="G196" s="80"/>
      <c r="H196" s="80"/>
      <c r="I196" s="80"/>
      <c r="J196" s="80"/>
      <c r="K196" s="80"/>
      <c r="L196" s="80"/>
      <c r="M196" s="80"/>
      <c r="N196" s="80"/>
      <c r="O196" s="80"/>
      <c r="P196" s="80"/>
      <c r="Q196" s="80"/>
      <c r="R196" s="80"/>
      <c r="S196" s="80"/>
      <c r="T196" s="80"/>
      <c r="U196" s="80"/>
      <c r="V196" s="80"/>
      <c r="W196" s="80"/>
      <c r="X196" s="80"/>
      <c r="Y196" s="80"/>
      <c r="Z196" s="80"/>
      <c r="AA196" s="80"/>
      <c r="AB196" s="80"/>
      <c r="AC196" s="80"/>
      <c r="AD196" s="80"/>
      <c r="AE196" s="80"/>
      <c r="AF196" s="80"/>
      <c r="AG196" s="80"/>
      <c r="AH196" s="80"/>
      <c r="AI196" s="80"/>
      <c r="AJ196" s="80"/>
      <c r="AK196" s="80"/>
      <c r="AL196" s="80"/>
      <c r="AM196" s="80"/>
      <c r="AN196" s="80"/>
      <c r="AO196" s="80"/>
      <c r="AP196" s="80"/>
      <c r="AQ196" s="80"/>
      <c r="AR196" s="80"/>
      <c r="AS196" s="80"/>
      <c r="AT196" s="80"/>
      <c r="AU196" s="80"/>
      <c r="AV196" s="80"/>
      <c r="AW196" s="80"/>
      <c r="AX196" s="80"/>
      <c r="AY196" s="80"/>
      <c r="AZ196" s="80"/>
      <c r="BA196" s="80"/>
      <c r="BB196" s="80"/>
      <c r="BC196" s="80"/>
      <c r="BD196" s="80"/>
      <c r="BE196" s="80"/>
      <c r="BF196" s="80"/>
      <c r="BG196" s="80"/>
      <c r="BH196" s="80"/>
      <c r="BI196" s="80"/>
      <c r="BJ196" s="80"/>
      <c r="BK196" s="80"/>
      <c r="BL196" s="80"/>
      <c r="BM196" s="80"/>
      <c r="BN196" s="80"/>
      <c r="BO196" s="80"/>
      <c r="BP196" s="80"/>
      <c r="BQ196" s="80"/>
      <c r="BR196" s="80"/>
      <c r="BS196" s="80"/>
      <c r="BT196" s="80"/>
      <c r="BU196" s="80"/>
      <c r="BV196" s="80"/>
      <c r="BW196" s="80"/>
      <c r="BX196" s="80"/>
      <c r="BY196" s="80"/>
      <c r="BZ196" s="80"/>
      <c r="CA196" s="80"/>
      <c r="CB196" s="80"/>
      <c r="CC196" s="80"/>
      <c r="CD196" s="80"/>
      <c r="CE196" s="80"/>
      <c r="CF196" s="80"/>
      <c r="CG196" s="80"/>
      <c r="CH196" s="80"/>
      <c r="CI196" s="80"/>
      <c r="CJ196" s="80"/>
      <c r="CK196" s="80"/>
      <c r="CL196" s="80"/>
      <c r="CM196" s="80"/>
      <c r="CN196" s="80"/>
      <c r="CO196" s="80"/>
      <c r="CP196" s="80"/>
      <c r="CQ196" s="80"/>
      <c r="CR196" s="80"/>
      <c r="CS196" s="80"/>
      <c r="CT196" s="80"/>
      <c r="CU196" s="80"/>
      <c r="CV196" s="80"/>
      <c r="CW196" s="80"/>
      <c r="CX196" s="80"/>
      <c r="CY196" s="80"/>
      <c r="CZ196" s="80"/>
      <c r="DA196" s="80"/>
      <c r="DB196" s="80"/>
      <c r="DC196" s="80"/>
      <c r="DD196" s="80"/>
      <c r="DE196" s="80"/>
      <c r="DF196" s="80"/>
      <c r="DG196" s="80"/>
      <c r="DH196" s="80"/>
      <c r="DI196" s="80"/>
      <c r="DJ196" s="80"/>
      <c r="DK196" s="80"/>
      <c r="DL196" s="80"/>
      <c r="DM196" s="80"/>
      <c r="DN196" s="80"/>
      <c r="DO196" s="80"/>
      <c r="DP196" s="80"/>
      <c r="DQ196" s="80"/>
      <c r="DR196" s="80"/>
      <c r="DS196" s="80"/>
      <c r="DT196" s="80"/>
    </row>
    <row r="197" ht="12.75" customHeight="1">
      <c r="A197" s="80"/>
      <c r="B197" s="80"/>
      <c r="C197" s="80"/>
      <c r="D197" s="80"/>
      <c r="E197" s="80"/>
      <c r="F197" s="80"/>
      <c r="G197" s="80"/>
      <c r="H197" s="80"/>
      <c r="I197" s="80"/>
      <c r="J197" s="80"/>
      <c r="K197" s="80"/>
      <c r="L197" s="80"/>
      <c r="M197" s="80"/>
      <c r="N197" s="80"/>
      <c r="O197" s="80"/>
      <c r="P197" s="80"/>
      <c r="Q197" s="80"/>
      <c r="R197" s="80"/>
      <c r="S197" s="80"/>
      <c r="T197" s="80"/>
      <c r="U197" s="80"/>
      <c r="V197" s="80"/>
      <c r="W197" s="80"/>
      <c r="X197" s="80"/>
      <c r="Y197" s="80"/>
      <c r="Z197" s="80"/>
      <c r="AA197" s="80"/>
      <c r="AB197" s="80"/>
      <c r="AC197" s="80"/>
      <c r="AD197" s="80"/>
      <c r="AE197" s="80"/>
      <c r="AF197" s="80"/>
      <c r="AG197" s="80"/>
      <c r="AH197" s="80"/>
      <c r="AI197" s="80"/>
      <c r="AJ197" s="80"/>
      <c r="AK197" s="80"/>
      <c r="AL197" s="80"/>
      <c r="AM197" s="80"/>
      <c r="AN197" s="80"/>
      <c r="AO197" s="80"/>
      <c r="AP197" s="80"/>
      <c r="AQ197" s="80"/>
      <c r="AR197" s="80"/>
      <c r="AS197" s="80"/>
      <c r="AT197" s="80"/>
      <c r="AU197" s="80"/>
      <c r="AV197" s="80"/>
      <c r="AW197" s="80"/>
      <c r="AX197" s="80"/>
      <c r="AY197" s="80"/>
      <c r="AZ197" s="80"/>
      <c r="BA197" s="80"/>
      <c r="BB197" s="80"/>
      <c r="BC197" s="80"/>
      <c r="BD197" s="80"/>
      <c r="BE197" s="80"/>
      <c r="BF197" s="80"/>
      <c r="BG197" s="80"/>
      <c r="BH197" s="80"/>
      <c r="BI197" s="80"/>
      <c r="BJ197" s="80"/>
      <c r="BK197" s="80"/>
      <c r="BL197" s="80"/>
      <c r="BM197" s="80"/>
      <c r="BN197" s="80"/>
      <c r="BO197" s="80"/>
      <c r="BP197" s="80"/>
      <c r="BQ197" s="80"/>
      <c r="BR197" s="80"/>
      <c r="BS197" s="80"/>
      <c r="BT197" s="80"/>
      <c r="BU197" s="80"/>
      <c r="BV197" s="80"/>
      <c r="BW197" s="80"/>
      <c r="BX197" s="80"/>
      <c r="BY197" s="80"/>
      <c r="BZ197" s="80"/>
      <c r="CA197" s="80"/>
      <c r="CB197" s="80"/>
      <c r="CC197" s="80"/>
      <c r="CD197" s="80"/>
      <c r="CE197" s="80"/>
      <c r="CF197" s="80"/>
      <c r="CG197" s="80"/>
      <c r="CH197" s="80"/>
      <c r="CI197" s="80"/>
      <c r="CJ197" s="80"/>
      <c r="CK197" s="80"/>
      <c r="CL197" s="80"/>
      <c r="CM197" s="80"/>
      <c r="CN197" s="80"/>
      <c r="CO197" s="80"/>
      <c r="CP197" s="80"/>
      <c r="CQ197" s="80"/>
      <c r="CR197" s="80"/>
      <c r="CS197" s="80"/>
      <c r="CT197" s="80"/>
      <c r="CU197" s="80"/>
      <c r="CV197" s="80"/>
      <c r="CW197" s="80"/>
      <c r="CX197" s="80"/>
      <c r="CY197" s="80"/>
      <c r="CZ197" s="80"/>
      <c r="DA197" s="80"/>
      <c r="DB197" s="80"/>
      <c r="DC197" s="80"/>
      <c r="DD197" s="80"/>
      <c r="DE197" s="80"/>
      <c r="DF197" s="80"/>
      <c r="DG197" s="80"/>
      <c r="DH197" s="80"/>
      <c r="DI197" s="80"/>
      <c r="DJ197" s="80"/>
      <c r="DK197" s="80"/>
      <c r="DL197" s="80"/>
      <c r="DM197" s="80"/>
      <c r="DN197" s="80"/>
      <c r="DO197" s="80"/>
      <c r="DP197" s="80"/>
      <c r="DQ197" s="80"/>
      <c r="DR197" s="80"/>
      <c r="DS197" s="80"/>
      <c r="DT197" s="80"/>
    </row>
    <row r="198" ht="12.75" customHeight="1">
      <c r="A198" s="80"/>
      <c r="B198" s="80"/>
      <c r="C198" s="80"/>
      <c r="D198" s="80"/>
      <c r="E198" s="80"/>
      <c r="F198" s="80"/>
      <c r="G198" s="80"/>
      <c r="H198" s="80"/>
      <c r="I198" s="80"/>
      <c r="J198" s="80"/>
      <c r="K198" s="80"/>
      <c r="L198" s="80"/>
      <c r="M198" s="80"/>
      <c r="N198" s="80"/>
      <c r="O198" s="80"/>
      <c r="P198" s="80"/>
      <c r="Q198" s="80"/>
      <c r="R198" s="80"/>
      <c r="S198" s="80"/>
      <c r="T198" s="80"/>
      <c r="U198" s="80"/>
      <c r="V198" s="80"/>
      <c r="W198" s="80"/>
      <c r="X198" s="80"/>
      <c r="Y198" s="80"/>
      <c r="Z198" s="80"/>
      <c r="AA198" s="80"/>
      <c r="AB198" s="80"/>
      <c r="AC198" s="80"/>
      <c r="AD198" s="80"/>
      <c r="AE198" s="80"/>
      <c r="AF198" s="80"/>
      <c r="AG198" s="80"/>
      <c r="AH198" s="80"/>
      <c r="AI198" s="80"/>
      <c r="AJ198" s="80"/>
      <c r="AK198" s="80"/>
      <c r="AL198" s="80"/>
      <c r="AM198" s="80"/>
      <c r="AN198" s="80"/>
      <c r="AO198" s="80"/>
      <c r="AP198" s="80"/>
      <c r="AQ198" s="80"/>
      <c r="AR198" s="80"/>
      <c r="AS198" s="80"/>
      <c r="AT198" s="80"/>
      <c r="AU198" s="80"/>
      <c r="AV198" s="80"/>
      <c r="AW198" s="80"/>
      <c r="AX198" s="80"/>
      <c r="AY198" s="80"/>
      <c r="AZ198" s="80"/>
      <c r="BA198" s="80"/>
      <c r="BB198" s="80"/>
      <c r="BC198" s="80"/>
      <c r="BD198" s="80"/>
      <c r="BE198" s="80"/>
      <c r="BF198" s="80"/>
      <c r="BG198" s="80"/>
      <c r="BH198" s="80"/>
      <c r="BI198" s="80"/>
      <c r="BJ198" s="80"/>
      <c r="BK198" s="80"/>
      <c r="BL198" s="80"/>
      <c r="BM198" s="80"/>
      <c r="BN198" s="80"/>
      <c r="BO198" s="80"/>
      <c r="BP198" s="80"/>
      <c r="BQ198" s="80"/>
      <c r="BR198" s="80"/>
      <c r="BS198" s="80"/>
      <c r="BT198" s="80"/>
      <c r="BU198" s="80"/>
      <c r="BV198" s="80"/>
      <c r="BW198" s="80"/>
      <c r="BX198" s="80"/>
      <c r="BY198" s="80"/>
      <c r="BZ198" s="80"/>
      <c r="CA198" s="80"/>
      <c r="CB198" s="80"/>
      <c r="CC198" s="80"/>
      <c r="CD198" s="80"/>
      <c r="CE198" s="80"/>
      <c r="CF198" s="80"/>
      <c r="CG198" s="80"/>
      <c r="CH198" s="80"/>
      <c r="CI198" s="80"/>
      <c r="CJ198" s="80"/>
      <c r="CK198" s="80"/>
      <c r="CL198" s="80"/>
      <c r="CM198" s="80"/>
      <c r="CN198" s="80"/>
      <c r="CO198" s="80"/>
      <c r="CP198" s="80"/>
      <c r="CQ198" s="80"/>
      <c r="CR198" s="80"/>
      <c r="CS198" s="80"/>
      <c r="CT198" s="80"/>
      <c r="CU198" s="80"/>
      <c r="CV198" s="80"/>
      <c r="CW198" s="80"/>
      <c r="CX198" s="80"/>
      <c r="CY198" s="80"/>
      <c r="CZ198" s="80"/>
      <c r="DA198" s="80"/>
      <c r="DB198" s="80"/>
      <c r="DC198" s="80"/>
      <c r="DD198" s="80"/>
      <c r="DE198" s="80"/>
      <c r="DF198" s="80"/>
      <c r="DG198" s="80"/>
      <c r="DH198" s="80"/>
      <c r="DI198" s="80"/>
      <c r="DJ198" s="80"/>
      <c r="DK198" s="80"/>
      <c r="DL198" s="80"/>
      <c r="DM198" s="80"/>
      <c r="DN198" s="80"/>
      <c r="DO198" s="80"/>
      <c r="DP198" s="80"/>
      <c r="DQ198" s="80"/>
      <c r="DR198" s="80"/>
      <c r="DS198" s="80"/>
      <c r="DT198" s="80"/>
    </row>
    <row r="199" ht="12.75" customHeight="1">
      <c r="A199" s="80"/>
      <c r="B199" s="80"/>
      <c r="C199" s="80"/>
      <c r="D199" s="80"/>
      <c r="E199" s="80"/>
      <c r="F199" s="80"/>
      <c r="G199" s="80"/>
      <c r="H199" s="80"/>
      <c r="I199" s="80"/>
      <c r="J199" s="80"/>
      <c r="K199" s="80"/>
      <c r="L199" s="80"/>
      <c r="M199" s="80"/>
      <c r="N199" s="80"/>
      <c r="O199" s="80"/>
      <c r="P199" s="80"/>
      <c r="Q199" s="80"/>
      <c r="R199" s="80"/>
      <c r="S199" s="80"/>
      <c r="T199" s="80"/>
      <c r="U199" s="80"/>
      <c r="V199" s="80"/>
      <c r="W199" s="80"/>
      <c r="X199" s="80"/>
      <c r="Y199" s="80"/>
      <c r="Z199" s="80"/>
      <c r="AA199" s="80"/>
      <c r="AB199" s="80"/>
      <c r="AC199" s="80"/>
      <c r="AD199" s="80"/>
      <c r="AE199" s="80"/>
      <c r="AF199" s="80"/>
      <c r="AG199" s="80"/>
      <c r="AH199" s="80"/>
      <c r="AI199" s="80"/>
      <c r="AJ199" s="80"/>
      <c r="AK199" s="80"/>
      <c r="AL199" s="80"/>
      <c r="AM199" s="80"/>
      <c r="AN199" s="80"/>
      <c r="AO199" s="80"/>
      <c r="AP199" s="80"/>
      <c r="AQ199" s="80"/>
      <c r="AR199" s="80"/>
      <c r="AS199" s="80"/>
      <c r="AT199" s="80"/>
      <c r="AU199" s="80"/>
      <c r="AV199" s="80"/>
      <c r="AW199" s="80"/>
      <c r="AX199" s="80"/>
      <c r="AY199" s="80"/>
      <c r="AZ199" s="80"/>
      <c r="BA199" s="80"/>
      <c r="BB199" s="80"/>
      <c r="BC199" s="80"/>
      <c r="BD199" s="80"/>
      <c r="BE199" s="80"/>
      <c r="BF199" s="80"/>
      <c r="BG199" s="80"/>
      <c r="BH199" s="80"/>
      <c r="BI199" s="80"/>
      <c r="BJ199" s="80"/>
      <c r="BK199" s="80"/>
      <c r="BL199" s="80"/>
      <c r="BM199" s="80"/>
      <c r="BN199" s="80"/>
      <c r="BO199" s="80"/>
      <c r="BP199" s="80"/>
      <c r="BQ199" s="80"/>
      <c r="BR199" s="80"/>
      <c r="BS199" s="80"/>
      <c r="BT199" s="80"/>
      <c r="BU199" s="80"/>
      <c r="BV199" s="80"/>
      <c r="BW199" s="80"/>
      <c r="BX199" s="80"/>
      <c r="BY199" s="80"/>
      <c r="BZ199" s="80"/>
      <c r="CA199" s="80"/>
      <c r="CB199" s="80"/>
      <c r="CC199" s="80"/>
      <c r="CD199" s="80"/>
      <c r="CE199" s="80"/>
      <c r="CF199" s="80"/>
      <c r="CG199" s="80"/>
      <c r="CH199" s="80"/>
      <c r="CI199" s="80"/>
      <c r="CJ199" s="80"/>
      <c r="CK199" s="80"/>
      <c r="CL199" s="80"/>
      <c r="CM199" s="80"/>
      <c r="CN199" s="80"/>
      <c r="CO199" s="80"/>
      <c r="CP199" s="80"/>
      <c r="CQ199" s="80"/>
      <c r="CR199" s="80"/>
      <c r="CS199" s="80"/>
      <c r="CT199" s="80"/>
      <c r="CU199" s="80"/>
      <c r="CV199" s="80"/>
      <c r="CW199" s="80"/>
      <c r="CX199" s="80"/>
      <c r="CY199" s="80"/>
      <c r="CZ199" s="80"/>
      <c r="DA199" s="80"/>
      <c r="DB199" s="80"/>
      <c r="DC199" s="80"/>
      <c r="DD199" s="80"/>
      <c r="DE199" s="80"/>
      <c r="DF199" s="80"/>
      <c r="DG199" s="80"/>
      <c r="DH199" s="80"/>
      <c r="DI199" s="80"/>
      <c r="DJ199" s="80"/>
      <c r="DK199" s="80"/>
      <c r="DL199" s="80"/>
      <c r="DM199" s="80"/>
      <c r="DN199" s="80"/>
      <c r="DO199" s="80"/>
      <c r="DP199" s="80"/>
      <c r="DQ199" s="80"/>
      <c r="DR199" s="80"/>
      <c r="DS199" s="80"/>
      <c r="DT199" s="80"/>
    </row>
    <row r="200" ht="12.75" customHeight="1">
      <c r="A200" s="80"/>
      <c r="B200" s="80"/>
      <c r="C200" s="80"/>
      <c r="D200" s="80"/>
      <c r="E200" s="80"/>
      <c r="F200" s="80"/>
      <c r="G200" s="80"/>
      <c r="H200" s="80"/>
      <c r="I200" s="80"/>
      <c r="J200" s="80"/>
      <c r="K200" s="80"/>
      <c r="L200" s="80"/>
      <c r="M200" s="80"/>
      <c r="N200" s="80"/>
      <c r="O200" s="80"/>
      <c r="P200" s="80"/>
      <c r="Q200" s="80"/>
      <c r="R200" s="80"/>
      <c r="S200" s="80"/>
      <c r="T200" s="80"/>
      <c r="U200" s="80"/>
      <c r="V200" s="80"/>
      <c r="W200" s="80"/>
      <c r="X200" s="80"/>
      <c r="Y200" s="80"/>
      <c r="Z200" s="80"/>
      <c r="AA200" s="80"/>
      <c r="AB200" s="80"/>
      <c r="AC200" s="80"/>
      <c r="AD200" s="80"/>
      <c r="AE200" s="80"/>
      <c r="AF200" s="80"/>
      <c r="AG200" s="80"/>
      <c r="AH200" s="80"/>
      <c r="AI200" s="80"/>
      <c r="AJ200" s="80"/>
      <c r="AK200" s="80"/>
      <c r="AL200" s="80"/>
      <c r="AM200" s="80"/>
      <c r="AN200" s="80"/>
      <c r="AO200" s="80"/>
      <c r="AP200" s="80"/>
      <c r="AQ200" s="80"/>
      <c r="AR200" s="80"/>
      <c r="AS200" s="80"/>
      <c r="AT200" s="80"/>
      <c r="AU200" s="80"/>
      <c r="AV200" s="80"/>
      <c r="AW200" s="80"/>
      <c r="AX200" s="80"/>
      <c r="AY200" s="80"/>
      <c r="AZ200" s="80"/>
      <c r="BA200" s="80"/>
      <c r="BB200" s="80"/>
      <c r="BC200" s="80"/>
      <c r="BD200" s="80"/>
      <c r="BE200" s="80"/>
      <c r="BF200" s="80"/>
      <c r="BG200" s="80"/>
      <c r="BH200" s="80"/>
      <c r="BI200" s="80"/>
      <c r="BJ200" s="80"/>
      <c r="BK200" s="80"/>
      <c r="BL200" s="80"/>
      <c r="BM200" s="80"/>
      <c r="BN200" s="80"/>
      <c r="BO200" s="80"/>
      <c r="BP200" s="80"/>
      <c r="BQ200" s="80"/>
      <c r="BR200" s="80"/>
      <c r="BS200" s="80"/>
      <c r="BT200" s="80"/>
      <c r="BU200" s="80"/>
      <c r="BV200" s="80"/>
      <c r="BW200" s="80"/>
      <c r="BX200" s="80"/>
      <c r="BY200" s="80"/>
      <c r="BZ200" s="80"/>
      <c r="CA200" s="80"/>
      <c r="CB200" s="80"/>
      <c r="CC200" s="80"/>
      <c r="CD200" s="80"/>
      <c r="CE200" s="80"/>
      <c r="CF200" s="80"/>
      <c r="CG200" s="80"/>
      <c r="CH200" s="80"/>
      <c r="CI200" s="80"/>
      <c r="CJ200" s="80"/>
      <c r="CK200" s="80"/>
      <c r="CL200" s="80"/>
      <c r="CM200" s="80"/>
      <c r="CN200" s="80"/>
      <c r="CO200" s="80"/>
      <c r="CP200" s="80"/>
      <c r="CQ200" s="80"/>
      <c r="CR200" s="80"/>
      <c r="CS200" s="80"/>
      <c r="CT200" s="80"/>
      <c r="CU200" s="80"/>
      <c r="CV200" s="80"/>
      <c r="CW200" s="80"/>
      <c r="CX200" s="80"/>
      <c r="CY200" s="80"/>
      <c r="CZ200" s="80"/>
      <c r="DA200" s="80"/>
      <c r="DB200" s="80"/>
      <c r="DC200" s="80"/>
      <c r="DD200" s="80"/>
      <c r="DE200" s="80"/>
      <c r="DF200" s="80"/>
      <c r="DG200" s="80"/>
      <c r="DH200" s="80"/>
      <c r="DI200" s="80"/>
      <c r="DJ200" s="80"/>
      <c r="DK200" s="80"/>
      <c r="DL200" s="80"/>
      <c r="DM200" s="80"/>
      <c r="DN200" s="80"/>
      <c r="DO200" s="80"/>
      <c r="DP200" s="80"/>
      <c r="DQ200" s="80"/>
      <c r="DR200" s="80"/>
      <c r="DS200" s="80"/>
      <c r="DT200" s="80"/>
    </row>
    <row r="201" ht="12.75" customHeight="1">
      <c r="A201" s="80"/>
      <c r="B201" s="80"/>
      <c r="C201" s="80"/>
      <c r="D201" s="80"/>
      <c r="E201" s="80"/>
      <c r="F201" s="80"/>
      <c r="G201" s="80"/>
      <c r="H201" s="80"/>
      <c r="I201" s="80"/>
      <c r="J201" s="80"/>
      <c r="K201" s="80"/>
      <c r="L201" s="80"/>
      <c r="M201" s="80"/>
      <c r="N201" s="80"/>
      <c r="O201" s="80"/>
      <c r="P201" s="80"/>
      <c r="Q201" s="80"/>
      <c r="R201" s="80"/>
      <c r="S201" s="80"/>
      <c r="T201" s="80"/>
      <c r="U201" s="80"/>
      <c r="V201" s="80"/>
      <c r="W201" s="80"/>
      <c r="X201" s="80"/>
      <c r="Y201" s="80"/>
      <c r="Z201" s="80"/>
      <c r="AA201" s="80"/>
      <c r="AB201" s="80"/>
      <c r="AC201" s="80"/>
      <c r="AD201" s="80"/>
      <c r="AE201" s="80"/>
      <c r="AF201" s="80"/>
      <c r="AG201" s="80"/>
      <c r="AH201" s="80"/>
      <c r="AI201" s="80"/>
      <c r="AJ201" s="80"/>
      <c r="AK201" s="80"/>
      <c r="AL201" s="80"/>
      <c r="AM201" s="80"/>
      <c r="AN201" s="80"/>
      <c r="AO201" s="80"/>
      <c r="AP201" s="80"/>
      <c r="AQ201" s="80"/>
      <c r="AR201" s="80"/>
      <c r="AS201" s="80"/>
      <c r="AT201" s="80"/>
      <c r="AU201" s="80"/>
      <c r="AV201" s="80"/>
      <c r="AW201" s="80"/>
      <c r="AX201" s="80"/>
      <c r="AY201" s="80"/>
      <c r="AZ201" s="80"/>
      <c r="BA201" s="80"/>
      <c r="BB201" s="80"/>
      <c r="BC201" s="80"/>
      <c r="BD201" s="80"/>
      <c r="BE201" s="80"/>
      <c r="BF201" s="80"/>
      <c r="BG201" s="80"/>
      <c r="BH201" s="80"/>
      <c r="BI201" s="80"/>
      <c r="BJ201" s="80"/>
      <c r="BK201" s="80"/>
      <c r="BL201" s="80"/>
      <c r="BM201" s="80"/>
      <c r="BN201" s="80"/>
      <c r="BO201" s="80"/>
      <c r="BP201" s="80"/>
      <c r="BQ201" s="80"/>
      <c r="BR201" s="80"/>
      <c r="BS201" s="80"/>
      <c r="BT201" s="80"/>
      <c r="BU201" s="80"/>
      <c r="BV201" s="80"/>
      <c r="BW201" s="80"/>
      <c r="BX201" s="80"/>
      <c r="BY201" s="80"/>
      <c r="BZ201" s="80"/>
      <c r="CA201" s="80"/>
      <c r="CB201" s="80"/>
      <c r="CC201" s="80"/>
      <c r="CD201" s="80"/>
      <c r="CE201" s="80"/>
      <c r="CF201" s="80"/>
      <c r="CG201" s="80"/>
      <c r="CH201" s="80"/>
      <c r="CI201" s="80"/>
      <c r="CJ201" s="80"/>
      <c r="CK201" s="80"/>
      <c r="CL201" s="80"/>
      <c r="CM201" s="80"/>
      <c r="CN201" s="80"/>
      <c r="CO201" s="80"/>
      <c r="CP201" s="80"/>
      <c r="CQ201" s="80"/>
      <c r="CR201" s="80"/>
      <c r="CS201" s="80"/>
      <c r="CT201" s="80"/>
      <c r="CU201" s="80"/>
      <c r="CV201" s="80"/>
      <c r="CW201" s="80"/>
      <c r="CX201" s="80"/>
      <c r="CY201" s="80"/>
      <c r="CZ201" s="80"/>
      <c r="DA201" s="80"/>
      <c r="DB201" s="80"/>
      <c r="DC201" s="80"/>
      <c r="DD201" s="80"/>
      <c r="DE201" s="80"/>
      <c r="DF201" s="80"/>
      <c r="DG201" s="80"/>
      <c r="DH201" s="80"/>
      <c r="DI201" s="80"/>
      <c r="DJ201" s="80"/>
      <c r="DK201" s="80"/>
      <c r="DL201" s="80"/>
      <c r="DM201" s="80"/>
      <c r="DN201" s="80"/>
      <c r="DO201" s="80"/>
      <c r="DP201" s="80"/>
      <c r="DQ201" s="80"/>
      <c r="DR201" s="80"/>
      <c r="DS201" s="80"/>
      <c r="DT201" s="80"/>
    </row>
    <row r="202" ht="12.75" customHeight="1">
      <c r="A202" s="80"/>
      <c r="B202" s="80"/>
      <c r="C202" s="80"/>
      <c r="D202" s="80"/>
      <c r="E202" s="80"/>
      <c r="F202" s="80"/>
      <c r="G202" s="80"/>
      <c r="H202" s="80"/>
      <c r="I202" s="80"/>
      <c r="J202" s="80"/>
      <c r="K202" s="80"/>
      <c r="L202" s="80"/>
      <c r="M202" s="80"/>
      <c r="N202" s="80"/>
      <c r="O202" s="80"/>
      <c r="P202" s="80"/>
      <c r="Q202" s="80"/>
      <c r="R202" s="80"/>
      <c r="S202" s="80"/>
      <c r="T202" s="80"/>
      <c r="U202" s="80"/>
      <c r="V202" s="80"/>
      <c r="W202" s="80"/>
      <c r="X202" s="80"/>
      <c r="Y202" s="80"/>
      <c r="Z202" s="80"/>
      <c r="AA202" s="80"/>
      <c r="AB202" s="80"/>
      <c r="AC202" s="80"/>
      <c r="AD202" s="80"/>
      <c r="AE202" s="80"/>
      <c r="AF202" s="80"/>
      <c r="AG202" s="80"/>
      <c r="AH202" s="80"/>
      <c r="AI202" s="80"/>
      <c r="AJ202" s="80"/>
      <c r="AK202" s="80"/>
      <c r="AL202" s="80"/>
      <c r="AM202" s="80"/>
      <c r="AN202" s="80"/>
      <c r="AO202" s="80"/>
      <c r="AP202" s="80"/>
      <c r="AQ202" s="80"/>
      <c r="AR202" s="80"/>
      <c r="AS202" s="80"/>
      <c r="AT202" s="80"/>
      <c r="AU202" s="80"/>
      <c r="AV202" s="80"/>
      <c r="AW202" s="80"/>
      <c r="AX202" s="80"/>
      <c r="AY202" s="80"/>
      <c r="AZ202" s="80"/>
      <c r="BA202" s="80"/>
      <c r="BB202" s="80"/>
      <c r="BC202" s="80"/>
      <c r="BD202" s="80"/>
      <c r="BE202" s="80"/>
      <c r="BF202" s="80"/>
      <c r="BG202" s="80"/>
      <c r="BH202" s="80"/>
      <c r="BI202" s="80"/>
      <c r="BJ202" s="80"/>
      <c r="BK202" s="80"/>
      <c r="BL202" s="80"/>
      <c r="BM202" s="80"/>
      <c r="BN202" s="80"/>
      <c r="BO202" s="80"/>
      <c r="BP202" s="80"/>
      <c r="BQ202" s="80"/>
      <c r="BR202" s="80"/>
      <c r="BS202" s="80"/>
      <c r="BT202" s="80"/>
      <c r="BU202" s="80"/>
      <c r="BV202" s="80"/>
      <c r="BW202" s="80"/>
      <c r="BX202" s="80"/>
      <c r="BY202" s="80"/>
      <c r="BZ202" s="80"/>
      <c r="CA202" s="80"/>
      <c r="CB202" s="80"/>
      <c r="CC202" s="80"/>
      <c r="CD202" s="80"/>
      <c r="CE202" s="80"/>
      <c r="CF202" s="80"/>
      <c r="CG202" s="80"/>
      <c r="CH202" s="80"/>
      <c r="CI202" s="80"/>
      <c r="CJ202" s="80"/>
      <c r="CK202" s="80"/>
      <c r="CL202" s="80"/>
      <c r="CM202" s="80"/>
      <c r="CN202" s="80"/>
      <c r="CO202" s="80"/>
      <c r="CP202" s="80"/>
      <c r="CQ202" s="80"/>
      <c r="CR202" s="80"/>
      <c r="CS202" s="80"/>
      <c r="CT202" s="80"/>
      <c r="CU202" s="80"/>
      <c r="CV202" s="80"/>
      <c r="CW202" s="80"/>
      <c r="CX202" s="80"/>
      <c r="CY202" s="80"/>
      <c r="CZ202" s="80"/>
      <c r="DA202" s="80"/>
      <c r="DB202" s="80"/>
      <c r="DC202" s="80"/>
      <c r="DD202" s="80"/>
      <c r="DE202" s="80"/>
      <c r="DF202" s="80"/>
      <c r="DG202" s="80"/>
      <c r="DH202" s="80"/>
      <c r="DI202" s="80"/>
      <c r="DJ202" s="80"/>
      <c r="DK202" s="80"/>
      <c r="DL202" s="80"/>
      <c r="DM202" s="80"/>
      <c r="DN202" s="80"/>
      <c r="DO202" s="80"/>
      <c r="DP202" s="80"/>
      <c r="DQ202" s="80"/>
      <c r="DR202" s="80"/>
      <c r="DS202" s="80"/>
      <c r="DT202" s="80"/>
    </row>
    <row r="203" ht="12.75" customHeight="1">
      <c r="A203" s="80"/>
      <c r="B203" s="80"/>
      <c r="C203" s="80"/>
      <c r="D203" s="80"/>
      <c r="E203" s="80"/>
      <c r="F203" s="80"/>
      <c r="G203" s="80"/>
      <c r="H203" s="80"/>
      <c r="I203" s="80"/>
      <c r="J203" s="80"/>
      <c r="K203" s="80"/>
      <c r="L203" s="80"/>
      <c r="M203" s="80"/>
      <c r="N203" s="80"/>
      <c r="O203" s="80"/>
      <c r="P203" s="80"/>
      <c r="Q203" s="80"/>
      <c r="R203" s="80"/>
      <c r="S203" s="80"/>
      <c r="T203" s="80"/>
      <c r="U203" s="80"/>
      <c r="V203" s="80"/>
      <c r="W203" s="80"/>
      <c r="X203" s="80"/>
      <c r="Y203" s="80"/>
      <c r="Z203" s="80"/>
      <c r="AA203" s="80"/>
      <c r="AB203" s="80"/>
      <c r="AC203" s="80"/>
      <c r="AD203" s="80"/>
      <c r="AE203" s="80"/>
      <c r="AF203" s="80"/>
      <c r="AG203" s="80"/>
      <c r="AH203" s="80"/>
      <c r="AI203" s="80"/>
      <c r="AJ203" s="80"/>
      <c r="AK203" s="80"/>
      <c r="AL203" s="80"/>
      <c r="AM203" s="80"/>
      <c r="AN203" s="80"/>
      <c r="AO203" s="80"/>
      <c r="AP203" s="80"/>
      <c r="AQ203" s="80"/>
      <c r="AR203" s="80"/>
      <c r="AS203" s="80"/>
      <c r="AT203" s="80"/>
      <c r="AU203" s="80"/>
      <c r="AV203" s="80"/>
      <c r="AW203" s="80"/>
      <c r="AX203" s="80"/>
      <c r="AY203" s="80"/>
      <c r="AZ203" s="80"/>
      <c r="BA203" s="80"/>
      <c r="BB203" s="80"/>
      <c r="BC203" s="80"/>
      <c r="BD203" s="80"/>
      <c r="BE203" s="80"/>
      <c r="BF203" s="80"/>
      <c r="BG203" s="80"/>
      <c r="BH203" s="80"/>
      <c r="BI203" s="80"/>
      <c r="BJ203" s="80"/>
      <c r="BK203" s="80"/>
      <c r="BL203" s="80"/>
      <c r="BM203" s="80"/>
      <c r="BN203" s="80"/>
      <c r="BO203" s="80"/>
      <c r="BP203" s="80"/>
      <c r="BQ203" s="80"/>
      <c r="BR203" s="80"/>
      <c r="BS203" s="80"/>
      <c r="BT203" s="80"/>
      <c r="BU203" s="80"/>
      <c r="BV203" s="80"/>
      <c r="BW203" s="80"/>
      <c r="BX203" s="80"/>
      <c r="BY203" s="80"/>
      <c r="BZ203" s="80"/>
      <c r="CA203" s="80"/>
      <c r="CB203" s="80"/>
      <c r="CC203" s="80"/>
      <c r="CD203" s="80"/>
      <c r="CE203" s="80"/>
      <c r="CF203" s="80"/>
      <c r="CG203" s="80"/>
      <c r="CH203" s="80"/>
      <c r="CI203" s="80"/>
      <c r="CJ203" s="80"/>
      <c r="CK203" s="80"/>
      <c r="CL203" s="80"/>
      <c r="CM203" s="80"/>
      <c r="CN203" s="80"/>
      <c r="CO203" s="80"/>
      <c r="CP203" s="80"/>
      <c r="CQ203" s="80"/>
      <c r="CR203" s="80"/>
      <c r="CS203" s="80"/>
      <c r="CT203" s="80"/>
      <c r="CU203" s="80"/>
      <c r="CV203" s="80"/>
      <c r="CW203" s="80"/>
      <c r="CX203" s="80"/>
      <c r="CY203" s="80"/>
      <c r="CZ203" s="80"/>
      <c r="DA203" s="80"/>
      <c r="DB203" s="80"/>
      <c r="DC203" s="80"/>
      <c r="DD203" s="80"/>
      <c r="DE203" s="80"/>
      <c r="DF203" s="80"/>
      <c r="DG203" s="80"/>
      <c r="DH203" s="80"/>
      <c r="DI203" s="80"/>
      <c r="DJ203" s="80"/>
      <c r="DK203" s="80"/>
      <c r="DL203" s="80"/>
      <c r="DM203" s="80"/>
      <c r="DN203" s="80"/>
      <c r="DO203" s="80"/>
      <c r="DP203" s="80"/>
      <c r="DQ203" s="80"/>
      <c r="DR203" s="80"/>
      <c r="DS203" s="80"/>
      <c r="DT203" s="80"/>
    </row>
    <row r="204" ht="12.75" customHeight="1">
      <c r="A204" s="80"/>
      <c r="B204" s="80"/>
      <c r="C204" s="80"/>
      <c r="D204" s="80"/>
      <c r="E204" s="80"/>
      <c r="F204" s="80"/>
      <c r="G204" s="80"/>
      <c r="H204" s="80"/>
      <c r="I204" s="80"/>
      <c r="J204" s="80"/>
      <c r="K204" s="80"/>
      <c r="L204" s="80"/>
      <c r="M204" s="80"/>
      <c r="N204" s="80"/>
      <c r="O204" s="80"/>
      <c r="P204" s="80"/>
      <c r="Q204" s="80"/>
      <c r="R204" s="80"/>
      <c r="S204" s="80"/>
      <c r="T204" s="80"/>
      <c r="U204" s="80"/>
      <c r="V204" s="80"/>
      <c r="W204" s="80"/>
      <c r="X204" s="80"/>
      <c r="Y204" s="80"/>
      <c r="Z204" s="80"/>
      <c r="AA204" s="80"/>
      <c r="AB204" s="80"/>
      <c r="AC204" s="80"/>
      <c r="AD204" s="80"/>
      <c r="AE204" s="80"/>
      <c r="AF204" s="80"/>
      <c r="AG204" s="80"/>
      <c r="AH204" s="80"/>
      <c r="AI204" s="80"/>
      <c r="AJ204" s="80"/>
      <c r="AK204" s="80"/>
      <c r="AL204" s="80"/>
      <c r="AM204" s="80"/>
      <c r="AN204" s="80"/>
      <c r="AO204" s="80"/>
      <c r="AP204" s="80"/>
      <c r="AQ204" s="80"/>
      <c r="AR204" s="80"/>
      <c r="AS204" s="80"/>
      <c r="AT204" s="80"/>
      <c r="AU204" s="80"/>
      <c r="AV204" s="80"/>
      <c r="AW204" s="80"/>
      <c r="AX204" s="80"/>
      <c r="AY204" s="80"/>
      <c r="AZ204" s="80"/>
      <c r="BA204" s="80"/>
      <c r="BB204" s="80"/>
      <c r="BC204" s="80"/>
      <c r="BD204" s="80"/>
      <c r="BE204" s="80"/>
      <c r="BF204" s="80"/>
      <c r="BG204" s="80"/>
      <c r="BH204" s="80"/>
      <c r="BI204" s="80"/>
      <c r="BJ204" s="80"/>
      <c r="BK204" s="80"/>
      <c r="BL204" s="80"/>
      <c r="BM204" s="80"/>
      <c r="BN204" s="80"/>
      <c r="BO204" s="80"/>
      <c r="BP204" s="80"/>
      <c r="BQ204" s="80"/>
      <c r="BR204" s="80"/>
      <c r="BS204" s="80"/>
      <c r="BT204" s="80"/>
      <c r="BU204" s="80"/>
      <c r="BV204" s="80"/>
      <c r="BW204" s="80"/>
      <c r="BX204" s="80"/>
      <c r="BY204" s="80"/>
      <c r="BZ204" s="80"/>
      <c r="CA204" s="80"/>
      <c r="CB204" s="80"/>
      <c r="CC204" s="80"/>
      <c r="CD204" s="80"/>
      <c r="CE204" s="80"/>
      <c r="CF204" s="80"/>
      <c r="CG204" s="80"/>
      <c r="CH204" s="80"/>
      <c r="CI204" s="80"/>
      <c r="CJ204" s="80"/>
      <c r="CK204" s="80"/>
      <c r="CL204" s="80"/>
      <c r="CM204" s="80"/>
      <c r="CN204" s="80"/>
      <c r="CO204" s="80"/>
      <c r="CP204" s="80"/>
      <c r="CQ204" s="80"/>
      <c r="CR204" s="80"/>
      <c r="CS204" s="80"/>
      <c r="CT204" s="80"/>
      <c r="CU204" s="80"/>
      <c r="CV204" s="80"/>
      <c r="CW204" s="80"/>
      <c r="CX204" s="80"/>
      <c r="CY204" s="80"/>
      <c r="CZ204" s="80"/>
      <c r="DA204" s="80"/>
      <c r="DB204" s="80"/>
      <c r="DC204" s="80"/>
      <c r="DD204" s="80"/>
      <c r="DE204" s="80"/>
      <c r="DF204" s="80"/>
      <c r="DG204" s="80"/>
      <c r="DH204" s="80"/>
      <c r="DI204" s="80"/>
      <c r="DJ204" s="80"/>
      <c r="DK204" s="80"/>
      <c r="DL204" s="80"/>
      <c r="DM204" s="80"/>
      <c r="DN204" s="80"/>
      <c r="DO204" s="80"/>
      <c r="DP204" s="80"/>
      <c r="DQ204" s="80"/>
      <c r="DR204" s="80"/>
      <c r="DS204" s="80"/>
      <c r="DT204" s="80"/>
    </row>
    <row r="205" ht="12.75" customHeight="1">
      <c r="A205" s="80"/>
      <c r="B205" s="80"/>
      <c r="C205" s="80"/>
      <c r="D205" s="80"/>
      <c r="E205" s="80"/>
      <c r="F205" s="80"/>
      <c r="G205" s="80"/>
      <c r="H205" s="80"/>
      <c r="I205" s="80"/>
      <c r="J205" s="80"/>
      <c r="K205" s="80"/>
      <c r="L205" s="80"/>
      <c r="M205" s="80"/>
      <c r="N205" s="80"/>
      <c r="O205" s="80"/>
      <c r="P205" s="80"/>
      <c r="Q205" s="80"/>
      <c r="R205" s="80"/>
      <c r="S205" s="80"/>
      <c r="T205" s="80"/>
      <c r="U205" s="80"/>
      <c r="V205" s="80"/>
      <c r="W205" s="80"/>
      <c r="X205" s="80"/>
      <c r="Y205" s="80"/>
      <c r="Z205" s="80"/>
      <c r="AA205" s="80"/>
      <c r="AB205" s="80"/>
      <c r="AC205" s="80"/>
      <c r="AD205" s="80"/>
      <c r="AE205" s="80"/>
      <c r="AF205" s="80"/>
      <c r="AG205" s="80"/>
      <c r="AH205" s="80"/>
      <c r="AI205" s="80"/>
      <c r="AJ205" s="80"/>
      <c r="AK205" s="80"/>
      <c r="AL205" s="80"/>
      <c r="AM205" s="80"/>
      <c r="AN205" s="80"/>
      <c r="AO205" s="80"/>
      <c r="AP205" s="80"/>
      <c r="AQ205" s="80"/>
      <c r="AR205" s="80"/>
      <c r="AS205" s="80"/>
      <c r="AT205" s="80"/>
      <c r="AU205" s="80"/>
      <c r="AV205" s="80"/>
      <c r="AW205" s="80"/>
      <c r="AX205" s="80"/>
      <c r="AY205" s="80"/>
      <c r="AZ205" s="80"/>
      <c r="BA205" s="80"/>
      <c r="BB205" s="80"/>
      <c r="BC205" s="80"/>
      <c r="BD205" s="80"/>
      <c r="BE205" s="80"/>
      <c r="BF205" s="80"/>
      <c r="BG205" s="80"/>
      <c r="BH205" s="80"/>
      <c r="BI205" s="80"/>
      <c r="BJ205" s="80"/>
      <c r="BK205" s="80"/>
      <c r="BL205" s="80"/>
      <c r="BM205" s="80"/>
      <c r="BN205" s="80"/>
      <c r="BO205" s="80"/>
      <c r="BP205" s="80"/>
      <c r="BQ205" s="80"/>
      <c r="BR205" s="80"/>
      <c r="BS205" s="80"/>
      <c r="BT205" s="80"/>
      <c r="BU205" s="80"/>
      <c r="BV205" s="80"/>
      <c r="BW205" s="80"/>
      <c r="BX205" s="80"/>
      <c r="BY205" s="80"/>
      <c r="BZ205" s="80"/>
      <c r="CA205" s="80"/>
      <c r="CB205" s="80"/>
      <c r="CC205" s="80"/>
      <c r="CD205" s="80"/>
      <c r="CE205" s="80"/>
      <c r="CF205" s="80"/>
      <c r="CG205" s="80"/>
      <c r="CH205" s="80"/>
      <c r="CI205" s="80"/>
      <c r="CJ205" s="80"/>
      <c r="CK205" s="80"/>
      <c r="CL205" s="80"/>
      <c r="CM205" s="80"/>
      <c r="CN205" s="80"/>
      <c r="CO205" s="80"/>
      <c r="CP205" s="80"/>
      <c r="CQ205" s="80"/>
      <c r="CR205" s="80"/>
      <c r="CS205" s="80"/>
      <c r="CT205" s="80"/>
      <c r="CU205" s="80"/>
      <c r="CV205" s="80"/>
      <c r="CW205" s="80"/>
      <c r="CX205" s="80"/>
      <c r="CY205" s="80"/>
      <c r="CZ205" s="80"/>
      <c r="DA205" s="80"/>
      <c r="DB205" s="80"/>
      <c r="DC205" s="80"/>
      <c r="DD205" s="80"/>
      <c r="DE205" s="80"/>
      <c r="DF205" s="80"/>
      <c r="DG205" s="80"/>
      <c r="DH205" s="80"/>
      <c r="DI205" s="80"/>
      <c r="DJ205" s="80"/>
      <c r="DK205" s="80"/>
      <c r="DL205" s="80"/>
      <c r="DM205" s="80"/>
      <c r="DN205" s="80"/>
      <c r="DO205" s="80"/>
      <c r="DP205" s="80"/>
      <c r="DQ205" s="80"/>
      <c r="DR205" s="80"/>
      <c r="DS205" s="80"/>
      <c r="DT205" s="80"/>
    </row>
    <row r="206" ht="12.75" customHeight="1">
      <c r="A206" s="80"/>
      <c r="B206" s="80"/>
      <c r="C206" s="80"/>
      <c r="D206" s="80"/>
      <c r="E206" s="80"/>
      <c r="F206" s="80"/>
      <c r="G206" s="80"/>
      <c r="H206" s="80"/>
      <c r="I206" s="80"/>
      <c r="J206" s="80"/>
      <c r="K206" s="80"/>
      <c r="L206" s="80"/>
      <c r="M206" s="80"/>
      <c r="N206" s="80"/>
      <c r="O206" s="80"/>
      <c r="P206" s="80"/>
      <c r="Q206" s="80"/>
      <c r="R206" s="80"/>
      <c r="S206" s="80"/>
      <c r="T206" s="80"/>
      <c r="U206" s="80"/>
      <c r="V206" s="80"/>
      <c r="W206" s="80"/>
      <c r="X206" s="80"/>
      <c r="Y206" s="80"/>
      <c r="Z206" s="80"/>
      <c r="AA206" s="80"/>
      <c r="AB206" s="80"/>
      <c r="AC206" s="80"/>
      <c r="AD206" s="80"/>
      <c r="AE206" s="80"/>
      <c r="AF206" s="80"/>
      <c r="AG206" s="80"/>
      <c r="AH206" s="80"/>
      <c r="AI206" s="80"/>
      <c r="AJ206" s="80"/>
      <c r="AK206" s="80"/>
      <c r="AL206" s="80"/>
      <c r="AM206" s="80"/>
      <c r="AN206" s="80"/>
      <c r="AO206" s="80"/>
      <c r="AP206" s="80"/>
      <c r="AQ206" s="80"/>
      <c r="AR206" s="80"/>
      <c r="AS206" s="80"/>
      <c r="AT206" s="80"/>
      <c r="AU206" s="80"/>
      <c r="AV206" s="80"/>
      <c r="AW206" s="80"/>
      <c r="AX206" s="80"/>
      <c r="AY206" s="80"/>
      <c r="AZ206" s="80"/>
      <c r="BA206" s="80"/>
      <c r="BB206" s="80"/>
      <c r="BC206" s="80"/>
      <c r="BD206" s="80"/>
      <c r="BE206" s="80"/>
      <c r="BF206" s="80"/>
      <c r="BG206" s="80"/>
      <c r="BH206" s="80"/>
      <c r="BI206" s="80"/>
      <c r="BJ206" s="80"/>
      <c r="BK206" s="80"/>
      <c r="BL206" s="80"/>
      <c r="BM206" s="80"/>
      <c r="BN206" s="80"/>
      <c r="BO206" s="80"/>
      <c r="BP206" s="80"/>
      <c r="BQ206" s="80"/>
      <c r="BR206" s="80"/>
      <c r="BS206" s="80"/>
      <c r="BT206" s="80"/>
      <c r="BU206" s="80"/>
      <c r="BV206" s="80"/>
      <c r="BW206" s="80"/>
      <c r="BX206" s="80"/>
      <c r="BY206" s="80"/>
      <c r="BZ206" s="80"/>
      <c r="CA206" s="80"/>
      <c r="CB206" s="80"/>
      <c r="CC206" s="80"/>
      <c r="CD206" s="80"/>
      <c r="CE206" s="80"/>
      <c r="CF206" s="80"/>
      <c r="CG206" s="80"/>
      <c r="CH206" s="80"/>
      <c r="CI206" s="80"/>
      <c r="CJ206" s="80"/>
      <c r="CK206" s="80"/>
      <c r="CL206" s="80"/>
      <c r="CM206" s="80"/>
      <c r="CN206" s="80"/>
      <c r="CO206" s="80"/>
      <c r="CP206" s="80"/>
      <c r="CQ206" s="80"/>
      <c r="CR206" s="80"/>
      <c r="CS206" s="80"/>
      <c r="CT206" s="80"/>
      <c r="CU206" s="80"/>
      <c r="CV206" s="80"/>
      <c r="CW206" s="80"/>
      <c r="CX206" s="80"/>
      <c r="CY206" s="80"/>
      <c r="CZ206" s="80"/>
      <c r="DA206" s="80"/>
      <c r="DB206" s="80"/>
      <c r="DC206" s="80"/>
      <c r="DD206" s="80"/>
      <c r="DE206" s="80"/>
      <c r="DF206" s="80"/>
      <c r="DG206" s="80"/>
      <c r="DH206" s="80"/>
      <c r="DI206" s="80"/>
      <c r="DJ206" s="80"/>
      <c r="DK206" s="80"/>
      <c r="DL206" s="80"/>
      <c r="DM206" s="80"/>
      <c r="DN206" s="80"/>
      <c r="DO206" s="80"/>
      <c r="DP206" s="80"/>
      <c r="DQ206" s="80"/>
      <c r="DR206" s="80"/>
      <c r="DS206" s="80"/>
      <c r="DT206" s="80"/>
    </row>
    <row r="207" ht="12.75" customHeight="1">
      <c r="A207" s="80"/>
      <c r="B207" s="80"/>
      <c r="C207" s="80"/>
      <c r="D207" s="80"/>
      <c r="E207" s="80"/>
      <c r="F207" s="80"/>
      <c r="G207" s="80"/>
      <c r="H207" s="80"/>
      <c r="I207" s="80"/>
      <c r="J207" s="80"/>
      <c r="K207" s="80"/>
      <c r="L207" s="80"/>
      <c r="M207" s="80"/>
      <c r="N207" s="80"/>
      <c r="O207" s="80"/>
      <c r="P207" s="80"/>
      <c r="Q207" s="80"/>
      <c r="R207" s="80"/>
      <c r="S207" s="80"/>
      <c r="T207" s="80"/>
      <c r="U207" s="80"/>
      <c r="V207" s="80"/>
      <c r="W207" s="80"/>
      <c r="X207" s="80"/>
      <c r="Y207" s="80"/>
      <c r="Z207" s="80"/>
      <c r="AA207" s="80"/>
      <c r="AB207" s="80"/>
      <c r="AC207" s="80"/>
      <c r="AD207" s="80"/>
      <c r="AE207" s="80"/>
      <c r="AF207" s="80"/>
      <c r="AG207" s="80"/>
      <c r="AH207" s="80"/>
      <c r="AI207" s="80"/>
      <c r="AJ207" s="80"/>
      <c r="AK207" s="80"/>
      <c r="AL207" s="80"/>
      <c r="AM207" s="80"/>
      <c r="AN207" s="80"/>
      <c r="AO207" s="80"/>
      <c r="AP207" s="80"/>
      <c r="AQ207" s="80"/>
      <c r="AR207" s="80"/>
      <c r="AS207" s="80"/>
      <c r="AT207" s="80"/>
      <c r="AU207" s="80"/>
      <c r="AV207" s="80"/>
      <c r="AW207" s="80"/>
      <c r="AX207" s="80"/>
      <c r="AY207" s="80"/>
      <c r="AZ207" s="80"/>
      <c r="BA207" s="80"/>
      <c r="BB207" s="80"/>
      <c r="BC207" s="80"/>
      <c r="BD207" s="80"/>
      <c r="BE207" s="80"/>
      <c r="BF207" s="80"/>
      <c r="BG207" s="80"/>
      <c r="BH207" s="80"/>
      <c r="BI207" s="80"/>
      <c r="BJ207" s="80"/>
      <c r="BK207" s="80"/>
      <c r="BL207" s="80"/>
      <c r="BM207" s="80"/>
      <c r="BN207" s="80"/>
      <c r="BO207" s="80"/>
      <c r="BP207" s="80"/>
      <c r="BQ207" s="80"/>
      <c r="BR207" s="80"/>
      <c r="BS207" s="80"/>
      <c r="BT207" s="80"/>
      <c r="BU207" s="80"/>
      <c r="BV207" s="80"/>
      <c r="BW207" s="80"/>
      <c r="BX207" s="80"/>
      <c r="BY207" s="80"/>
      <c r="BZ207" s="80"/>
      <c r="CA207" s="80"/>
      <c r="CB207" s="80"/>
      <c r="CC207" s="80"/>
      <c r="CD207" s="80"/>
      <c r="CE207" s="80"/>
      <c r="CF207" s="80"/>
      <c r="CG207" s="80"/>
      <c r="CH207" s="80"/>
      <c r="CI207" s="80"/>
      <c r="CJ207" s="80"/>
      <c r="CK207" s="80"/>
      <c r="CL207" s="80"/>
      <c r="CM207" s="80"/>
      <c r="CN207" s="80"/>
      <c r="CO207" s="80"/>
      <c r="CP207" s="80"/>
      <c r="CQ207" s="80"/>
      <c r="CR207" s="80"/>
      <c r="CS207" s="80"/>
      <c r="CT207" s="80"/>
      <c r="CU207" s="80"/>
      <c r="CV207" s="80"/>
      <c r="CW207" s="80"/>
      <c r="CX207" s="80"/>
      <c r="CY207" s="80"/>
      <c r="CZ207" s="80"/>
      <c r="DA207" s="80"/>
      <c r="DB207" s="80"/>
      <c r="DC207" s="80"/>
      <c r="DD207" s="80"/>
      <c r="DE207" s="80"/>
      <c r="DF207" s="80"/>
      <c r="DG207" s="80"/>
      <c r="DH207" s="80"/>
      <c r="DI207" s="80"/>
      <c r="DJ207" s="80"/>
      <c r="DK207" s="80"/>
      <c r="DL207" s="80"/>
      <c r="DM207" s="80"/>
      <c r="DN207" s="80"/>
      <c r="DO207" s="80"/>
      <c r="DP207" s="80"/>
      <c r="DQ207" s="80"/>
      <c r="DR207" s="80"/>
      <c r="DS207" s="80"/>
      <c r="DT207" s="80"/>
    </row>
    <row r="208" ht="12.75" customHeight="1">
      <c r="A208" s="80"/>
      <c r="B208" s="80"/>
      <c r="C208" s="80"/>
      <c r="D208" s="80"/>
      <c r="E208" s="80"/>
      <c r="F208" s="80"/>
      <c r="G208" s="80"/>
      <c r="H208" s="80"/>
      <c r="I208" s="80"/>
      <c r="J208" s="80"/>
      <c r="K208" s="80"/>
      <c r="L208" s="80"/>
      <c r="M208" s="80"/>
      <c r="N208" s="80"/>
      <c r="O208" s="80"/>
      <c r="P208" s="80"/>
      <c r="Q208" s="80"/>
      <c r="R208" s="80"/>
      <c r="S208" s="80"/>
      <c r="T208" s="80"/>
      <c r="U208" s="80"/>
      <c r="V208" s="80"/>
      <c r="W208" s="80"/>
      <c r="X208" s="80"/>
      <c r="Y208" s="80"/>
      <c r="Z208" s="80"/>
      <c r="AA208" s="80"/>
      <c r="AB208" s="80"/>
      <c r="AC208" s="80"/>
      <c r="AD208" s="80"/>
      <c r="AE208" s="80"/>
      <c r="AF208" s="80"/>
      <c r="AG208" s="80"/>
      <c r="AH208" s="80"/>
      <c r="AI208" s="80"/>
      <c r="AJ208" s="80"/>
      <c r="AK208" s="80"/>
      <c r="AL208" s="80"/>
      <c r="AM208" s="80"/>
      <c r="AN208" s="80"/>
      <c r="AO208" s="80"/>
      <c r="AP208" s="80"/>
      <c r="AQ208" s="80"/>
      <c r="AR208" s="80"/>
      <c r="AS208" s="80"/>
      <c r="AT208" s="80"/>
      <c r="AU208" s="80"/>
      <c r="AV208" s="80"/>
      <c r="AW208" s="80"/>
      <c r="AX208" s="80"/>
      <c r="AY208" s="80"/>
      <c r="AZ208" s="80"/>
      <c r="BA208" s="80"/>
      <c r="BB208" s="80"/>
      <c r="BC208" s="80"/>
      <c r="BD208" s="80"/>
      <c r="BE208" s="80"/>
      <c r="BF208" s="80"/>
      <c r="BG208" s="80"/>
      <c r="BH208" s="80"/>
      <c r="BI208" s="80"/>
      <c r="BJ208" s="80"/>
      <c r="BK208" s="80"/>
      <c r="BL208" s="80"/>
      <c r="BM208" s="80"/>
      <c r="BN208" s="80"/>
      <c r="BO208" s="80"/>
      <c r="BP208" s="80"/>
      <c r="BQ208" s="80"/>
      <c r="BR208" s="80"/>
      <c r="BS208" s="80"/>
      <c r="BT208" s="80"/>
      <c r="BU208" s="80"/>
      <c r="BV208" s="80"/>
      <c r="BW208" s="80"/>
      <c r="BX208" s="80"/>
      <c r="BY208" s="80"/>
      <c r="BZ208" s="80"/>
      <c r="CA208" s="80"/>
      <c r="CB208" s="80"/>
      <c r="CC208" s="80"/>
      <c r="CD208" s="80"/>
      <c r="CE208" s="80"/>
      <c r="CF208" s="80"/>
      <c r="CG208" s="80"/>
      <c r="CH208" s="80"/>
      <c r="CI208" s="80"/>
      <c r="CJ208" s="80"/>
      <c r="CK208" s="80"/>
      <c r="CL208" s="80"/>
      <c r="CM208" s="80"/>
      <c r="CN208" s="80"/>
      <c r="CO208" s="80"/>
      <c r="CP208" s="80"/>
      <c r="CQ208" s="80"/>
      <c r="CR208" s="80"/>
      <c r="CS208" s="80"/>
      <c r="CT208" s="80"/>
      <c r="CU208" s="80"/>
      <c r="CV208" s="80"/>
      <c r="CW208" s="80"/>
      <c r="CX208" s="80"/>
      <c r="CY208" s="80"/>
      <c r="CZ208" s="80"/>
      <c r="DA208" s="80"/>
      <c r="DB208" s="80"/>
      <c r="DC208" s="80"/>
      <c r="DD208" s="80"/>
      <c r="DE208" s="80"/>
      <c r="DF208" s="80"/>
      <c r="DG208" s="80"/>
      <c r="DH208" s="80"/>
      <c r="DI208" s="80"/>
      <c r="DJ208" s="80"/>
      <c r="DK208" s="80"/>
      <c r="DL208" s="80"/>
      <c r="DM208" s="80"/>
      <c r="DN208" s="80"/>
      <c r="DO208" s="80"/>
      <c r="DP208" s="80"/>
      <c r="DQ208" s="80"/>
      <c r="DR208" s="80"/>
      <c r="DS208" s="80"/>
      <c r="DT208" s="80"/>
    </row>
    <row r="209" ht="12.75" customHeight="1">
      <c r="A209" s="80"/>
      <c r="B209" s="80"/>
      <c r="C209" s="80"/>
      <c r="D209" s="80"/>
      <c r="E209" s="80"/>
      <c r="F209" s="80"/>
      <c r="G209" s="80"/>
      <c r="H209" s="80"/>
      <c r="I209" s="80"/>
      <c r="J209" s="80"/>
      <c r="K209" s="80"/>
      <c r="L209" s="80"/>
      <c r="M209" s="80"/>
      <c r="N209" s="80"/>
      <c r="O209" s="80"/>
      <c r="P209" s="80"/>
      <c r="Q209" s="80"/>
      <c r="R209" s="80"/>
      <c r="S209" s="80"/>
      <c r="T209" s="80"/>
      <c r="U209" s="80"/>
      <c r="V209" s="80"/>
      <c r="W209" s="80"/>
      <c r="X209" s="80"/>
      <c r="Y209" s="80"/>
      <c r="Z209" s="80"/>
      <c r="AA209" s="80"/>
      <c r="AB209" s="80"/>
      <c r="AC209" s="80"/>
      <c r="AD209" s="80"/>
      <c r="AE209" s="80"/>
      <c r="AF209" s="80"/>
      <c r="AG209" s="80"/>
      <c r="AH209" s="80"/>
      <c r="AI209" s="80"/>
      <c r="AJ209" s="80"/>
      <c r="AK209" s="80"/>
      <c r="AL209" s="80"/>
      <c r="AM209" s="80"/>
      <c r="AN209" s="80"/>
      <c r="AO209" s="80"/>
      <c r="AP209" s="80"/>
      <c r="AQ209" s="80"/>
      <c r="AR209" s="80"/>
      <c r="AS209" s="80"/>
      <c r="AT209" s="80"/>
      <c r="AU209" s="80"/>
      <c r="AV209" s="80"/>
      <c r="AW209" s="80"/>
      <c r="AX209" s="80"/>
      <c r="AY209" s="80"/>
      <c r="AZ209" s="80"/>
      <c r="BA209" s="80"/>
      <c r="BB209" s="80"/>
      <c r="BC209" s="80"/>
      <c r="BD209" s="80"/>
      <c r="BE209" s="80"/>
      <c r="BF209" s="80"/>
      <c r="BG209" s="80"/>
      <c r="BH209" s="80"/>
      <c r="BI209" s="80"/>
      <c r="BJ209" s="80"/>
      <c r="BK209" s="80"/>
      <c r="BL209" s="80"/>
      <c r="BM209" s="80"/>
      <c r="BN209" s="80"/>
      <c r="BO209" s="80"/>
      <c r="BP209" s="80"/>
      <c r="BQ209" s="80"/>
      <c r="BR209" s="80"/>
      <c r="BS209" s="80"/>
      <c r="BT209" s="80"/>
      <c r="BU209" s="80"/>
      <c r="BV209" s="80"/>
      <c r="BW209" s="80"/>
      <c r="BX209" s="80"/>
      <c r="BY209" s="80"/>
      <c r="BZ209" s="80"/>
      <c r="CA209" s="80"/>
      <c r="CB209" s="80"/>
      <c r="CC209" s="80"/>
      <c r="CD209" s="80"/>
      <c r="CE209" s="80"/>
      <c r="CF209" s="80"/>
      <c r="CG209" s="80"/>
      <c r="CH209" s="80"/>
      <c r="CI209" s="80"/>
      <c r="CJ209" s="80"/>
      <c r="CK209" s="80"/>
      <c r="CL209" s="80"/>
      <c r="CM209" s="80"/>
      <c r="CN209" s="80"/>
      <c r="CO209" s="80"/>
      <c r="CP209" s="80"/>
      <c r="CQ209" s="80"/>
      <c r="CR209" s="80"/>
      <c r="CS209" s="80"/>
      <c r="CT209" s="80"/>
      <c r="CU209" s="80"/>
      <c r="CV209" s="80"/>
      <c r="CW209" s="80"/>
      <c r="CX209" s="80"/>
      <c r="CY209" s="80"/>
      <c r="CZ209" s="80"/>
      <c r="DA209" s="80"/>
      <c r="DB209" s="80"/>
      <c r="DC209" s="80"/>
      <c r="DD209" s="80"/>
      <c r="DE209" s="80"/>
      <c r="DF209" s="80"/>
      <c r="DG209" s="80"/>
      <c r="DH209" s="80"/>
      <c r="DI209" s="80"/>
      <c r="DJ209" s="80"/>
      <c r="DK209" s="80"/>
      <c r="DL209" s="80"/>
      <c r="DM209" s="80"/>
      <c r="DN209" s="80"/>
      <c r="DO209" s="80"/>
      <c r="DP209" s="80"/>
      <c r="DQ209" s="80"/>
      <c r="DR209" s="80"/>
      <c r="DS209" s="80"/>
      <c r="DT209" s="80"/>
    </row>
    <row r="210" ht="12.75" customHeight="1">
      <c r="A210" s="80"/>
      <c r="B210" s="80"/>
      <c r="C210" s="80"/>
      <c r="D210" s="80"/>
      <c r="E210" s="80"/>
      <c r="F210" s="80"/>
      <c r="G210" s="80"/>
      <c r="H210" s="80"/>
      <c r="I210" s="80"/>
      <c r="J210" s="80"/>
      <c r="K210" s="80"/>
      <c r="L210" s="80"/>
      <c r="M210" s="80"/>
      <c r="N210" s="80"/>
      <c r="O210" s="80"/>
      <c r="P210" s="80"/>
      <c r="Q210" s="80"/>
      <c r="R210" s="80"/>
      <c r="S210" s="80"/>
      <c r="T210" s="80"/>
      <c r="U210" s="80"/>
      <c r="V210" s="80"/>
      <c r="W210" s="80"/>
      <c r="X210" s="80"/>
      <c r="Y210" s="80"/>
      <c r="Z210" s="80"/>
      <c r="AA210" s="80"/>
      <c r="AB210" s="80"/>
      <c r="AC210" s="80"/>
      <c r="AD210" s="80"/>
      <c r="AE210" s="80"/>
      <c r="AF210" s="80"/>
      <c r="AG210" s="80"/>
      <c r="AH210" s="80"/>
      <c r="AI210" s="80"/>
      <c r="AJ210" s="80"/>
      <c r="AK210" s="80"/>
      <c r="AL210" s="80"/>
      <c r="AM210" s="80"/>
      <c r="AN210" s="80"/>
      <c r="AO210" s="80"/>
      <c r="AP210" s="80"/>
      <c r="AQ210" s="80"/>
      <c r="AR210" s="80"/>
      <c r="AS210" s="80"/>
      <c r="AT210" s="80"/>
      <c r="AU210" s="80"/>
      <c r="AV210" s="80"/>
      <c r="AW210" s="80"/>
      <c r="AX210" s="80"/>
      <c r="AY210" s="80"/>
      <c r="AZ210" s="80"/>
      <c r="BA210" s="80"/>
      <c r="BB210" s="80"/>
      <c r="BC210" s="80"/>
      <c r="BD210" s="80"/>
      <c r="BE210" s="80"/>
      <c r="BF210" s="80"/>
      <c r="BG210" s="80"/>
      <c r="BH210" s="80"/>
      <c r="BI210" s="80"/>
      <c r="BJ210" s="80"/>
      <c r="BK210" s="80"/>
      <c r="BL210" s="80"/>
      <c r="BM210" s="80"/>
      <c r="BN210" s="80"/>
      <c r="BO210" s="80"/>
      <c r="BP210" s="80"/>
      <c r="BQ210" s="80"/>
      <c r="BR210" s="80"/>
      <c r="BS210" s="80"/>
      <c r="BT210" s="80"/>
      <c r="BU210" s="80"/>
      <c r="BV210" s="80"/>
      <c r="BW210" s="80"/>
      <c r="BX210" s="80"/>
      <c r="BY210" s="80"/>
      <c r="BZ210" s="80"/>
      <c r="CA210" s="80"/>
      <c r="CB210" s="80"/>
      <c r="CC210" s="80"/>
      <c r="CD210" s="80"/>
      <c r="CE210" s="80"/>
      <c r="CF210" s="80"/>
      <c r="CG210" s="80"/>
      <c r="CH210" s="80"/>
      <c r="CI210" s="80"/>
      <c r="CJ210" s="80"/>
      <c r="CK210" s="80"/>
      <c r="CL210" s="80"/>
      <c r="CM210" s="80"/>
      <c r="CN210" s="80"/>
      <c r="CO210" s="80"/>
      <c r="CP210" s="80"/>
      <c r="CQ210" s="80"/>
      <c r="CR210" s="80"/>
      <c r="CS210" s="80"/>
      <c r="CT210" s="80"/>
      <c r="CU210" s="80"/>
      <c r="CV210" s="80"/>
      <c r="CW210" s="80"/>
      <c r="CX210" s="80"/>
      <c r="CY210" s="80"/>
      <c r="CZ210" s="80"/>
      <c r="DA210" s="80"/>
      <c r="DB210" s="80"/>
      <c r="DC210" s="80"/>
      <c r="DD210" s="80"/>
      <c r="DE210" s="80"/>
      <c r="DF210" s="80"/>
      <c r="DG210" s="80"/>
      <c r="DH210" s="80"/>
      <c r="DI210" s="80"/>
      <c r="DJ210" s="80"/>
      <c r="DK210" s="80"/>
      <c r="DL210" s="80"/>
      <c r="DM210" s="80"/>
      <c r="DN210" s="80"/>
      <c r="DO210" s="80"/>
      <c r="DP210" s="80"/>
      <c r="DQ210" s="80"/>
      <c r="DR210" s="80"/>
      <c r="DS210" s="80"/>
      <c r="DT210" s="80"/>
    </row>
    <row r="211" ht="12.75" customHeight="1">
      <c r="A211" s="80"/>
      <c r="B211" s="80"/>
      <c r="C211" s="80"/>
      <c r="D211" s="80"/>
      <c r="E211" s="80"/>
      <c r="F211" s="80"/>
      <c r="G211" s="80"/>
      <c r="H211" s="80"/>
      <c r="I211" s="80"/>
      <c r="J211" s="80"/>
      <c r="K211" s="80"/>
      <c r="L211" s="80"/>
      <c r="M211" s="80"/>
      <c r="N211" s="80"/>
      <c r="O211" s="80"/>
      <c r="P211" s="80"/>
      <c r="Q211" s="80"/>
      <c r="R211" s="80"/>
      <c r="S211" s="80"/>
      <c r="T211" s="80"/>
      <c r="U211" s="80"/>
      <c r="V211" s="80"/>
      <c r="W211" s="80"/>
      <c r="X211" s="80"/>
      <c r="Y211" s="80"/>
      <c r="Z211" s="80"/>
      <c r="AA211" s="80"/>
      <c r="AB211" s="80"/>
      <c r="AC211" s="80"/>
      <c r="AD211" s="80"/>
      <c r="AE211" s="80"/>
      <c r="AF211" s="80"/>
      <c r="AG211" s="80"/>
      <c r="AH211" s="80"/>
      <c r="AI211" s="80"/>
      <c r="AJ211" s="80"/>
      <c r="AK211" s="80"/>
      <c r="AL211" s="80"/>
      <c r="AM211" s="80"/>
      <c r="AN211" s="80"/>
      <c r="AO211" s="80"/>
      <c r="AP211" s="80"/>
      <c r="AQ211" s="80"/>
      <c r="AR211" s="80"/>
      <c r="AS211" s="80"/>
      <c r="AT211" s="80"/>
      <c r="AU211" s="80"/>
      <c r="AV211" s="80"/>
      <c r="AW211" s="80"/>
      <c r="AX211" s="80"/>
      <c r="AY211" s="80"/>
      <c r="AZ211" s="80"/>
      <c r="BA211" s="80"/>
      <c r="BB211" s="80"/>
      <c r="BC211" s="80"/>
      <c r="BD211" s="80"/>
      <c r="BE211" s="80"/>
      <c r="BF211" s="80"/>
      <c r="BG211" s="80"/>
      <c r="BH211" s="80"/>
      <c r="BI211" s="80"/>
      <c r="BJ211" s="80"/>
      <c r="BK211" s="80"/>
      <c r="BL211" s="80"/>
      <c r="BM211" s="80"/>
      <c r="BN211" s="80"/>
      <c r="BO211" s="80"/>
      <c r="BP211" s="80"/>
      <c r="BQ211" s="80"/>
      <c r="BR211" s="80"/>
      <c r="BS211" s="80"/>
      <c r="BT211" s="80"/>
      <c r="BU211" s="80"/>
      <c r="BV211" s="80"/>
      <c r="BW211" s="80"/>
      <c r="BX211" s="80"/>
      <c r="BY211" s="80"/>
      <c r="BZ211" s="80"/>
      <c r="CA211" s="80"/>
      <c r="CB211" s="80"/>
      <c r="CC211" s="80"/>
      <c r="CD211" s="80"/>
      <c r="CE211" s="80"/>
      <c r="CF211" s="80"/>
      <c r="CG211" s="80"/>
      <c r="CH211" s="80"/>
      <c r="CI211" s="80"/>
      <c r="CJ211" s="80"/>
      <c r="CK211" s="80"/>
      <c r="CL211" s="80"/>
      <c r="CM211" s="80"/>
      <c r="CN211" s="80"/>
      <c r="CO211" s="80"/>
      <c r="CP211" s="80"/>
      <c r="CQ211" s="80"/>
      <c r="CR211" s="80"/>
      <c r="CS211" s="80"/>
      <c r="CT211" s="80"/>
      <c r="CU211" s="80"/>
      <c r="CV211" s="80"/>
      <c r="CW211" s="80"/>
      <c r="CX211" s="80"/>
      <c r="CY211" s="80"/>
      <c r="CZ211" s="80"/>
      <c r="DA211" s="80"/>
      <c r="DB211" s="80"/>
      <c r="DC211" s="80"/>
      <c r="DD211" s="80"/>
      <c r="DE211" s="80"/>
      <c r="DF211" s="80"/>
      <c r="DG211" s="80"/>
      <c r="DH211" s="80"/>
      <c r="DI211" s="80"/>
      <c r="DJ211" s="80"/>
      <c r="DK211" s="80"/>
      <c r="DL211" s="80"/>
      <c r="DM211" s="80"/>
      <c r="DN211" s="80"/>
      <c r="DO211" s="80"/>
      <c r="DP211" s="80"/>
      <c r="DQ211" s="80"/>
      <c r="DR211" s="80"/>
      <c r="DS211" s="80"/>
      <c r="DT211" s="80"/>
    </row>
    <row r="212" ht="12.75" customHeight="1">
      <c r="A212" s="80"/>
      <c r="B212" s="80"/>
      <c r="C212" s="80"/>
      <c r="D212" s="80"/>
      <c r="E212" s="80"/>
      <c r="F212" s="80"/>
      <c r="G212" s="80"/>
      <c r="H212" s="80"/>
      <c r="I212" s="80"/>
      <c r="J212" s="80"/>
      <c r="K212" s="80"/>
      <c r="L212" s="80"/>
      <c r="M212" s="80"/>
      <c r="N212" s="80"/>
      <c r="O212" s="80"/>
      <c r="P212" s="80"/>
      <c r="Q212" s="80"/>
      <c r="R212" s="80"/>
      <c r="S212" s="80"/>
      <c r="T212" s="80"/>
      <c r="U212" s="80"/>
      <c r="V212" s="80"/>
      <c r="W212" s="80"/>
      <c r="X212" s="80"/>
      <c r="Y212" s="80"/>
      <c r="Z212" s="80"/>
      <c r="AA212" s="80"/>
      <c r="AB212" s="80"/>
      <c r="AC212" s="80"/>
      <c r="AD212" s="80"/>
      <c r="AE212" s="80"/>
      <c r="AF212" s="80"/>
      <c r="AG212" s="80"/>
      <c r="AH212" s="80"/>
      <c r="AI212" s="80"/>
      <c r="AJ212" s="80"/>
      <c r="AK212" s="80"/>
      <c r="AL212" s="80"/>
      <c r="AM212" s="80"/>
      <c r="AN212" s="80"/>
      <c r="AO212" s="80"/>
      <c r="AP212" s="80"/>
      <c r="AQ212" s="80"/>
      <c r="AR212" s="80"/>
      <c r="AS212" s="80"/>
      <c r="AT212" s="80"/>
      <c r="AU212" s="80"/>
      <c r="AV212" s="80"/>
      <c r="AW212" s="80"/>
      <c r="AX212" s="80"/>
      <c r="AY212" s="80"/>
      <c r="AZ212" s="80"/>
      <c r="BA212" s="80"/>
      <c r="BB212" s="80"/>
      <c r="BC212" s="80"/>
      <c r="BD212" s="80"/>
      <c r="BE212" s="80"/>
      <c r="BF212" s="80"/>
      <c r="BG212" s="80"/>
      <c r="BH212" s="80"/>
      <c r="BI212" s="80"/>
      <c r="BJ212" s="80"/>
      <c r="BK212" s="80"/>
      <c r="BL212" s="80"/>
      <c r="BM212" s="80"/>
      <c r="BN212" s="80"/>
      <c r="BO212" s="80"/>
      <c r="BP212" s="80"/>
      <c r="BQ212" s="80"/>
      <c r="BR212" s="80"/>
      <c r="BS212" s="80"/>
      <c r="BT212" s="80"/>
      <c r="BU212" s="80"/>
      <c r="BV212" s="80"/>
      <c r="BW212" s="80"/>
      <c r="BX212" s="80"/>
      <c r="BY212" s="80"/>
      <c r="BZ212" s="80"/>
      <c r="CA212" s="80"/>
      <c r="CB212" s="80"/>
      <c r="CC212" s="80"/>
      <c r="CD212" s="80"/>
      <c r="CE212" s="80"/>
      <c r="CF212" s="80"/>
      <c r="CG212" s="80"/>
      <c r="CH212" s="80"/>
      <c r="CI212" s="80"/>
      <c r="CJ212" s="80"/>
      <c r="CK212" s="80"/>
      <c r="CL212" s="80"/>
      <c r="CM212" s="80"/>
      <c r="CN212" s="80"/>
      <c r="CO212" s="80"/>
      <c r="CP212" s="80"/>
      <c r="CQ212" s="80"/>
      <c r="CR212" s="80"/>
      <c r="CS212" s="80"/>
      <c r="CT212" s="80"/>
      <c r="CU212" s="80"/>
      <c r="CV212" s="80"/>
      <c r="CW212" s="80"/>
      <c r="CX212" s="80"/>
      <c r="CY212" s="80"/>
      <c r="CZ212" s="80"/>
      <c r="DA212" s="80"/>
      <c r="DB212" s="80"/>
      <c r="DC212" s="80"/>
      <c r="DD212" s="80"/>
      <c r="DE212" s="80"/>
      <c r="DF212" s="80"/>
      <c r="DG212" s="80"/>
      <c r="DH212" s="80"/>
      <c r="DI212" s="80"/>
      <c r="DJ212" s="80"/>
      <c r="DK212" s="80"/>
      <c r="DL212" s="80"/>
      <c r="DM212" s="80"/>
      <c r="DN212" s="80"/>
      <c r="DO212" s="80"/>
      <c r="DP212" s="80"/>
      <c r="DQ212" s="80"/>
      <c r="DR212" s="80"/>
      <c r="DS212" s="80"/>
      <c r="DT212" s="80"/>
    </row>
    <row r="213" ht="12.75" customHeight="1">
      <c r="A213" s="80"/>
      <c r="B213" s="80"/>
      <c r="C213" s="80"/>
      <c r="D213" s="80"/>
      <c r="E213" s="80"/>
      <c r="F213" s="80"/>
      <c r="G213" s="80"/>
      <c r="H213" s="80"/>
      <c r="I213" s="80"/>
      <c r="J213" s="80"/>
      <c r="K213" s="80"/>
      <c r="L213" s="80"/>
      <c r="M213" s="80"/>
      <c r="N213" s="80"/>
      <c r="O213" s="80"/>
      <c r="P213" s="80"/>
      <c r="Q213" s="80"/>
      <c r="R213" s="80"/>
      <c r="S213" s="80"/>
      <c r="T213" s="80"/>
      <c r="U213" s="80"/>
      <c r="V213" s="80"/>
      <c r="W213" s="80"/>
      <c r="X213" s="80"/>
      <c r="Y213" s="80"/>
      <c r="Z213" s="80"/>
      <c r="AA213" s="80"/>
      <c r="AB213" s="80"/>
      <c r="AC213" s="80"/>
      <c r="AD213" s="80"/>
      <c r="AE213" s="80"/>
      <c r="AF213" s="80"/>
      <c r="AG213" s="80"/>
      <c r="AH213" s="80"/>
      <c r="AI213" s="80"/>
      <c r="AJ213" s="80"/>
      <c r="AK213" s="80"/>
      <c r="AL213" s="80"/>
      <c r="AM213" s="80"/>
      <c r="AN213" s="80"/>
      <c r="AO213" s="80"/>
      <c r="AP213" s="80"/>
      <c r="AQ213" s="80"/>
      <c r="AR213" s="80"/>
      <c r="AS213" s="80"/>
      <c r="AT213" s="80"/>
      <c r="AU213" s="80"/>
      <c r="AV213" s="80"/>
      <c r="AW213" s="80"/>
      <c r="AX213" s="80"/>
      <c r="AY213" s="80"/>
      <c r="AZ213" s="80"/>
      <c r="BA213" s="80"/>
      <c r="BB213" s="80"/>
      <c r="BC213" s="80"/>
      <c r="BD213" s="80"/>
      <c r="BE213" s="80"/>
      <c r="BF213" s="80"/>
      <c r="BG213" s="80"/>
      <c r="BH213" s="80"/>
      <c r="BI213" s="80"/>
      <c r="BJ213" s="80"/>
      <c r="BK213" s="80"/>
      <c r="BL213" s="80"/>
      <c r="BM213" s="80"/>
      <c r="BN213" s="80"/>
      <c r="BO213" s="80"/>
      <c r="BP213" s="80"/>
      <c r="BQ213" s="80"/>
      <c r="BR213" s="80"/>
      <c r="BS213" s="80"/>
      <c r="BT213" s="80"/>
      <c r="BU213" s="80"/>
      <c r="BV213" s="80"/>
      <c r="BW213" s="80"/>
      <c r="BX213" s="80"/>
      <c r="BY213" s="80"/>
      <c r="BZ213" s="80"/>
      <c r="CA213" s="80"/>
      <c r="CB213" s="80"/>
      <c r="CC213" s="80"/>
      <c r="CD213" s="80"/>
      <c r="CE213" s="80"/>
      <c r="CF213" s="80"/>
      <c r="CG213" s="80"/>
      <c r="CH213" s="80"/>
      <c r="CI213" s="80"/>
      <c r="CJ213" s="80"/>
      <c r="CK213" s="80"/>
      <c r="CL213" s="80"/>
      <c r="CM213" s="80"/>
      <c r="CN213" s="80"/>
      <c r="CO213" s="80"/>
      <c r="CP213" s="80"/>
      <c r="CQ213" s="80"/>
      <c r="CR213" s="80"/>
      <c r="CS213" s="80"/>
      <c r="CT213" s="80"/>
      <c r="CU213" s="80"/>
      <c r="CV213" s="80"/>
      <c r="CW213" s="80"/>
      <c r="CX213" s="80"/>
      <c r="CY213" s="80"/>
      <c r="CZ213" s="80"/>
      <c r="DA213" s="80"/>
      <c r="DB213" s="80"/>
      <c r="DC213" s="80"/>
      <c r="DD213" s="80"/>
      <c r="DE213" s="80"/>
      <c r="DF213" s="80"/>
      <c r="DG213" s="80"/>
      <c r="DH213" s="80"/>
      <c r="DI213" s="80"/>
      <c r="DJ213" s="80"/>
      <c r="DK213" s="80"/>
      <c r="DL213" s="80"/>
      <c r="DM213" s="80"/>
      <c r="DN213" s="80"/>
      <c r="DO213" s="80"/>
      <c r="DP213" s="80"/>
      <c r="DQ213" s="80"/>
      <c r="DR213" s="80"/>
      <c r="DS213" s="80"/>
      <c r="DT213" s="80"/>
    </row>
    <row r="214" ht="12.75" customHeight="1">
      <c r="A214" s="80"/>
      <c r="B214" s="80"/>
      <c r="C214" s="80"/>
      <c r="D214" s="80"/>
      <c r="E214" s="80"/>
      <c r="F214" s="80"/>
      <c r="G214" s="80"/>
      <c r="H214" s="80"/>
      <c r="I214" s="80"/>
      <c r="J214" s="80"/>
      <c r="K214" s="80"/>
      <c r="L214" s="80"/>
      <c r="M214" s="80"/>
      <c r="N214" s="80"/>
      <c r="O214" s="80"/>
      <c r="P214" s="80"/>
      <c r="Q214" s="80"/>
      <c r="R214" s="80"/>
      <c r="S214" s="80"/>
      <c r="T214" s="80"/>
      <c r="U214" s="80"/>
      <c r="V214" s="80"/>
      <c r="W214" s="80"/>
      <c r="X214" s="80"/>
      <c r="Y214" s="80"/>
      <c r="Z214" s="80"/>
      <c r="AA214" s="80"/>
      <c r="AB214" s="80"/>
      <c r="AC214" s="80"/>
      <c r="AD214" s="80"/>
      <c r="AE214" s="80"/>
      <c r="AF214" s="80"/>
      <c r="AG214" s="80"/>
      <c r="AH214" s="80"/>
      <c r="AI214" s="80"/>
      <c r="AJ214" s="80"/>
      <c r="AK214" s="80"/>
      <c r="AL214" s="80"/>
      <c r="AM214" s="80"/>
      <c r="AN214" s="80"/>
      <c r="AO214" s="80"/>
      <c r="AP214" s="80"/>
      <c r="AQ214" s="80"/>
      <c r="AR214" s="80"/>
      <c r="AS214" s="80"/>
      <c r="AT214" s="80"/>
      <c r="AU214" s="80"/>
      <c r="AV214" s="80"/>
      <c r="AW214" s="80"/>
      <c r="AX214" s="80"/>
      <c r="AY214" s="80"/>
      <c r="AZ214" s="80"/>
      <c r="BA214" s="80"/>
      <c r="BB214" s="80"/>
      <c r="BC214" s="80"/>
      <c r="BD214" s="80"/>
      <c r="BE214" s="80"/>
      <c r="BF214" s="80"/>
      <c r="BG214" s="80"/>
      <c r="BH214" s="80"/>
      <c r="BI214" s="80"/>
      <c r="BJ214" s="80"/>
      <c r="BK214" s="80"/>
      <c r="BL214" s="80"/>
      <c r="BM214" s="80"/>
      <c r="BN214" s="80"/>
      <c r="BO214" s="80"/>
      <c r="BP214" s="80"/>
      <c r="BQ214" s="80"/>
      <c r="BR214" s="80"/>
      <c r="BS214" s="80"/>
      <c r="BT214" s="80"/>
      <c r="BU214" s="80"/>
      <c r="BV214" s="80"/>
      <c r="BW214" s="80"/>
      <c r="BX214" s="80"/>
      <c r="BY214" s="80"/>
      <c r="BZ214" s="80"/>
      <c r="CA214" s="80"/>
      <c r="CB214" s="80"/>
      <c r="CC214" s="80"/>
      <c r="CD214" s="80"/>
      <c r="CE214" s="80"/>
      <c r="CF214" s="80"/>
      <c r="CG214" s="80"/>
      <c r="CH214" s="80"/>
      <c r="CI214" s="80"/>
      <c r="CJ214" s="80"/>
      <c r="CK214" s="80"/>
      <c r="CL214" s="80"/>
      <c r="CM214" s="80"/>
      <c r="CN214" s="80"/>
      <c r="CO214" s="80"/>
      <c r="CP214" s="80"/>
      <c r="CQ214" s="80"/>
      <c r="CR214" s="80"/>
      <c r="CS214" s="80"/>
      <c r="CT214" s="80"/>
      <c r="CU214" s="80"/>
      <c r="CV214" s="80"/>
      <c r="CW214" s="80"/>
      <c r="CX214" s="80"/>
      <c r="CY214" s="80"/>
      <c r="CZ214" s="80"/>
      <c r="DA214" s="80"/>
      <c r="DB214" s="80"/>
      <c r="DC214" s="80"/>
      <c r="DD214" s="80"/>
      <c r="DE214" s="80"/>
      <c r="DF214" s="80"/>
      <c r="DG214" s="80"/>
      <c r="DH214" s="80"/>
      <c r="DI214" s="80"/>
      <c r="DJ214" s="80"/>
      <c r="DK214" s="80"/>
      <c r="DL214" s="80"/>
      <c r="DM214" s="80"/>
      <c r="DN214" s="80"/>
      <c r="DO214" s="80"/>
      <c r="DP214" s="80"/>
      <c r="DQ214" s="80"/>
      <c r="DR214" s="80"/>
      <c r="DS214" s="80"/>
      <c r="DT214" s="80"/>
    </row>
    <row r="215" ht="12.75" customHeight="1">
      <c r="A215" s="80"/>
      <c r="B215" s="80"/>
      <c r="C215" s="80"/>
      <c r="D215" s="80"/>
      <c r="E215" s="80"/>
      <c r="F215" s="80"/>
      <c r="G215" s="80"/>
      <c r="H215" s="80"/>
      <c r="I215" s="80"/>
      <c r="J215" s="80"/>
      <c r="K215" s="80"/>
      <c r="L215" s="80"/>
      <c r="M215" s="80"/>
      <c r="N215" s="80"/>
      <c r="O215" s="80"/>
      <c r="P215" s="80"/>
      <c r="Q215" s="80"/>
      <c r="R215" s="80"/>
      <c r="S215" s="80"/>
      <c r="T215" s="80"/>
      <c r="U215" s="80"/>
      <c r="V215" s="80"/>
      <c r="W215" s="80"/>
      <c r="X215" s="80"/>
      <c r="Y215" s="80"/>
      <c r="Z215" s="80"/>
      <c r="AA215" s="80"/>
      <c r="AB215" s="80"/>
      <c r="AC215" s="80"/>
      <c r="AD215" s="80"/>
      <c r="AE215" s="80"/>
      <c r="AF215" s="80"/>
      <c r="AG215" s="80"/>
      <c r="AH215" s="80"/>
      <c r="AI215" s="80"/>
      <c r="AJ215" s="80"/>
      <c r="AK215" s="80"/>
      <c r="AL215" s="80"/>
      <c r="AM215" s="80"/>
      <c r="AN215" s="80"/>
      <c r="AO215" s="80"/>
      <c r="AP215" s="80"/>
      <c r="AQ215" s="80"/>
      <c r="AR215" s="80"/>
      <c r="AS215" s="80"/>
      <c r="AT215" s="80"/>
      <c r="AU215" s="80"/>
      <c r="AV215" s="80"/>
      <c r="AW215" s="80"/>
      <c r="AX215" s="80"/>
      <c r="AY215" s="80"/>
      <c r="AZ215" s="80"/>
      <c r="BA215" s="80"/>
      <c r="BB215" s="80"/>
      <c r="BC215" s="80"/>
      <c r="BD215" s="80"/>
      <c r="BE215" s="80"/>
      <c r="BF215" s="80"/>
      <c r="BG215" s="80"/>
      <c r="BH215" s="80"/>
      <c r="BI215" s="80"/>
      <c r="BJ215" s="80"/>
      <c r="BK215" s="80"/>
      <c r="BL215" s="80"/>
      <c r="BM215" s="80"/>
      <c r="BN215" s="80"/>
      <c r="BO215" s="80"/>
      <c r="BP215" s="80"/>
      <c r="BQ215" s="80"/>
      <c r="BR215" s="80"/>
      <c r="BS215" s="80"/>
      <c r="BT215" s="80"/>
      <c r="BU215" s="80"/>
      <c r="BV215" s="80"/>
      <c r="BW215" s="80"/>
      <c r="BX215" s="80"/>
      <c r="BY215" s="80"/>
      <c r="BZ215" s="80"/>
      <c r="CA215" s="80"/>
      <c r="CB215" s="80"/>
      <c r="CC215" s="80"/>
      <c r="CD215" s="80"/>
      <c r="CE215" s="80"/>
      <c r="CF215" s="80"/>
      <c r="CG215" s="80"/>
      <c r="CH215" s="80"/>
      <c r="CI215" s="80"/>
      <c r="CJ215" s="80"/>
      <c r="CK215" s="80"/>
      <c r="CL215" s="80"/>
      <c r="CM215" s="80"/>
      <c r="CN215" s="80"/>
      <c r="CO215" s="80"/>
      <c r="CP215" s="80"/>
      <c r="CQ215" s="80"/>
      <c r="CR215" s="80"/>
      <c r="CS215" s="80"/>
      <c r="CT215" s="80"/>
      <c r="CU215" s="80"/>
      <c r="CV215" s="80"/>
      <c r="CW215" s="80"/>
      <c r="CX215" s="80"/>
      <c r="CY215" s="80"/>
      <c r="CZ215" s="80"/>
      <c r="DA215" s="80"/>
      <c r="DB215" s="80"/>
      <c r="DC215" s="80"/>
      <c r="DD215" s="80"/>
      <c r="DE215" s="80"/>
      <c r="DF215" s="80"/>
      <c r="DG215" s="80"/>
      <c r="DH215" s="80"/>
      <c r="DI215" s="80"/>
      <c r="DJ215" s="80"/>
      <c r="DK215" s="80"/>
      <c r="DL215" s="80"/>
      <c r="DM215" s="80"/>
      <c r="DN215" s="80"/>
      <c r="DO215" s="80"/>
      <c r="DP215" s="80"/>
      <c r="DQ215" s="80"/>
      <c r="DR215" s="80"/>
      <c r="DS215" s="80"/>
      <c r="DT215" s="80"/>
    </row>
    <row r="216" ht="12.75" customHeight="1">
      <c r="A216" s="80"/>
      <c r="B216" s="80"/>
      <c r="C216" s="80"/>
      <c r="D216" s="80"/>
      <c r="E216" s="80"/>
      <c r="F216" s="80"/>
      <c r="G216" s="80"/>
      <c r="H216" s="80"/>
      <c r="I216" s="80"/>
      <c r="J216" s="80"/>
      <c r="K216" s="80"/>
      <c r="L216" s="80"/>
      <c r="M216" s="80"/>
      <c r="N216" s="80"/>
      <c r="O216" s="80"/>
      <c r="P216" s="80"/>
      <c r="Q216" s="80"/>
      <c r="R216" s="80"/>
      <c r="S216" s="80"/>
      <c r="T216" s="80"/>
      <c r="U216" s="80"/>
      <c r="V216" s="80"/>
      <c r="W216" s="80"/>
      <c r="X216" s="80"/>
      <c r="Y216" s="80"/>
      <c r="Z216" s="80"/>
      <c r="AA216" s="80"/>
      <c r="AB216" s="80"/>
      <c r="AC216" s="80"/>
      <c r="AD216" s="80"/>
      <c r="AE216" s="80"/>
      <c r="AF216" s="80"/>
      <c r="AG216" s="80"/>
      <c r="AH216" s="80"/>
      <c r="AI216" s="80"/>
      <c r="AJ216" s="80"/>
      <c r="AK216" s="80"/>
      <c r="AL216" s="80"/>
      <c r="AM216" s="80"/>
      <c r="AN216" s="80"/>
      <c r="AO216" s="80"/>
      <c r="AP216" s="80"/>
      <c r="AQ216" s="80"/>
      <c r="AR216" s="80"/>
      <c r="AS216" s="80"/>
      <c r="AT216" s="80"/>
      <c r="AU216" s="80"/>
      <c r="AV216" s="80"/>
      <c r="AW216" s="80"/>
      <c r="AX216" s="80"/>
      <c r="AY216" s="80"/>
      <c r="AZ216" s="80"/>
      <c r="BA216" s="80"/>
      <c r="BB216" s="80"/>
      <c r="BC216" s="80"/>
      <c r="BD216" s="80"/>
      <c r="BE216" s="80"/>
      <c r="BF216" s="80"/>
      <c r="BG216" s="80"/>
      <c r="BH216" s="80"/>
      <c r="BI216" s="80"/>
      <c r="BJ216" s="80"/>
      <c r="BK216" s="80"/>
      <c r="BL216" s="80"/>
      <c r="BM216" s="80"/>
      <c r="BN216" s="80"/>
      <c r="BO216" s="80"/>
      <c r="BP216" s="80"/>
      <c r="BQ216" s="80"/>
      <c r="BR216" s="80"/>
      <c r="BS216" s="80"/>
      <c r="BT216" s="80"/>
      <c r="BU216" s="80"/>
      <c r="BV216" s="80"/>
      <c r="BW216" s="80"/>
      <c r="BX216" s="80"/>
      <c r="BY216" s="80"/>
      <c r="BZ216" s="80"/>
      <c r="CA216" s="80"/>
      <c r="CB216" s="80"/>
      <c r="CC216" s="80"/>
      <c r="CD216" s="80"/>
      <c r="CE216" s="80"/>
      <c r="CF216" s="80"/>
      <c r="CG216" s="80"/>
      <c r="CH216" s="80"/>
      <c r="CI216" s="80"/>
      <c r="CJ216" s="80"/>
      <c r="CK216" s="80"/>
      <c r="CL216" s="80"/>
      <c r="CM216" s="80"/>
      <c r="CN216" s="80"/>
      <c r="CO216" s="80"/>
      <c r="CP216" s="80"/>
      <c r="CQ216" s="80"/>
      <c r="CR216" s="80"/>
      <c r="CS216" s="80"/>
      <c r="CT216" s="80"/>
      <c r="CU216" s="80"/>
      <c r="CV216" s="80"/>
      <c r="CW216" s="80"/>
      <c r="CX216" s="80"/>
      <c r="CY216" s="80"/>
      <c r="CZ216" s="80"/>
      <c r="DA216" s="80"/>
      <c r="DB216" s="80"/>
      <c r="DC216" s="80"/>
      <c r="DD216" s="80"/>
      <c r="DE216" s="80"/>
      <c r="DF216" s="80"/>
      <c r="DG216" s="80"/>
      <c r="DH216" s="80"/>
      <c r="DI216" s="80"/>
      <c r="DJ216" s="80"/>
      <c r="DK216" s="80"/>
      <c r="DL216" s="80"/>
      <c r="DM216" s="80"/>
      <c r="DN216" s="80"/>
      <c r="DO216" s="80"/>
      <c r="DP216" s="80"/>
      <c r="DQ216" s="80"/>
      <c r="DR216" s="80"/>
      <c r="DS216" s="80"/>
      <c r="DT216" s="80"/>
    </row>
    <row r="217" ht="12.75" customHeight="1">
      <c r="A217" s="80"/>
      <c r="B217" s="80"/>
      <c r="C217" s="80"/>
      <c r="D217" s="80"/>
      <c r="E217" s="80"/>
      <c r="F217" s="80"/>
      <c r="G217" s="80"/>
      <c r="H217" s="80"/>
      <c r="I217" s="80"/>
      <c r="J217" s="80"/>
      <c r="K217" s="80"/>
      <c r="L217" s="80"/>
      <c r="M217" s="80"/>
      <c r="N217" s="80"/>
      <c r="O217" s="80"/>
      <c r="P217" s="80"/>
      <c r="Q217" s="80"/>
      <c r="R217" s="80"/>
      <c r="S217" s="80"/>
      <c r="T217" s="80"/>
      <c r="U217" s="80"/>
      <c r="V217" s="80"/>
      <c r="W217" s="80"/>
      <c r="X217" s="80"/>
      <c r="Y217" s="80"/>
      <c r="Z217" s="80"/>
      <c r="AA217" s="80"/>
      <c r="AB217" s="80"/>
      <c r="AC217" s="80"/>
      <c r="AD217" s="80"/>
      <c r="AE217" s="80"/>
      <c r="AF217" s="80"/>
      <c r="AG217" s="80"/>
      <c r="AH217" s="80"/>
      <c r="AI217" s="80"/>
      <c r="AJ217" s="80"/>
      <c r="AK217" s="80"/>
      <c r="AL217" s="80"/>
      <c r="AM217" s="80"/>
      <c r="AN217" s="80"/>
      <c r="AO217" s="80"/>
      <c r="AP217" s="80"/>
      <c r="AQ217" s="80"/>
      <c r="AR217" s="80"/>
      <c r="AS217" s="80"/>
      <c r="AT217" s="80"/>
      <c r="AU217" s="80"/>
      <c r="AV217" s="80"/>
      <c r="AW217" s="80"/>
      <c r="AX217" s="80"/>
      <c r="AY217" s="80"/>
      <c r="AZ217" s="80"/>
      <c r="BA217" s="80"/>
      <c r="BB217" s="80"/>
      <c r="BC217" s="80"/>
      <c r="BD217" s="80"/>
      <c r="BE217" s="80"/>
      <c r="BF217" s="80"/>
      <c r="BG217" s="80"/>
      <c r="BH217" s="80"/>
      <c r="BI217" s="80"/>
      <c r="BJ217" s="80"/>
      <c r="BK217" s="80"/>
      <c r="BL217" s="80"/>
      <c r="BM217" s="80"/>
      <c r="BN217" s="80"/>
      <c r="BO217" s="80"/>
      <c r="BP217" s="80"/>
      <c r="BQ217" s="80"/>
      <c r="BR217" s="80"/>
      <c r="BS217" s="80"/>
      <c r="BT217" s="80"/>
      <c r="BU217" s="80"/>
      <c r="BV217" s="80"/>
      <c r="BW217" s="80"/>
      <c r="BX217" s="80"/>
      <c r="BY217" s="80"/>
      <c r="BZ217" s="80"/>
      <c r="CA217" s="80"/>
      <c r="CB217" s="80"/>
      <c r="CC217" s="80"/>
      <c r="CD217" s="80"/>
      <c r="CE217" s="80"/>
      <c r="CF217" s="80"/>
      <c r="CG217" s="80"/>
      <c r="CH217" s="80"/>
      <c r="CI217" s="80"/>
      <c r="CJ217" s="80"/>
      <c r="CK217" s="80"/>
      <c r="CL217" s="80"/>
      <c r="CM217" s="80"/>
      <c r="CN217" s="80"/>
      <c r="CO217" s="80"/>
      <c r="CP217" s="80"/>
      <c r="CQ217" s="80"/>
      <c r="CR217" s="80"/>
      <c r="CS217" s="80"/>
      <c r="CT217" s="80"/>
      <c r="CU217" s="80"/>
      <c r="CV217" s="80"/>
      <c r="CW217" s="80"/>
      <c r="CX217" s="80"/>
      <c r="CY217" s="80"/>
      <c r="CZ217" s="80"/>
      <c r="DA217" s="80"/>
      <c r="DB217" s="80"/>
      <c r="DC217" s="80"/>
      <c r="DD217" s="80"/>
      <c r="DE217" s="80"/>
      <c r="DF217" s="80"/>
      <c r="DG217" s="80"/>
      <c r="DH217" s="80"/>
      <c r="DI217" s="80"/>
      <c r="DJ217" s="80"/>
      <c r="DK217" s="80"/>
      <c r="DL217" s="80"/>
      <c r="DM217" s="80"/>
      <c r="DN217" s="80"/>
      <c r="DO217" s="80"/>
      <c r="DP217" s="80"/>
      <c r="DQ217" s="80"/>
      <c r="DR217" s="80"/>
      <c r="DS217" s="80"/>
      <c r="DT217" s="80"/>
    </row>
    <row r="218" ht="12.75" customHeight="1">
      <c r="A218" s="80"/>
      <c r="B218" s="80"/>
      <c r="C218" s="80"/>
      <c r="D218" s="80"/>
      <c r="E218" s="80"/>
      <c r="F218" s="80"/>
      <c r="G218" s="80"/>
      <c r="H218" s="80"/>
      <c r="I218" s="80"/>
      <c r="J218" s="80"/>
      <c r="K218" s="80"/>
      <c r="L218" s="80"/>
      <c r="M218" s="80"/>
      <c r="N218" s="80"/>
      <c r="O218" s="80"/>
      <c r="P218" s="80"/>
      <c r="Q218" s="80"/>
      <c r="R218" s="80"/>
      <c r="S218" s="80"/>
      <c r="T218" s="80"/>
      <c r="U218" s="80"/>
      <c r="V218" s="80"/>
      <c r="W218" s="80"/>
      <c r="X218" s="80"/>
      <c r="Y218" s="80"/>
      <c r="Z218" s="80"/>
      <c r="AA218" s="80"/>
      <c r="AB218" s="80"/>
      <c r="AC218" s="80"/>
      <c r="AD218" s="80"/>
      <c r="AE218" s="80"/>
      <c r="AF218" s="80"/>
      <c r="AG218" s="80"/>
      <c r="AH218" s="80"/>
      <c r="AI218" s="80"/>
      <c r="AJ218" s="80"/>
      <c r="AK218" s="80"/>
      <c r="AL218" s="80"/>
      <c r="AM218" s="80"/>
      <c r="AN218" s="80"/>
      <c r="AO218" s="80"/>
      <c r="AP218" s="80"/>
      <c r="AQ218" s="80"/>
      <c r="AR218" s="80"/>
      <c r="AS218" s="80"/>
      <c r="AT218" s="80"/>
      <c r="AU218" s="80"/>
      <c r="AV218" s="80"/>
      <c r="AW218" s="80"/>
      <c r="AX218" s="80"/>
      <c r="AY218" s="80"/>
      <c r="AZ218" s="80"/>
      <c r="BA218" s="80"/>
      <c r="BB218" s="80"/>
      <c r="BC218" s="80"/>
      <c r="BD218" s="80"/>
      <c r="BE218" s="80"/>
      <c r="BF218" s="80"/>
      <c r="BG218" s="80"/>
      <c r="BH218" s="80"/>
      <c r="BI218" s="80"/>
      <c r="BJ218" s="80"/>
      <c r="BK218" s="80"/>
      <c r="BL218" s="80"/>
      <c r="BM218" s="80"/>
      <c r="BN218" s="80"/>
      <c r="BO218" s="80"/>
      <c r="BP218" s="80"/>
      <c r="BQ218" s="80"/>
      <c r="BR218" s="80"/>
      <c r="BS218" s="80"/>
      <c r="BT218" s="80"/>
      <c r="BU218" s="80"/>
      <c r="BV218" s="80"/>
      <c r="BW218" s="80"/>
      <c r="BX218" s="80"/>
      <c r="BY218" s="80"/>
      <c r="BZ218" s="80"/>
      <c r="CA218" s="80"/>
      <c r="CB218" s="80"/>
      <c r="CC218" s="80"/>
      <c r="CD218" s="80"/>
      <c r="CE218" s="80"/>
      <c r="CF218" s="80"/>
      <c r="CG218" s="80"/>
      <c r="CH218" s="80"/>
      <c r="CI218" s="80"/>
      <c r="CJ218" s="80"/>
      <c r="CK218" s="80"/>
      <c r="CL218" s="80"/>
      <c r="CM218" s="80"/>
      <c r="CN218" s="80"/>
      <c r="CO218" s="80"/>
      <c r="CP218" s="80"/>
      <c r="CQ218" s="80"/>
      <c r="CR218" s="80"/>
      <c r="CS218" s="80"/>
      <c r="CT218" s="80"/>
      <c r="CU218" s="80"/>
      <c r="CV218" s="80"/>
      <c r="CW218" s="80"/>
      <c r="CX218" s="80"/>
      <c r="CY218" s="80"/>
      <c r="CZ218" s="80"/>
      <c r="DA218" s="80"/>
      <c r="DB218" s="80"/>
      <c r="DC218" s="80"/>
      <c r="DD218" s="80"/>
      <c r="DE218" s="80"/>
      <c r="DF218" s="80"/>
      <c r="DG218" s="80"/>
      <c r="DH218" s="80"/>
      <c r="DI218" s="80"/>
      <c r="DJ218" s="80"/>
      <c r="DK218" s="80"/>
      <c r="DL218" s="80"/>
      <c r="DM218" s="80"/>
      <c r="DN218" s="80"/>
      <c r="DO218" s="80"/>
      <c r="DP218" s="80"/>
      <c r="DQ218" s="80"/>
      <c r="DR218" s="80"/>
      <c r="DS218" s="80"/>
      <c r="DT218" s="80"/>
    </row>
    <row r="219" ht="12.75" customHeight="1">
      <c r="A219" s="80"/>
      <c r="B219" s="80"/>
      <c r="C219" s="80"/>
      <c r="D219" s="80"/>
      <c r="E219" s="80"/>
      <c r="F219" s="80"/>
      <c r="G219" s="80"/>
      <c r="H219" s="80"/>
      <c r="I219" s="80"/>
      <c r="J219" s="80"/>
      <c r="K219" s="80"/>
      <c r="L219" s="80"/>
      <c r="M219" s="80"/>
      <c r="N219" s="80"/>
      <c r="O219" s="80"/>
      <c r="P219" s="80"/>
      <c r="Q219" s="80"/>
      <c r="R219" s="80"/>
      <c r="S219" s="80"/>
      <c r="T219" s="80"/>
      <c r="U219" s="80"/>
      <c r="V219" s="80"/>
      <c r="W219" s="80"/>
      <c r="X219" s="80"/>
      <c r="Y219" s="80"/>
      <c r="Z219" s="80"/>
      <c r="AA219" s="80"/>
      <c r="AB219" s="80"/>
      <c r="AC219" s="80"/>
      <c r="AD219" s="80"/>
      <c r="AE219" s="80"/>
      <c r="AF219" s="80"/>
      <c r="AG219" s="80"/>
      <c r="AH219" s="80"/>
      <c r="AI219" s="80"/>
      <c r="AJ219" s="80"/>
      <c r="AK219" s="80"/>
      <c r="AL219" s="80"/>
      <c r="AM219" s="80"/>
      <c r="AN219" s="80"/>
      <c r="AO219" s="80"/>
      <c r="AP219" s="80"/>
      <c r="AQ219" s="80"/>
      <c r="AR219" s="80"/>
      <c r="AS219" s="80"/>
      <c r="AT219" s="80"/>
      <c r="AU219" s="80"/>
      <c r="AV219" s="80"/>
      <c r="AW219" s="80"/>
      <c r="AX219" s="80"/>
      <c r="AY219" s="80"/>
      <c r="AZ219" s="80"/>
      <c r="BA219" s="80"/>
      <c r="BB219" s="80"/>
      <c r="BC219" s="80"/>
      <c r="BD219" s="80"/>
      <c r="BE219" s="80"/>
      <c r="BF219" s="80"/>
      <c r="BG219" s="80"/>
      <c r="BH219" s="80"/>
      <c r="BI219" s="80"/>
      <c r="BJ219" s="80"/>
      <c r="BK219" s="80"/>
      <c r="BL219" s="80"/>
      <c r="BM219" s="80"/>
      <c r="BN219" s="80"/>
      <c r="BO219" s="80"/>
      <c r="BP219" s="80"/>
      <c r="BQ219" s="80"/>
      <c r="BR219" s="80"/>
      <c r="BS219" s="80"/>
      <c r="BT219" s="80"/>
      <c r="BU219" s="80"/>
      <c r="BV219" s="80"/>
      <c r="BW219" s="80"/>
      <c r="BX219" s="80"/>
      <c r="BY219" s="80"/>
      <c r="BZ219" s="80"/>
      <c r="CA219" s="80"/>
      <c r="CB219" s="80"/>
      <c r="CC219" s="80"/>
      <c r="CD219" s="80"/>
      <c r="CE219" s="80"/>
      <c r="CF219" s="80"/>
      <c r="CG219" s="80"/>
      <c r="CH219" s="80"/>
      <c r="CI219" s="80"/>
      <c r="CJ219" s="80"/>
      <c r="CK219" s="80"/>
      <c r="CL219" s="80"/>
      <c r="CM219" s="80"/>
      <c r="CN219" s="80"/>
      <c r="CO219" s="80"/>
      <c r="CP219" s="80"/>
      <c r="CQ219" s="80"/>
      <c r="CR219" s="80"/>
      <c r="CS219" s="80"/>
      <c r="CT219" s="80"/>
      <c r="CU219" s="80"/>
      <c r="CV219" s="80"/>
      <c r="CW219" s="80"/>
      <c r="CX219" s="80"/>
      <c r="CY219" s="80"/>
      <c r="CZ219" s="80"/>
      <c r="DA219" s="80"/>
      <c r="DB219" s="80"/>
      <c r="DC219" s="80"/>
      <c r="DD219" s="80"/>
      <c r="DE219" s="80"/>
      <c r="DF219" s="80"/>
      <c r="DG219" s="80"/>
      <c r="DH219" s="80"/>
      <c r="DI219" s="80"/>
      <c r="DJ219" s="80"/>
      <c r="DK219" s="80"/>
      <c r="DL219" s="80"/>
      <c r="DM219" s="80"/>
      <c r="DN219" s="80"/>
      <c r="DO219" s="80"/>
      <c r="DP219" s="80"/>
      <c r="DQ219" s="80"/>
      <c r="DR219" s="80"/>
      <c r="DS219" s="80"/>
      <c r="DT219" s="80"/>
    </row>
    <row r="220" ht="12.75" customHeight="1">
      <c r="A220" s="80"/>
      <c r="B220" s="80"/>
      <c r="C220" s="80"/>
      <c r="D220" s="80"/>
      <c r="E220" s="80"/>
      <c r="F220" s="80"/>
      <c r="G220" s="80"/>
      <c r="H220" s="80"/>
      <c r="I220" s="80"/>
      <c r="J220" s="80"/>
      <c r="K220" s="80"/>
      <c r="L220" s="80"/>
      <c r="M220" s="80"/>
      <c r="N220" s="80"/>
      <c r="O220" s="80"/>
      <c r="P220" s="80"/>
      <c r="Q220" s="80"/>
      <c r="R220" s="80"/>
      <c r="S220" s="80"/>
      <c r="T220" s="80"/>
      <c r="U220" s="80"/>
      <c r="V220" s="80"/>
      <c r="W220" s="80"/>
      <c r="X220" s="80"/>
      <c r="Y220" s="80"/>
      <c r="Z220" s="80"/>
      <c r="AA220" s="80"/>
      <c r="AB220" s="80"/>
      <c r="AC220" s="80"/>
      <c r="AD220" s="80"/>
      <c r="AE220" s="80"/>
      <c r="AF220" s="80"/>
      <c r="AG220" s="80"/>
      <c r="AH220" s="80"/>
      <c r="AI220" s="80"/>
      <c r="AJ220" s="80"/>
      <c r="AK220" s="80"/>
      <c r="AL220" s="80"/>
      <c r="AM220" s="80"/>
      <c r="AN220" s="80"/>
      <c r="AO220" s="80"/>
      <c r="AP220" s="80"/>
      <c r="AQ220" s="80"/>
      <c r="AR220" s="80"/>
      <c r="AS220" s="80"/>
      <c r="AT220" s="80"/>
      <c r="AU220" s="80"/>
      <c r="AV220" s="80"/>
      <c r="AW220" s="80"/>
      <c r="AX220" s="80"/>
      <c r="AY220" s="80"/>
      <c r="AZ220" s="80"/>
      <c r="BA220" s="80"/>
      <c r="BB220" s="80"/>
      <c r="BC220" s="80"/>
      <c r="BD220" s="80"/>
      <c r="BE220" s="80"/>
      <c r="BF220" s="80"/>
      <c r="BG220" s="80"/>
      <c r="BH220" s="80"/>
      <c r="BI220" s="80"/>
      <c r="BJ220" s="80"/>
      <c r="BK220" s="80"/>
      <c r="BL220" s="80"/>
      <c r="BM220" s="80"/>
      <c r="BN220" s="80"/>
      <c r="BO220" s="80"/>
      <c r="BP220" s="80"/>
      <c r="BQ220" s="80"/>
      <c r="BR220" s="80"/>
      <c r="BS220" s="80"/>
      <c r="BT220" s="80"/>
      <c r="BU220" s="80"/>
      <c r="BV220" s="80"/>
      <c r="BW220" s="80"/>
      <c r="BX220" s="80"/>
      <c r="BY220" s="80"/>
      <c r="BZ220" s="80"/>
      <c r="CA220" s="80"/>
      <c r="CB220" s="80"/>
      <c r="CC220" s="80"/>
      <c r="CD220" s="80"/>
      <c r="CE220" s="80"/>
      <c r="CF220" s="80"/>
      <c r="CG220" s="80"/>
      <c r="CH220" s="80"/>
      <c r="CI220" s="80"/>
      <c r="CJ220" s="80"/>
      <c r="CK220" s="80"/>
      <c r="CL220" s="80"/>
      <c r="CM220" s="80"/>
      <c r="CN220" s="80"/>
      <c r="CO220" s="80"/>
      <c r="CP220" s="80"/>
      <c r="CQ220" s="80"/>
      <c r="CR220" s="80"/>
      <c r="CS220" s="80"/>
      <c r="CT220" s="80"/>
      <c r="CU220" s="80"/>
      <c r="CV220" s="80"/>
      <c r="CW220" s="80"/>
      <c r="CX220" s="80"/>
      <c r="CY220" s="80"/>
      <c r="CZ220" s="80"/>
      <c r="DA220" s="80"/>
      <c r="DB220" s="80"/>
      <c r="DC220" s="80"/>
      <c r="DD220" s="80"/>
      <c r="DE220" s="80"/>
      <c r="DF220" s="80"/>
      <c r="DG220" s="80"/>
      <c r="DH220" s="80"/>
      <c r="DI220" s="80"/>
      <c r="DJ220" s="80"/>
      <c r="DK220" s="80"/>
      <c r="DL220" s="80"/>
      <c r="DM220" s="80"/>
      <c r="DN220" s="80"/>
      <c r="DO220" s="80"/>
      <c r="DP220" s="80"/>
      <c r="DQ220" s="80"/>
      <c r="DR220" s="80"/>
      <c r="DS220" s="80"/>
      <c r="DT220" s="80"/>
    </row>
    <row r="221" ht="12.75" customHeight="1">
      <c r="A221" s="80"/>
      <c r="B221" s="80"/>
      <c r="C221" s="80"/>
      <c r="D221" s="80"/>
      <c r="E221" s="80"/>
      <c r="F221" s="80"/>
      <c r="G221" s="80"/>
      <c r="H221" s="80"/>
      <c r="I221" s="80"/>
      <c r="J221" s="80"/>
      <c r="K221" s="80"/>
      <c r="L221" s="80"/>
      <c r="M221" s="80"/>
      <c r="N221" s="80"/>
      <c r="O221" s="80"/>
      <c r="P221" s="80"/>
      <c r="Q221" s="80"/>
      <c r="R221" s="80"/>
      <c r="S221" s="80"/>
      <c r="T221" s="80"/>
      <c r="U221" s="80"/>
      <c r="V221" s="80"/>
      <c r="W221" s="80"/>
      <c r="X221" s="80"/>
      <c r="Y221" s="80"/>
      <c r="Z221" s="80"/>
      <c r="AA221" s="80"/>
      <c r="AB221" s="80"/>
      <c r="AC221" s="80"/>
      <c r="AD221" s="80"/>
      <c r="AE221" s="80"/>
      <c r="AF221" s="80"/>
      <c r="AG221" s="80"/>
      <c r="AH221" s="80"/>
      <c r="AI221" s="80"/>
      <c r="AJ221" s="80"/>
      <c r="AK221" s="80"/>
      <c r="AL221" s="80"/>
      <c r="AM221" s="80"/>
      <c r="AN221" s="80"/>
      <c r="AO221" s="80"/>
      <c r="AP221" s="80"/>
      <c r="AQ221" s="80"/>
      <c r="AR221" s="80"/>
      <c r="AS221" s="80"/>
      <c r="AT221" s="80"/>
      <c r="AU221" s="80"/>
      <c r="AV221" s="80"/>
      <c r="AW221" s="80"/>
      <c r="AX221" s="80"/>
      <c r="AY221" s="80"/>
      <c r="AZ221" s="80"/>
      <c r="BA221" s="80"/>
      <c r="BB221" s="80"/>
      <c r="BC221" s="80"/>
      <c r="BD221" s="80"/>
      <c r="BE221" s="80"/>
      <c r="BF221" s="80"/>
      <c r="BG221" s="80"/>
      <c r="BH221" s="80"/>
      <c r="BI221" s="80"/>
      <c r="BJ221" s="80"/>
      <c r="BK221" s="80"/>
      <c r="BL221" s="80"/>
      <c r="BM221" s="80"/>
      <c r="BN221" s="80"/>
      <c r="BO221" s="80"/>
      <c r="BP221" s="80"/>
      <c r="BQ221" s="80"/>
      <c r="BR221" s="80"/>
      <c r="BS221" s="80"/>
      <c r="BT221" s="80"/>
      <c r="BU221" s="80"/>
      <c r="BV221" s="80"/>
      <c r="BW221" s="80"/>
      <c r="BX221" s="80"/>
      <c r="BY221" s="80"/>
      <c r="BZ221" s="80"/>
      <c r="CA221" s="80"/>
      <c r="CB221" s="80"/>
      <c r="CC221" s="80"/>
      <c r="CD221" s="80"/>
      <c r="CE221" s="80"/>
      <c r="CF221" s="80"/>
      <c r="CG221" s="80"/>
      <c r="CH221" s="80"/>
      <c r="CI221" s="80"/>
      <c r="CJ221" s="80"/>
      <c r="CK221" s="80"/>
      <c r="CL221" s="80"/>
      <c r="CM221" s="80"/>
      <c r="CN221" s="80"/>
      <c r="CO221" s="80"/>
      <c r="CP221" s="80"/>
      <c r="CQ221" s="80"/>
      <c r="CR221" s="80"/>
      <c r="CS221" s="80"/>
      <c r="CT221" s="80"/>
      <c r="CU221" s="80"/>
      <c r="CV221" s="80"/>
      <c r="CW221" s="80"/>
      <c r="CX221" s="80"/>
      <c r="CY221" s="80"/>
      <c r="CZ221" s="80"/>
      <c r="DA221" s="80"/>
      <c r="DB221" s="80"/>
      <c r="DC221" s="80"/>
      <c r="DD221" s="80"/>
      <c r="DE221" s="80"/>
      <c r="DF221" s="80"/>
      <c r="DG221" s="80"/>
      <c r="DH221" s="80"/>
      <c r="DI221" s="80"/>
      <c r="DJ221" s="80"/>
      <c r="DK221" s="80"/>
      <c r="DL221" s="80"/>
      <c r="DM221" s="80"/>
      <c r="DN221" s="80"/>
      <c r="DO221" s="80"/>
      <c r="DP221" s="80"/>
      <c r="DQ221" s="80"/>
      <c r="DR221" s="80"/>
      <c r="DS221" s="80"/>
      <c r="DT221" s="80"/>
    </row>
    <row r="222" ht="12.75" customHeight="1">
      <c r="A222" s="80"/>
      <c r="B222" s="80"/>
      <c r="C222" s="80"/>
      <c r="D222" s="80"/>
      <c r="E222" s="80"/>
      <c r="F222" s="80"/>
      <c r="G222" s="80"/>
      <c r="H222" s="80"/>
      <c r="I222" s="80"/>
      <c r="J222" s="80"/>
      <c r="K222" s="80"/>
      <c r="L222" s="80"/>
      <c r="M222" s="80"/>
      <c r="N222" s="80"/>
      <c r="O222" s="80"/>
      <c r="P222" s="80"/>
      <c r="Q222" s="80"/>
      <c r="R222" s="80"/>
      <c r="S222" s="80"/>
      <c r="T222" s="80"/>
      <c r="U222" s="80"/>
      <c r="V222" s="80"/>
      <c r="W222" s="80"/>
      <c r="X222" s="80"/>
      <c r="Y222" s="80"/>
      <c r="Z222" s="80"/>
      <c r="AA222" s="80"/>
      <c r="AB222" s="80"/>
      <c r="AC222" s="80"/>
      <c r="AD222" s="80"/>
      <c r="AE222" s="80"/>
      <c r="AF222" s="80"/>
      <c r="AG222" s="80"/>
      <c r="AH222" s="80"/>
      <c r="AI222" s="80"/>
      <c r="AJ222" s="80"/>
      <c r="AK222" s="80"/>
      <c r="AL222" s="80"/>
      <c r="AM222" s="80"/>
      <c r="AN222" s="80"/>
      <c r="AO222" s="80"/>
      <c r="AP222" s="80"/>
      <c r="AQ222" s="80"/>
      <c r="AR222" s="80"/>
      <c r="AS222" s="80"/>
      <c r="AT222" s="80"/>
      <c r="AU222" s="80"/>
      <c r="AV222" s="80"/>
      <c r="AW222" s="80"/>
      <c r="AX222" s="80"/>
      <c r="AY222" s="80"/>
      <c r="AZ222" s="80"/>
      <c r="BA222" s="80"/>
      <c r="BB222" s="80"/>
      <c r="BC222" s="80"/>
      <c r="BD222" s="80"/>
      <c r="BE222" s="80"/>
      <c r="BF222" s="80"/>
      <c r="BG222" s="80"/>
      <c r="BH222" s="80"/>
      <c r="BI222" s="80"/>
      <c r="BJ222" s="80"/>
      <c r="BK222" s="80"/>
      <c r="BL222" s="80"/>
      <c r="BM222" s="80"/>
      <c r="BN222" s="80"/>
      <c r="BO222" s="80"/>
      <c r="BP222" s="80"/>
      <c r="BQ222" s="80"/>
      <c r="BR222" s="80"/>
      <c r="BS222" s="80"/>
      <c r="BT222" s="80"/>
      <c r="BU222" s="80"/>
      <c r="BV222" s="80"/>
      <c r="BW222" s="80"/>
      <c r="BX222" s="80"/>
      <c r="BY222" s="80"/>
      <c r="BZ222" s="80"/>
      <c r="CA222" s="80"/>
      <c r="CB222" s="80"/>
      <c r="CC222" s="80"/>
      <c r="CD222" s="80"/>
      <c r="CE222" s="80"/>
      <c r="CF222" s="80"/>
      <c r="CG222" s="80"/>
      <c r="CH222" s="80"/>
      <c r="CI222" s="80"/>
      <c r="CJ222" s="80"/>
      <c r="CK222" s="80"/>
      <c r="CL222" s="80"/>
      <c r="CM222" s="80"/>
      <c r="CN222" s="80"/>
      <c r="CO222" s="80"/>
      <c r="CP222" s="80"/>
      <c r="CQ222" s="80"/>
      <c r="CR222" s="80"/>
      <c r="CS222" s="80"/>
      <c r="CT222" s="80"/>
      <c r="CU222" s="80"/>
      <c r="CV222" s="80"/>
      <c r="CW222" s="80"/>
      <c r="CX222" s="80"/>
      <c r="CY222" s="80"/>
      <c r="CZ222" s="80"/>
      <c r="DA222" s="80"/>
      <c r="DB222" s="80"/>
      <c r="DC222" s="80"/>
      <c r="DD222" s="80"/>
      <c r="DE222" s="80"/>
      <c r="DF222" s="80"/>
      <c r="DG222" s="80"/>
      <c r="DH222" s="80"/>
      <c r="DI222" s="80"/>
      <c r="DJ222" s="80"/>
      <c r="DK222" s="80"/>
      <c r="DL222" s="80"/>
      <c r="DM222" s="80"/>
      <c r="DN222" s="80"/>
      <c r="DO222" s="80"/>
      <c r="DP222" s="80"/>
      <c r="DQ222" s="80"/>
      <c r="DR222" s="80"/>
      <c r="DS222" s="80"/>
      <c r="DT222" s="80"/>
    </row>
    <row r="223" ht="12.75" customHeight="1">
      <c r="A223" s="80"/>
      <c r="B223" s="80"/>
      <c r="C223" s="80"/>
      <c r="D223" s="80"/>
      <c r="E223" s="80"/>
      <c r="F223" s="80"/>
      <c r="G223" s="80"/>
      <c r="H223" s="80"/>
      <c r="I223" s="80"/>
      <c r="J223" s="80"/>
      <c r="K223" s="80"/>
      <c r="L223" s="80"/>
      <c r="M223" s="80"/>
      <c r="N223" s="80"/>
      <c r="O223" s="80"/>
      <c r="P223" s="80"/>
      <c r="Q223" s="80"/>
      <c r="R223" s="80"/>
      <c r="S223" s="80"/>
      <c r="T223" s="80"/>
      <c r="U223" s="80"/>
      <c r="V223" s="80"/>
      <c r="W223" s="80"/>
      <c r="X223" s="80"/>
      <c r="Y223" s="80"/>
      <c r="Z223" s="80"/>
      <c r="AA223" s="80"/>
      <c r="AB223" s="80"/>
      <c r="AC223" s="80"/>
      <c r="AD223" s="80"/>
      <c r="AE223" s="80"/>
      <c r="AF223" s="80"/>
      <c r="AG223" s="80"/>
      <c r="AH223" s="80"/>
      <c r="AI223" s="80"/>
      <c r="AJ223" s="80"/>
      <c r="AK223" s="80"/>
      <c r="AL223" s="80"/>
      <c r="AM223" s="80"/>
      <c r="AN223" s="80"/>
      <c r="AO223" s="80"/>
      <c r="AP223" s="80"/>
      <c r="AQ223" s="80"/>
      <c r="AR223" s="80"/>
      <c r="AS223" s="80"/>
      <c r="AT223" s="80"/>
      <c r="AU223" s="80"/>
      <c r="AV223" s="80"/>
      <c r="AW223" s="80"/>
      <c r="AX223" s="80"/>
      <c r="AY223" s="80"/>
      <c r="AZ223" s="80"/>
      <c r="BA223" s="80"/>
      <c r="BB223" s="80"/>
      <c r="BC223" s="80"/>
      <c r="BD223" s="80"/>
      <c r="BE223" s="80"/>
      <c r="BF223" s="80"/>
      <c r="BG223" s="80"/>
      <c r="BH223" s="80"/>
      <c r="BI223" s="80"/>
      <c r="BJ223" s="80"/>
      <c r="BK223" s="80"/>
      <c r="BL223" s="80"/>
      <c r="BM223" s="80"/>
      <c r="BN223" s="80"/>
      <c r="BO223" s="80"/>
      <c r="BP223" s="80"/>
      <c r="BQ223" s="80"/>
      <c r="BR223" s="80"/>
      <c r="BS223" s="80"/>
      <c r="BT223" s="80"/>
      <c r="BU223" s="80"/>
      <c r="BV223" s="80"/>
      <c r="BW223" s="80"/>
      <c r="BX223" s="80"/>
      <c r="BY223" s="80"/>
      <c r="BZ223" s="80"/>
      <c r="CA223" s="80"/>
      <c r="CB223" s="80"/>
      <c r="CC223" s="80"/>
      <c r="CD223" s="80"/>
      <c r="CE223" s="80"/>
      <c r="CF223" s="80"/>
      <c r="CG223" s="80"/>
      <c r="CH223" s="80"/>
      <c r="CI223" s="80"/>
      <c r="CJ223" s="80"/>
      <c r="CK223" s="80"/>
      <c r="CL223" s="80"/>
      <c r="CM223" s="80"/>
      <c r="CN223" s="80"/>
      <c r="CO223" s="80"/>
      <c r="CP223" s="80"/>
      <c r="CQ223" s="80"/>
      <c r="CR223" s="80"/>
      <c r="CS223" s="80"/>
      <c r="CT223" s="80"/>
      <c r="CU223" s="80"/>
      <c r="CV223" s="80"/>
      <c r="CW223" s="80"/>
      <c r="CX223" s="80"/>
      <c r="CY223" s="80"/>
      <c r="CZ223" s="80"/>
      <c r="DA223" s="80"/>
      <c r="DB223" s="80"/>
      <c r="DC223" s="80"/>
      <c r="DD223" s="80"/>
      <c r="DE223" s="80"/>
      <c r="DF223" s="80"/>
      <c r="DG223" s="80"/>
      <c r="DH223" s="80"/>
      <c r="DI223" s="80"/>
      <c r="DJ223" s="80"/>
      <c r="DK223" s="80"/>
      <c r="DL223" s="80"/>
      <c r="DM223" s="80"/>
      <c r="DN223" s="80"/>
      <c r="DO223" s="80"/>
      <c r="DP223" s="80"/>
      <c r="DQ223" s="80"/>
      <c r="DR223" s="80"/>
      <c r="DS223" s="80"/>
      <c r="DT223" s="80"/>
    </row>
    <row r="224" ht="12.75" customHeight="1">
      <c r="A224" s="80"/>
      <c r="B224" s="80"/>
      <c r="C224" s="80"/>
      <c r="D224" s="80"/>
      <c r="E224" s="80"/>
      <c r="F224" s="80"/>
      <c r="G224" s="80"/>
      <c r="H224" s="80"/>
      <c r="I224" s="80"/>
      <c r="J224" s="80"/>
      <c r="K224" s="80"/>
      <c r="L224" s="80"/>
      <c r="M224" s="80"/>
      <c r="N224" s="80"/>
      <c r="O224" s="80"/>
      <c r="P224" s="80"/>
      <c r="Q224" s="80"/>
      <c r="R224" s="80"/>
      <c r="S224" s="80"/>
      <c r="T224" s="80"/>
      <c r="U224" s="80"/>
      <c r="V224" s="80"/>
      <c r="W224" s="80"/>
      <c r="X224" s="80"/>
      <c r="Y224" s="80"/>
      <c r="Z224" s="80"/>
      <c r="AA224" s="80"/>
      <c r="AB224" s="80"/>
      <c r="AC224" s="80"/>
      <c r="AD224" s="80"/>
      <c r="AE224" s="80"/>
      <c r="AF224" s="80"/>
      <c r="AG224" s="80"/>
      <c r="AH224" s="80"/>
      <c r="AI224" s="80"/>
      <c r="AJ224" s="80"/>
      <c r="AK224" s="80"/>
      <c r="AL224" s="80"/>
      <c r="AM224" s="80"/>
      <c r="AN224" s="80"/>
      <c r="AO224" s="80"/>
      <c r="AP224" s="80"/>
      <c r="AQ224" s="80"/>
      <c r="AR224" s="80"/>
      <c r="AS224" s="80"/>
      <c r="AT224" s="80"/>
      <c r="AU224" s="80"/>
      <c r="AV224" s="80"/>
      <c r="AW224" s="80"/>
      <c r="AX224" s="80"/>
      <c r="AY224" s="80"/>
      <c r="AZ224" s="80"/>
      <c r="BA224" s="80"/>
      <c r="BB224" s="80"/>
      <c r="BC224" s="80"/>
      <c r="BD224" s="80"/>
      <c r="BE224" s="80"/>
      <c r="BF224" s="80"/>
      <c r="BG224" s="80"/>
      <c r="BH224" s="80"/>
      <c r="BI224" s="80"/>
      <c r="BJ224" s="80"/>
      <c r="BK224" s="80"/>
      <c r="BL224" s="80"/>
      <c r="BM224" s="80"/>
      <c r="BN224" s="80"/>
      <c r="BO224" s="80"/>
      <c r="BP224" s="80"/>
      <c r="BQ224" s="80"/>
      <c r="BR224" s="80"/>
      <c r="BS224" s="80"/>
      <c r="BT224" s="80"/>
      <c r="BU224" s="80"/>
      <c r="BV224" s="80"/>
      <c r="BW224" s="80"/>
      <c r="BX224" s="80"/>
      <c r="BY224" s="80"/>
      <c r="BZ224" s="80"/>
      <c r="CA224" s="80"/>
      <c r="CB224" s="80"/>
      <c r="CC224" s="80"/>
      <c r="CD224" s="80"/>
      <c r="CE224" s="80"/>
      <c r="CF224" s="80"/>
      <c r="CG224" s="80"/>
      <c r="CH224" s="80"/>
      <c r="CI224" s="80"/>
      <c r="CJ224" s="80"/>
      <c r="CK224" s="80"/>
      <c r="CL224" s="80"/>
      <c r="CM224" s="80"/>
      <c r="CN224" s="80"/>
      <c r="CO224" s="80"/>
      <c r="CP224" s="80"/>
      <c r="CQ224" s="80"/>
      <c r="CR224" s="80"/>
      <c r="CS224" s="80"/>
      <c r="CT224" s="80"/>
      <c r="CU224" s="80"/>
      <c r="CV224" s="80"/>
      <c r="CW224" s="80"/>
      <c r="CX224" s="80"/>
      <c r="CY224" s="80"/>
      <c r="CZ224" s="80"/>
      <c r="DA224" s="80"/>
      <c r="DB224" s="80"/>
      <c r="DC224" s="80"/>
      <c r="DD224" s="80"/>
      <c r="DE224" s="80"/>
      <c r="DF224" s="80"/>
      <c r="DG224" s="80"/>
      <c r="DH224" s="80"/>
      <c r="DI224" s="80"/>
      <c r="DJ224" s="80"/>
      <c r="DK224" s="80"/>
      <c r="DL224" s="80"/>
      <c r="DM224" s="80"/>
      <c r="DN224" s="80"/>
      <c r="DO224" s="80"/>
      <c r="DP224" s="80"/>
      <c r="DQ224" s="80"/>
      <c r="DR224" s="80"/>
      <c r="DS224" s="80"/>
      <c r="DT224" s="80"/>
    </row>
    <row r="225" ht="12.75" customHeight="1">
      <c r="A225" s="80"/>
      <c r="B225" s="80"/>
      <c r="C225" s="80"/>
      <c r="D225" s="80"/>
      <c r="E225" s="80"/>
      <c r="F225" s="80"/>
      <c r="G225" s="80"/>
      <c r="H225" s="80"/>
      <c r="I225" s="80"/>
      <c r="J225" s="80"/>
      <c r="K225" s="80"/>
      <c r="L225" s="80"/>
      <c r="M225" s="80"/>
      <c r="N225" s="80"/>
      <c r="O225" s="80"/>
      <c r="P225" s="80"/>
      <c r="Q225" s="80"/>
      <c r="R225" s="80"/>
      <c r="S225" s="80"/>
      <c r="T225" s="80"/>
      <c r="U225" s="80"/>
      <c r="V225" s="80"/>
      <c r="W225" s="80"/>
      <c r="X225" s="80"/>
      <c r="Y225" s="80"/>
      <c r="Z225" s="80"/>
      <c r="AA225" s="80"/>
      <c r="AB225" s="80"/>
      <c r="AC225" s="80"/>
      <c r="AD225" s="80"/>
      <c r="AE225" s="80"/>
      <c r="AF225" s="80"/>
      <c r="AG225" s="80"/>
      <c r="AH225" s="80"/>
      <c r="AI225" s="80"/>
      <c r="AJ225" s="80"/>
      <c r="AK225" s="80"/>
      <c r="AL225" s="80"/>
      <c r="AM225" s="80"/>
      <c r="AN225" s="80"/>
      <c r="AO225" s="80"/>
      <c r="AP225" s="80"/>
      <c r="AQ225" s="80"/>
      <c r="AR225" s="80"/>
      <c r="AS225" s="80"/>
      <c r="AT225" s="80"/>
      <c r="AU225" s="80"/>
      <c r="AV225" s="80"/>
      <c r="AW225" s="80"/>
      <c r="AX225" s="80"/>
      <c r="AY225" s="80"/>
      <c r="AZ225" s="80"/>
      <c r="BA225" s="80"/>
      <c r="BB225" s="80"/>
      <c r="BC225" s="80"/>
      <c r="BD225" s="80"/>
      <c r="BE225" s="80"/>
      <c r="BF225" s="80"/>
      <c r="BG225" s="80"/>
      <c r="BH225" s="80"/>
      <c r="BI225" s="80"/>
      <c r="BJ225" s="80"/>
      <c r="BK225" s="80"/>
      <c r="BL225" s="80"/>
      <c r="BM225" s="80"/>
      <c r="BN225" s="80"/>
      <c r="BO225" s="80"/>
      <c r="BP225" s="80"/>
      <c r="BQ225" s="80"/>
      <c r="BR225" s="80"/>
      <c r="BS225" s="80"/>
      <c r="BT225" s="80"/>
      <c r="BU225" s="80"/>
      <c r="BV225" s="80"/>
      <c r="BW225" s="80"/>
      <c r="BX225" s="80"/>
      <c r="BY225" s="80"/>
      <c r="BZ225" s="80"/>
      <c r="CA225" s="80"/>
      <c r="CB225" s="80"/>
      <c r="CC225" s="80"/>
      <c r="CD225" s="80"/>
      <c r="CE225" s="80"/>
      <c r="CF225" s="80"/>
      <c r="CG225" s="80"/>
      <c r="CH225" s="80"/>
      <c r="CI225" s="80"/>
      <c r="CJ225" s="80"/>
      <c r="CK225" s="80"/>
      <c r="CL225" s="80"/>
      <c r="CM225" s="80"/>
      <c r="CN225" s="80"/>
      <c r="CO225" s="80"/>
      <c r="CP225" s="80"/>
      <c r="CQ225" s="80"/>
      <c r="CR225" s="80"/>
      <c r="CS225" s="80"/>
      <c r="CT225" s="80"/>
      <c r="CU225" s="80"/>
      <c r="CV225" s="80"/>
      <c r="CW225" s="80"/>
      <c r="CX225" s="80"/>
      <c r="CY225" s="80"/>
      <c r="CZ225" s="80"/>
      <c r="DA225" s="80"/>
      <c r="DB225" s="80"/>
      <c r="DC225" s="80"/>
      <c r="DD225" s="80"/>
      <c r="DE225" s="80"/>
      <c r="DF225" s="80"/>
      <c r="DG225" s="80"/>
      <c r="DH225" s="80"/>
      <c r="DI225" s="80"/>
      <c r="DJ225" s="80"/>
      <c r="DK225" s="80"/>
      <c r="DL225" s="80"/>
      <c r="DM225" s="80"/>
      <c r="DN225" s="80"/>
      <c r="DO225" s="80"/>
      <c r="DP225" s="80"/>
      <c r="DQ225" s="80"/>
      <c r="DR225" s="80"/>
      <c r="DS225" s="80"/>
      <c r="DT225" s="80"/>
    </row>
    <row r="226" ht="12.75" customHeight="1">
      <c r="A226" s="80"/>
      <c r="B226" s="80"/>
      <c r="C226" s="80"/>
      <c r="D226" s="80"/>
      <c r="E226" s="80"/>
      <c r="F226" s="80"/>
      <c r="G226" s="80"/>
      <c r="H226" s="80"/>
      <c r="I226" s="80"/>
      <c r="J226" s="80"/>
      <c r="K226" s="80"/>
      <c r="L226" s="80"/>
      <c r="M226" s="80"/>
      <c r="N226" s="80"/>
      <c r="O226" s="80"/>
      <c r="P226" s="80"/>
      <c r="Q226" s="80"/>
      <c r="R226" s="80"/>
      <c r="S226" s="80"/>
      <c r="T226" s="80"/>
      <c r="U226" s="80"/>
      <c r="V226" s="80"/>
      <c r="W226" s="80"/>
      <c r="X226" s="80"/>
      <c r="Y226" s="80"/>
      <c r="Z226" s="80"/>
      <c r="AA226" s="80"/>
      <c r="AB226" s="80"/>
      <c r="AC226" s="80"/>
      <c r="AD226" s="80"/>
      <c r="AE226" s="80"/>
      <c r="AF226" s="80"/>
      <c r="AG226" s="80"/>
      <c r="AH226" s="80"/>
      <c r="AI226" s="80"/>
      <c r="AJ226" s="80"/>
      <c r="AK226" s="80"/>
      <c r="AL226" s="80"/>
      <c r="AM226" s="80"/>
      <c r="AN226" s="80"/>
      <c r="AO226" s="80"/>
      <c r="AP226" s="80"/>
      <c r="AQ226" s="80"/>
      <c r="AR226" s="80"/>
      <c r="AS226" s="80"/>
      <c r="AT226" s="80"/>
      <c r="AU226" s="80"/>
      <c r="AV226" s="80"/>
      <c r="AW226" s="80"/>
      <c r="AX226" s="80"/>
      <c r="AY226" s="80"/>
      <c r="AZ226" s="80"/>
      <c r="BA226" s="80"/>
      <c r="BB226" s="80"/>
      <c r="BC226" s="80"/>
      <c r="BD226" s="80"/>
      <c r="BE226" s="80"/>
      <c r="BF226" s="80"/>
      <c r="BG226" s="80"/>
      <c r="BH226" s="80"/>
      <c r="BI226" s="80"/>
      <c r="BJ226" s="80"/>
      <c r="BK226" s="80"/>
      <c r="BL226" s="80"/>
      <c r="BM226" s="80"/>
      <c r="BN226" s="80"/>
      <c r="BO226" s="80"/>
      <c r="BP226" s="80"/>
      <c r="BQ226" s="80"/>
      <c r="BR226" s="80"/>
      <c r="BS226" s="80"/>
      <c r="BT226" s="80"/>
      <c r="BU226" s="80"/>
      <c r="BV226" s="80"/>
      <c r="BW226" s="80"/>
      <c r="BX226" s="80"/>
      <c r="BY226" s="80"/>
      <c r="BZ226" s="80"/>
      <c r="CA226" s="80"/>
      <c r="CB226" s="80"/>
      <c r="CC226" s="80"/>
      <c r="CD226" s="80"/>
      <c r="CE226" s="80"/>
      <c r="CF226" s="80"/>
      <c r="CG226" s="80"/>
      <c r="CH226" s="80"/>
      <c r="CI226" s="80"/>
      <c r="CJ226" s="80"/>
      <c r="CK226" s="80"/>
      <c r="CL226" s="80"/>
      <c r="CM226" s="80"/>
      <c r="CN226" s="80"/>
      <c r="CO226" s="80"/>
      <c r="CP226" s="80"/>
      <c r="CQ226" s="80"/>
      <c r="CR226" s="80"/>
      <c r="CS226" s="80"/>
      <c r="CT226" s="80"/>
      <c r="CU226" s="80"/>
      <c r="CV226" s="80"/>
      <c r="CW226" s="80"/>
      <c r="CX226" s="80"/>
      <c r="CY226" s="80"/>
      <c r="CZ226" s="80"/>
      <c r="DA226" s="80"/>
      <c r="DB226" s="80"/>
      <c r="DC226" s="80"/>
      <c r="DD226" s="80"/>
      <c r="DE226" s="80"/>
      <c r="DF226" s="80"/>
      <c r="DG226" s="80"/>
      <c r="DH226" s="80"/>
      <c r="DI226" s="80"/>
      <c r="DJ226" s="80"/>
      <c r="DK226" s="80"/>
      <c r="DL226" s="80"/>
      <c r="DM226" s="80"/>
      <c r="DN226" s="80"/>
      <c r="DO226" s="80"/>
      <c r="DP226" s="80"/>
      <c r="DQ226" s="80"/>
      <c r="DR226" s="80"/>
      <c r="DS226" s="80"/>
      <c r="DT226" s="80"/>
    </row>
    <row r="227" ht="12.75" customHeight="1">
      <c r="A227" s="80"/>
      <c r="B227" s="80"/>
      <c r="C227" s="80"/>
      <c r="D227" s="80"/>
      <c r="E227" s="80"/>
      <c r="F227" s="80"/>
      <c r="G227" s="80"/>
      <c r="H227" s="80"/>
      <c r="I227" s="80"/>
      <c r="J227" s="80"/>
      <c r="K227" s="80"/>
      <c r="L227" s="80"/>
      <c r="M227" s="80"/>
      <c r="N227" s="80"/>
      <c r="O227" s="80"/>
      <c r="P227" s="80"/>
      <c r="Q227" s="80"/>
      <c r="R227" s="80"/>
      <c r="S227" s="80"/>
      <c r="T227" s="80"/>
      <c r="U227" s="80"/>
      <c r="V227" s="80"/>
      <c r="W227" s="80"/>
      <c r="X227" s="80"/>
      <c r="Y227" s="80"/>
      <c r="Z227" s="80"/>
      <c r="AA227" s="80"/>
      <c r="AB227" s="80"/>
      <c r="AC227" s="80"/>
      <c r="AD227" s="80"/>
      <c r="AE227" s="80"/>
      <c r="AF227" s="80"/>
      <c r="AG227" s="80"/>
      <c r="AH227" s="80"/>
      <c r="AI227" s="80"/>
      <c r="AJ227" s="80"/>
      <c r="AK227" s="80"/>
      <c r="AL227" s="80"/>
      <c r="AM227" s="80"/>
      <c r="AN227" s="80"/>
      <c r="AO227" s="80"/>
      <c r="AP227" s="80"/>
      <c r="AQ227" s="80"/>
      <c r="AR227" s="80"/>
      <c r="AS227" s="80"/>
      <c r="AT227" s="80"/>
      <c r="AU227" s="80"/>
      <c r="AV227" s="80"/>
      <c r="AW227" s="80"/>
      <c r="AX227" s="80"/>
      <c r="AY227" s="80"/>
      <c r="AZ227" s="80"/>
      <c r="BA227" s="80"/>
      <c r="BB227" s="80"/>
      <c r="BC227" s="80"/>
      <c r="BD227" s="80"/>
      <c r="BE227" s="80"/>
      <c r="BF227" s="80"/>
      <c r="BG227" s="80"/>
      <c r="BH227" s="80"/>
      <c r="BI227" s="80"/>
      <c r="BJ227" s="80"/>
      <c r="BK227" s="80"/>
      <c r="BL227" s="80"/>
      <c r="BM227" s="80"/>
      <c r="BN227" s="80"/>
      <c r="BO227" s="80"/>
      <c r="BP227" s="80"/>
      <c r="BQ227" s="80"/>
      <c r="BR227" s="80"/>
      <c r="BS227" s="80"/>
      <c r="BT227" s="80"/>
      <c r="BU227" s="80"/>
      <c r="BV227" s="80"/>
      <c r="BW227" s="80"/>
      <c r="BX227" s="80"/>
      <c r="BY227" s="80"/>
      <c r="BZ227" s="80"/>
      <c r="CA227" s="80"/>
      <c r="CB227" s="80"/>
      <c r="CC227" s="80"/>
      <c r="CD227" s="80"/>
      <c r="CE227" s="80"/>
      <c r="CF227" s="80"/>
      <c r="CG227" s="80"/>
      <c r="CH227" s="80"/>
      <c r="CI227" s="80"/>
      <c r="CJ227" s="80"/>
      <c r="CK227" s="80"/>
      <c r="CL227" s="80"/>
      <c r="CM227" s="80"/>
      <c r="CN227" s="80"/>
      <c r="CO227" s="80"/>
      <c r="CP227" s="80"/>
      <c r="CQ227" s="80"/>
      <c r="CR227" s="80"/>
      <c r="CS227" s="80"/>
      <c r="CT227" s="80"/>
      <c r="CU227" s="80"/>
      <c r="CV227" s="80"/>
      <c r="CW227" s="80"/>
      <c r="CX227" s="80"/>
      <c r="CY227" s="80"/>
      <c r="CZ227" s="80"/>
      <c r="DA227" s="80"/>
      <c r="DB227" s="80"/>
      <c r="DC227" s="80"/>
      <c r="DD227" s="80"/>
      <c r="DE227" s="80"/>
      <c r="DF227" s="80"/>
      <c r="DG227" s="80"/>
      <c r="DH227" s="80"/>
      <c r="DI227" s="80"/>
      <c r="DJ227" s="80"/>
      <c r="DK227" s="80"/>
      <c r="DL227" s="80"/>
      <c r="DM227" s="80"/>
      <c r="DN227" s="80"/>
      <c r="DO227" s="80"/>
      <c r="DP227" s="80"/>
      <c r="DQ227" s="80"/>
      <c r="DR227" s="80"/>
      <c r="DS227" s="80"/>
      <c r="DT227" s="80"/>
    </row>
    <row r="228" ht="12.75" customHeight="1">
      <c r="A228" s="80"/>
      <c r="B228" s="80"/>
      <c r="C228" s="80"/>
      <c r="D228" s="80"/>
      <c r="E228" s="80"/>
      <c r="F228" s="80"/>
      <c r="G228" s="80"/>
      <c r="H228" s="80"/>
      <c r="I228" s="80"/>
      <c r="J228" s="80"/>
      <c r="K228" s="80"/>
      <c r="L228" s="80"/>
      <c r="M228" s="80"/>
      <c r="N228" s="80"/>
      <c r="O228" s="80"/>
      <c r="P228" s="80"/>
      <c r="Q228" s="80"/>
      <c r="R228" s="80"/>
      <c r="S228" s="80"/>
      <c r="T228" s="80"/>
      <c r="U228" s="80"/>
      <c r="V228" s="80"/>
      <c r="W228" s="80"/>
      <c r="X228" s="80"/>
      <c r="Y228" s="80"/>
      <c r="Z228" s="80"/>
      <c r="AA228" s="80"/>
      <c r="AB228" s="80"/>
      <c r="AC228" s="80"/>
      <c r="AD228" s="80"/>
      <c r="AE228" s="80"/>
      <c r="AF228" s="80"/>
      <c r="AG228" s="80"/>
      <c r="AH228" s="80"/>
      <c r="AI228" s="80"/>
      <c r="AJ228" s="80"/>
      <c r="AK228" s="80"/>
      <c r="AL228" s="80"/>
      <c r="AM228" s="80"/>
      <c r="AN228" s="80"/>
      <c r="AO228" s="80"/>
      <c r="AP228" s="80"/>
      <c r="AQ228" s="80"/>
      <c r="AR228" s="80"/>
      <c r="AS228" s="80"/>
      <c r="AT228" s="80"/>
      <c r="AU228" s="80"/>
      <c r="AV228" s="80"/>
      <c r="AW228" s="80"/>
      <c r="AX228" s="80"/>
      <c r="AY228" s="80"/>
      <c r="AZ228" s="80"/>
      <c r="BA228" s="80"/>
      <c r="BB228" s="80"/>
      <c r="BC228" s="80"/>
      <c r="BD228" s="80"/>
      <c r="BE228" s="80"/>
      <c r="BF228" s="80"/>
      <c r="BG228" s="80"/>
      <c r="BH228" s="80"/>
      <c r="BI228" s="80"/>
      <c r="BJ228" s="80"/>
      <c r="BK228" s="80"/>
      <c r="BL228" s="80"/>
      <c r="BM228" s="80"/>
      <c r="BN228" s="80"/>
      <c r="BO228" s="80"/>
      <c r="BP228" s="80"/>
      <c r="BQ228" s="80"/>
      <c r="BR228" s="80"/>
      <c r="BS228" s="80"/>
      <c r="BT228" s="80"/>
      <c r="BU228" s="80"/>
      <c r="BV228" s="80"/>
      <c r="BW228" s="80"/>
      <c r="BX228" s="80"/>
      <c r="BY228" s="80"/>
      <c r="BZ228" s="80"/>
      <c r="CA228" s="80"/>
      <c r="CB228" s="80"/>
      <c r="CC228" s="80"/>
      <c r="CD228" s="80"/>
      <c r="CE228" s="80"/>
      <c r="CF228" s="80"/>
      <c r="CG228" s="80"/>
      <c r="CH228" s="80"/>
      <c r="CI228" s="80"/>
      <c r="CJ228" s="80"/>
      <c r="CK228" s="80"/>
      <c r="CL228" s="80"/>
      <c r="CM228" s="80"/>
      <c r="CN228" s="80"/>
      <c r="CO228" s="80"/>
      <c r="CP228" s="80"/>
      <c r="CQ228" s="80"/>
      <c r="CR228" s="80"/>
      <c r="CS228" s="80"/>
      <c r="CT228" s="80"/>
      <c r="CU228" s="80"/>
      <c r="CV228" s="80"/>
      <c r="CW228" s="80"/>
      <c r="CX228" s="80"/>
      <c r="CY228" s="80"/>
      <c r="CZ228" s="80"/>
      <c r="DA228" s="80"/>
      <c r="DB228" s="80"/>
      <c r="DC228" s="80"/>
      <c r="DD228" s="80"/>
      <c r="DE228" s="80"/>
      <c r="DF228" s="80"/>
      <c r="DG228" s="80"/>
      <c r="DH228" s="80"/>
      <c r="DI228" s="80"/>
      <c r="DJ228" s="80"/>
      <c r="DK228" s="80"/>
      <c r="DL228" s="80"/>
      <c r="DM228" s="80"/>
      <c r="DN228" s="80"/>
      <c r="DO228" s="80"/>
      <c r="DP228" s="80"/>
      <c r="DQ228" s="80"/>
      <c r="DR228" s="80"/>
      <c r="DS228" s="80"/>
      <c r="DT228" s="80"/>
    </row>
    <row r="229" ht="12.75" customHeight="1">
      <c r="A229" s="80"/>
      <c r="B229" s="80"/>
      <c r="C229" s="80"/>
      <c r="D229" s="80"/>
      <c r="E229" s="80"/>
      <c r="F229" s="80"/>
      <c r="G229" s="80"/>
      <c r="H229" s="80"/>
      <c r="I229" s="80"/>
      <c r="J229" s="80"/>
      <c r="K229" s="80"/>
      <c r="L229" s="80"/>
      <c r="M229" s="80"/>
      <c r="N229" s="80"/>
      <c r="O229" s="80"/>
      <c r="P229" s="80"/>
      <c r="Q229" s="80"/>
      <c r="R229" s="80"/>
      <c r="S229" s="80"/>
      <c r="T229" s="80"/>
      <c r="U229" s="80"/>
      <c r="V229" s="80"/>
      <c r="W229" s="80"/>
      <c r="X229" s="80"/>
      <c r="Y229" s="80"/>
      <c r="Z229" s="80"/>
      <c r="AA229" s="80"/>
      <c r="AB229" s="80"/>
      <c r="AC229" s="80"/>
      <c r="AD229" s="80"/>
      <c r="AE229" s="80"/>
      <c r="AF229" s="80"/>
      <c r="AG229" s="80"/>
      <c r="AH229" s="80"/>
      <c r="AI229" s="80"/>
      <c r="AJ229" s="80"/>
      <c r="AK229" s="80"/>
      <c r="AL229" s="80"/>
      <c r="AM229" s="80"/>
      <c r="AN229" s="80"/>
      <c r="AO229" s="80"/>
      <c r="AP229" s="80"/>
      <c r="AQ229" s="80"/>
      <c r="AR229" s="80"/>
      <c r="AS229" s="80"/>
      <c r="AT229" s="80"/>
      <c r="AU229" s="80"/>
      <c r="AV229" s="80"/>
      <c r="AW229" s="80"/>
      <c r="AX229" s="80"/>
      <c r="AY229" s="80"/>
      <c r="AZ229" s="80"/>
      <c r="BA229" s="80"/>
      <c r="BB229" s="80"/>
      <c r="BC229" s="80"/>
      <c r="BD229" s="80"/>
      <c r="BE229" s="80"/>
      <c r="BF229" s="80"/>
      <c r="BG229" s="80"/>
      <c r="BH229" s="80"/>
      <c r="BI229" s="80"/>
      <c r="BJ229" s="80"/>
      <c r="BK229" s="80"/>
      <c r="BL229" s="80"/>
      <c r="BM229" s="80"/>
      <c r="BN229" s="80"/>
      <c r="BO229" s="80"/>
      <c r="BP229" s="80"/>
      <c r="BQ229" s="80"/>
      <c r="BR229" s="80"/>
      <c r="BS229" s="80"/>
      <c r="BT229" s="80"/>
      <c r="BU229" s="80"/>
      <c r="BV229" s="80"/>
      <c r="BW229" s="80"/>
      <c r="BX229" s="80"/>
      <c r="BY229" s="80"/>
      <c r="BZ229" s="80"/>
      <c r="CA229" s="80"/>
      <c r="CB229" s="80"/>
      <c r="CC229" s="80"/>
      <c r="CD229" s="80"/>
      <c r="CE229" s="80"/>
      <c r="CF229" s="80"/>
      <c r="CG229" s="80"/>
      <c r="CH229" s="80"/>
      <c r="CI229" s="80"/>
      <c r="CJ229" s="80"/>
      <c r="CK229" s="80"/>
      <c r="CL229" s="80"/>
      <c r="CM229" s="80"/>
      <c r="CN229" s="80"/>
      <c r="CO229" s="80"/>
      <c r="CP229" s="80"/>
      <c r="CQ229" s="80"/>
      <c r="CR229" s="80"/>
      <c r="CS229" s="80"/>
      <c r="CT229" s="80"/>
      <c r="CU229" s="80"/>
      <c r="CV229" s="80"/>
      <c r="CW229" s="80"/>
      <c r="CX229" s="80"/>
      <c r="CY229" s="80"/>
      <c r="CZ229" s="80"/>
      <c r="DA229" s="80"/>
      <c r="DB229" s="80"/>
      <c r="DC229" s="80"/>
      <c r="DD229" s="80"/>
      <c r="DE229" s="80"/>
      <c r="DF229" s="80"/>
      <c r="DG229" s="80"/>
      <c r="DH229" s="80"/>
      <c r="DI229" s="80"/>
      <c r="DJ229" s="80"/>
      <c r="DK229" s="80"/>
      <c r="DL229" s="80"/>
      <c r="DM229" s="80"/>
      <c r="DN229" s="80"/>
      <c r="DO229" s="80"/>
      <c r="DP229" s="80"/>
      <c r="DQ229" s="80"/>
      <c r="DR229" s="80"/>
      <c r="DS229" s="80"/>
      <c r="DT229" s="80"/>
    </row>
    <row r="230" ht="12.75" customHeight="1">
      <c r="A230" s="80"/>
      <c r="B230" s="80"/>
      <c r="C230" s="80"/>
      <c r="D230" s="80"/>
      <c r="E230" s="80"/>
      <c r="F230" s="80"/>
      <c r="G230" s="80"/>
      <c r="H230" s="80"/>
      <c r="I230" s="80"/>
      <c r="J230" s="80"/>
      <c r="K230" s="80"/>
      <c r="L230" s="80"/>
      <c r="M230" s="80"/>
      <c r="N230" s="80"/>
      <c r="O230" s="80"/>
      <c r="P230" s="80"/>
      <c r="Q230" s="80"/>
      <c r="R230" s="80"/>
      <c r="S230" s="80"/>
      <c r="T230" s="80"/>
      <c r="U230" s="80"/>
      <c r="V230" s="80"/>
      <c r="W230" s="80"/>
      <c r="X230" s="80"/>
      <c r="Y230" s="80"/>
      <c r="Z230" s="80"/>
      <c r="AA230" s="80"/>
      <c r="AB230" s="80"/>
      <c r="AC230" s="80"/>
      <c r="AD230" s="80"/>
      <c r="AE230" s="80"/>
      <c r="AF230" s="80"/>
      <c r="AG230" s="80"/>
      <c r="AH230" s="80"/>
      <c r="AI230" s="80"/>
      <c r="AJ230" s="80"/>
      <c r="AK230" s="80"/>
      <c r="AL230" s="80"/>
      <c r="AM230" s="80"/>
      <c r="AN230" s="80"/>
      <c r="AO230" s="80"/>
      <c r="AP230" s="80"/>
      <c r="AQ230" s="80"/>
      <c r="AR230" s="80"/>
      <c r="AS230" s="80"/>
      <c r="AT230" s="80"/>
      <c r="AU230" s="80"/>
      <c r="AV230" s="80"/>
      <c r="AW230" s="80"/>
      <c r="AX230" s="80"/>
      <c r="AY230" s="80"/>
      <c r="AZ230" s="80"/>
      <c r="BA230" s="80"/>
      <c r="BB230" s="80"/>
      <c r="BC230" s="80"/>
      <c r="BD230" s="80"/>
      <c r="BE230" s="80"/>
      <c r="BF230" s="80"/>
      <c r="BG230" s="80"/>
      <c r="BH230" s="80"/>
      <c r="BI230" s="80"/>
      <c r="BJ230" s="80"/>
      <c r="BK230" s="80"/>
      <c r="BL230" s="80"/>
      <c r="BM230" s="80"/>
      <c r="BN230" s="80"/>
      <c r="BO230" s="80"/>
      <c r="BP230" s="80"/>
      <c r="BQ230" s="80"/>
      <c r="BR230" s="80"/>
      <c r="BS230" s="80"/>
      <c r="BT230" s="80"/>
      <c r="BU230" s="80"/>
      <c r="BV230" s="80"/>
      <c r="BW230" s="80"/>
      <c r="BX230" s="80"/>
      <c r="BY230" s="80"/>
      <c r="BZ230" s="80"/>
      <c r="CA230" s="80"/>
      <c r="CB230" s="80"/>
      <c r="CC230" s="80"/>
      <c r="CD230" s="80"/>
      <c r="CE230" s="80"/>
      <c r="CF230" s="80"/>
      <c r="CG230" s="80"/>
      <c r="CH230" s="80"/>
      <c r="CI230" s="80"/>
      <c r="CJ230" s="80"/>
      <c r="CK230" s="80"/>
      <c r="CL230" s="80"/>
      <c r="CM230" s="80"/>
      <c r="CN230" s="80"/>
      <c r="CO230" s="80"/>
      <c r="CP230" s="80"/>
      <c r="CQ230" s="80"/>
      <c r="CR230" s="80"/>
      <c r="CS230" s="80"/>
      <c r="CT230" s="80"/>
      <c r="CU230" s="80"/>
      <c r="CV230" s="80"/>
      <c r="CW230" s="80"/>
      <c r="CX230" s="80"/>
      <c r="CY230" s="80"/>
      <c r="CZ230" s="80"/>
      <c r="DA230" s="80"/>
      <c r="DB230" s="80"/>
      <c r="DC230" s="80"/>
      <c r="DD230" s="80"/>
      <c r="DE230" s="80"/>
      <c r="DF230" s="80"/>
      <c r="DG230" s="80"/>
      <c r="DH230" s="80"/>
      <c r="DI230" s="80"/>
      <c r="DJ230" s="80"/>
      <c r="DK230" s="80"/>
      <c r="DL230" s="80"/>
      <c r="DM230" s="80"/>
      <c r="DN230" s="80"/>
      <c r="DO230" s="80"/>
      <c r="DP230" s="80"/>
      <c r="DQ230" s="80"/>
      <c r="DR230" s="80"/>
      <c r="DS230" s="80"/>
      <c r="DT230" s="80"/>
    </row>
    <row r="231" ht="12.75" customHeight="1">
      <c r="A231" s="80"/>
      <c r="B231" s="80"/>
      <c r="C231" s="80"/>
      <c r="D231" s="80"/>
      <c r="E231" s="80"/>
      <c r="F231" s="80"/>
      <c r="G231" s="80"/>
      <c r="H231" s="80"/>
      <c r="I231" s="80"/>
      <c r="J231" s="80"/>
      <c r="K231" s="80"/>
      <c r="L231" s="80"/>
      <c r="M231" s="80"/>
      <c r="N231" s="80"/>
      <c r="O231" s="80"/>
      <c r="P231" s="80"/>
      <c r="Q231" s="80"/>
      <c r="R231" s="80"/>
      <c r="S231" s="80"/>
      <c r="T231" s="80"/>
      <c r="U231" s="80"/>
      <c r="V231" s="80"/>
      <c r="W231" s="80"/>
      <c r="X231" s="80"/>
      <c r="Y231" s="80"/>
      <c r="Z231" s="80"/>
      <c r="AA231" s="80"/>
      <c r="AB231" s="80"/>
      <c r="AC231" s="80"/>
      <c r="AD231" s="80"/>
      <c r="AE231" s="80"/>
      <c r="AF231" s="80"/>
      <c r="AG231" s="80"/>
      <c r="AH231" s="80"/>
      <c r="AI231" s="80"/>
      <c r="AJ231" s="80"/>
      <c r="AK231" s="80"/>
      <c r="AL231" s="80"/>
      <c r="AM231" s="80"/>
      <c r="AN231" s="80"/>
      <c r="AO231" s="80"/>
      <c r="AP231" s="80"/>
      <c r="AQ231" s="80"/>
      <c r="AR231" s="80"/>
      <c r="AS231" s="80"/>
      <c r="AT231" s="80"/>
      <c r="AU231" s="80"/>
      <c r="AV231" s="80"/>
      <c r="AW231" s="80"/>
      <c r="AX231" s="80"/>
      <c r="AY231" s="80"/>
      <c r="AZ231" s="80"/>
      <c r="BA231" s="80"/>
      <c r="BB231" s="80"/>
      <c r="BC231" s="80"/>
      <c r="BD231" s="80"/>
      <c r="BE231" s="80"/>
      <c r="BF231" s="80"/>
      <c r="BG231" s="80"/>
      <c r="BH231" s="80"/>
      <c r="BI231" s="80"/>
      <c r="BJ231" s="80"/>
      <c r="BK231" s="80"/>
      <c r="BL231" s="80"/>
      <c r="BM231" s="80"/>
      <c r="BN231" s="80"/>
      <c r="BO231" s="80"/>
      <c r="BP231" s="80"/>
      <c r="BQ231" s="80"/>
      <c r="BR231" s="80"/>
      <c r="BS231" s="80"/>
      <c r="BT231" s="80"/>
      <c r="BU231" s="80"/>
      <c r="BV231" s="80"/>
      <c r="BW231" s="80"/>
      <c r="BX231" s="80"/>
      <c r="BY231" s="80"/>
      <c r="BZ231" s="80"/>
      <c r="CA231" s="80"/>
      <c r="CB231" s="80"/>
      <c r="CC231" s="80"/>
      <c r="CD231" s="80"/>
      <c r="CE231" s="80"/>
      <c r="CF231" s="80"/>
      <c r="CG231" s="80"/>
      <c r="CH231" s="80"/>
      <c r="CI231" s="80"/>
      <c r="CJ231" s="80"/>
      <c r="CK231" s="80"/>
      <c r="CL231" s="80"/>
      <c r="CM231" s="80"/>
      <c r="CN231" s="80"/>
      <c r="CO231" s="80"/>
      <c r="CP231" s="80"/>
      <c r="CQ231" s="80"/>
      <c r="CR231" s="80"/>
      <c r="CS231" s="80"/>
      <c r="CT231" s="80"/>
      <c r="CU231" s="80"/>
      <c r="CV231" s="80"/>
      <c r="CW231" s="80"/>
      <c r="CX231" s="80"/>
      <c r="CY231" s="80"/>
      <c r="CZ231" s="80"/>
      <c r="DA231" s="80"/>
      <c r="DB231" s="80"/>
      <c r="DC231" s="80"/>
      <c r="DD231" s="80"/>
      <c r="DE231" s="80"/>
      <c r="DF231" s="80"/>
      <c r="DG231" s="80"/>
      <c r="DH231" s="80"/>
      <c r="DI231" s="80"/>
      <c r="DJ231" s="80"/>
      <c r="DK231" s="80"/>
      <c r="DL231" s="80"/>
      <c r="DM231" s="80"/>
      <c r="DN231" s="80"/>
      <c r="DO231" s="80"/>
      <c r="DP231" s="80"/>
      <c r="DQ231" s="80"/>
      <c r="DR231" s="80"/>
      <c r="DS231" s="80"/>
      <c r="DT231" s="80"/>
    </row>
    <row r="232" ht="12.75" customHeight="1">
      <c r="A232" s="80"/>
      <c r="B232" s="80"/>
      <c r="C232" s="80"/>
      <c r="D232" s="80"/>
      <c r="E232" s="80"/>
      <c r="F232" s="80"/>
      <c r="G232" s="80"/>
      <c r="H232" s="80"/>
      <c r="I232" s="80"/>
      <c r="J232" s="80"/>
      <c r="K232" s="80"/>
      <c r="L232" s="80"/>
      <c r="M232" s="80"/>
      <c r="N232" s="80"/>
      <c r="O232" s="80"/>
      <c r="P232" s="80"/>
      <c r="Q232" s="80"/>
      <c r="R232" s="80"/>
      <c r="S232" s="80"/>
      <c r="T232" s="80"/>
      <c r="U232" s="80"/>
      <c r="V232" s="80"/>
      <c r="W232" s="80"/>
      <c r="X232" s="80"/>
      <c r="Y232" s="80"/>
      <c r="Z232" s="80"/>
      <c r="AA232" s="80"/>
      <c r="AB232" s="80"/>
      <c r="AC232" s="80"/>
      <c r="AD232" s="80"/>
      <c r="AE232" s="80"/>
      <c r="AF232" s="80"/>
      <c r="AG232" s="80"/>
      <c r="AH232" s="80"/>
      <c r="AI232" s="80"/>
      <c r="AJ232" s="80"/>
      <c r="AK232" s="80"/>
      <c r="AL232" s="80"/>
      <c r="AM232" s="80"/>
      <c r="AN232" s="80"/>
      <c r="AO232" s="80"/>
      <c r="AP232" s="80"/>
      <c r="AQ232" s="80"/>
      <c r="AR232" s="80"/>
      <c r="AS232" s="80"/>
      <c r="AT232" s="80"/>
      <c r="AU232" s="80"/>
      <c r="AV232" s="80"/>
      <c r="AW232" s="80"/>
      <c r="AX232" s="80"/>
      <c r="AY232" s="80"/>
      <c r="AZ232" s="80"/>
      <c r="BA232" s="80"/>
      <c r="BB232" s="80"/>
      <c r="BC232" s="80"/>
      <c r="BD232" s="80"/>
      <c r="BE232" s="80"/>
      <c r="BF232" s="80"/>
      <c r="BG232" s="80"/>
      <c r="BH232" s="80"/>
      <c r="BI232" s="80"/>
      <c r="BJ232" s="80"/>
      <c r="BK232" s="80"/>
      <c r="BL232" s="80"/>
      <c r="BM232" s="80"/>
      <c r="BN232" s="80"/>
      <c r="BO232" s="80"/>
      <c r="BP232" s="80"/>
      <c r="BQ232" s="80"/>
      <c r="BR232" s="80"/>
      <c r="BS232" s="80"/>
      <c r="BT232" s="80"/>
      <c r="BU232" s="80"/>
      <c r="BV232" s="80"/>
      <c r="BW232" s="80"/>
      <c r="BX232" s="80"/>
      <c r="BY232" s="80"/>
      <c r="BZ232" s="80"/>
      <c r="CA232" s="80"/>
      <c r="CB232" s="80"/>
      <c r="CC232" s="80"/>
      <c r="CD232" s="80"/>
      <c r="CE232" s="80"/>
      <c r="CF232" s="80"/>
      <c r="CG232" s="80"/>
      <c r="CH232" s="80"/>
      <c r="CI232" s="80"/>
      <c r="CJ232" s="80"/>
      <c r="CK232" s="80"/>
      <c r="CL232" s="80"/>
      <c r="CM232" s="80"/>
      <c r="CN232" s="80"/>
      <c r="CO232" s="80"/>
      <c r="CP232" s="80"/>
      <c r="CQ232" s="80"/>
      <c r="CR232" s="80"/>
      <c r="CS232" s="80"/>
      <c r="CT232" s="80"/>
      <c r="CU232" s="80"/>
      <c r="CV232" s="80"/>
      <c r="CW232" s="80"/>
      <c r="CX232" s="80"/>
      <c r="CY232" s="80"/>
      <c r="CZ232" s="80"/>
      <c r="DA232" s="80"/>
      <c r="DB232" s="80"/>
      <c r="DC232" s="80"/>
      <c r="DD232" s="80"/>
      <c r="DE232" s="80"/>
      <c r="DF232" s="80"/>
      <c r="DG232" s="80"/>
      <c r="DH232" s="80"/>
      <c r="DI232" s="80"/>
      <c r="DJ232" s="80"/>
      <c r="DK232" s="80"/>
      <c r="DL232" s="80"/>
      <c r="DM232" s="80"/>
      <c r="DN232" s="80"/>
      <c r="DO232" s="80"/>
      <c r="DP232" s="80"/>
      <c r="DQ232" s="80"/>
      <c r="DR232" s="80"/>
      <c r="DS232" s="80"/>
      <c r="DT232" s="80"/>
    </row>
    <row r="233" ht="12.75" customHeight="1">
      <c r="A233" s="80"/>
      <c r="B233" s="80"/>
      <c r="C233" s="80"/>
      <c r="D233" s="80"/>
      <c r="E233" s="80"/>
      <c r="F233" s="80"/>
      <c r="G233" s="80"/>
      <c r="H233" s="80"/>
      <c r="I233" s="80"/>
      <c r="J233" s="80"/>
      <c r="K233" s="80"/>
      <c r="L233" s="80"/>
      <c r="M233" s="80"/>
      <c r="N233" s="80"/>
      <c r="O233" s="80"/>
      <c r="P233" s="80"/>
      <c r="Q233" s="80"/>
      <c r="R233" s="80"/>
      <c r="S233" s="80"/>
      <c r="T233" s="80"/>
      <c r="U233" s="80"/>
      <c r="V233" s="80"/>
      <c r="W233" s="80"/>
      <c r="X233" s="80"/>
      <c r="Y233" s="80"/>
      <c r="Z233" s="80"/>
      <c r="AA233" s="80"/>
      <c r="AB233" s="80"/>
      <c r="AC233" s="80"/>
      <c r="AD233" s="80"/>
      <c r="AE233" s="80"/>
      <c r="AF233" s="80"/>
      <c r="AG233" s="80"/>
      <c r="AH233" s="80"/>
      <c r="AI233" s="80"/>
      <c r="AJ233" s="80"/>
      <c r="AK233" s="80"/>
      <c r="AL233" s="80"/>
      <c r="AM233" s="80"/>
      <c r="AN233" s="80"/>
      <c r="AO233" s="80"/>
      <c r="AP233" s="80"/>
      <c r="AQ233" s="80"/>
      <c r="AR233" s="80"/>
      <c r="AS233" s="80"/>
      <c r="AT233" s="80"/>
      <c r="AU233" s="80"/>
      <c r="AV233" s="80"/>
      <c r="AW233" s="80"/>
      <c r="AX233" s="80"/>
      <c r="AY233" s="80"/>
      <c r="AZ233" s="80"/>
      <c r="BA233" s="80"/>
      <c r="BB233" s="80"/>
      <c r="BC233" s="80"/>
      <c r="BD233" s="80"/>
      <c r="BE233" s="80"/>
      <c r="BF233" s="80"/>
      <c r="BG233" s="80"/>
      <c r="BH233" s="80"/>
      <c r="BI233" s="80"/>
      <c r="BJ233" s="80"/>
      <c r="BK233" s="80"/>
      <c r="BL233" s="80"/>
      <c r="BM233" s="80"/>
      <c r="BN233" s="80"/>
      <c r="BO233" s="80"/>
      <c r="BP233" s="80"/>
      <c r="BQ233" s="80"/>
      <c r="BR233" s="80"/>
      <c r="BS233" s="80"/>
      <c r="BT233" s="80"/>
      <c r="BU233" s="80"/>
      <c r="BV233" s="80"/>
      <c r="BW233" s="80"/>
      <c r="BX233" s="80"/>
      <c r="BY233" s="80"/>
      <c r="BZ233" s="80"/>
      <c r="CA233" s="80"/>
      <c r="CB233" s="80"/>
      <c r="CC233" s="80"/>
      <c r="CD233" s="80"/>
      <c r="CE233" s="80"/>
      <c r="CF233" s="80"/>
      <c r="CG233" s="80"/>
      <c r="CH233" s="80"/>
      <c r="CI233" s="80"/>
      <c r="CJ233" s="80"/>
      <c r="CK233" s="80"/>
      <c r="CL233" s="80"/>
      <c r="CM233" s="80"/>
      <c r="CN233" s="80"/>
      <c r="CO233" s="80"/>
      <c r="CP233" s="80"/>
      <c r="CQ233" s="80"/>
      <c r="CR233" s="80"/>
      <c r="CS233" s="80"/>
      <c r="CT233" s="80"/>
      <c r="CU233" s="80"/>
      <c r="CV233" s="80"/>
      <c r="CW233" s="80"/>
      <c r="CX233" s="80"/>
      <c r="CY233" s="80"/>
      <c r="CZ233" s="80"/>
      <c r="DA233" s="80"/>
      <c r="DB233" s="80"/>
      <c r="DC233" s="80"/>
      <c r="DD233" s="80"/>
      <c r="DE233" s="80"/>
      <c r="DF233" s="80"/>
      <c r="DG233" s="80"/>
      <c r="DH233" s="80"/>
      <c r="DI233" s="80"/>
      <c r="DJ233" s="80"/>
      <c r="DK233" s="80"/>
      <c r="DL233" s="80"/>
      <c r="DM233" s="80"/>
      <c r="DN233" s="80"/>
      <c r="DO233" s="80"/>
      <c r="DP233" s="80"/>
      <c r="DQ233" s="80"/>
      <c r="DR233" s="80"/>
      <c r="DS233" s="80"/>
      <c r="DT233" s="80"/>
    </row>
    <row r="234" ht="12.75" customHeight="1">
      <c r="A234" s="80"/>
      <c r="B234" s="80"/>
      <c r="C234" s="80"/>
      <c r="D234" s="80"/>
      <c r="E234" s="80"/>
      <c r="F234" s="80"/>
      <c r="G234" s="80"/>
      <c r="H234" s="80"/>
      <c r="I234" s="80"/>
      <c r="J234" s="80"/>
      <c r="K234" s="80"/>
      <c r="L234" s="80"/>
      <c r="M234" s="80"/>
      <c r="N234" s="80"/>
      <c r="O234" s="80"/>
      <c r="P234" s="80"/>
      <c r="Q234" s="80"/>
      <c r="R234" s="80"/>
      <c r="S234" s="80"/>
      <c r="T234" s="80"/>
      <c r="U234" s="80"/>
      <c r="V234" s="80"/>
      <c r="W234" s="80"/>
      <c r="X234" s="80"/>
      <c r="Y234" s="80"/>
      <c r="Z234" s="80"/>
      <c r="AA234" s="80"/>
      <c r="AB234" s="80"/>
      <c r="AC234" s="80"/>
      <c r="AD234" s="80"/>
      <c r="AE234" s="80"/>
      <c r="AF234" s="80"/>
      <c r="AG234" s="80"/>
      <c r="AH234" s="80"/>
      <c r="AI234" s="80"/>
      <c r="AJ234" s="80"/>
      <c r="AK234" s="80"/>
      <c r="AL234" s="80"/>
      <c r="AM234" s="80"/>
      <c r="AN234" s="80"/>
      <c r="AO234" s="80"/>
      <c r="AP234" s="80"/>
      <c r="AQ234" s="80"/>
      <c r="AR234" s="80"/>
      <c r="AS234" s="80"/>
      <c r="AT234" s="80"/>
      <c r="AU234" s="80"/>
      <c r="AV234" s="80"/>
      <c r="AW234" s="80"/>
      <c r="AX234" s="80"/>
      <c r="AY234" s="80"/>
      <c r="AZ234" s="80"/>
      <c r="BA234" s="80"/>
      <c r="BB234" s="80"/>
      <c r="BC234" s="80"/>
      <c r="BD234" s="80"/>
      <c r="BE234" s="80"/>
      <c r="BF234" s="80"/>
      <c r="BG234" s="80"/>
      <c r="BH234" s="80"/>
      <c r="BI234" s="80"/>
      <c r="BJ234" s="80"/>
      <c r="BK234" s="80"/>
      <c r="BL234" s="80"/>
      <c r="BM234" s="80"/>
      <c r="BN234" s="80"/>
      <c r="BO234" s="80"/>
      <c r="BP234" s="80"/>
      <c r="BQ234" s="80"/>
      <c r="BR234" s="80"/>
      <c r="BS234" s="80"/>
      <c r="BT234" s="80"/>
      <c r="BU234" s="80"/>
      <c r="BV234" s="80"/>
      <c r="BW234" s="80"/>
      <c r="BX234" s="80"/>
      <c r="BY234" s="80"/>
      <c r="BZ234" s="80"/>
      <c r="CA234" s="80"/>
      <c r="CB234" s="80"/>
      <c r="CC234" s="80"/>
      <c r="CD234" s="80"/>
      <c r="CE234" s="80"/>
      <c r="CF234" s="80"/>
      <c r="CG234" s="80"/>
      <c r="CH234" s="80"/>
      <c r="CI234" s="80"/>
      <c r="CJ234" s="80"/>
      <c r="CK234" s="80"/>
      <c r="CL234" s="80"/>
      <c r="CM234" s="80"/>
      <c r="CN234" s="80"/>
      <c r="CO234" s="80"/>
      <c r="CP234" s="80"/>
      <c r="CQ234" s="80"/>
      <c r="CR234" s="80"/>
      <c r="CS234" s="80"/>
      <c r="CT234" s="80"/>
      <c r="CU234" s="80"/>
      <c r="CV234" s="80"/>
      <c r="CW234" s="80"/>
      <c r="CX234" s="80"/>
      <c r="CY234" s="80"/>
      <c r="CZ234" s="80"/>
      <c r="DA234" s="80"/>
      <c r="DB234" s="80"/>
      <c r="DC234" s="80"/>
      <c r="DD234" s="80"/>
      <c r="DE234" s="80"/>
      <c r="DF234" s="80"/>
      <c r="DG234" s="80"/>
      <c r="DH234" s="80"/>
      <c r="DI234" s="80"/>
      <c r="DJ234" s="80"/>
      <c r="DK234" s="80"/>
      <c r="DL234" s="80"/>
      <c r="DM234" s="80"/>
      <c r="DN234" s="80"/>
      <c r="DO234" s="80"/>
      <c r="DP234" s="80"/>
      <c r="DQ234" s="80"/>
      <c r="DR234" s="80"/>
      <c r="DS234" s="80"/>
      <c r="DT234" s="80"/>
    </row>
    <row r="235" ht="12.75" customHeight="1">
      <c r="A235" s="80"/>
      <c r="B235" s="80"/>
      <c r="C235" s="80"/>
      <c r="D235" s="80"/>
      <c r="E235" s="80"/>
      <c r="F235" s="80"/>
      <c r="G235" s="80"/>
      <c r="H235" s="80"/>
      <c r="I235" s="80"/>
      <c r="J235" s="80"/>
      <c r="K235" s="80"/>
      <c r="L235" s="80"/>
      <c r="M235" s="80"/>
      <c r="N235" s="80"/>
      <c r="O235" s="80"/>
      <c r="P235" s="80"/>
      <c r="Q235" s="80"/>
      <c r="R235" s="80"/>
      <c r="S235" s="80"/>
      <c r="T235" s="80"/>
      <c r="U235" s="80"/>
      <c r="V235" s="80"/>
      <c r="W235" s="80"/>
      <c r="X235" s="80"/>
      <c r="Y235" s="80"/>
      <c r="Z235" s="80"/>
      <c r="AA235" s="80"/>
      <c r="AB235" s="80"/>
      <c r="AC235" s="80"/>
      <c r="AD235" s="80"/>
      <c r="AE235" s="80"/>
      <c r="AF235" s="80"/>
      <c r="AG235" s="80"/>
      <c r="AH235" s="80"/>
      <c r="AI235" s="80"/>
      <c r="AJ235" s="80"/>
      <c r="AK235" s="80"/>
      <c r="AL235" s="80"/>
      <c r="AM235" s="80"/>
      <c r="AN235" s="80"/>
      <c r="AO235" s="80"/>
      <c r="AP235" s="80"/>
      <c r="AQ235" s="80"/>
      <c r="AR235" s="80"/>
      <c r="AS235" s="80"/>
      <c r="AT235" s="80"/>
      <c r="AU235" s="80"/>
      <c r="AV235" s="80"/>
      <c r="AW235" s="80"/>
      <c r="AX235" s="80"/>
      <c r="AY235" s="80"/>
      <c r="AZ235" s="80"/>
      <c r="BA235" s="80"/>
      <c r="BB235" s="80"/>
      <c r="BC235" s="80"/>
      <c r="BD235" s="80"/>
      <c r="BE235" s="80"/>
      <c r="BF235" s="80"/>
      <c r="BG235" s="80"/>
      <c r="BH235" s="80"/>
      <c r="BI235" s="80"/>
      <c r="BJ235" s="80"/>
      <c r="BK235" s="80"/>
      <c r="BL235" s="80"/>
      <c r="BM235" s="80"/>
      <c r="BN235" s="80"/>
      <c r="BO235" s="80"/>
      <c r="BP235" s="80"/>
      <c r="BQ235" s="80"/>
      <c r="BR235" s="80"/>
      <c r="BS235" s="80"/>
      <c r="BT235" s="80"/>
      <c r="BU235" s="80"/>
      <c r="BV235" s="80"/>
      <c r="BW235" s="80"/>
      <c r="BX235" s="80"/>
      <c r="BY235" s="80"/>
      <c r="BZ235" s="80"/>
      <c r="CA235" s="80"/>
      <c r="CB235" s="80"/>
      <c r="CC235" s="80"/>
      <c r="CD235" s="80"/>
      <c r="CE235" s="80"/>
      <c r="CF235" s="80"/>
      <c r="CG235" s="80"/>
      <c r="CH235" s="80"/>
      <c r="CI235" s="80"/>
      <c r="CJ235" s="80"/>
      <c r="CK235" s="80"/>
      <c r="CL235" s="80"/>
      <c r="CM235" s="80"/>
      <c r="CN235" s="80"/>
      <c r="CO235" s="80"/>
      <c r="CP235" s="80"/>
      <c r="CQ235" s="80"/>
      <c r="CR235" s="80"/>
      <c r="CS235" s="80"/>
      <c r="CT235" s="80"/>
      <c r="CU235" s="80"/>
      <c r="CV235" s="80"/>
      <c r="CW235" s="80"/>
      <c r="CX235" s="80"/>
      <c r="CY235" s="80"/>
      <c r="CZ235" s="80"/>
      <c r="DA235" s="80"/>
      <c r="DB235" s="80"/>
      <c r="DC235" s="80"/>
      <c r="DD235" s="80"/>
      <c r="DE235" s="80"/>
      <c r="DF235" s="80"/>
      <c r="DG235" s="80"/>
      <c r="DH235" s="80"/>
      <c r="DI235" s="80"/>
      <c r="DJ235" s="80"/>
      <c r="DK235" s="80"/>
      <c r="DL235" s="80"/>
      <c r="DM235" s="80"/>
      <c r="DN235" s="80"/>
      <c r="DO235" s="80"/>
      <c r="DP235" s="80"/>
      <c r="DQ235" s="80"/>
      <c r="DR235" s="80"/>
      <c r="DS235" s="80"/>
      <c r="DT235" s="80"/>
    </row>
    <row r="236" ht="12.75" customHeight="1">
      <c r="A236" s="80"/>
      <c r="B236" s="80"/>
      <c r="C236" s="80"/>
      <c r="D236" s="80"/>
      <c r="E236" s="80"/>
      <c r="F236" s="80"/>
      <c r="G236" s="80"/>
      <c r="H236" s="80"/>
      <c r="I236" s="80"/>
      <c r="J236" s="80"/>
      <c r="K236" s="80"/>
      <c r="L236" s="80"/>
      <c r="M236" s="80"/>
      <c r="N236" s="80"/>
      <c r="O236" s="80"/>
      <c r="P236" s="80"/>
      <c r="Q236" s="80"/>
      <c r="R236" s="80"/>
      <c r="S236" s="80"/>
      <c r="T236" s="80"/>
      <c r="U236" s="80"/>
      <c r="V236" s="80"/>
      <c r="W236" s="80"/>
      <c r="X236" s="80"/>
      <c r="Y236" s="80"/>
      <c r="Z236" s="80"/>
      <c r="AA236" s="80"/>
      <c r="AB236" s="80"/>
      <c r="AC236" s="80"/>
      <c r="AD236" s="80"/>
      <c r="AE236" s="80"/>
      <c r="AF236" s="80"/>
      <c r="AG236" s="80"/>
      <c r="AH236" s="80"/>
      <c r="AI236" s="80"/>
      <c r="AJ236" s="80"/>
      <c r="AK236" s="80"/>
      <c r="AL236" s="80"/>
      <c r="AM236" s="80"/>
      <c r="AN236" s="80"/>
      <c r="AO236" s="80"/>
      <c r="AP236" s="80"/>
      <c r="AQ236" s="80"/>
      <c r="AR236" s="80"/>
      <c r="AS236" s="80"/>
      <c r="AT236" s="80"/>
      <c r="AU236" s="80"/>
      <c r="AV236" s="80"/>
      <c r="AW236" s="80"/>
      <c r="AX236" s="80"/>
      <c r="AY236" s="80"/>
      <c r="AZ236" s="80"/>
      <c r="BA236" s="80"/>
      <c r="BB236" s="80"/>
      <c r="BC236" s="80"/>
      <c r="BD236" s="80"/>
      <c r="BE236" s="80"/>
      <c r="BF236" s="80"/>
      <c r="BG236" s="80"/>
      <c r="BH236" s="80"/>
      <c r="BI236" s="80"/>
      <c r="BJ236" s="80"/>
      <c r="BK236" s="80"/>
      <c r="BL236" s="80"/>
      <c r="BM236" s="80"/>
      <c r="BN236" s="80"/>
      <c r="BO236" s="80"/>
      <c r="BP236" s="80"/>
      <c r="BQ236" s="80"/>
      <c r="BR236" s="80"/>
      <c r="BS236" s="80"/>
      <c r="BT236" s="80"/>
      <c r="BU236" s="80"/>
      <c r="BV236" s="80"/>
      <c r="BW236" s="80"/>
      <c r="BX236" s="80"/>
      <c r="BY236" s="80"/>
      <c r="BZ236" s="80"/>
      <c r="CA236" s="80"/>
      <c r="CB236" s="80"/>
      <c r="CC236" s="80"/>
      <c r="CD236" s="80"/>
      <c r="CE236" s="80"/>
      <c r="CF236" s="80"/>
      <c r="CG236" s="80"/>
      <c r="CH236" s="80"/>
      <c r="CI236" s="80"/>
      <c r="CJ236" s="80"/>
      <c r="CK236" s="80"/>
      <c r="CL236" s="80"/>
      <c r="CM236" s="80"/>
      <c r="CN236" s="80"/>
      <c r="CO236" s="80"/>
      <c r="CP236" s="80"/>
      <c r="CQ236" s="80"/>
      <c r="CR236" s="80"/>
      <c r="CS236" s="80"/>
      <c r="CT236" s="80"/>
      <c r="CU236" s="80"/>
      <c r="CV236" s="80"/>
      <c r="CW236" s="80"/>
      <c r="CX236" s="80"/>
      <c r="CY236" s="80"/>
      <c r="CZ236" s="80"/>
      <c r="DA236" s="80"/>
      <c r="DB236" s="80"/>
      <c r="DC236" s="80"/>
      <c r="DD236" s="80"/>
      <c r="DE236" s="80"/>
      <c r="DF236" s="80"/>
      <c r="DG236" s="80"/>
      <c r="DH236" s="80"/>
      <c r="DI236" s="80"/>
      <c r="DJ236" s="80"/>
      <c r="DK236" s="80"/>
      <c r="DL236" s="80"/>
      <c r="DM236" s="80"/>
      <c r="DN236" s="80"/>
      <c r="DO236" s="80"/>
      <c r="DP236" s="80"/>
      <c r="DQ236" s="80"/>
      <c r="DR236" s="80"/>
      <c r="DS236" s="80"/>
      <c r="DT236" s="80"/>
    </row>
    <row r="237" ht="12.75" customHeight="1">
      <c r="A237" s="80"/>
      <c r="B237" s="80"/>
      <c r="C237" s="80"/>
      <c r="D237" s="80"/>
      <c r="E237" s="80"/>
      <c r="F237" s="80"/>
      <c r="G237" s="80"/>
      <c r="H237" s="80"/>
      <c r="I237" s="80"/>
      <c r="J237" s="80"/>
      <c r="K237" s="80"/>
      <c r="L237" s="80"/>
      <c r="M237" s="80"/>
      <c r="N237" s="80"/>
      <c r="O237" s="80"/>
      <c r="P237" s="80"/>
      <c r="Q237" s="80"/>
      <c r="R237" s="80"/>
      <c r="S237" s="80"/>
      <c r="T237" s="80"/>
      <c r="U237" s="80"/>
      <c r="V237" s="80"/>
      <c r="W237" s="80"/>
      <c r="X237" s="80"/>
      <c r="Y237" s="80"/>
      <c r="Z237" s="80"/>
      <c r="AA237" s="80"/>
      <c r="AB237" s="80"/>
      <c r="AC237" s="80"/>
      <c r="AD237" s="80"/>
      <c r="AE237" s="80"/>
      <c r="AF237" s="80"/>
      <c r="AG237" s="80"/>
      <c r="AH237" s="80"/>
      <c r="AI237" s="80"/>
      <c r="AJ237" s="80"/>
      <c r="AK237" s="80"/>
      <c r="AL237" s="80"/>
      <c r="AM237" s="80"/>
      <c r="AN237" s="80"/>
      <c r="AO237" s="80"/>
      <c r="AP237" s="80"/>
      <c r="AQ237" s="80"/>
      <c r="AR237" s="80"/>
      <c r="AS237" s="80"/>
      <c r="AT237" s="80"/>
      <c r="AU237" s="80"/>
      <c r="AV237" s="80"/>
      <c r="AW237" s="80"/>
      <c r="AX237" s="80"/>
      <c r="AY237" s="80"/>
      <c r="AZ237" s="80"/>
      <c r="BA237" s="80"/>
      <c r="BB237" s="80"/>
      <c r="BC237" s="80"/>
      <c r="BD237" s="80"/>
      <c r="BE237" s="80"/>
      <c r="BF237" s="80"/>
      <c r="BG237" s="80"/>
      <c r="BH237" s="80"/>
      <c r="BI237" s="80"/>
      <c r="BJ237" s="80"/>
      <c r="BK237" s="80"/>
      <c r="BL237" s="80"/>
      <c r="BM237" s="80"/>
      <c r="BN237" s="80"/>
      <c r="BO237" s="80"/>
      <c r="BP237" s="80"/>
      <c r="BQ237" s="80"/>
      <c r="BR237" s="80"/>
      <c r="BS237" s="80"/>
      <c r="BT237" s="80"/>
      <c r="BU237" s="80"/>
      <c r="BV237" s="80"/>
      <c r="BW237" s="80"/>
      <c r="BX237" s="80"/>
      <c r="BY237" s="80"/>
      <c r="BZ237" s="80"/>
      <c r="CA237" s="80"/>
      <c r="CB237" s="80"/>
      <c r="CC237" s="80"/>
      <c r="CD237" s="80"/>
      <c r="CE237" s="80"/>
      <c r="CF237" s="80"/>
      <c r="CG237" s="80"/>
      <c r="CH237" s="80"/>
      <c r="CI237" s="80"/>
      <c r="CJ237" s="80"/>
      <c r="CK237" s="80"/>
      <c r="CL237" s="80"/>
      <c r="CM237" s="80"/>
      <c r="CN237" s="80"/>
      <c r="CO237" s="80"/>
      <c r="CP237" s="80"/>
      <c r="CQ237" s="80"/>
      <c r="CR237" s="80"/>
      <c r="CS237" s="80"/>
      <c r="CT237" s="80"/>
      <c r="CU237" s="80"/>
      <c r="CV237" s="80"/>
      <c r="CW237" s="80"/>
      <c r="CX237" s="80"/>
      <c r="CY237" s="80"/>
      <c r="CZ237" s="80"/>
      <c r="DA237" s="80"/>
      <c r="DB237" s="80"/>
      <c r="DC237" s="80"/>
      <c r="DD237" s="80"/>
      <c r="DE237" s="80"/>
      <c r="DF237" s="80"/>
      <c r="DG237" s="80"/>
      <c r="DH237" s="80"/>
      <c r="DI237" s="80"/>
      <c r="DJ237" s="80"/>
      <c r="DK237" s="80"/>
      <c r="DL237" s="80"/>
      <c r="DM237" s="80"/>
      <c r="DN237" s="80"/>
      <c r="DO237" s="80"/>
      <c r="DP237" s="80"/>
      <c r="DQ237" s="80"/>
      <c r="DR237" s="80"/>
      <c r="DS237" s="80"/>
      <c r="DT237" s="80"/>
    </row>
    <row r="238" ht="12.75" customHeight="1">
      <c r="A238" s="80"/>
      <c r="B238" s="80"/>
      <c r="C238" s="80"/>
      <c r="D238" s="80"/>
      <c r="E238" s="80"/>
      <c r="F238" s="80"/>
      <c r="G238" s="80"/>
      <c r="H238" s="80"/>
      <c r="I238" s="80"/>
      <c r="J238" s="80"/>
      <c r="K238" s="80"/>
      <c r="L238" s="80"/>
      <c r="M238" s="80"/>
      <c r="N238" s="80"/>
      <c r="O238" s="80"/>
      <c r="P238" s="80"/>
      <c r="Q238" s="80"/>
      <c r="R238" s="80"/>
      <c r="S238" s="80"/>
      <c r="T238" s="80"/>
      <c r="U238" s="80"/>
      <c r="V238" s="80"/>
      <c r="W238" s="80"/>
      <c r="X238" s="80"/>
      <c r="Y238" s="80"/>
      <c r="Z238" s="80"/>
      <c r="AA238" s="80"/>
      <c r="AB238" s="80"/>
      <c r="AC238" s="80"/>
      <c r="AD238" s="80"/>
      <c r="AE238" s="80"/>
      <c r="AF238" s="80"/>
      <c r="AG238" s="80"/>
      <c r="AH238" s="80"/>
      <c r="AI238" s="80"/>
      <c r="AJ238" s="80"/>
      <c r="AK238" s="80"/>
      <c r="AL238" s="80"/>
      <c r="AM238" s="80"/>
      <c r="AN238" s="80"/>
      <c r="AO238" s="80"/>
      <c r="AP238" s="80"/>
      <c r="AQ238" s="80"/>
      <c r="AR238" s="80"/>
      <c r="AS238" s="80"/>
      <c r="AT238" s="80"/>
      <c r="AU238" s="80"/>
      <c r="AV238" s="80"/>
      <c r="AW238" s="80"/>
      <c r="AX238" s="80"/>
      <c r="AY238" s="80"/>
      <c r="AZ238" s="80"/>
      <c r="BA238" s="80"/>
      <c r="BB238" s="80"/>
      <c r="BC238" s="80"/>
      <c r="BD238" s="80"/>
      <c r="BE238" s="80"/>
      <c r="BF238" s="80"/>
      <c r="BG238" s="80"/>
      <c r="BH238" s="80"/>
      <c r="BI238" s="80"/>
      <c r="BJ238" s="80"/>
      <c r="BK238" s="80"/>
      <c r="BL238" s="80"/>
      <c r="BM238" s="80"/>
      <c r="BN238" s="80"/>
      <c r="BO238" s="80"/>
      <c r="BP238" s="80"/>
      <c r="BQ238" s="80"/>
      <c r="BR238" s="80"/>
      <c r="BS238" s="80"/>
      <c r="BT238" s="80"/>
      <c r="BU238" s="80"/>
      <c r="BV238" s="80"/>
      <c r="BW238" s="80"/>
      <c r="BX238" s="80"/>
      <c r="BY238" s="80"/>
      <c r="BZ238" s="80"/>
      <c r="CA238" s="80"/>
      <c r="CB238" s="80"/>
      <c r="CC238" s="80"/>
      <c r="CD238" s="80"/>
      <c r="CE238" s="80"/>
      <c r="CF238" s="80"/>
      <c r="CG238" s="80"/>
      <c r="CH238" s="80"/>
      <c r="CI238" s="80"/>
      <c r="CJ238" s="80"/>
      <c r="CK238" s="80"/>
      <c r="CL238" s="80"/>
      <c r="CM238" s="80"/>
      <c r="CN238" s="80"/>
      <c r="CO238" s="80"/>
      <c r="CP238" s="80"/>
      <c r="CQ238" s="80"/>
      <c r="CR238" s="80"/>
      <c r="CS238" s="80"/>
      <c r="CT238" s="80"/>
      <c r="CU238" s="80"/>
      <c r="CV238" s="80"/>
      <c r="CW238" s="80"/>
      <c r="CX238" s="80"/>
      <c r="CY238" s="80"/>
      <c r="CZ238" s="80"/>
      <c r="DA238" s="80"/>
      <c r="DB238" s="80"/>
      <c r="DC238" s="80"/>
      <c r="DD238" s="80"/>
      <c r="DE238" s="80"/>
      <c r="DF238" s="80"/>
      <c r="DG238" s="80"/>
      <c r="DH238" s="80"/>
      <c r="DI238" s="80"/>
      <c r="DJ238" s="80"/>
      <c r="DK238" s="80"/>
      <c r="DL238" s="80"/>
      <c r="DM238" s="80"/>
      <c r="DN238" s="80"/>
      <c r="DO238" s="80"/>
      <c r="DP238" s="80"/>
      <c r="DQ238" s="80"/>
      <c r="DR238" s="80"/>
      <c r="DS238" s="80"/>
      <c r="DT238" s="80"/>
    </row>
    <row r="239" ht="12.75" customHeight="1">
      <c r="A239" s="80"/>
      <c r="B239" s="80"/>
      <c r="C239" s="80"/>
      <c r="D239" s="80"/>
      <c r="E239" s="80"/>
      <c r="F239" s="80"/>
      <c r="G239" s="80"/>
      <c r="H239" s="80"/>
      <c r="I239" s="80"/>
      <c r="J239" s="80"/>
      <c r="K239" s="80"/>
      <c r="L239" s="80"/>
      <c r="M239" s="80"/>
      <c r="N239" s="80"/>
      <c r="O239" s="80"/>
      <c r="P239" s="80"/>
      <c r="Q239" s="80"/>
      <c r="R239" s="80"/>
      <c r="S239" s="80"/>
      <c r="T239" s="80"/>
      <c r="U239" s="80"/>
      <c r="V239" s="80"/>
      <c r="W239" s="80"/>
      <c r="X239" s="80"/>
      <c r="Y239" s="80"/>
      <c r="Z239" s="80"/>
      <c r="AA239" s="80"/>
      <c r="AB239" s="80"/>
      <c r="AC239" s="80"/>
      <c r="AD239" s="80"/>
      <c r="AE239" s="80"/>
      <c r="AF239" s="80"/>
      <c r="AG239" s="80"/>
      <c r="AH239" s="80"/>
      <c r="AI239" s="80"/>
      <c r="AJ239" s="80"/>
      <c r="AK239" s="80"/>
      <c r="AL239" s="80"/>
      <c r="AM239" s="80"/>
      <c r="AN239" s="80"/>
      <c r="AO239" s="80"/>
      <c r="AP239" s="80"/>
      <c r="AQ239" s="80"/>
      <c r="AR239" s="80"/>
      <c r="AS239" s="80"/>
      <c r="AT239" s="80"/>
      <c r="AU239" s="80"/>
      <c r="AV239" s="80"/>
      <c r="AW239" s="80"/>
      <c r="AX239" s="80"/>
      <c r="AY239" s="80"/>
      <c r="AZ239" s="80"/>
      <c r="BA239" s="80"/>
      <c r="BB239" s="80"/>
      <c r="BC239" s="80"/>
      <c r="BD239" s="80"/>
      <c r="BE239" s="80"/>
      <c r="BF239" s="80"/>
      <c r="BG239" s="80"/>
      <c r="BH239" s="80"/>
      <c r="BI239" s="80"/>
      <c r="BJ239" s="80"/>
      <c r="BK239" s="80"/>
      <c r="BL239" s="80"/>
      <c r="BM239" s="80"/>
      <c r="BN239" s="80"/>
      <c r="BO239" s="80"/>
      <c r="BP239" s="80"/>
      <c r="BQ239" s="80"/>
      <c r="BR239" s="80"/>
      <c r="BS239" s="80"/>
      <c r="BT239" s="80"/>
      <c r="BU239" s="80"/>
      <c r="BV239" s="80"/>
      <c r="BW239" s="80"/>
      <c r="BX239" s="80"/>
      <c r="BY239" s="80"/>
      <c r="BZ239" s="80"/>
      <c r="CA239" s="80"/>
      <c r="CB239" s="80"/>
      <c r="CC239" s="80"/>
      <c r="CD239" s="80"/>
      <c r="CE239" s="80"/>
      <c r="CF239" s="80"/>
      <c r="CG239" s="80"/>
      <c r="CH239" s="80"/>
      <c r="CI239" s="80"/>
      <c r="CJ239" s="80"/>
      <c r="CK239" s="80"/>
      <c r="CL239" s="80"/>
      <c r="CM239" s="80"/>
      <c r="CN239" s="80"/>
      <c r="CO239" s="80"/>
      <c r="CP239" s="80"/>
      <c r="CQ239" s="80"/>
      <c r="CR239" s="80"/>
      <c r="CS239" s="80"/>
      <c r="CT239" s="80"/>
      <c r="CU239" s="80"/>
      <c r="CV239" s="80"/>
      <c r="CW239" s="80"/>
      <c r="CX239" s="80"/>
      <c r="CY239" s="80"/>
      <c r="CZ239" s="80"/>
      <c r="DA239" s="80"/>
      <c r="DB239" s="80"/>
      <c r="DC239" s="80"/>
      <c r="DD239" s="80"/>
      <c r="DE239" s="80"/>
      <c r="DF239" s="80"/>
      <c r="DG239" s="80"/>
      <c r="DH239" s="80"/>
      <c r="DI239" s="80"/>
      <c r="DJ239" s="80"/>
      <c r="DK239" s="80"/>
      <c r="DL239" s="80"/>
      <c r="DM239" s="80"/>
      <c r="DN239" s="80"/>
      <c r="DO239" s="80"/>
      <c r="DP239" s="80"/>
      <c r="DQ239" s="80"/>
      <c r="DR239" s="80"/>
      <c r="DS239" s="80"/>
      <c r="DT239" s="80"/>
    </row>
    <row r="240" ht="12.75" customHeight="1">
      <c r="A240" s="80"/>
      <c r="B240" s="80"/>
      <c r="C240" s="80"/>
      <c r="D240" s="80"/>
      <c r="E240" s="80"/>
      <c r="F240" s="80"/>
      <c r="G240" s="80"/>
      <c r="H240" s="80"/>
      <c r="I240" s="80"/>
      <c r="J240" s="80"/>
      <c r="K240" s="80"/>
      <c r="L240" s="80"/>
      <c r="M240" s="80"/>
      <c r="N240" s="80"/>
      <c r="O240" s="80"/>
      <c r="P240" s="80"/>
      <c r="Q240" s="80"/>
      <c r="R240" s="80"/>
      <c r="S240" s="80"/>
      <c r="T240" s="80"/>
      <c r="U240" s="80"/>
      <c r="V240" s="80"/>
      <c r="W240" s="80"/>
      <c r="X240" s="80"/>
      <c r="Y240" s="80"/>
      <c r="Z240" s="80"/>
      <c r="AA240" s="80"/>
      <c r="AB240" s="80"/>
      <c r="AC240" s="80"/>
      <c r="AD240" s="80"/>
      <c r="AE240" s="80"/>
      <c r="AF240" s="80"/>
      <c r="AG240" s="80"/>
      <c r="AH240" s="80"/>
      <c r="AI240" s="80"/>
      <c r="AJ240" s="80"/>
      <c r="AK240" s="80"/>
      <c r="AL240" s="80"/>
      <c r="AM240" s="80"/>
      <c r="AN240" s="80"/>
      <c r="AO240" s="80"/>
      <c r="AP240" s="80"/>
      <c r="AQ240" s="80"/>
      <c r="AR240" s="80"/>
      <c r="AS240" s="80"/>
      <c r="AT240" s="80"/>
      <c r="AU240" s="80"/>
      <c r="AV240" s="80"/>
      <c r="AW240" s="80"/>
      <c r="AX240" s="80"/>
      <c r="AY240" s="80"/>
      <c r="AZ240" s="80"/>
      <c r="BA240" s="80"/>
      <c r="BB240" s="80"/>
      <c r="BC240" s="80"/>
      <c r="BD240" s="80"/>
      <c r="BE240" s="80"/>
      <c r="BF240" s="80"/>
      <c r="BG240" s="80"/>
      <c r="BH240" s="80"/>
      <c r="BI240" s="80"/>
      <c r="BJ240" s="80"/>
      <c r="BK240" s="80"/>
      <c r="BL240" s="80"/>
      <c r="BM240" s="80"/>
      <c r="BN240" s="80"/>
      <c r="BO240" s="80"/>
      <c r="BP240" s="80"/>
      <c r="BQ240" s="80"/>
      <c r="BR240" s="80"/>
      <c r="BS240" s="80"/>
      <c r="BT240" s="80"/>
      <c r="BU240" s="80"/>
      <c r="BV240" s="80"/>
      <c r="BW240" s="80"/>
      <c r="BX240" s="80"/>
      <c r="BY240" s="80"/>
      <c r="BZ240" s="80"/>
      <c r="CA240" s="80"/>
      <c r="CB240" s="80"/>
      <c r="CC240" s="80"/>
      <c r="CD240" s="80"/>
      <c r="CE240" s="80"/>
      <c r="CF240" s="80"/>
      <c r="CG240" s="80"/>
      <c r="CH240" s="80"/>
      <c r="CI240" s="80"/>
      <c r="CJ240" s="80"/>
      <c r="CK240" s="80"/>
      <c r="CL240" s="80"/>
      <c r="CM240" s="80"/>
      <c r="CN240" s="80"/>
      <c r="CO240" s="80"/>
      <c r="CP240" s="80"/>
      <c r="CQ240" s="80"/>
      <c r="CR240" s="80"/>
      <c r="CS240" s="80"/>
      <c r="CT240" s="80"/>
      <c r="CU240" s="80"/>
      <c r="CV240" s="80"/>
      <c r="CW240" s="80"/>
      <c r="CX240" s="80"/>
      <c r="CY240" s="80"/>
      <c r="CZ240" s="80"/>
      <c r="DA240" s="80"/>
      <c r="DB240" s="80"/>
      <c r="DC240" s="80"/>
      <c r="DD240" s="80"/>
      <c r="DE240" s="80"/>
      <c r="DF240" s="80"/>
      <c r="DG240" s="80"/>
      <c r="DH240" s="80"/>
      <c r="DI240" s="80"/>
      <c r="DJ240" s="80"/>
      <c r="DK240" s="80"/>
      <c r="DL240" s="80"/>
      <c r="DM240" s="80"/>
      <c r="DN240" s="80"/>
      <c r="DO240" s="80"/>
      <c r="DP240" s="80"/>
      <c r="DQ240" s="80"/>
      <c r="DR240" s="80"/>
      <c r="DS240" s="80"/>
      <c r="DT240" s="80"/>
    </row>
    <row r="241" ht="12.75" customHeight="1">
      <c r="A241" s="80"/>
      <c r="B241" s="80"/>
      <c r="C241" s="80"/>
      <c r="D241" s="80"/>
      <c r="E241" s="80"/>
      <c r="F241" s="80"/>
      <c r="G241" s="80"/>
      <c r="H241" s="80"/>
      <c r="I241" s="80"/>
      <c r="J241" s="80"/>
      <c r="K241" s="80"/>
      <c r="L241" s="80"/>
      <c r="M241" s="80"/>
      <c r="N241" s="80"/>
      <c r="O241" s="80"/>
      <c r="P241" s="80"/>
      <c r="Q241" s="80"/>
      <c r="R241" s="80"/>
      <c r="S241" s="80"/>
      <c r="T241" s="80"/>
      <c r="U241" s="80"/>
      <c r="V241" s="80"/>
      <c r="W241" s="80"/>
      <c r="X241" s="80"/>
      <c r="Y241" s="80"/>
      <c r="Z241" s="80"/>
      <c r="AA241" s="80"/>
      <c r="AB241" s="80"/>
      <c r="AC241" s="80"/>
      <c r="AD241" s="80"/>
      <c r="AE241" s="80"/>
      <c r="AF241" s="80"/>
      <c r="AG241" s="80"/>
      <c r="AH241" s="80"/>
      <c r="AI241" s="80"/>
      <c r="AJ241" s="80"/>
      <c r="AK241" s="80"/>
      <c r="AL241" s="80"/>
      <c r="AM241" s="80"/>
      <c r="AN241" s="80"/>
      <c r="AO241" s="80"/>
      <c r="AP241" s="80"/>
      <c r="AQ241" s="80"/>
      <c r="AR241" s="80"/>
      <c r="AS241" s="80"/>
      <c r="AT241" s="80"/>
      <c r="AU241" s="80"/>
      <c r="AV241" s="80"/>
      <c r="AW241" s="80"/>
      <c r="AX241" s="80"/>
      <c r="AY241" s="80"/>
      <c r="AZ241" s="80"/>
      <c r="BA241" s="80"/>
      <c r="BB241" s="80"/>
      <c r="BC241" s="80"/>
      <c r="BD241" s="80"/>
      <c r="BE241" s="80"/>
      <c r="BF241" s="80"/>
      <c r="BG241" s="80"/>
      <c r="BH241" s="80"/>
      <c r="BI241" s="80"/>
      <c r="BJ241" s="80"/>
      <c r="BK241" s="80"/>
      <c r="BL241" s="80"/>
      <c r="BM241" s="80"/>
      <c r="BN241" s="80"/>
      <c r="BO241" s="80"/>
      <c r="BP241" s="80"/>
      <c r="BQ241" s="80"/>
      <c r="BR241" s="80"/>
      <c r="BS241" s="80"/>
      <c r="BT241" s="80"/>
      <c r="BU241" s="80"/>
      <c r="BV241" s="80"/>
      <c r="BW241" s="80"/>
      <c r="BX241" s="80"/>
      <c r="BY241" s="80"/>
      <c r="BZ241" s="80"/>
      <c r="CA241" s="80"/>
      <c r="CB241" s="80"/>
      <c r="CC241" s="80"/>
      <c r="CD241" s="80"/>
      <c r="CE241" s="80"/>
      <c r="CF241" s="80"/>
      <c r="CG241" s="80"/>
      <c r="CH241" s="80"/>
      <c r="CI241" s="80"/>
      <c r="CJ241" s="80"/>
      <c r="CK241" s="80"/>
      <c r="CL241" s="80"/>
      <c r="CM241" s="80"/>
      <c r="CN241" s="80"/>
      <c r="CO241" s="80"/>
      <c r="CP241" s="80"/>
      <c r="CQ241" s="80"/>
      <c r="CR241" s="80"/>
      <c r="CS241" s="80"/>
      <c r="CT241" s="80"/>
      <c r="CU241" s="80"/>
      <c r="CV241" s="80"/>
      <c r="CW241" s="80"/>
      <c r="CX241" s="80"/>
      <c r="CY241" s="80"/>
      <c r="CZ241" s="80"/>
      <c r="DA241" s="80"/>
      <c r="DB241" s="80"/>
      <c r="DC241" s="80"/>
      <c r="DD241" s="80"/>
      <c r="DE241" s="80"/>
      <c r="DF241" s="80"/>
      <c r="DG241" s="80"/>
      <c r="DH241" s="80"/>
      <c r="DI241" s="80"/>
      <c r="DJ241" s="80"/>
      <c r="DK241" s="80"/>
      <c r="DL241" s="80"/>
      <c r="DM241" s="80"/>
      <c r="DN241" s="80"/>
      <c r="DO241" s="80"/>
      <c r="DP241" s="80"/>
      <c r="DQ241" s="80"/>
      <c r="DR241" s="80"/>
      <c r="DS241" s="80"/>
      <c r="DT241" s="80"/>
    </row>
    <row r="242" ht="12.75" customHeight="1">
      <c r="A242" s="80"/>
      <c r="B242" s="80"/>
      <c r="C242" s="80"/>
      <c r="D242" s="80"/>
      <c r="E242" s="80"/>
      <c r="F242" s="80"/>
      <c r="G242" s="80"/>
      <c r="H242" s="80"/>
      <c r="I242" s="80"/>
      <c r="J242" s="80"/>
      <c r="K242" s="80"/>
      <c r="L242" s="80"/>
      <c r="M242" s="80"/>
      <c r="N242" s="80"/>
      <c r="O242" s="80"/>
      <c r="P242" s="80"/>
      <c r="Q242" s="80"/>
      <c r="R242" s="80"/>
      <c r="S242" s="80"/>
      <c r="T242" s="80"/>
      <c r="U242" s="80"/>
      <c r="V242" s="80"/>
      <c r="W242" s="80"/>
      <c r="X242" s="80"/>
      <c r="Y242" s="80"/>
      <c r="Z242" s="80"/>
      <c r="AA242" s="80"/>
      <c r="AB242" s="80"/>
      <c r="AC242" s="80"/>
      <c r="AD242" s="80"/>
      <c r="AE242" s="80"/>
      <c r="AF242" s="80"/>
      <c r="AG242" s="80"/>
      <c r="AH242" s="80"/>
      <c r="AI242" s="80"/>
      <c r="AJ242" s="80"/>
      <c r="AK242" s="80"/>
      <c r="AL242" s="80"/>
      <c r="AM242" s="80"/>
      <c r="AN242" s="80"/>
      <c r="AO242" s="80"/>
      <c r="AP242" s="80"/>
      <c r="AQ242" s="80"/>
      <c r="AR242" s="80"/>
      <c r="AS242" s="80"/>
      <c r="AT242" s="80"/>
      <c r="AU242" s="80"/>
      <c r="AV242" s="80"/>
      <c r="AW242" s="80"/>
      <c r="AX242" s="80"/>
      <c r="AY242" s="80"/>
      <c r="AZ242" s="80"/>
      <c r="BA242" s="80"/>
      <c r="BB242" s="80"/>
      <c r="BC242" s="80"/>
      <c r="BD242" s="80"/>
      <c r="BE242" s="80"/>
      <c r="BF242" s="80"/>
      <c r="BG242" s="80"/>
      <c r="BH242" s="80"/>
      <c r="BI242" s="80"/>
      <c r="BJ242" s="80"/>
      <c r="BK242" s="80"/>
      <c r="BL242" s="80"/>
      <c r="BM242" s="80"/>
      <c r="BN242" s="80"/>
      <c r="BO242" s="80"/>
      <c r="BP242" s="80"/>
      <c r="BQ242" s="80"/>
      <c r="BR242" s="80"/>
      <c r="BS242" s="80"/>
      <c r="BT242" s="80"/>
      <c r="BU242" s="80"/>
      <c r="BV242" s="80"/>
      <c r="BW242" s="80"/>
      <c r="BX242" s="80"/>
      <c r="BY242" s="80"/>
      <c r="BZ242" s="80"/>
      <c r="CA242" s="80"/>
      <c r="CB242" s="80"/>
      <c r="CC242" s="80"/>
      <c r="CD242" s="80"/>
      <c r="CE242" s="80"/>
      <c r="CF242" s="80"/>
      <c r="CG242" s="80"/>
      <c r="CH242" s="80"/>
      <c r="CI242" s="80"/>
      <c r="CJ242" s="80"/>
      <c r="CK242" s="80"/>
      <c r="CL242" s="80"/>
      <c r="CM242" s="80"/>
      <c r="CN242" s="80"/>
      <c r="CO242" s="80"/>
      <c r="CP242" s="80"/>
      <c r="CQ242" s="80"/>
      <c r="CR242" s="80"/>
      <c r="CS242" s="80"/>
      <c r="CT242" s="80"/>
      <c r="CU242" s="80"/>
      <c r="CV242" s="80"/>
      <c r="CW242" s="80"/>
      <c r="CX242" s="80"/>
      <c r="CY242" s="80"/>
      <c r="CZ242" s="80"/>
      <c r="DA242" s="80"/>
      <c r="DB242" s="80"/>
      <c r="DC242" s="80"/>
      <c r="DD242" s="80"/>
      <c r="DE242" s="80"/>
      <c r="DF242" s="80"/>
      <c r="DG242" s="80"/>
      <c r="DH242" s="80"/>
      <c r="DI242" s="80"/>
      <c r="DJ242" s="80"/>
      <c r="DK242" s="80"/>
      <c r="DL242" s="80"/>
      <c r="DM242" s="80"/>
      <c r="DN242" s="80"/>
      <c r="DO242" s="80"/>
      <c r="DP242" s="80"/>
      <c r="DQ242" s="80"/>
      <c r="DR242" s="80"/>
      <c r="DS242" s="80"/>
      <c r="DT242" s="80"/>
    </row>
    <row r="243" ht="12.75" customHeight="1">
      <c r="A243" s="80"/>
      <c r="B243" s="80"/>
      <c r="C243" s="80"/>
      <c r="D243" s="80"/>
      <c r="E243" s="80"/>
      <c r="F243" s="80"/>
      <c r="G243" s="80"/>
      <c r="H243" s="80"/>
      <c r="I243" s="80"/>
      <c r="J243" s="80"/>
      <c r="K243" s="80"/>
      <c r="L243" s="80"/>
      <c r="M243" s="80"/>
      <c r="N243" s="80"/>
      <c r="O243" s="80"/>
      <c r="P243" s="80"/>
      <c r="Q243" s="80"/>
      <c r="R243" s="80"/>
      <c r="S243" s="80"/>
      <c r="T243" s="80"/>
      <c r="U243" s="80"/>
      <c r="V243" s="80"/>
      <c r="W243" s="80"/>
      <c r="X243" s="80"/>
      <c r="Y243" s="80"/>
      <c r="Z243" s="80"/>
      <c r="AA243" s="80"/>
      <c r="AB243" s="80"/>
      <c r="AC243" s="80"/>
      <c r="AD243" s="80"/>
      <c r="AE243" s="80"/>
      <c r="AF243" s="80"/>
      <c r="AG243" s="80"/>
      <c r="AH243" s="80"/>
      <c r="AI243" s="80"/>
      <c r="AJ243" s="80"/>
      <c r="AK243" s="80"/>
      <c r="AL243" s="80"/>
      <c r="AM243" s="80"/>
      <c r="AN243" s="80"/>
      <c r="AO243" s="80"/>
      <c r="AP243" s="80"/>
      <c r="AQ243" s="80"/>
      <c r="AR243" s="80"/>
      <c r="AS243" s="80"/>
      <c r="AT243" s="80"/>
      <c r="AU243" s="80"/>
      <c r="AV243" s="80"/>
      <c r="AW243" s="80"/>
      <c r="AX243" s="80"/>
      <c r="AY243" s="80"/>
      <c r="AZ243" s="80"/>
      <c r="BA243" s="80"/>
      <c r="BB243" s="80"/>
      <c r="BC243" s="80"/>
      <c r="BD243" s="80"/>
      <c r="BE243" s="80"/>
      <c r="BF243" s="80"/>
      <c r="BG243" s="80"/>
      <c r="BH243" s="80"/>
      <c r="BI243" s="80"/>
      <c r="BJ243" s="80"/>
      <c r="BK243" s="80"/>
      <c r="BL243" s="80"/>
      <c r="BM243" s="80"/>
      <c r="BN243" s="80"/>
      <c r="BO243" s="80"/>
      <c r="BP243" s="80"/>
      <c r="BQ243" s="80"/>
      <c r="BR243" s="80"/>
      <c r="BS243" s="80"/>
      <c r="BT243" s="80"/>
      <c r="BU243" s="80"/>
      <c r="BV243" s="80"/>
      <c r="BW243" s="80"/>
      <c r="BX243" s="80"/>
      <c r="BY243" s="80"/>
      <c r="BZ243" s="80"/>
      <c r="CA243" s="80"/>
      <c r="CB243" s="80"/>
      <c r="CC243" s="80"/>
      <c r="CD243" s="80"/>
      <c r="CE243" s="80"/>
      <c r="CF243" s="80"/>
      <c r="CG243" s="80"/>
      <c r="CH243" s="80"/>
      <c r="CI243" s="80"/>
      <c r="CJ243" s="80"/>
      <c r="CK243" s="80"/>
      <c r="CL243" s="80"/>
      <c r="CM243" s="80"/>
      <c r="CN243" s="80"/>
      <c r="CO243" s="80"/>
      <c r="CP243" s="80"/>
      <c r="CQ243" s="80"/>
      <c r="CR243" s="80"/>
      <c r="CS243" s="80"/>
      <c r="CT243" s="80"/>
      <c r="CU243" s="80"/>
      <c r="CV243" s="80"/>
      <c r="CW243" s="80"/>
      <c r="CX243" s="80"/>
      <c r="CY243" s="80"/>
      <c r="CZ243" s="80"/>
      <c r="DA243" s="80"/>
      <c r="DB243" s="80"/>
      <c r="DC243" s="80"/>
      <c r="DD243" s="80"/>
      <c r="DE243" s="80"/>
      <c r="DF243" s="80"/>
      <c r="DG243" s="80"/>
      <c r="DH243" s="80"/>
      <c r="DI243" s="80"/>
      <c r="DJ243" s="80"/>
      <c r="DK243" s="80"/>
      <c r="DL243" s="80"/>
      <c r="DM243" s="80"/>
      <c r="DN243" s="80"/>
      <c r="DO243" s="80"/>
      <c r="DP243" s="80"/>
      <c r="DQ243" s="80"/>
      <c r="DR243" s="80"/>
      <c r="DS243" s="80"/>
      <c r="DT243" s="80"/>
    </row>
    <row r="244" ht="12.75" customHeight="1">
      <c r="A244" s="80"/>
      <c r="B244" s="80"/>
      <c r="C244" s="80"/>
      <c r="D244" s="80"/>
      <c r="E244" s="80"/>
      <c r="F244" s="80"/>
      <c r="G244" s="80"/>
      <c r="H244" s="80"/>
      <c r="I244" s="80"/>
      <c r="J244" s="80"/>
      <c r="K244" s="80"/>
      <c r="L244" s="80"/>
      <c r="M244" s="80"/>
      <c r="N244" s="80"/>
      <c r="O244" s="80"/>
      <c r="P244" s="80"/>
      <c r="Q244" s="80"/>
      <c r="R244" s="80"/>
      <c r="S244" s="80"/>
      <c r="T244" s="80"/>
      <c r="U244" s="80"/>
      <c r="V244" s="80"/>
      <c r="W244" s="80"/>
      <c r="X244" s="80"/>
      <c r="Y244" s="80"/>
      <c r="Z244" s="80"/>
      <c r="AA244" s="80"/>
      <c r="AB244" s="80"/>
      <c r="AC244" s="80"/>
      <c r="AD244" s="80"/>
      <c r="AE244" s="80"/>
      <c r="AF244" s="80"/>
      <c r="AG244" s="80"/>
      <c r="AH244" s="80"/>
      <c r="AI244" s="80"/>
      <c r="AJ244" s="80"/>
      <c r="AK244" s="80"/>
      <c r="AL244" s="80"/>
      <c r="AM244" s="80"/>
      <c r="AN244" s="80"/>
      <c r="AO244" s="80"/>
      <c r="AP244" s="80"/>
      <c r="AQ244" s="80"/>
      <c r="AR244" s="80"/>
      <c r="AS244" s="80"/>
      <c r="AT244" s="80"/>
      <c r="AU244" s="80"/>
      <c r="AV244" s="80"/>
      <c r="AW244" s="80"/>
      <c r="AX244" s="80"/>
      <c r="AY244" s="80"/>
      <c r="AZ244" s="80"/>
      <c r="BA244" s="80"/>
      <c r="BB244" s="80"/>
      <c r="BC244" s="80"/>
      <c r="BD244" s="80"/>
      <c r="BE244" s="80"/>
      <c r="BF244" s="80"/>
      <c r="BG244" s="80"/>
      <c r="BH244" s="80"/>
      <c r="BI244" s="80"/>
      <c r="BJ244" s="80"/>
      <c r="BK244" s="80"/>
      <c r="BL244" s="80"/>
      <c r="BM244" s="80"/>
      <c r="BN244" s="80"/>
      <c r="BO244" s="80"/>
      <c r="BP244" s="80"/>
      <c r="BQ244" s="80"/>
      <c r="BR244" s="80"/>
      <c r="BS244" s="80"/>
      <c r="BT244" s="80"/>
      <c r="BU244" s="80"/>
      <c r="BV244" s="80"/>
      <c r="BW244" s="80"/>
      <c r="BX244" s="80"/>
      <c r="BY244" s="80"/>
      <c r="BZ244" s="80"/>
      <c r="CA244" s="80"/>
      <c r="CB244" s="80"/>
      <c r="CC244" s="80"/>
      <c r="CD244" s="80"/>
      <c r="CE244" s="80"/>
      <c r="CF244" s="80"/>
      <c r="CG244" s="80"/>
      <c r="CH244" s="80"/>
      <c r="CI244" s="80"/>
      <c r="CJ244" s="80"/>
      <c r="CK244" s="80"/>
      <c r="CL244" s="80"/>
      <c r="CM244" s="80"/>
      <c r="CN244" s="80"/>
      <c r="CO244" s="80"/>
      <c r="CP244" s="80"/>
      <c r="CQ244" s="80"/>
      <c r="CR244" s="80"/>
      <c r="CS244" s="80"/>
      <c r="CT244" s="80"/>
      <c r="CU244" s="80"/>
      <c r="CV244" s="80"/>
      <c r="CW244" s="80"/>
      <c r="CX244" s="80"/>
      <c r="CY244" s="80"/>
      <c r="CZ244" s="80"/>
      <c r="DA244" s="80"/>
      <c r="DB244" s="80"/>
      <c r="DC244" s="80"/>
      <c r="DD244" s="80"/>
      <c r="DE244" s="80"/>
      <c r="DF244" s="80"/>
      <c r="DG244" s="80"/>
      <c r="DH244" s="80"/>
      <c r="DI244" s="80"/>
      <c r="DJ244" s="80"/>
      <c r="DK244" s="80"/>
      <c r="DL244" s="80"/>
      <c r="DM244" s="80"/>
      <c r="DN244" s="80"/>
      <c r="DO244" s="80"/>
      <c r="DP244" s="80"/>
      <c r="DQ244" s="80"/>
      <c r="DR244" s="80"/>
      <c r="DS244" s="80"/>
      <c r="DT244" s="80"/>
    </row>
    <row r="245" ht="12.75" customHeight="1">
      <c r="A245" s="80"/>
      <c r="B245" s="80"/>
      <c r="C245" s="80"/>
      <c r="D245" s="80"/>
      <c r="E245" s="80"/>
      <c r="F245" s="80"/>
      <c r="G245" s="80"/>
      <c r="H245" s="80"/>
      <c r="I245" s="80"/>
      <c r="J245" s="80"/>
      <c r="K245" s="80"/>
      <c r="L245" s="80"/>
      <c r="M245" s="80"/>
      <c r="N245" s="80"/>
      <c r="O245" s="80"/>
      <c r="P245" s="80"/>
      <c r="Q245" s="80"/>
      <c r="R245" s="80"/>
      <c r="S245" s="80"/>
      <c r="T245" s="80"/>
      <c r="U245" s="80"/>
      <c r="V245" s="80"/>
      <c r="W245" s="80"/>
      <c r="X245" s="80"/>
      <c r="Y245" s="80"/>
      <c r="Z245" s="80"/>
      <c r="AA245" s="80"/>
      <c r="AB245" s="80"/>
      <c r="AC245" s="80"/>
      <c r="AD245" s="80"/>
      <c r="AE245" s="80"/>
      <c r="AF245" s="80"/>
      <c r="AG245" s="80"/>
      <c r="AH245" s="80"/>
      <c r="AI245" s="80"/>
      <c r="AJ245" s="80"/>
      <c r="AK245" s="80"/>
      <c r="AL245" s="80"/>
      <c r="AM245" s="80"/>
      <c r="AN245" s="80"/>
      <c r="AO245" s="80"/>
      <c r="AP245" s="80"/>
      <c r="AQ245" s="80"/>
      <c r="AR245" s="80"/>
      <c r="AS245" s="80"/>
      <c r="AT245" s="80"/>
      <c r="AU245" s="80"/>
      <c r="AV245" s="80"/>
      <c r="AW245" s="80"/>
      <c r="AX245" s="80"/>
      <c r="AY245" s="80"/>
      <c r="AZ245" s="80"/>
      <c r="BA245" s="80"/>
      <c r="BB245" s="80"/>
      <c r="BC245" s="80"/>
      <c r="BD245" s="80"/>
      <c r="BE245" s="80"/>
      <c r="BF245" s="80"/>
      <c r="BG245" s="80"/>
      <c r="BH245" s="80"/>
      <c r="BI245" s="80"/>
      <c r="BJ245" s="80"/>
      <c r="BK245" s="80"/>
      <c r="BL245" s="80"/>
      <c r="BM245" s="80"/>
      <c r="BN245" s="80"/>
      <c r="BO245" s="80"/>
      <c r="BP245" s="80"/>
      <c r="BQ245" s="80"/>
      <c r="BR245" s="80"/>
      <c r="BS245" s="80"/>
      <c r="BT245" s="80"/>
      <c r="BU245" s="80"/>
      <c r="BV245" s="80"/>
      <c r="BW245" s="80"/>
      <c r="BX245" s="80"/>
      <c r="BY245" s="80"/>
      <c r="BZ245" s="80"/>
      <c r="CA245" s="80"/>
      <c r="CB245" s="80"/>
      <c r="CC245" s="80"/>
      <c r="CD245" s="80"/>
      <c r="CE245" s="80"/>
      <c r="CF245" s="80"/>
      <c r="CG245" s="80"/>
      <c r="CH245" s="80"/>
      <c r="CI245" s="80"/>
      <c r="CJ245" s="80"/>
      <c r="CK245" s="80"/>
      <c r="CL245" s="80"/>
      <c r="CM245" s="80"/>
      <c r="CN245" s="80"/>
      <c r="CO245" s="80"/>
      <c r="CP245" s="80"/>
      <c r="CQ245" s="80"/>
      <c r="CR245" s="80"/>
      <c r="CS245" s="80"/>
      <c r="CT245" s="80"/>
      <c r="CU245" s="80"/>
      <c r="CV245" s="80"/>
      <c r="CW245" s="80"/>
      <c r="CX245" s="80"/>
      <c r="CY245" s="80"/>
      <c r="CZ245" s="80"/>
      <c r="DA245" s="80"/>
      <c r="DB245" s="80"/>
      <c r="DC245" s="80"/>
      <c r="DD245" s="80"/>
      <c r="DE245" s="80"/>
      <c r="DF245" s="80"/>
      <c r="DG245" s="80"/>
      <c r="DH245" s="80"/>
      <c r="DI245" s="80"/>
      <c r="DJ245" s="80"/>
      <c r="DK245" s="80"/>
      <c r="DL245" s="80"/>
      <c r="DM245" s="80"/>
      <c r="DN245" s="80"/>
      <c r="DO245" s="80"/>
      <c r="DP245" s="80"/>
      <c r="DQ245" s="80"/>
      <c r="DR245" s="80"/>
      <c r="DS245" s="80"/>
      <c r="DT245" s="80"/>
    </row>
    <row r="246" ht="12.75" customHeight="1">
      <c r="A246" s="80"/>
      <c r="B246" s="80"/>
      <c r="C246" s="80"/>
      <c r="D246" s="80"/>
      <c r="E246" s="80"/>
      <c r="F246" s="80"/>
      <c r="G246" s="80"/>
      <c r="H246" s="80"/>
      <c r="I246" s="80"/>
      <c r="J246" s="80"/>
      <c r="K246" s="80"/>
      <c r="L246" s="80"/>
      <c r="M246" s="80"/>
      <c r="N246" s="80"/>
      <c r="O246" s="80"/>
      <c r="P246" s="80"/>
      <c r="Q246" s="80"/>
      <c r="R246" s="80"/>
      <c r="S246" s="80"/>
      <c r="T246" s="80"/>
      <c r="U246" s="80"/>
      <c r="V246" s="80"/>
      <c r="W246" s="80"/>
      <c r="X246" s="80"/>
      <c r="Y246" s="80"/>
      <c r="Z246" s="80"/>
      <c r="AA246" s="80"/>
      <c r="AB246" s="80"/>
      <c r="AC246" s="80"/>
      <c r="AD246" s="80"/>
      <c r="AE246" s="80"/>
      <c r="AF246" s="80"/>
      <c r="AG246" s="80"/>
      <c r="AH246" s="80"/>
      <c r="AI246" s="80"/>
      <c r="AJ246" s="80"/>
      <c r="AK246" s="80"/>
      <c r="AL246" s="80"/>
      <c r="AM246" s="80"/>
      <c r="AN246" s="80"/>
      <c r="AO246" s="80"/>
      <c r="AP246" s="80"/>
      <c r="AQ246" s="80"/>
      <c r="AR246" s="80"/>
      <c r="AS246" s="80"/>
      <c r="AT246" s="80"/>
      <c r="AU246" s="80"/>
      <c r="AV246" s="80"/>
      <c r="AW246" s="80"/>
      <c r="AX246" s="80"/>
      <c r="AY246" s="80"/>
      <c r="AZ246" s="80"/>
      <c r="BA246" s="80"/>
      <c r="BB246" s="80"/>
      <c r="BC246" s="80"/>
      <c r="BD246" s="80"/>
      <c r="BE246" s="80"/>
      <c r="BF246" s="80"/>
      <c r="BG246" s="80"/>
      <c r="BH246" s="80"/>
      <c r="BI246" s="80"/>
      <c r="BJ246" s="80"/>
      <c r="BK246" s="80"/>
      <c r="BL246" s="80"/>
      <c r="BM246" s="80"/>
      <c r="BN246" s="80"/>
      <c r="BO246" s="80"/>
      <c r="BP246" s="80"/>
      <c r="BQ246" s="80"/>
      <c r="BR246" s="80"/>
      <c r="BS246" s="80"/>
      <c r="BT246" s="80"/>
      <c r="BU246" s="80"/>
      <c r="BV246" s="80"/>
      <c r="BW246" s="80"/>
      <c r="BX246" s="80"/>
      <c r="BY246" s="80"/>
      <c r="BZ246" s="80"/>
      <c r="CA246" s="80"/>
      <c r="CB246" s="80"/>
      <c r="CC246" s="80"/>
      <c r="CD246" s="80"/>
      <c r="CE246" s="80"/>
      <c r="CF246" s="80"/>
      <c r="CG246" s="80"/>
      <c r="CH246" s="80"/>
      <c r="CI246" s="80"/>
      <c r="CJ246" s="80"/>
      <c r="CK246" s="80"/>
      <c r="CL246" s="80"/>
      <c r="CM246" s="80"/>
      <c r="CN246" s="80"/>
      <c r="CO246" s="80"/>
      <c r="CP246" s="80"/>
      <c r="CQ246" s="80"/>
      <c r="CR246" s="80"/>
      <c r="CS246" s="80"/>
      <c r="CT246" s="80"/>
      <c r="CU246" s="80"/>
      <c r="CV246" s="80"/>
      <c r="CW246" s="80"/>
      <c r="CX246" s="80"/>
      <c r="CY246" s="80"/>
      <c r="CZ246" s="80"/>
      <c r="DA246" s="80"/>
      <c r="DB246" s="80"/>
      <c r="DC246" s="80"/>
      <c r="DD246" s="80"/>
      <c r="DE246" s="80"/>
      <c r="DF246" s="80"/>
      <c r="DG246" s="80"/>
      <c r="DH246" s="80"/>
      <c r="DI246" s="80"/>
      <c r="DJ246" s="80"/>
      <c r="DK246" s="80"/>
      <c r="DL246" s="80"/>
      <c r="DM246" s="80"/>
      <c r="DN246" s="80"/>
      <c r="DO246" s="80"/>
      <c r="DP246" s="80"/>
      <c r="DQ246" s="80"/>
      <c r="DR246" s="80"/>
      <c r="DS246" s="80"/>
      <c r="DT246" s="80"/>
    </row>
    <row r="247" ht="12.75" customHeight="1">
      <c r="A247" s="80"/>
      <c r="B247" s="80"/>
      <c r="C247" s="80"/>
      <c r="D247" s="80"/>
      <c r="E247" s="80"/>
      <c r="F247" s="80"/>
      <c r="G247" s="80"/>
      <c r="H247" s="80"/>
      <c r="I247" s="80"/>
      <c r="J247" s="80"/>
      <c r="K247" s="80"/>
      <c r="L247" s="80"/>
      <c r="M247" s="80"/>
      <c r="N247" s="80"/>
      <c r="O247" s="80"/>
      <c r="P247" s="80"/>
      <c r="Q247" s="80"/>
      <c r="R247" s="80"/>
      <c r="S247" s="80"/>
      <c r="T247" s="80"/>
      <c r="U247" s="80"/>
      <c r="V247" s="80"/>
      <c r="W247" s="80"/>
      <c r="X247" s="80"/>
      <c r="Y247" s="80"/>
      <c r="Z247" s="80"/>
      <c r="AA247" s="80"/>
      <c r="AB247" s="80"/>
      <c r="AC247" s="80"/>
      <c r="AD247" s="80"/>
      <c r="AE247" s="80"/>
      <c r="AF247" s="80"/>
      <c r="AG247" s="80"/>
      <c r="AH247" s="80"/>
      <c r="AI247" s="80"/>
      <c r="AJ247" s="80"/>
      <c r="AK247" s="80"/>
      <c r="AL247" s="80"/>
      <c r="AM247" s="80"/>
      <c r="AN247" s="80"/>
      <c r="AO247" s="80"/>
      <c r="AP247" s="80"/>
      <c r="AQ247" s="80"/>
      <c r="AR247" s="80"/>
      <c r="AS247" s="80"/>
      <c r="AT247" s="80"/>
      <c r="AU247" s="80"/>
      <c r="AV247" s="80"/>
      <c r="AW247" s="80"/>
      <c r="AX247" s="80"/>
      <c r="AY247" s="80"/>
      <c r="AZ247" s="80"/>
      <c r="BA247" s="80"/>
      <c r="BB247" s="80"/>
      <c r="BC247" s="80"/>
      <c r="BD247" s="80"/>
      <c r="BE247" s="80"/>
      <c r="BF247" s="80"/>
      <c r="BG247" s="80"/>
      <c r="BH247" s="80"/>
      <c r="BI247" s="80"/>
      <c r="BJ247" s="80"/>
      <c r="BK247" s="80"/>
      <c r="BL247" s="80"/>
      <c r="BM247" s="80"/>
      <c r="BN247" s="80"/>
      <c r="BO247" s="80"/>
      <c r="BP247" s="80"/>
      <c r="BQ247" s="80"/>
      <c r="BR247" s="80"/>
      <c r="BS247" s="80"/>
      <c r="BT247" s="80"/>
      <c r="BU247" s="80"/>
      <c r="BV247" s="80"/>
      <c r="BW247" s="80"/>
      <c r="BX247" s="80"/>
      <c r="BY247" s="80"/>
      <c r="BZ247" s="80"/>
      <c r="CA247" s="80"/>
      <c r="CB247" s="80"/>
      <c r="CC247" s="80"/>
      <c r="CD247" s="80"/>
      <c r="CE247" s="80"/>
      <c r="CF247" s="80"/>
      <c r="CG247" s="80"/>
      <c r="CH247" s="80"/>
      <c r="CI247" s="80"/>
      <c r="CJ247" s="80"/>
      <c r="CK247" s="80"/>
      <c r="CL247" s="80"/>
      <c r="CM247" s="80"/>
      <c r="CN247" s="80"/>
      <c r="CO247" s="80"/>
      <c r="CP247" s="80"/>
      <c r="CQ247" s="80"/>
      <c r="CR247" s="80"/>
      <c r="CS247" s="80"/>
      <c r="CT247" s="80"/>
      <c r="CU247" s="80"/>
      <c r="CV247" s="80"/>
      <c r="CW247" s="80"/>
      <c r="CX247" s="80"/>
      <c r="CY247" s="80"/>
      <c r="CZ247" s="80"/>
      <c r="DA247" s="80"/>
      <c r="DB247" s="80"/>
      <c r="DC247" s="80"/>
      <c r="DD247" s="80"/>
      <c r="DE247" s="80"/>
      <c r="DF247" s="80"/>
      <c r="DG247" s="80"/>
      <c r="DH247" s="80"/>
      <c r="DI247" s="80"/>
      <c r="DJ247" s="80"/>
      <c r="DK247" s="80"/>
      <c r="DL247" s="80"/>
      <c r="DM247" s="80"/>
      <c r="DN247" s="80"/>
      <c r="DO247" s="80"/>
      <c r="DP247" s="80"/>
      <c r="DQ247" s="80"/>
      <c r="DR247" s="80"/>
      <c r="DS247" s="80"/>
      <c r="DT247" s="80"/>
    </row>
    <row r="248" ht="12.75" customHeight="1">
      <c r="A248" s="80"/>
      <c r="B248" s="80"/>
      <c r="C248" s="80"/>
      <c r="D248" s="80"/>
      <c r="E248" s="80"/>
      <c r="F248" s="80"/>
      <c r="G248" s="80"/>
      <c r="H248" s="80"/>
      <c r="I248" s="80"/>
      <c r="J248" s="80"/>
      <c r="K248" s="80"/>
      <c r="L248" s="80"/>
      <c r="M248" s="80"/>
      <c r="N248" s="80"/>
      <c r="O248" s="80"/>
      <c r="P248" s="80"/>
      <c r="Q248" s="80"/>
      <c r="R248" s="80"/>
      <c r="S248" s="80"/>
      <c r="T248" s="80"/>
      <c r="U248" s="80"/>
      <c r="V248" s="80"/>
      <c r="W248" s="80"/>
      <c r="X248" s="80"/>
      <c r="Y248" s="80"/>
      <c r="Z248" s="80"/>
      <c r="AA248" s="80"/>
      <c r="AB248" s="80"/>
      <c r="AC248" s="80"/>
      <c r="AD248" s="80"/>
      <c r="AE248" s="80"/>
      <c r="AF248" s="80"/>
      <c r="AG248" s="80"/>
      <c r="AH248" s="80"/>
      <c r="AI248" s="80"/>
      <c r="AJ248" s="80"/>
      <c r="AK248" s="80"/>
      <c r="AL248" s="80"/>
      <c r="AM248" s="80"/>
      <c r="AN248" s="80"/>
      <c r="AO248" s="80"/>
      <c r="AP248" s="80"/>
      <c r="AQ248" s="80"/>
      <c r="AR248" s="80"/>
      <c r="AS248" s="80"/>
      <c r="AT248" s="80"/>
      <c r="AU248" s="80"/>
      <c r="AV248" s="80"/>
      <c r="AW248" s="80"/>
      <c r="AX248" s="80"/>
      <c r="AY248" s="80"/>
      <c r="AZ248" s="80"/>
      <c r="BA248" s="80"/>
      <c r="BB248" s="80"/>
      <c r="BC248" s="80"/>
      <c r="BD248" s="80"/>
      <c r="BE248" s="80"/>
      <c r="BF248" s="80"/>
      <c r="BG248" s="80"/>
      <c r="BH248" s="80"/>
      <c r="BI248" s="80"/>
      <c r="BJ248" s="80"/>
      <c r="BK248" s="80"/>
      <c r="BL248" s="80"/>
      <c r="BM248" s="80"/>
      <c r="BN248" s="80"/>
      <c r="BO248" s="80"/>
      <c r="BP248" s="80"/>
      <c r="BQ248" s="80"/>
      <c r="BR248" s="80"/>
      <c r="BS248" s="80"/>
      <c r="BT248" s="80"/>
      <c r="BU248" s="80"/>
      <c r="BV248" s="80"/>
      <c r="BW248" s="80"/>
      <c r="BX248" s="80"/>
      <c r="BY248" s="80"/>
      <c r="BZ248" s="80"/>
      <c r="CA248" s="80"/>
      <c r="CB248" s="80"/>
      <c r="CC248" s="80"/>
      <c r="CD248" s="80"/>
      <c r="CE248" s="80"/>
      <c r="CF248" s="80"/>
      <c r="CG248" s="80"/>
      <c r="CH248" s="80"/>
      <c r="CI248" s="80"/>
      <c r="CJ248" s="80"/>
      <c r="CK248" s="80"/>
      <c r="CL248" s="80"/>
      <c r="CM248" s="80"/>
      <c r="CN248" s="80"/>
      <c r="CO248" s="80"/>
      <c r="CP248" s="80"/>
      <c r="CQ248" s="80"/>
      <c r="CR248" s="80"/>
      <c r="CS248" s="80"/>
      <c r="CT248" s="80"/>
      <c r="CU248" s="80"/>
      <c r="CV248" s="80"/>
      <c r="CW248" s="80"/>
      <c r="CX248" s="80"/>
      <c r="CY248" s="80"/>
      <c r="CZ248" s="80"/>
      <c r="DA248" s="80"/>
      <c r="DB248" s="80"/>
      <c r="DC248" s="80"/>
      <c r="DD248" s="80"/>
      <c r="DE248" s="80"/>
      <c r="DF248" s="80"/>
      <c r="DG248" s="80"/>
      <c r="DH248" s="80"/>
      <c r="DI248" s="80"/>
      <c r="DJ248" s="80"/>
      <c r="DK248" s="80"/>
      <c r="DL248" s="80"/>
      <c r="DM248" s="80"/>
      <c r="DN248" s="80"/>
      <c r="DO248" s="80"/>
      <c r="DP248" s="80"/>
      <c r="DQ248" s="80"/>
      <c r="DR248" s="80"/>
      <c r="DS248" s="80"/>
      <c r="DT248" s="80"/>
    </row>
    <row r="249" ht="12.75" customHeight="1">
      <c r="A249" s="80"/>
      <c r="B249" s="80"/>
      <c r="C249" s="80"/>
      <c r="D249" s="80"/>
      <c r="E249" s="80"/>
      <c r="F249" s="80"/>
      <c r="G249" s="80"/>
      <c r="H249" s="80"/>
      <c r="I249" s="80"/>
      <c r="J249" s="80"/>
      <c r="K249" s="80"/>
      <c r="L249" s="80"/>
      <c r="M249" s="80"/>
      <c r="N249" s="80"/>
      <c r="O249" s="80"/>
      <c r="P249" s="80"/>
      <c r="Q249" s="80"/>
      <c r="R249" s="80"/>
      <c r="S249" s="80"/>
      <c r="T249" s="80"/>
      <c r="U249" s="80"/>
      <c r="V249" s="80"/>
      <c r="W249" s="80"/>
      <c r="X249" s="80"/>
      <c r="Y249" s="80"/>
      <c r="Z249" s="80"/>
      <c r="AA249" s="80"/>
      <c r="AB249" s="80"/>
      <c r="AC249" s="80"/>
      <c r="AD249" s="80"/>
      <c r="AE249" s="80"/>
      <c r="AF249" s="80"/>
      <c r="AG249" s="80"/>
      <c r="AH249" s="80"/>
      <c r="AI249" s="80"/>
      <c r="AJ249" s="80"/>
      <c r="AK249" s="80"/>
      <c r="AL249" s="80"/>
      <c r="AM249" s="80"/>
      <c r="AN249" s="80"/>
      <c r="AO249" s="80"/>
      <c r="AP249" s="80"/>
      <c r="AQ249" s="80"/>
      <c r="AR249" s="80"/>
      <c r="AS249" s="80"/>
      <c r="AT249" s="80"/>
      <c r="AU249" s="80"/>
      <c r="AV249" s="80"/>
      <c r="AW249" s="80"/>
      <c r="AX249" s="80"/>
      <c r="AY249" s="80"/>
      <c r="AZ249" s="80"/>
      <c r="BA249" s="80"/>
      <c r="BB249" s="80"/>
      <c r="BC249" s="80"/>
      <c r="BD249" s="80"/>
      <c r="BE249" s="80"/>
      <c r="BF249" s="80"/>
      <c r="BG249" s="80"/>
      <c r="BH249" s="80"/>
      <c r="BI249" s="80"/>
      <c r="BJ249" s="80"/>
      <c r="BK249" s="80"/>
      <c r="BL249" s="80"/>
      <c r="BM249" s="80"/>
      <c r="BN249" s="80"/>
      <c r="BO249" s="80"/>
      <c r="BP249" s="80"/>
      <c r="BQ249" s="80"/>
      <c r="BR249" s="80"/>
      <c r="BS249" s="80"/>
      <c r="BT249" s="80"/>
      <c r="BU249" s="80"/>
      <c r="BV249" s="80"/>
      <c r="BW249" s="80"/>
      <c r="BX249" s="80"/>
      <c r="BY249" s="80"/>
      <c r="BZ249" s="80"/>
      <c r="CA249" s="80"/>
      <c r="CB249" s="80"/>
      <c r="CC249" s="80"/>
      <c r="CD249" s="80"/>
      <c r="CE249" s="80"/>
      <c r="CF249" s="80"/>
      <c r="CG249" s="80"/>
      <c r="CH249" s="80"/>
      <c r="CI249" s="80"/>
      <c r="CJ249" s="80"/>
      <c r="CK249" s="80"/>
      <c r="CL249" s="80"/>
      <c r="CM249" s="80"/>
      <c r="CN249" s="80"/>
      <c r="CO249" s="80"/>
      <c r="CP249" s="80"/>
      <c r="CQ249" s="80"/>
      <c r="CR249" s="80"/>
      <c r="CS249" s="80"/>
      <c r="CT249" s="80"/>
      <c r="CU249" s="80"/>
      <c r="CV249" s="80"/>
      <c r="CW249" s="80"/>
      <c r="CX249" s="80"/>
      <c r="CY249" s="80"/>
      <c r="CZ249" s="80"/>
      <c r="DA249" s="80"/>
      <c r="DB249" s="80"/>
      <c r="DC249" s="80"/>
      <c r="DD249" s="80"/>
      <c r="DE249" s="80"/>
      <c r="DF249" s="80"/>
      <c r="DG249" s="80"/>
      <c r="DH249" s="80"/>
      <c r="DI249" s="80"/>
      <c r="DJ249" s="80"/>
      <c r="DK249" s="80"/>
      <c r="DL249" s="80"/>
      <c r="DM249" s="80"/>
      <c r="DN249" s="80"/>
      <c r="DO249" s="80"/>
      <c r="DP249" s="80"/>
      <c r="DQ249" s="80"/>
      <c r="DR249" s="80"/>
      <c r="DS249" s="80"/>
      <c r="DT249" s="80"/>
    </row>
    <row r="250" ht="12.75" customHeight="1">
      <c r="A250" s="80"/>
      <c r="B250" s="80"/>
      <c r="C250" s="80"/>
      <c r="D250" s="80"/>
      <c r="E250" s="80"/>
      <c r="F250" s="80"/>
      <c r="G250" s="80"/>
      <c r="H250" s="80"/>
      <c r="I250" s="80"/>
      <c r="J250" s="80"/>
      <c r="K250" s="80"/>
      <c r="L250" s="80"/>
      <c r="M250" s="80"/>
      <c r="N250" s="80"/>
      <c r="O250" s="80"/>
      <c r="P250" s="80"/>
      <c r="Q250" s="80"/>
      <c r="R250" s="80"/>
      <c r="S250" s="80"/>
      <c r="T250" s="80"/>
      <c r="U250" s="80"/>
      <c r="V250" s="80"/>
      <c r="W250" s="80"/>
      <c r="X250" s="80"/>
      <c r="Y250" s="80"/>
      <c r="Z250" s="80"/>
      <c r="AA250" s="80"/>
      <c r="AB250" s="80"/>
      <c r="AC250" s="80"/>
      <c r="AD250" s="80"/>
      <c r="AE250" s="80"/>
      <c r="AF250" s="80"/>
      <c r="AG250" s="80"/>
      <c r="AH250" s="80"/>
      <c r="AI250" s="80"/>
      <c r="AJ250" s="80"/>
      <c r="AK250" s="80"/>
      <c r="AL250" s="80"/>
      <c r="AM250" s="80"/>
      <c r="AN250" s="80"/>
      <c r="AO250" s="80"/>
      <c r="AP250" s="80"/>
      <c r="AQ250" s="80"/>
      <c r="AR250" s="80"/>
      <c r="AS250" s="80"/>
      <c r="AT250" s="80"/>
      <c r="AU250" s="80"/>
      <c r="AV250" s="80"/>
      <c r="AW250" s="80"/>
      <c r="AX250" s="80"/>
      <c r="AY250" s="80"/>
      <c r="AZ250" s="80"/>
      <c r="BA250" s="80"/>
      <c r="BB250" s="80"/>
      <c r="BC250" s="80"/>
      <c r="BD250" s="80"/>
      <c r="BE250" s="80"/>
      <c r="BF250" s="80"/>
      <c r="BG250" s="80"/>
      <c r="BH250" s="80"/>
      <c r="BI250" s="80"/>
      <c r="BJ250" s="80"/>
      <c r="BK250" s="80"/>
      <c r="BL250" s="80"/>
      <c r="BM250" s="80"/>
      <c r="BN250" s="80"/>
      <c r="BO250" s="80"/>
      <c r="BP250" s="80"/>
      <c r="BQ250" s="80"/>
      <c r="BR250" s="80"/>
      <c r="BS250" s="80"/>
      <c r="BT250" s="80"/>
      <c r="BU250" s="80"/>
      <c r="BV250" s="80"/>
      <c r="BW250" s="80"/>
      <c r="BX250" s="80"/>
      <c r="BY250" s="80"/>
      <c r="BZ250" s="80"/>
      <c r="CA250" s="80"/>
      <c r="CB250" s="80"/>
      <c r="CC250" s="80"/>
      <c r="CD250" s="80"/>
      <c r="CE250" s="80"/>
      <c r="CF250" s="80"/>
      <c r="CG250" s="80"/>
      <c r="CH250" s="80"/>
      <c r="CI250" s="80"/>
      <c r="CJ250" s="80"/>
      <c r="CK250" s="80"/>
      <c r="CL250" s="80"/>
      <c r="CM250" s="80"/>
      <c r="CN250" s="80"/>
      <c r="CO250" s="80"/>
      <c r="CP250" s="80"/>
      <c r="CQ250" s="80"/>
      <c r="CR250" s="80"/>
      <c r="CS250" s="80"/>
      <c r="CT250" s="80"/>
      <c r="CU250" s="80"/>
      <c r="CV250" s="80"/>
      <c r="CW250" s="80"/>
      <c r="CX250" s="80"/>
      <c r="CY250" s="80"/>
      <c r="CZ250" s="80"/>
      <c r="DA250" s="80"/>
      <c r="DB250" s="80"/>
      <c r="DC250" s="80"/>
      <c r="DD250" s="80"/>
      <c r="DE250" s="80"/>
      <c r="DF250" s="80"/>
      <c r="DG250" s="80"/>
      <c r="DH250" s="80"/>
      <c r="DI250" s="80"/>
      <c r="DJ250" s="80"/>
      <c r="DK250" s="80"/>
      <c r="DL250" s="80"/>
      <c r="DM250" s="80"/>
      <c r="DN250" s="80"/>
      <c r="DO250" s="80"/>
      <c r="DP250" s="80"/>
      <c r="DQ250" s="80"/>
      <c r="DR250" s="80"/>
      <c r="DS250" s="80"/>
      <c r="DT250" s="80"/>
    </row>
    <row r="251" ht="12.75" customHeight="1">
      <c r="A251" s="80"/>
      <c r="B251" s="80"/>
      <c r="C251" s="80"/>
      <c r="D251" s="80"/>
      <c r="E251" s="80"/>
      <c r="F251" s="80"/>
      <c r="G251" s="80"/>
      <c r="H251" s="80"/>
      <c r="I251" s="80"/>
      <c r="J251" s="80"/>
      <c r="K251" s="80"/>
      <c r="L251" s="80"/>
      <c r="M251" s="80"/>
      <c r="N251" s="80"/>
      <c r="O251" s="80"/>
      <c r="P251" s="80"/>
      <c r="Q251" s="80"/>
      <c r="R251" s="80"/>
      <c r="S251" s="80"/>
      <c r="T251" s="80"/>
      <c r="U251" s="80"/>
      <c r="V251" s="80"/>
      <c r="W251" s="80"/>
      <c r="X251" s="80"/>
      <c r="Y251" s="80"/>
      <c r="Z251" s="80"/>
      <c r="AA251" s="80"/>
      <c r="AB251" s="80"/>
      <c r="AC251" s="80"/>
      <c r="AD251" s="80"/>
      <c r="AE251" s="80"/>
      <c r="AF251" s="80"/>
      <c r="AG251" s="80"/>
      <c r="AH251" s="80"/>
      <c r="AI251" s="80"/>
      <c r="AJ251" s="80"/>
      <c r="AK251" s="80"/>
      <c r="AL251" s="80"/>
      <c r="AM251" s="80"/>
      <c r="AN251" s="80"/>
      <c r="AO251" s="80"/>
      <c r="AP251" s="80"/>
      <c r="AQ251" s="80"/>
      <c r="AR251" s="80"/>
      <c r="AS251" s="80"/>
      <c r="AT251" s="80"/>
      <c r="AU251" s="80"/>
      <c r="AV251" s="80"/>
      <c r="AW251" s="80"/>
      <c r="AX251" s="80"/>
      <c r="AY251" s="80"/>
      <c r="AZ251" s="80"/>
      <c r="BA251" s="80"/>
      <c r="BB251" s="80"/>
      <c r="BC251" s="80"/>
      <c r="BD251" s="80"/>
      <c r="BE251" s="80"/>
      <c r="BF251" s="80"/>
      <c r="BG251" s="80"/>
      <c r="BH251" s="80"/>
      <c r="BI251" s="80"/>
      <c r="BJ251" s="80"/>
      <c r="BK251" s="80"/>
      <c r="BL251" s="80"/>
      <c r="BM251" s="80"/>
      <c r="BN251" s="80"/>
      <c r="BO251" s="80"/>
      <c r="BP251" s="80"/>
      <c r="BQ251" s="80"/>
      <c r="BR251" s="80"/>
      <c r="BS251" s="80"/>
      <c r="BT251" s="80"/>
      <c r="BU251" s="80"/>
      <c r="BV251" s="80"/>
      <c r="BW251" s="80"/>
      <c r="BX251" s="80"/>
      <c r="BY251" s="80"/>
      <c r="BZ251" s="80"/>
      <c r="CA251" s="80"/>
      <c r="CB251" s="80"/>
      <c r="CC251" s="80"/>
      <c r="CD251" s="80"/>
      <c r="CE251" s="80"/>
      <c r="CF251" s="80"/>
      <c r="CG251" s="80"/>
      <c r="CH251" s="80"/>
      <c r="CI251" s="80"/>
      <c r="CJ251" s="80"/>
      <c r="CK251" s="80"/>
      <c r="CL251" s="80"/>
      <c r="CM251" s="80"/>
      <c r="CN251" s="80"/>
      <c r="CO251" s="80"/>
      <c r="CP251" s="80"/>
      <c r="CQ251" s="80"/>
      <c r="CR251" s="80"/>
      <c r="CS251" s="80"/>
      <c r="CT251" s="80"/>
      <c r="CU251" s="80"/>
      <c r="CV251" s="80"/>
      <c r="CW251" s="80"/>
      <c r="CX251" s="80"/>
      <c r="CY251" s="80"/>
      <c r="CZ251" s="80"/>
      <c r="DA251" s="80"/>
      <c r="DB251" s="80"/>
      <c r="DC251" s="80"/>
      <c r="DD251" s="80"/>
      <c r="DE251" s="80"/>
      <c r="DF251" s="80"/>
      <c r="DG251" s="80"/>
      <c r="DH251" s="80"/>
      <c r="DI251" s="80"/>
      <c r="DJ251" s="80"/>
      <c r="DK251" s="80"/>
      <c r="DL251" s="80"/>
      <c r="DM251" s="80"/>
      <c r="DN251" s="80"/>
      <c r="DO251" s="80"/>
      <c r="DP251" s="80"/>
      <c r="DQ251" s="80"/>
      <c r="DR251" s="80"/>
      <c r="DS251" s="80"/>
      <c r="DT251" s="80"/>
    </row>
    <row r="252" ht="12.75" customHeight="1">
      <c r="A252" s="80"/>
      <c r="B252" s="80"/>
      <c r="C252" s="80"/>
      <c r="D252" s="80"/>
      <c r="E252" s="80"/>
      <c r="F252" s="80"/>
      <c r="G252" s="80"/>
      <c r="H252" s="80"/>
      <c r="I252" s="80"/>
      <c r="J252" s="80"/>
      <c r="K252" s="80"/>
      <c r="L252" s="80"/>
      <c r="M252" s="80"/>
      <c r="N252" s="80"/>
      <c r="O252" s="80"/>
      <c r="P252" s="80"/>
      <c r="Q252" s="80"/>
      <c r="R252" s="80"/>
      <c r="S252" s="80"/>
      <c r="T252" s="80"/>
      <c r="U252" s="80"/>
      <c r="V252" s="80"/>
      <c r="W252" s="80"/>
      <c r="X252" s="80"/>
      <c r="Y252" s="80"/>
      <c r="Z252" s="80"/>
      <c r="AA252" s="80"/>
      <c r="AB252" s="80"/>
      <c r="AC252" s="80"/>
      <c r="AD252" s="80"/>
      <c r="AE252" s="80"/>
      <c r="AF252" s="80"/>
      <c r="AG252" s="80"/>
      <c r="AH252" s="80"/>
      <c r="AI252" s="80"/>
      <c r="AJ252" s="80"/>
      <c r="AK252" s="80"/>
      <c r="AL252" s="80"/>
      <c r="AM252" s="80"/>
      <c r="AN252" s="80"/>
      <c r="AO252" s="80"/>
      <c r="AP252" s="80"/>
      <c r="AQ252" s="80"/>
      <c r="AR252" s="80"/>
      <c r="AS252" s="80"/>
      <c r="AT252" s="80"/>
      <c r="AU252" s="80"/>
      <c r="AV252" s="80"/>
      <c r="AW252" s="80"/>
      <c r="AX252" s="80"/>
      <c r="AY252" s="80"/>
      <c r="AZ252" s="80"/>
      <c r="BA252" s="80"/>
      <c r="BB252" s="80"/>
      <c r="BC252" s="80"/>
      <c r="BD252" s="80"/>
      <c r="BE252" s="80"/>
      <c r="BF252" s="80"/>
      <c r="BG252" s="80"/>
      <c r="BH252" s="80"/>
      <c r="BI252" s="80"/>
      <c r="BJ252" s="80"/>
      <c r="BK252" s="80"/>
      <c r="BL252" s="80"/>
      <c r="BM252" s="80"/>
      <c r="BN252" s="80"/>
      <c r="BO252" s="80"/>
      <c r="BP252" s="80"/>
      <c r="BQ252" s="80"/>
      <c r="BR252" s="80"/>
      <c r="BS252" s="80"/>
      <c r="BT252" s="80"/>
      <c r="BU252" s="80"/>
      <c r="BV252" s="80"/>
      <c r="BW252" s="80"/>
      <c r="BX252" s="80"/>
      <c r="BY252" s="80"/>
      <c r="BZ252" s="80"/>
      <c r="CA252" s="80"/>
      <c r="CB252" s="80"/>
      <c r="CC252" s="80"/>
      <c r="CD252" s="80"/>
      <c r="CE252" s="80"/>
      <c r="CF252" s="80"/>
      <c r="CG252" s="80"/>
      <c r="CH252" s="80"/>
      <c r="CI252" s="80"/>
      <c r="CJ252" s="80"/>
      <c r="CK252" s="80"/>
      <c r="CL252" s="80"/>
      <c r="CM252" s="80"/>
      <c r="CN252" s="80"/>
      <c r="CO252" s="80"/>
      <c r="CP252" s="80"/>
      <c r="CQ252" s="80"/>
      <c r="CR252" s="80"/>
      <c r="CS252" s="80"/>
      <c r="CT252" s="80"/>
      <c r="CU252" s="80"/>
      <c r="CV252" s="80"/>
      <c r="CW252" s="80"/>
      <c r="CX252" s="80"/>
      <c r="CY252" s="80"/>
      <c r="CZ252" s="80"/>
      <c r="DA252" s="80"/>
      <c r="DB252" s="80"/>
      <c r="DC252" s="80"/>
      <c r="DD252" s="80"/>
      <c r="DE252" s="80"/>
      <c r="DF252" s="80"/>
      <c r="DG252" s="80"/>
      <c r="DH252" s="80"/>
      <c r="DI252" s="80"/>
      <c r="DJ252" s="80"/>
      <c r="DK252" s="80"/>
      <c r="DL252" s="80"/>
      <c r="DM252" s="80"/>
      <c r="DN252" s="80"/>
      <c r="DO252" s="80"/>
      <c r="DP252" s="80"/>
      <c r="DQ252" s="80"/>
      <c r="DR252" s="80"/>
      <c r="DS252" s="80"/>
      <c r="DT252" s="80"/>
    </row>
    <row r="253" ht="12.75" customHeight="1">
      <c r="A253" s="80"/>
      <c r="B253" s="80"/>
      <c r="C253" s="80"/>
      <c r="D253" s="80"/>
      <c r="E253" s="80"/>
      <c r="F253" s="80"/>
      <c r="G253" s="80"/>
      <c r="H253" s="80"/>
      <c r="I253" s="80"/>
      <c r="J253" s="80"/>
      <c r="K253" s="80"/>
      <c r="L253" s="80"/>
      <c r="M253" s="80"/>
      <c r="N253" s="80"/>
      <c r="O253" s="80"/>
      <c r="P253" s="80"/>
      <c r="Q253" s="80"/>
      <c r="R253" s="80"/>
      <c r="S253" s="80"/>
      <c r="T253" s="80"/>
      <c r="U253" s="80"/>
      <c r="V253" s="80"/>
      <c r="W253" s="80"/>
      <c r="X253" s="80"/>
      <c r="Y253" s="80"/>
      <c r="Z253" s="80"/>
      <c r="AA253" s="80"/>
      <c r="AB253" s="80"/>
      <c r="AC253" s="80"/>
      <c r="AD253" s="80"/>
      <c r="AE253" s="80"/>
      <c r="AF253" s="80"/>
      <c r="AG253" s="80"/>
      <c r="AH253" s="80"/>
      <c r="AI253" s="80"/>
      <c r="AJ253" s="80"/>
      <c r="AK253" s="80"/>
      <c r="AL253" s="80"/>
      <c r="AM253" s="80"/>
      <c r="AN253" s="80"/>
      <c r="AO253" s="80"/>
      <c r="AP253" s="80"/>
      <c r="AQ253" s="80"/>
      <c r="AR253" s="80"/>
      <c r="AS253" s="80"/>
      <c r="AT253" s="80"/>
      <c r="AU253" s="80"/>
      <c r="AV253" s="80"/>
      <c r="AW253" s="80"/>
      <c r="AX253" s="80"/>
      <c r="AY253" s="80"/>
      <c r="AZ253" s="80"/>
      <c r="BA253" s="80"/>
      <c r="BB253" s="80"/>
      <c r="BC253" s="80"/>
      <c r="BD253" s="80"/>
      <c r="BE253" s="80"/>
      <c r="BF253" s="80"/>
      <c r="BG253" s="80"/>
      <c r="BH253" s="80"/>
      <c r="BI253" s="80"/>
      <c r="BJ253" s="80"/>
      <c r="BK253" s="80"/>
      <c r="BL253" s="80"/>
      <c r="BM253" s="80"/>
      <c r="BN253" s="80"/>
      <c r="BO253" s="80"/>
      <c r="BP253" s="80"/>
      <c r="BQ253" s="80"/>
      <c r="BR253" s="80"/>
      <c r="BS253" s="80"/>
      <c r="BT253" s="80"/>
      <c r="BU253" s="80"/>
      <c r="BV253" s="80"/>
      <c r="BW253" s="80"/>
      <c r="BX253" s="80"/>
      <c r="BY253" s="80"/>
      <c r="BZ253" s="80"/>
      <c r="CA253" s="80"/>
      <c r="CB253" s="80"/>
      <c r="CC253" s="80"/>
      <c r="CD253" s="80"/>
      <c r="CE253" s="80"/>
      <c r="CF253" s="80"/>
      <c r="CG253" s="80"/>
      <c r="CH253" s="80"/>
      <c r="CI253" s="80"/>
      <c r="CJ253" s="80"/>
      <c r="CK253" s="80"/>
      <c r="CL253" s="80"/>
      <c r="CM253" s="80"/>
      <c r="CN253" s="80"/>
      <c r="CO253" s="80"/>
      <c r="CP253" s="80"/>
      <c r="CQ253" s="80"/>
      <c r="CR253" s="80"/>
      <c r="CS253" s="80"/>
      <c r="CT253" s="80"/>
      <c r="CU253" s="80"/>
      <c r="CV253" s="80"/>
      <c r="CW253" s="80"/>
      <c r="CX253" s="80"/>
      <c r="CY253" s="80"/>
      <c r="CZ253" s="80"/>
      <c r="DA253" s="80"/>
      <c r="DB253" s="80"/>
      <c r="DC253" s="80"/>
      <c r="DD253" s="80"/>
      <c r="DE253" s="80"/>
      <c r="DF253" s="80"/>
      <c r="DG253" s="80"/>
      <c r="DH253" s="80"/>
      <c r="DI253" s="80"/>
      <c r="DJ253" s="80"/>
      <c r="DK253" s="80"/>
      <c r="DL253" s="80"/>
      <c r="DM253" s="80"/>
      <c r="DN253" s="80"/>
      <c r="DO253" s="80"/>
      <c r="DP253" s="80"/>
      <c r="DQ253" s="80"/>
      <c r="DR253" s="80"/>
      <c r="DS253" s="80"/>
      <c r="DT253" s="80"/>
    </row>
    <row r="254" ht="12.75" customHeight="1">
      <c r="A254" s="80"/>
      <c r="B254" s="80"/>
      <c r="C254" s="80"/>
      <c r="D254" s="80"/>
      <c r="E254" s="80"/>
      <c r="F254" s="80"/>
      <c r="G254" s="80"/>
      <c r="H254" s="80"/>
      <c r="I254" s="80"/>
      <c r="J254" s="80"/>
      <c r="K254" s="80"/>
      <c r="L254" s="80"/>
      <c r="M254" s="80"/>
      <c r="N254" s="80"/>
      <c r="O254" s="80"/>
      <c r="P254" s="80"/>
      <c r="Q254" s="80"/>
      <c r="R254" s="80"/>
      <c r="S254" s="80"/>
      <c r="T254" s="80"/>
      <c r="U254" s="80"/>
      <c r="V254" s="80"/>
      <c r="W254" s="80"/>
      <c r="X254" s="80"/>
      <c r="Y254" s="80"/>
      <c r="Z254" s="80"/>
      <c r="AA254" s="80"/>
      <c r="AB254" s="80"/>
      <c r="AC254" s="80"/>
      <c r="AD254" s="80"/>
      <c r="AE254" s="80"/>
      <c r="AF254" s="80"/>
      <c r="AG254" s="80"/>
      <c r="AH254" s="80"/>
      <c r="AI254" s="80"/>
      <c r="AJ254" s="80"/>
      <c r="AK254" s="80"/>
      <c r="AL254" s="80"/>
      <c r="AM254" s="80"/>
      <c r="AN254" s="80"/>
      <c r="AO254" s="80"/>
      <c r="AP254" s="80"/>
      <c r="AQ254" s="80"/>
      <c r="AR254" s="80"/>
      <c r="AS254" s="80"/>
      <c r="AT254" s="80"/>
      <c r="AU254" s="80"/>
      <c r="AV254" s="80"/>
      <c r="AW254" s="80"/>
      <c r="AX254" s="80"/>
      <c r="AY254" s="80"/>
      <c r="AZ254" s="80"/>
      <c r="BA254" s="80"/>
      <c r="BB254" s="80"/>
      <c r="BC254" s="80"/>
      <c r="BD254" s="80"/>
      <c r="BE254" s="80"/>
      <c r="BF254" s="80"/>
      <c r="BG254" s="80"/>
      <c r="BH254" s="80"/>
      <c r="BI254" s="80"/>
      <c r="BJ254" s="80"/>
      <c r="BK254" s="80"/>
      <c r="BL254" s="80"/>
      <c r="BM254" s="80"/>
      <c r="BN254" s="80"/>
      <c r="BO254" s="80"/>
      <c r="BP254" s="80"/>
      <c r="BQ254" s="80"/>
      <c r="BR254" s="80"/>
      <c r="BS254" s="80"/>
      <c r="BT254" s="80"/>
      <c r="BU254" s="80"/>
      <c r="BV254" s="80"/>
      <c r="BW254" s="80"/>
      <c r="BX254" s="80"/>
      <c r="BY254" s="80"/>
      <c r="BZ254" s="80"/>
      <c r="CA254" s="80"/>
      <c r="CB254" s="80"/>
      <c r="CC254" s="80"/>
      <c r="CD254" s="80"/>
      <c r="CE254" s="80"/>
      <c r="CF254" s="80"/>
      <c r="CG254" s="80"/>
      <c r="CH254" s="80"/>
      <c r="CI254" s="80"/>
      <c r="CJ254" s="80"/>
      <c r="CK254" s="80"/>
      <c r="CL254" s="80"/>
      <c r="CM254" s="80"/>
      <c r="CN254" s="80"/>
      <c r="CO254" s="80"/>
      <c r="CP254" s="80"/>
      <c r="CQ254" s="80"/>
      <c r="CR254" s="80"/>
      <c r="CS254" s="80"/>
      <c r="CT254" s="80"/>
      <c r="CU254" s="80"/>
      <c r="CV254" s="80"/>
      <c r="CW254" s="80"/>
      <c r="CX254" s="80"/>
      <c r="CY254" s="80"/>
      <c r="CZ254" s="80"/>
      <c r="DA254" s="80"/>
      <c r="DB254" s="80"/>
      <c r="DC254" s="80"/>
      <c r="DD254" s="80"/>
      <c r="DE254" s="80"/>
      <c r="DF254" s="80"/>
      <c r="DG254" s="80"/>
      <c r="DH254" s="80"/>
      <c r="DI254" s="80"/>
      <c r="DJ254" s="80"/>
      <c r="DK254" s="80"/>
      <c r="DL254" s="80"/>
      <c r="DM254" s="80"/>
      <c r="DN254" s="80"/>
      <c r="DO254" s="80"/>
      <c r="DP254" s="80"/>
      <c r="DQ254" s="80"/>
      <c r="DR254" s="80"/>
      <c r="DS254" s="80"/>
      <c r="DT254" s="80"/>
    </row>
    <row r="255" ht="12.75" customHeight="1">
      <c r="A255" s="80"/>
      <c r="B255" s="80"/>
      <c r="C255" s="80"/>
      <c r="D255" s="80"/>
      <c r="E255" s="80"/>
      <c r="F255" s="80"/>
      <c r="G255" s="80"/>
      <c r="H255" s="80"/>
      <c r="I255" s="80"/>
      <c r="J255" s="80"/>
      <c r="K255" s="80"/>
      <c r="L255" s="80"/>
      <c r="M255" s="80"/>
      <c r="N255" s="80"/>
      <c r="O255" s="80"/>
      <c r="P255" s="80"/>
      <c r="Q255" s="80"/>
      <c r="R255" s="80"/>
      <c r="S255" s="80"/>
      <c r="T255" s="80"/>
      <c r="U255" s="80"/>
      <c r="V255" s="80"/>
      <c r="W255" s="80"/>
      <c r="X255" s="80"/>
      <c r="Y255" s="80"/>
      <c r="Z255" s="80"/>
      <c r="AA255" s="80"/>
      <c r="AB255" s="80"/>
      <c r="AC255" s="80"/>
      <c r="AD255" s="80"/>
      <c r="AE255" s="80"/>
      <c r="AF255" s="80"/>
      <c r="AG255" s="80"/>
      <c r="AH255" s="80"/>
      <c r="AI255" s="80"/>
      <c r="AJ255" s="80"/>
      <c r="AK255" s="80"/>
      <c r="AL255" s="80"/>
      <c r="AM255" s="80"/>
      <c r="AN255" s="80"/>
      <c r="AO255" s="80"/>
      <c r="AP255" s="80"/>
      <c r="AQ255" s="80"/>
      <c r="AR255" s="80"/>
      <c r="AS255" s="80"/>
      <c r="AT255" s="80"/>
      <c r="AU255" s="80"/>
      <c r="AV255" s="80"/>
      <c r="AW255" s="80"/>
      <c r="AX255" s="80"/>
      <c r="AY255" s="80"/>
      <c r="AZ255" s="80"/>
      <c r="BA255" s="80"/>
      <c r="BB255" s="80"/>
      <c r="BC255" s="80"/>
      <c r="BD255" s="80"/>
      <c r="BE255" s="80"/>
      <c r="BF255" s="80"/>
      <c r="BG255" s="80"/>
      <c r="BH255" s="80"/>
      <c r="BI255" s="80"/>
      <c r="BJ255" s="80"/>
      <c r="BK255" s="80"/>
      <c r="BL255" s="80"/>
      <c r="BM255" s="80"/>
      <c r="BN255" s="80"/>
      <c r="BO255" s="80"/>
      <c r="BP255" s="80"/>
      <c r="BQ255" s="80"/>
      <c r="BR255" s="80"/>
      <c r="BS255" s="80"/>
      <c r="BT255" s="80"/>
      <c r="BU255" s="80"/>
      <c r="BV255" s="80"/>
      <c r="BW255" s="80"/>
      <c r="BX255" s="80"/>
      <c r="BY255" s="80"/>
      <c r="BZ255" s="80"/>
      <c r="CA255" s="80"/>
      <c r="CB255" s="80"/>
      <c r="CC255" s="80"/>
      <c r="CD255" s="80"/>
      <c r="CE255" s="80"/>
      <c r="CF255" s="80"/>
      <c r="CG255" s="80"/>
      <c r="CH255" s="80"/>
      <c r="CI255" s="80"/>
      <c r="CJ255" s="80"/>
      <c r="CK255" s="80"/>
      <c r="CL255" s="80"/>
      <c r="CM255" s="80"/>
      <c r="CN255" s="80"/>
      <c r="CO255" s="80"/>
      <c r="CP255" s="80"/>
      <c r="CQ255" s="80"/>
      <c r="CR255" s="80"/>
      <c r="CS255" s="80"/>
      <c r="CT255" s="80"/>
      <c r="CU255" s="80"/>
      <c r="CV255" s="80"/>
      <c r="CW255" s="80"/>
      <c r="CX255" s="80"/>
      <c r="CY255" s="80"/>
      <c r="CZ255" s="80"/>
      <c r="DA255" s="80"/>
      <c r="DB255" s="80"/>
      <c r="DC255" s="80"/>
      <c r="DD255" s="80"/>
      <c r="DE255" s="80"/>
      <c r="DF255" s="80"/>
      <c r="DG255" s="80"/>
      <c r="DH255" s="80"/>
      <c r="DI255" s="80"/>
      <c r="DJ255" s="80"/>
      <c r="DK255" s="80"/>
      <c r="DL255" s="80"/>
      <c r="DM255" s="80"/>
      <c r="DN255" s="80"/>
      <c r="DO255" s="80"/>
      <c r="DP255" s="80"/>
      <c r="DQ255" s="80"/>
      <c r="DR255" s="80"/>
      <c r="DS255" s="80"/>
      <c r="DT255" s="80"/>
    </row>
    <row r="256" ht="12.75" customHeight="1">
      <c r="A256" s="80"/>
      <c r="B256" s="80"/>
      <c r="C256" s="80"/>
      <c r="D256" s="80"/>
      <c r="E256" s="80"/>
      <c r="F256" s="80"/>
      <c r="G256" s="80"/>
      <c r="H256" s="80"/>
      <c r="I256" s="80"/>
      <c r="J256" s="80"/>
      <c r="K256" s="80"/>
      <c r="L256" s="80"/>
      <c r="M256" s="80"/>
      <c r="N256" s="80"/>
      <c r="O256" s="80"/>
      <c r="P256" s="80"/>
      <c r="Q256" s="80"/>
      <c r="R256" s="80"/>
      <c r="S256" s="80"/>
      <c r="T256" s="80"/>
      <c r="U256" s="80"/>
      <c r="V256" s="80"/>
      <c r="W256" s="80"/>
      <c r="X256" s="80"/>
      <c r="Y256" s="80"/>
      <c r="Z256" s="80"/>
      <c r="AA256" s="80"/>
      <c r="AB256" s="80"/>
      <c r="AC256" s="80"/>
      <c r="AD256" s="80"/>
      <c r="AE256" s="80"/>
      <c r="AF256" s="80"/>
      <c r="AG256" s="80"/>
      <c r="AH256" s="80"/>
      <c r="AI256" s="80"/>
      <c r="AJ256" s="80"/>
      <c r="AK256" s="80"/>
      <c r="AL256" s="80"/>
      <c r="AM256" s="80"/>
      <c r="AN256" s="80"/>
      <c r="AO256" s="80"/>
      <c r="AP256" s="80"/>
      <c r="AQ256" s="80"/>
      <c r="AR256" s="80"/>
      <c r="AS256" s="80"/>
      <c r="AT256" s="80"/>
      <c r="AU256" s="80"/>
      <c r="AV256" s="80"/>
      <c r="AW256" s="80"/>
      <c r="AX256" s="80"/>
      <c r="AY256" s="80"/>
      <c r="AZ256" s="80"/>
      <c r="BA256" s="80"/>
      <c r="BB256" s="80"/>
      <c r="BC256" s="80"/>
      <c r="BD256" s="80"/>
      <c r="BE256" s="80"/>
      <c r="BF256" s="80"/>
      <c r="BG256" s="80"/>
      <c r="BH256" s="80"/>
      <c r="BI256" s="80"/>
      <c r="BJ256" s="80"/>
      <c r="BK256" s="80"/>
      <c r="BL256" s="80"/>
      <c r="BM256" s="80"/>
      <c r="BN256" s="80"/>
      <c r="BO256" s="80"/>
      <c r="BP256" s="80"/>
      <c r="BQ256" s="80"/>
      <c r="BR256" s="80"/>
      <c r="BS256" s="80"/>
      <c r="BT256" s="80"/>
      <c r="BU256" s="80"/>
      <c r="BV256" s="80"/>
      <c r="BW256" s="80"/>
      <c r="BX256" s="80"/>
      <c r="BY256" s="80"/>
      <c r="BZ256" s="80"/>
      <c r="CA256" s="80"/>
      <c r="CB256" s="80"/>
      <c r="CC256" s="80"/>
      <c r="CD256" s="80"/>
      <c r="CE256" s="80"/>
      <c r="CF256" s="80"/>
      <c r="CG256" s="80"/>
      <c r="CH256" s="80"/>
      <c r="CI256" s="80"/>
      <c r="CJ256" s="80"/>
      <c r="CK256" s="80"/>
      <c r="CL256" s="80"/>
      <c r="CM256" s="80"/>
      <c r="CN256" s="80"/>
      <c r="CO256" s="80"/>
      <c r="CP256" s="80"/>
      <c r="CQ256" s="80"/>
      <c r="CR256" s="80"/>
      <c r="CS256" s="80"/>
      <c r="CT256" s="80"/>
      <c r="CU256" s="80"/>
      <c r="CV256" s="80"/>
      <c r="CW256" s="80"/>
      <c r="CX256" s="80"/>
      <c r="CY256" s="80"/>
      <c r="CZ256" s="80"/>
      <c r="DA256" s="80"/>
      <c r="DB256" s="80"/>
      <c r="DC256" s="80"/>
      <c r="DD256" s="80"/>
      <c r="DE256" s="80"/>
      <c r="DF256" s="80"/>
      <c r="DG256" s="80"/>
      <c r="DH256" s="80"/>
      <c r="DI256" s="80"/>
      <c r="DJ256" s="80"/>
      <c r="DK256" s="80"/>
      <c r="DL256" s="80"/>
      <c r="DM256" s="80"/>
      <c r="DN256" s="80"/>
      <c r="DO256" s="80"/>
      <c r="DP256" s="80"/>
      <c r="DQ256" s="80"/>
      <c r="DR256" s="80"/>
      <c r="DS256" s="80"/>
      <c r="DT256" s="80"/>
    </row>
    <row r="257" ht="12.75" customHeight="1">
      <c r="A257" s="80"/>
      <c r="B257" s="80"/>
      <c r="C257" s="80"/>
      <c r="D257" s="80"/>
      <c r="E257" s="80"/>
      <c r="F257" s="80"/>
      <c r="G257" s="80"/>
      <c r="H257" s="80"/>
      <c r="I257" s="80"/>
      <c r="J257" s="80"/>
      <c r="K257" s="80"/>
      <c r="L257" s="80"/>
      <c r="M257" s="80"/>
      <c r="N257" s="80"/>
      <c r="O257" s="80"/>
      <c r="P257" s="80"/>
      <c r="Q257" s="80"/>
      <c r="R257" s="80"/>
      <c r="S257" s="80"/>
      <c r="T257" s="80"/>
      <c r="U257" s="80"/>
      <c r="V257" s="80"/>
      <c r="W257" s="80"/>
      <c r="X257" s="80"/>
      <c r="Y257" s="80"/>
      <c r="Z257" s="80"/>
      <c r="AA257" s="80"/>
      <c r="AB257" s="80"/>
      <c r="AC257" s="80"/>
      <c r="AD257" s="80"/>
      <c r="AE257" s="80"/>
      <c r="AF257" s="80"/>
      <c r="AG257" s="80"/>
      <c r="AH257" s="80"/>
      <c r="AI257" s="80"/>
      <c r="AJ257" s="80"/>
      <c r="AK257" s="80"/>
      <c r="AL257" s="80"/>
      <c r="AM257" s="80"/>
      <c r="AN257" s="80"/>
      <c r="AO257" s="80"/>
      <c r="AP257" s="80"/>
      <c r="AQ257" s="80"/>
      <c r="AR257" s="80"/>
      <c r="AS257" s="80"/>
      <c r="AT257" s="80"/>
      <c r="AU257" s="80"/>
      <c r="AV257" s="80"/>
      <c r="AW257" s="80"/>
      <c r="AX257" s="80"/>
      <c r="AY257" s="80"/>
      <c r="AZ257" s="80"/>
      <c r="BA257" s="80"/>
      <c r="BB257" s="80"/>
      <c r="BC257" s="80"/>
      <c r="BD257" s="80"/>
      <c r="BE257" s="80"/>
      <c r="BF257" s="80"/>
      <c r="BG257" s="80"/>
      <c r="BH257" s="80"/>
      <c r="BI257" s="80"/>
      <c r="BJ257" s="80"/>
      <c r="BK257" s="80"/>
      <c r="BL257" s="80"/>
      <c r="BM257" s="80"/>
      <c r="BN257" s="80"/>
      <c r="BO257" s="80"/>
      <c r="BP257" s="80"/>
      <c r="BQ257" s="80"/>
      <c r="BR257" s="80"/>
      <c r="BS257" s="80"/>
      <c r="BT257" s="80"/>
      <c r="BU257" s="80"/>
      <c r="BV257" s="80"/>
      <c r="BW257" s="80"/>
      <c r="BX257" s="80"/>
      <c r="BY257" s="80"/>
      <c r="BZ257" s="80"/>
      <c r="CA257" s="80"/>
      <c r="CB257" s="80"/>
      <c r="CC257" s="80"/>
      <c r="CD257" s="80"/>
      <c r="CE257" s="80"/>
      <c r="CF257" s="80"/>
      <c r="CG257" s="80"/>
      <c r="CH257" s="80"/>
      <c r="CI257" s="80"/>
      <c r="CJ257" s="80"/>
      <c r="CK257" s="80"/>
      <c r="CL257" s="80"/>
      <c r="CM257" s="80"/>
      <c r="CN257" s="80"/>
      <c r="CO257" s="80"/>
      <c r="CP257" s="80"/>
      <c r="CQ257" s="80"/>
      <c r="CR257" s="80"/>
      <c r="CS257" s="80"/>
      <c r="CT257" s="80"/>
      <c r="CU257" s="80"/>
      <c r="CV257" s="80"/>
      <c r="CW257" s="80"/>
      <c r="CX257" s="80"/>
      <c r="CY257" s="80"/>
      <c r="CZ257" s="80"/>
      <c r="DA257" s="80"/>
      <c r="DB257" s="80"/>
      <c r="DC257" s="80"/>
      <c r="DD257" s="80"/>
      <c r="DE257" s="80"/>
      <c r="DF257" s="80"/>
      <c r="DG257" s="80"/>
      <c r="DH257" s="80"/>
      <c r="DI257" s="80"/>
      <c r="DJ257" s="80"/>
      <c r="DK257" s="80"/>
      <c r="DL257" s="80"/>
      <c r="DM257" s="80"/>
      <c r="DN257" s="80"/>
      <c r="DO257" s="80"/>
      <c r="DP257" s="80"/>
      <c r="DQ257" s="80"/>
      <c r="DR257" s="80"/>
      <c r="DS257" s="80"/>
      <c r="DT257" s="80"/>
    </row>
    <row r="258" ht="12.75" customHeight="1">
      <c r="A258" s="80"/>
      <c r="B258" s="80"/>
      <c r="C258" s="80"/>
      <c r="D258" s="80"/>
      <c r="E258" s="80"/>
      <c r="F258" s="80"/>
      <c r="G258" s="80"/>
      <c r="H258" s="80"/>
      <c r="I258" s="80"/>
      <c r="J258" s="80"/>
      <c r="K258" s="80"/>
      <c r="L258" s="80"/>
      <c r="M258" s="80"/>
      <c r="N258" s="80"/>
      <c r="O258" s="80"/>
      <c r="P258" s="80"/>
      <c r="Q258" s="80"/>
      <c r="R258" s="80"/>
      <c r="S258" s="80"/>
      <c r="T258" s="80"/>
      <c r="U258" s="80"/>
      <c r="V258" s="80"/>
      <c r="W258" s="80"/>
      <c r="X258" s="80"/>
      <c r="Y258" s="80"/>
      <c r="Z258" s="80"/>
      <c r="AA258" s="80"/>
      <c r="AB258" s="80"/>
      <c r="AC258" s="80"/>
      <c r="AD258" s="80"/>
      <c r="AE258" s="80"/>
      <c r="AF258" s="80"/>
      <c r="AG258" s="80"/>
      <c r="AH258" s="80"/>
      <c r="AI258" s="80"/>
      <c r="AJ258" s="80"/>
      <c r="AK258" s="80"/>
      <c r="AL258" s="80"/>
      <c r="AM258" s="80"/>
      <c r="AN258" s="80"/>
      <c r="AO258" s="80"/>
      <c r="AP258" s="80"/>
      <c r="AQ258" s="80"/>
      <c r="AR258" s="80"/>
      <c r="AS258" s="80"/>
      <c r="AT258" s="80"/>
      <c r="AU258" s="80"/>
      <c r="AV258" s="80"/>
      <c r="AW258" s="80"/>
      <c r="AX258" s="80"/>
      <c r="AY258" s="80"/>
      <c r="AZ258" s="80"/>
      <c r="BA258" s="80"/>
      <c r="BB258" s="80"/>
      <c r="BC258" s="80"/>
      <c r="BD258" s="80"/>
      <c r="BE258" s="80"/>
      <c r="BF258" s="80"/>
      <c r="BG258" s="80"/>
      <c r="BH258" s="80"/>
      <c r="BI258" s="80"/>
      <c r="BJ258" s="80"/>
      <c r="BK258" s="80"/>
      <c r="BL258" s="80"/>
      <c r="BM258" s="80"/>
      <c r="BN258" s="80"/>
      <c r="BO258" s="80"/>
      <c r="BP258" s="80"/>
      <c r="BQ258" s="80"/>
      <c r="BR258" s="80"/>
      <c r="BS258" s="80"/>
      <c r="BT258" s="80"/>
      <c r="BU258" s="80"/>
      <c r="BV258" s="80"/>
      <c r="BW258" s="80"/>
      <c r="BX258" s="80"/>
      <c r="BY258" s="80"/>
      <c r="BZ258" s="80"/>
      <c r="CA258" s="80"/>
      <c r="CB258" s="80"/>
      <c r="CC258" s="80"/>
      <c r="CD258" s="80"/>
      <c r="CE258" s="80"/>
      <c r="CF258" s="80"/>
      <c r="CG258" s="80"/>
      <c r="CH258" s="80"/>
      <c r="CI258" s="80"/>
      <c r="CJ258" s="80"/>
      <c r="CK258" s="80"/>
      <c r="CL258" s="80"/>
      <c r="CM258" s="80"/>
      <c r="CN258" s="80"/>
      <c r="CO258" s="80"/>
      <c r="CP258" s="80"/>
      <c r="CQ258" s="80"/>
      <c r="CR258" s="80"/>
      <c r="CS258" s="80"/>
      <c r="CT258" s="80"/>
      <c r="CU258" s="80"/>
      <c r="CV258" s="80"/>
      <c r="CW258" s="80"/>
      <c r="CX258" s="80"/>
      <c r="CY258" s="80"/>
      <c r="CZ258" s="80"/>
      <c r="DA258" s="80"/>
      <c r="DB258" s="80"/>
      <c r="DC258" s="80"/>
      <c r="DD258" s="80"/>
      <c r="DE258" s="80"/>
      <c r="DF258" s="80"/>
      <c r="DG258" s="80"/>
      <c r="DH258" s="80"/>
      <c r="DI258" s="80"/>
      <c r="DJ258" s="80"/>
      <c r="DK258" s="80"/>
      <c r="DL258" s="80"/>
      <c r="DM258" s="80"/>
      <c r="DN258" s="80"/>
      <c r="DO258" s="80"/>
      <c r="DP258" s="80"/>
      <c r="DQ258" s="80"/>
      <c r="DR258" s="80"/>
      <c r="DS258" s="80"/>
      <c r="DT258" s="80"/>
    </row>
    <row r="259" ht="12.75" customHeight="1">
      <c r="A259" s="80"/>
      <c r="B259" s="80"/>
      <c r="C259" s="80"/>
      <c r="D259" s="80"/>
      <c r="E259" s="80"/>
      <c r="F259" s="80"/>
      <c r="G259" s="80"/>
      <c r="H259" s="80"/>
      <c r="I259" s="80"/>
      <c r="J259" s="80"/>
      <c r="K259" s="80"/>
      <c r="L259" s="80"/>
      <c r="M259" s="80"/>
      <c r="N259" s="80"/>
      <c r="O259" s="80"/>
      <c r="P259" s="80"/>
      <c r="Q259" s="80"/>
      <c r="R259" s="80"/>
      <c r="S259" s="80"/>
      <c r="T259" s="80"/>
      <c r="U259" s="80"/>
      <c r="V259" s="80"/>
      <c r="W259" s="80"/>
      <c r="X259" s="80"/>
      <c r="Y259" s="80"/>
      <c r="Z259" s="80"/>
      <c r="AA259" s="80"/>
      <c r="AB259" s="80"/>
      <c r="AC259" s="80"/>
      <c r="AD259" s="80"/>
      <c r="AE259" s="80"/>
      <c r="AF259" s="80"/>
      <c r="AG259" s="80"/>
      <c r="AH259" s="80"/>
      <c r="AI259" s="80"/>
      <c r="AJ259" s="80"/>
      <c r="AK259" s="80"/>
      <c r="AL259" s="80"/>
      <c r="AM259" s="80"/>
      <c r="AN259" s="80"/>
      <c r="AO259" s="80"/>
      <c r="AP259" s="80"/>
      <c r="AQ259" s="80"/>
      <c r="AR259" s="80"/>
      <c r="AS259" s="80"/>
      <c r="AT259" s="80"/>
      <c r="AU259" s="80"/>
      <c r="AV259" s="80"/>
      <c r="AW259" s="80"/>
      <c r="AX259" s="80"/>
      <c r="AY259" s="80"/>
      <c r="AZ259" s="80"/>
      <c r="BA259" s="80"/>
      <c r="BB259" s="80"/>
      <c r="BC259" s="80"/>
      <c r="BD259" s="80"/>
      <c r="BE259" s="80"/>
      <c r="BF259" s="80"/>
      <c r="BG259" s="80"/>
      <c r="BH259" s="80"/>
      <c r="BI259" s="80"/>
      <c r="BJ259" s="80"/>
      <c r="BK259" s="80"/>
      <c r="BL259" s="80"/>
      <c r="BM259" s="80"/>
      <c r="BN259" s="80"/>
      <c r="BO259" s="80"/>
      <c r="BP259" s="80"/>
      <c r="BQ259" s="80"/>
      <c r="BR259" s="80"/>
      <c r="BS259" s="80"/>
      <c r="BT259" s="80"/>
      <c r="BU259" s="80"/>
      <c r="BV259" s="80"/>
      <c r="BW259" s="80"/>
      <c r="BX259" s="80"/>
      <c r="BY259" s="80"/>
      <c r="BZ259" s="80"/>
      <c r="CA259" s="80"/>
      <c r="CB259" s="80"/>
      <c r="CC259" s="80"/>
      <c r="CD259" s="80"/>
      <c r="CE259" s="80"/>
      <c r="CF259" s="80"/>
      <c r="CG259" s="80"/>
      <c r="CH259" s="80"/>
      <c r="CI259" s="80"/>
      <c r="CJ259" s="80"/>
      <c r="CK259" s="80"/>
      <c r="CL259" s="80"/>
      <c r="CM259" s="80"/>
      <c r="CN259" s="80"/>
      <c r="CO259" s="80"/>
      <c r="CP259" s="80"/>
      <c r="CQ259" s="80"/>
      <c r="CR259" s="80"/>
      <c r="CS259" s="80"/>
      <c r="CT259" s="80"/>
      <c r="CU259" s="80"/>
      <c r="CV259" s="80"/>
      <c r="CW259" s="80"/>
      <c r="CX259" s="80"/>
      <c r="CY259" s="80"/>
      <c r="CZ259" s="80"/>
      <c r="DA259" s="80"/>
      <c r="DB259" s="80"/>
      <c r="DC259" s="80"/>
      <c r="DD259" s="80"/>
      <c r="DE259" s="80"/>
      <c r="DF259" s="80"/>
      <c r="DG259" s="80"/>
      <c r="DH259" s="80"/>
      <c r="DI259" s="80"/>
      <c r="DJ259" s="80"/>
      <c r="DK259" s="80"/>
      <c r="DL259" s="80"/>
      <c r="DM259" s="80"/>
      <c r="DN259" s="80"/>
      <c r="DO259" s="80"/>
      <c r="DP259" s="80"/>
      <c r="DQ259" s="80"/>
      <c r="DR259" s="80"/>
      <c r="DS259" s="80"/>
      <c r="DT259" s="80"/>
    </row>
    <row r="260" ht="12.75" customHeight="1">
      <c r="A260" s="80"/>
      <c r="B260" s="80"/>
      <c r="C260" s="80"/>
      <c r="D260" s="80"/>
      <c r="E260" s="80"/>
      <c r="F260" s="80"/>
      <c r="G260" s="80"/>
      <c r="H260" s="80"/>
      <c r="I260" s="80"/>
      <c r="J260" s="80"/>
      <c r="K260" s="80"/>
      <c r="L260" s="80"/>
      <c r="M260" s="80"/>
      <c r="N260" s="80"/>
      <c r="O260" s="80"/>
      <c r="P260" s="80"/>
      <c r="Q260" s="80"/>
      <c r="R260" s="80"/>
      <c r="S260" s="80"/>
      <c r="T260" s="80"/>
      <c r="U260" s="80"/>
      <c r="V260" s="80"/>
      <c r="W260" s="80"/>
      <c r="X260" s="80"/>
      <c r="Y260" s="80"/>
      <c r="Z260" s="80"/>
      <c r="AA260" s="80"/>
      <c r="AB260" s="80"/>
      <c r="AC260" s="80"/>
      <c r="AD260" s="80"/>
      <c r="AE260" s="80"/>
      <c r="AF260" s="80"/>
      <c r="AG260" s="80"/>
      <c r="AH260" s="80"/>
      <c r="AI260" s="80"/>
      <c r="AJ260" s="80"/>
      <c r="AK260" s="80"/>
      <c r="AL260" s="80"/>
      <c r="AM260" s="80"/>
      <c r="AN260" s="80"/>
      <c r="AO260" s="80"/>
      <c r="AP260" s="80"/>
      <c r="AQ260" s="80"/>
      <c r="AR260" s="80"/>
      <c r="AS260" s="80"/>
      <c r="AT260" s="80"/>
      <c r="AU260" s="80"/>
      <c r="AV260" s="80"/>
      <c r="AW260" s="80"/>
      <c r="AX260" s="80"/>
      <c r="AY260" s="80"/>
      <c r="AZ260" s="80"/>
      <c r="BA260" s="80"/>
      <c r="BB260" s="80"/>
      <c r="BC260" s="80"/>
      <c r="BD260" s="80"/>
      <c r="BE260" s="80"/>
      <c r="BF260" s="80"/>
      <c r="BG260" s="80"/>
      <c r="BH260" s="80"/>
      <c r="BI260" s="80"/>
      <c r="BJ260" s="80"/>
      <c r="BK260" s="80"/>
      <c r="BL260" s="80"/>
      <c r="BM260" s="80"/>
      <c r="BN260" s="80"/>
      <c r="BO260" s="80"/>
      <c r="BP260" s="80"/>
      <c r="BQ260" s="80"/>
      <c r="BR260" s="80"/>
      <c r="BS260" s="80"/>
      <c r="BT260" s="80"/>
      <c r="BU260" s="80"/>
      <c r="BV260" s="80"/>
      <c r="BW260" s="80"/>
      <c r="BX260" s="80"/>
      <c r="BY260" s="80"/>
      <c r="BZ260" s="80"/>
      <c r="CA260" s="80"/>
      <c r="CB260" s="80"/>
      <c r="CC260" s="80"/>
      <c r="CD260" s="80"/>
      <c r="CE260" s="80"/>
      <c r="CF260" s="80"/>
      <c r="CG260" s="80"/>
      <c r="CH260" s="80"/>
      <c r="CI260" s="80"/>
      <c r="CJ260" s="80"/>
      <c r="CK260" s="80"/>
      <c r="CL260" s="80"/>
      <c r="CM260" s="80"/>
      <c r="CN260" s="80"/>
      <c r="CO260" s="80"/>
      <c r="CP260" s="80"/>
      <c r="CQ260" s="80"/>
      <c r="CR260" s="80"/>
      <c r="CS260" s="80"/>
      <c r="CT260" s="80"/>
      <c r="CU260" s="80"/>
      <c r="CV260" s="80"/>
      <c r="CW260" s="80"/>
      <c r="CX260" s="80"/>
      <c r="CY260" s="80"/>
      <c r="CZ260" s="80"/>
      <c r="DA260" s="80"/>
      <c r="DB260" s="80"/>
      <c r="DC260" s="80"/>
      <c r="DD260" s="80"/>
      <c r="DE260" s="80"/>
      <c r="DF260" s="80"/>
      <c r="DG260" s="80"/>
      <c r="DH260" s="80"/>
      <c r="DI260" s="80"/>
      <c r="DJ260" s="80"/>
      <c r="DK260" s="80"/>
      <c r="DL260" s="80"/>
      <c r="DM260" s="80"/>
      <c r="DN260" s="80"/>
      <c r="DO260" s="80"/>
      <c r="DP260" s="80"/>
      <c r="DQ260" s="80"/>
      <c r="DR260" s="80"/>
      <c r="DS260" s="80"/>
      <c r="DT260" s="80"/>
    </row>
    <row r="261" ht="12.75" customHeight="1">
      <c r="A261" s="80"/>
      <c r="B261" s="80"/>
      <c r="C261" s="80"/>
      <c r="D261" s="80"/>
      <c r="E261" s="80"/>
      <c r="F261" s="80"/>
      <c r="G261" s="80"/>
      <c r="H261" s="80"/>
      <c r="I261" s="80"/>
      <c r="J261" s="80"/>
      <c r="K261" s="80"/>
      <c r="L261" s="80"/>
      <c r="M261" s="80"/>
      <c r="N261" s="80"/>
      <c r="O261" s="80"/>
      <c r="P261" s="80"/>
      <c r="Q261" s="80"/>
      <c r="R261" s="80"/>
      <c r="S261" s="80"/>
      <c r="T261" s="80"/>
      <c r="U261" s="80"/>
      <c r="V261" s="80"/>
      <c r="W261" s="80"/>
      <c r="X261" s="80"/>
      <c r="Y261" s="80"/>
      <c r="Z261" s="80"/>
      <c r="AA261" s="80"/>
      <c r="AB261" s="80"/>
      <c r="AC261" s="80"/>
      <c r="AD261" s="80"/>
      <c r="AE261" s="80"/>
      <c r="AF261" s="80"/>
      <c r="AG261" s="80"/>
      <c r="AH261" s="80"/>
      <c r="AI261" s="80"/>
      <c r="AJ261" s="80"/>
      <c r="AK261" s="80"/>
      <c r="AL261" s="80"/>
      <c r="AM261" s="80"/>
      <c r="AN261" s="80"/>
      <c r="AO261" s="80"/>
      <c r="AP261" s="80"/>
      <c r="AQ261" s="80"/>
      <c r="AR261" s="80"/>
      <c r="AS261" s="80"/>
      <c r="AT261" s="80"/>
      <c r="AU261" s="80"/>
      <c r="AV261" s="80"/>
      <c r="AW261" s="80"/>
      <c r="AX261" s="80"/>
      <c r="AY261" s="80"/>
      <c r="AZ261" s="80"/>
      <c r="BA261" s="80"/>
      <c r="BB261" s="80"/>
      <c r="BC261" s="80"/>
      <c r="BD261" s="80"/>
      <c r="BE261" s="80"/>
      <c r="BF261" s="80"/>
      <c r="BG261" s="80"/>
      <c r="BH261" s="80"/>
      <c r="BI261" s="80"/>
      <c r="BJ261" s="80"/>
      <c r="BK261" s="80"/>
      <c r="BL261" s="80"/>
      <c r="BM261" s="80"/>
      <c r="BN261" s="80"/>
      <c r="BO261" s="80"/>
      <c r="BP261" s="80"/>
      <c r="BQ261" s="80"/>
      <c r="BR261" s="80"/>
      <c r="BS261" s="80"/>
      <c r="BT261" s="80"/>
      <c r="BU261" s="80"/>
      <c r="BV261" s="80"/>
      <c r="BW261" s="80"/>
      <c r="BX261" s="80"/>
      <c r="BY261" s="80"/>
      <c r="BZ261" s="80"/>
      <c r="CA261" s="80"/>
      <c r="CB261" s="80"/>
      <c r="CC261" s="80"/>
      <c r="CD261" s="80"/>
      <c r="CE261" s="80"/>
      <c r="CF261" s="80"/>
      <c r="CG261" s="80"/>
      <c r="CH261" s="80"/>
      <c r="CI261" s="80"/>
      <c r="CJ261" s="80"/>
      <c r="CK261" s="80"/>
      <c r="CL261" s="80"/>
      <c r="CM261" s="80"/>
      <c r="CN261" s="80"/>
      <c r="CO261" s="80"/>
      <c r="CP261" s="80"/>
      <c r="CQ261" s="80"/>
      <c r="CR261" s="80"/>
      <c r="CS261" s="80"/>
      <c r="CT261" s="80"/>
      <c r="CU261" s="80"/>
      <c r="CV261" s="80"/>
      <c r="CW261" s="80"/>
      <c r="CX261" s="80"/>
      <c r="CY261" s="80"/>
      <c r="CZ261" s="80"/>
      <c r="DA261" s="80"/>
      <c r="DB261" s="80"/>
      <c r="DC261" s="80"/>
      <c r="DD261" s="80"/>
      <c r="DE261" s="80"/>
      <c r="DF261" s="80"/>
      <c r="DG261" s="80"/>
      <c r="DH261" s="80"/>
      <c r="DI261" s="80"/>
      <c r="DJ261" s="80"/>
      <c r="DK261" s="80"/>
      <c r="DL261" s="80"/>
      <c r="DM261" s="80"/>
      <c r="DN261" s="80"/>
      <c r="DO261" s="80"/>
      <c r="DP261" s="80"/>
      <c r="DQ261" s="80"/>
      <c r="DR261" s="80"/>
      <c r="DS261" s="80"/>
      <c r="DT261" s="80"/>
    </row>
    <row r="262" ht="12.75" customHeight="1">
      <c r="A262" s="80"/>
      <c r="B262" s="80"/>
      <c r="C262" s="80"/>
      <c r="D262" s="80"/>
      <c r="E262" s="80"/>
      <c r="F262" s="80"/>
      <c r="G262" s="80"/>
      <c r="H262" s="80"/>
      <c r="I262" s="80"/>
      <c r="J262" s="80"/>
      <c r="K262" s="80"/>
      <c r="L262" s="80"/>
      <c r="M262" s="80"/>
      <c r="N262" s="80"/>
      <c r="O262" s="80"/>
      <c r="P262" s="80"/>
      <c r="Q262" s="80"/>
      <c r="R262" s="80"/>
      <c r="S262" s="80"/>
      <c r="T262" s="80"/>
      <c r="U262" s="80"/>
      <c r="V262" s="80"/>
      <c r="W262" s="80"/>
      <c r="X262" s="80"/>
      <c r="Y262" s="80"/>
      <c r="Z262" s="80"/>
      <c r="AA262" s="80"/>
      <c r="AB262" s="80"/>
      <c r="AC262" s="80"/>
      <c r="AD262" s="80"/>
      <c r="AE262" s="80"/>
      <c r="AF262" s="80"/>
      <c r="AG262" s="80"/>
      <c r="AH262" s="80"/>
      <c r="AI262" s="80"/>
      <c r="AJ262" s="80"/>
      <c r="AK262" s="80"/>
      <c r="AL262" s="80"/>
      <c r="AM262" s="80"/>
      <c r="AN262" s="80"/>
      <c r="AO262" s="80"/>
      <c r="AP262" s="80"/>
      <c r="AQ262" s="80"/>
      <c r="AR262" s="80"/>
      <c r="AS262" s="80"/>
      <c r="AT262" s="80"/>
      <c r="AU262" s="80"/>
      <c r="AV262" s="80"/>
      <c r="AW262" s="80"/>
      <c r="AX262" s="80"/>
      <c r="AY262" s="80"/>
      <c r="AZ262" s="80"/>
      <c r="BA262" s="80"/>
      <c r="BB262" s="80"/>
      <c r="BC262" s="80"/>
      <c r="BD262" s="80"/>
      <c r="BE262" s="80"/>
      <c r="BF262" s="80"/>
      <c r="BG262" s="80"/>
      <c r="BH262" s="80"/>
      <c r="BI262" s="80"/>
      <c r="BJ262" s="80"/>
      <c r="BK262" s="80"/>
      <c r="BL262" s="80"/>
      <c r="BM262" s="80"/>
      <c r="BN262" s="80"/>
      <c r="BO262" s="80"/>
      <c r="BP262" s="80"/>
      <c r="BQ262" s="80"/>
      <c r="BR262" s="80"/>
      <c r="BS262" s="80"/>
      <c r="BT262" s="80"/>
      <c r="BU262" s="80"/>
      <c r="BV262" s="80"/>
      <c r="BW262" s="80"/>
      <c r="BX262" s="80"/>
      <c r="BY262" s="80"/>
      <c r="BZ262" s="80"/>
      <c r="CA262" s="80"/>
      <c r="CB262" s="80"/>
      <c r="CC262" s="80"/>
      <c r="CD262" s="80"/>
      <c r="CE262" s="80"/>
      <c r="CF262" s="80"/>
      <c r="CG262" s="80"/>
      <c r="CH262" s="80"/>
      <c r="CI262" s="80"/>
      <c r="CJ262" s="80"/>
      <c r="CK262" s="80"/>
      <c r="CL262" s="80"/>
      <c r="CM262" s="80"/>
      <c r="CN262" s="80"/>
      <c r="CO262" s="80"/>
      <c r="CP262" s="80"/>
      <c r="CQ262" s="80"/>
      <c r="CR262" s="80"/>
      <c r="CS262" s="80"/>
      <c r="CT262" s="80"/>
      <c r="CU262" s="80"/>
      <c r="CV262" s="80"/>
      <c r="CW262" s="80"/>
      <c r="CX262" s="80"/>
      <c r="CY262" s="80"/>
      <c r="CZ262" s="80"/>
      <c r="DA262" s="80"/>
      <c r="DB262" s="80"/>
      <c r="DC262" s="80"/>
      <c r="DD262" s="80"/>
      <c r="DE262" s="80"/>
      <c r="DF262" s="80"/>
      <c r="DG262" s="80"/>
      <c r="DH262" s="80"/>
      <c r="DI262" s="80"/>
      <c r="DJ262" s="80"/>
      <c r="DK262" s="80"/>
      <c r="DL262" s="80"/>
      <c r="DM262" s="80"/>
      <c r="DN262" s="80"/>
      <c r="DO262" s="80"/>
      <c r="DP262" s="80"/>
      <c r="DQ262" s="80"/>
      <c r="DR262" s="80"/>
      <c r="DS262" s="80"/>
      <c r="DT262" s="80"/>
    </row>
    <row r="263" ht="12.75" customHeight="1">
      <c r="A263" s="80"/>
      <c r="B263" s="80"/>
      <c r="C263" s="80"/>
      <c r="D263" s="80"/>
      <c r="E263" s="80"/>
      <c r="F263" s="80"/>
      <c r="G263" s="80"/>
      <c r="H263" s="80"/>
      <c r="I263" s="80"/>
      <c r="J263" s="80"/>
      <c r="K263" s="80"/>
      <c r="L263" s="80"/>
      <c r="M263" s="80"/>
      <c r="N263" s="80"/>
      <c r="O263" s="80"/>
      <c r="P263" s="80"/>
      <c r="Q263" s="80"/>
      <c r="R263" s="80"/>
      <c r="S263" s="80"/>
      <c r="T263" s="80"/>
      <c r="U263" s="80"/>
      <c r="V263" s="80"/>
      <c r="W263" s="80"/>
      <c r="X263" s="80"/>
      <c r="Y263" s="80"/>
      <c r="Z263" s="80"/>
      <c r="AA263" s="80"/>
      <c r="AB263" s="80"/>
      <c r="AC263" s="80"/>
      <c r="AD263" s="80"/>
      <c r="AE263" s="80"/>
      <c r="AF263" s="80"/>
      <c r="AG263" s="80"/>
      <c r="AH263" s="80"/>
      <c r="AI263" s="80"/>
      <c r="AJ263" s="80"/>
      <c r="AK263" s="80"/>
      <c r="AL263" s="80"/>
      <c r="AM263" s="80"/>
      <c r="AN263" s="80"/>
      <c r="AO263" s="80"/>
      <c r="AP263" s="80"/>
      <c r="AQ263" s="80"/>
      <c r="AR263" s="80"/>
      <c r="AS263" s="80"/>
      <c r="AT263" s="80"/>
      <c r="AU263" s="80"/>
      <c r="AV263" s="80"/>
      <c r="AW263" s="80"/>
      <c r="AX263" s="80"/>
      <c r="AY263" s="80"/>
      <c r="AZ263" s="80"/>
      <c r="BA263" s="80"/>
      <c r="BB263" s="80"/>
      <c r="BC263" s="80"/>
      <c r="BD263" s="80"/>
      <c r="BE263" s="80"/>
      <c r="BF263" s="80"/>
      <c r="BG263" s="80"/>
      <c r="BH263" s="80"/>
      <c r="BI263" s="80"/>
      <c r="BJ263" s="80"/>
      <c r="BK263" s="80"/>
      <c r="BL263" s="80"/>
      <c r="BM263" s="80"/>
      <c r="BN263" s="80"/>
      <c r="BO263" s="80"/>
      <c r="BP263" s="80"/>
      <c r="BQ263" s="80"/>
      <c r="BR263" s="80"/>
      <c r="BS263" s="80"/>
      <c r="BT263" s="80"/>
      <c r="BU263" s="80"/>
      <c r="BV263" s="80"/>
      <c r="BW263" s="80"/>
      <c r="BX263" s="80"/>
      <c r="BY263" s="80"/>
      <c r="BZ263" s="80"/>
      <c r="CA263" s="80"/>
      <c r="CB263" s="80"/>
      <c r="CC263" s="80"/>
      <c r="CD263" s="80"/>
      <c r="CE263" s="80"/>
      <c r="CF263" s="80"/>
      <c r="CG263" s="80"/>
      <c r="CH263" s="80"/>
      <c r="CI263" s="80"/>
      <c r="CJ263" s="80"/>
      <c r="CK263" s="80"/>
      <c r="CL263" s="80"/>
      <c r="CM263" s="80"/>
      <c r="CN263" s="80"/>
      <c r="CO263" s="80"/>
      <c r="CP263" s="80"/>
      <c r="CQ263" s="80"/>
      <c r="CR263" s="80"/>
      <c r="CS263" s="80"/>
      <c r="CT263" s="80"/>
      <c r="CU263" s="80"/>
      <c r="CV263" s="80"/>
      <c r="CW263" s="80"/>
      <c r="CX263" s="80"/>
      <c r="CY263" s="80"/>
      <c r="CZ263" s="80"/>
      <c r="DA263" s="80"/>
      <c r="DB263" s="80"/>
      <c r="DC263" s="80"/>
      <c r="DD263" s="80"/>
      <c r="DE263" s="80"/>
      <c r="DF263" s="80"/>
      <c r="DG263" s="80"/>
      <c r="DH263" s="80"/>
      <c r="DI263" s="80"/>
      <c r="DJ263" s="80"/>
      <c r="DK263" s="80"/>
      <c r="DL263" s="80"/>
      <c r="DM263" s="80"/>
      <c r="DN263" s="80"/>
      <c r="DO263" s="80"/>
      <c r="DP263" s="80"/>
      <c r="DQ263" s="80"/>
      <c r="DR263" s="80"/>
      <c r="DS263" s="80"/>
      <c r="DT263" s="80"/>
    </row>
    <row r="264" ht="12.75" customHeight="1">
      <c r="A264" s="80"/>
      <c r="B264" s="80"/>
      <c r="C264" s="80"/>
      <c r="D264" s="80"/>
      <c r="E264" s="80"/>
      <c r="F264" s="80"/>
      <c r="G264" s="80"/>
      <c r="H264" s="80"/>
      <c r="I264" s="80"/>
      <c r="J264" s="80"/>
      <c r="K264" s="80"/>
      <c r="L264" s="80"/>
      <c r="M264" s="80"/>
      <c r="N264" s="80"/>
      <c r="O264" s="80"/>
      <c r="P264" s="80"/>
      <c r="Q264" s="80"/>
      <c r="R264" s="80"/>
      <c r="S264" s="80"/>
      <c r="T264" s="80"/>
      <c r="U264" s="80"/>
      <c r="V264" s="80"/>
      <c r="W264" s="80"/>
      <c r="X264" s="80"/>
      <c r="Y264" s="80"/>
      <c r="Z264" s="80"/>
      <c r="AA264" s="80"/>
      <c r="AB264" s="80"/>
      <c r="AC264" s="80"/>
      <c r="AD264" s="80"/>
      <c r="AE264" s="80"/>
      <c r="AF264" s="80"/>
      <c r="AG264" s="80"/>
      <c r="AH264" s="80"/>
      <c r="AI264" s="80"/>
      <c r="AJ264" s="80"/>
      <c r="AK264" s="80"/>
      <c r="AL264" s="80"/>
      <c r="AM264" s="80"/>
      <c r="AN264" s="80"/>
      <c r="AO264" s="80"/>
      <c r="AP264" s="80"/>
      <c r="AQ264" s="80"/>
      <c r="AR264" s="80"/>
      <c r="AS264" s="80"/>
      <c r="AT264" s="80"/>
      <c r="AU264" s="80"/>
      <c r="AV264" s="80"/>
      <c r="AW264" s="80"/>
      <c r="AX264" s="80"/>
      <c r="AY264" s="80"/>
      <c r="AZ264" s="80"/>
      <c r="BA264" s="80"/>
      <c r="BB264" s="80"/>
      <c r="BC264" s="80"/>
      <c r="BD264" s="80"/>
      <c r="BE264" s="80"/>
      <c r="BF264" s="80"/>
      <c r="BG264" s="80"/>
      <c r="BH264" s="80"/>
      <c r="BI264" s="80"/>
      <c r="BJ264" s="80"/>
      <c r="BK264" s="80"/>
      <c r="BL264" s="80"/>
      <c r="BM264" s="80"/>
      <c r="BN264" s="80"/>
      <c r="BO264" s="80"/>
      <c r="BP264" s="80"/>
      <c r="BQ264" s="80"/>
      <c r="BR264" s="80"/>
      <c r="BS264" s="80"/>
      <c r="BT264" s="80"/>
      <c r="BU264" s="80"/>
      <c r="BV264" s="80"/>
      <c r="BW264" s="80"/>
      <c r="BX264" s="80"/>
      <c r="BY264" s="80"/>
      <c r="BZ264" s="80"/>
      <c r="CA264" s="80"/>
      <c r="CB264" s="80"/>
      <c r="CC264" s="80"/>
      <c r="CD264" s="80"/>
      <c r="CE264" s="80"/>
      <c r="CF264" s="80"/>
      <c r="CG264" s="80"/>
      <c r="CH264" s="80"/>
      <c r="CI264" s="80"/>
      <c r="CJ264" s="80"/>
      <c r="CK264" s="80"/>
      <c r="CL264" s="80"/>
      <c r="CM264" s="80"/>
      <c r="CN264" s="80"/>
      <c r="CO264" s="80"/>
      <c r="CP264" s="80"/>
      <c r="CQ264" s="80"/>
      <c r="CR264" s="80"/>
      <c r="CS264" s="80"/>
      <c r="CT264" s="80"/>
      <c r="CU264" s="80"/>
      <c r="CV264" s="80"/>
      <c r="CW264" s="80"/>
      <c r="CX264" s="80"/>
      <c r="CY264" s="80"/>
      <c r="CZ264" s="80"/>
      <c r="DA264" s="80"/>
      <c r="DB264" s="80"/>
      <c r="DC264" s="80"/>
      <c r="DD264" s="80"/>
      <c r="DE264" s="80"/>
      <c r="DF264" s="80"/>
      <c r="DG264" s="80"/>
      <c r="DH264" s="80"/>
      <c r="DI264" s="80"/>
      <c r="DJ264" s="80"/>
      <c r="DK264" s="80"/>
      <c r="DL264" s="80"/>
      <c r="DM264" s="80"/>
      <c r="DN264" s="80"/>
      <c r="DO264" s="80"/>
      <c r="DP264" s="80"/>
      <c r="DQ264" s="80"/>
      <c r="DR264" s="80"/>
      <c r="DS264" s="80"/>
      <c r="DT264" s="80"/>
    </row>
    <row r="265" ht="12.75" customHeight="1">
      <c r="A265" s="80"/>
      <c r="B265" s="80"/>
      <c r="C265" s="80"/>
      <c r="D265" s="80"/>
      <c r="E265" s="80"/>
      <c r="F265" s="80"/>
      <c r="G265" s="80"/>
      <c r="H265" s="80"/>
      <c r="I265" s="80"/>
      <c r="J265" s="80"/>
      <c r="K265" s="80"/>
      <c r="L265" s="80"/>
      <c r="M265" s="80"/>
      <c r="N265" s="80"/>
      <c r="O265" s="80"/>
      <c r="P265" s="80"/>
      <c r="Q265" s="80"/>
      <c r="R265" s="80"/>
      <c r="S265" s="80"/>
      <c r="T265" s="80"/>
      <c r="U265" s="80"/>
      <c r="V265" s="80"/>
      <c r="W265" s="80"/>
      <c r="X265" s="80"/>
      <c r="Y265" s="80"/>
      <c r="Z265" s="80"/>
      <c r="AA265" s="80"/>
      <c r="AB265" s="80"/>
      <c r="AC265" s="80"/>
      <c r="AD265" s="80"/>
      <c r="AE265" s="80"/>
      <c r="AF265" s="80"/>
      <c r="AG265" s="80"/>
      <c r="AH265" s="80"/>
      <c r="AI265" s="80"/>
      <c r="AJ265" s="80"/>
      <c r="AK265" s="80"/>
      <c r="AL265" s="80"/>
      <c r="AM265" s="80"/>
      <c r="AN265" s="80"/>
      <c r="AO265" s="80"/>
      <c r="AP265" s="80"/>
      <c r="AQ265" s="80"/>
      <c r="AR265" s="80"/>
      <c r="AS265" s="80"/>
      <c r="AT265" s="80"/>
      <c r="AU265" s="80"/>
      <c r="AV265" s="80"/>
      <c r="AW265" s="80"/>
      <c r="AX265" s="80"/>
      <c r="AY265" s="80"/>
      <c r="AZ265" s="80"/>
      <c r="BA265" s="80"/>
      <c r="BB265" s="80"/>
      <c r="BC265" s="80"/>
      <c r="BD265" s="80"/>
      <c r="BE265" s="80"/>
      <c r="BF265" s="80"/>
      <c r="BG265" s="80"/>
      <c r="BH265" s="80"/>
      <c r="BI265" s="80"/>
      <c r="BJ265" s="80"/>
      <c r="BK265" s="80"/>
      <c r="BL265" s="80"/>
      <c r="BM265" s="80"/>
      <c r="BN265" s="80"/>
      <c r="BO265" s="80"/>
      <c r="BP265" s="80"/>
      <c r="BQ265" s="80"/>
      <c r="BR265" s="80"/>
      <c r="BS265" s="80"/>
      <c r="BT265" s="80"/>
      <c r="BU265" s="80"/>
      <c r="BV265" s="80"/>
      <c r="BW265" s="80"/>
      <c r="BX265" s="80"/>
      <c r="BY265" s="80"/>
      <c r="BZ265" s="80"/>
      <c r="CA265" s="80"/>
      <c r="CB265" s="80"/>
      <c r="CC265" s="80"/>
      <c r="CD265" s="80"/>
      <c r="CE265" s="80"/>
      <c r="CF265" s="80"/>
      <c r="CG265" s="80"/>
      <c r="CH265" s="80"/>
      <c r="CI265" s="80"/>
      <c r="CJ265" s="80"/>
      <c r="CK265" s="80"/>
      <c r="CL265" s="80"/>
      <c r="CM265" s="80"/>
      <c r="CN265" s="80"/>
      <c r="CO265" s="80"/>
      <c r="CP265" s="80"/>
      <c r="CQ265" s="80"/>
      <c r="CR265" s="80"/>
      <c r="CS265" s="80"/>
      <c r="CT265" s="80"/>
      <c r="CU265" s="80"/>
      <c r="CV265" s="80"/>
      <c r="CW265" s="80"/>
      <c r="CX265" s="80"/>
      <c r="CY265" s="80"/>
      <c r="CZ265" s="80"/>
      <c r="DA265" s="80"/>
      <c r="DB265" s="80"/>
      <c r="DC265" s="80"/>
      <c r="DD265" s="80"/>
      <c r="DE265" s="80"/>
      <c r="DF265" s="80"/>
      <c r="DG265" s="80"/>
      <c r="DH265" s="80"/>
      <c r="DI265" s="80"/>
      <c r="DJ265" s="80"/>
      <c r="DK265" s="80"/>
      <c r="DL265" s="80"/>
      <c r="DM265" s="80"/>
      <c r="DN265" s="80"/>
      <c r="DO265" s="80"/>
      <c r="DP265" s="80"/>
      <c r="DQ265" s="80"/>
      <c r="DR265" s="80"/>
      <c r="DS265" s="80"/>
      <c r="DT265" s="80"/>
    </row>
    <row r="266" ht="12.75" customHeight="1">
      <c r="A266" s="80"/>
      <c r="B266" s="80"/>
      <c r="C266" s="80"/>
      <c r="D266" s="80"/>
      <c r="E266" s="80"/>
      <c r="F266" s="80"/>
      <c r="G266" s="80"/>
      <c r="H266" s="80"/>
      <c r="I266" s="80"/>
      <c r="J266" s="80"/>
      <c r="K266" s="80"/>
      <c r="L266" s="80"/>
      <c r="M266" s="80"/>
      <c r="N266" s="80"/>
      <c r="O266" s="80"/>
      <c r="P266" s="80"/>
      <c r="Q266" s="80"/>
      <c r="R266" s="80"/>
      <c r="S266" s="80"/>
      <c r="T266" s="80"/>
      <c r="U266" s="80"/>
      <c r="V266" s="80"/>
      <c r="W266" s="80"/>
      <c r="X266" s="80"/>
      <c r="Y266" s="80"/>
      <c r="Z266" s="80"/>
      <c r="AA266" s="80"/>
      <c r="AB266" s="80"/>
      <c r="AC266" s="80"/>
      <c r="AD266" s="80"/>
      <c r="AE266" s="80"/>
      <c r="AF266" s="80"/>
      <c r="AG266" s="80"/>
      <c r="AH266" s="80"/>
      <c r="AI266" s="80"/>
      <c r="AJ266" s="80"/>
      <c r="AK266" s="80"/>
      <c r="AL266" s="80"/>
      <c r="AM266" s="80"/>
      <c r="AN266" s="80"/>
      <c r="AO266" s="80"/>
      <c r="AP266" s="80"/>
      <c r="AQ266" s="80"/>
      <c r="AR266" s="80"/>
      <c r="AS266" s="80"/>
      <c r="AT266" s="80"/>
      <c r="AU266" s="80"/>
      <c r="AV266" s="80"/>
      <c r="AW266" s="80"/>
      <c r="AX266" s="80"/>
      <c r="AY266" s="80"/>
      <c r="AZ266" s="80"/>
      <c r="BA266" s="80"/>
      <c r="BB266" s="80"/>
      <c r="BC266" s="80"/>
      <c r="BD266" s="80"/>
      <c r="BE266" s="80"/>
      <c r="BF266" s="80"/>
      <c r="BG266" s="80"/>
      <c r="BH266" s="80"/>
      <c r="BI266" s="80"/>
      <c r="BJ266" s="80"/>
      <c r="BK266" s="80"/>
      <c r="BL266" s="80"/>
      <c r="BM266" s="80"/>
      <c r="BN266" s="80"/>
      <c r="BO266" s="80"/>
      <c r="BP266" s="80"/>
      <c r="BQ266" s="80"/>
      <c r="BR266" s="80"/>
      <c r="BS266" s="80"/>
      <c r="BT266" s="80"/>
      <c r="BU266" s="80"/>
      <c r="BV266" s="80"/>
      <c r="BW266" s="80"/>
      <c r="BX266" s="80"/>
      <c r="BY266" s="80"/>
      <c r="BZ266" s="80"/>
      <c r="CA266" s="80"/>
      <c r="CB266" s="80"/>
      <c r="CC266" s="80"/>
      <c r="CD266" s="80"/>
      <c r="CE266" s="80"/>
      <c r="CF266" s="80"/>
      <c r="CG266" s="80"/>
      <c r="CH266" s="80"/>
      <c r="CI266" s="80"/>
      <c r="CJ266" s="80"/>
      <c r="CK266" s="80"/>
      <c r="CL266" s="80"/>
      <c r="CM266" s="80"/>
      <c r="CN266" s="80"/>
      <c r="CO266" s="80"/>
      <c r="CP266" s="80"/>
      <c r="CQ266" s="80"/>
      <c r="CR266" s="80"/>
      <c r="CS266" s="80"/>
      <c r="CT266" s="80"/>
      <c r="CU266" s="80"/>
      <c r="CV266" s="80"/>
      <c r="CW266" s="80"/>
      <c r="CX266" s="80"/>
      <c r="CY266" s="80"/>
      <c r="CZ266" s="80"/>
      <c r="DA266" s="80"/>
      <c r="DB266" s="80"/>
      <c r="DC266" s="80"/>
      <c r="DD266" s="80"/>
      <c r="DE266" s="80"/>
      <c r="DF266" s="80"/>
      <c r="DG266" s="80"/>
      <c r="DH266" s="80"/>
      <c r="DI266" s="80"/>
      <c r="DJ266" s="80"/>
      <c r="DK266" s="80"/>
      <c r="DL266" s="80"/>
      <c r="DM266" s="80"/>
      <c r="DN266" s="80"/>
      <c r="DO266" s="80"/>
      <c r="DP266" s="80"/>
      <c r="DQ266" s="80"/>
      <c r="DR266" s="80"/>
      <c r="DS266" s="80"/>
      <c r="DT266" s="80"/>
    </row>
    <row r="267" ht="12.75" customHeight="1">
      <c r="A267" s="80"/>
      <c r="B267" s="80"/>
      <c r="C267" s="80"/>
      <c r="D267" s="80"/>
      <c r="E267" s="80"/>
      <c r="F267" s="80"/>
      <c r="G267" s="80"/>
      <c r="H267" s="80"/>
      <c r="I267" s="80"/>
      <c r="J267" s="80"/>
      <c r="K267" s="80"/>
      <c r="L267" s="80"/>
      <c r="M267" s="80"/>
      <c r="N267" s="80"/>
      <c r="O267" s="80"/>
      <c r="P267" s="80"/>
      <c r="Q267" s="80"/>
      <c r="R267" s="80"/>
      <c r="S267" s="80"/>
      <c r="T267" s="80"/>
      <c r="U267" s="80"/>
      <c r="V267" s="80"/>
      <c r="W267" s="80"/>
      <c r="X267" s="80"/>
      <c r="Y267" s="80"/>
      <c r="Z267" s="80"/>
      <c r="AA267" s="80"/>
      <c r="AB267" s="80"/>
      <c r="AC267" s="80"/>
      <c r="AD267" s="80"/>
      <c r="AE267" s="80"/>
      <c r="AF267" s="80"/>
      <c r="AG267" s="80"/>
      <c r="AH267" s="80"/>
      <c r="AI267" s="80"/>
      <c r="AJ267" s="80"/>
      <c r="AK267" s="80"/>
      <c r="AL267" s="80"/>
      <c r="AM267" s="80"/>
      <c r="AN267" s="80"/>
      <c r="AO267" s="80"/>
      <c r="AP267" s="80"/>
      <c r="AQ267" s="80"/>
      <c r="AR267" s="80"/>
      <c r="AS267" s="80"/>
      <c r="AT267" s="80"/>
      <c r="AU267" s="80"/>
      <c r="AV267" s="80"/>
      <c r="AW267" s="80"/>
      <c r="AX267" s="80"/>
      <c r="AY267" s="80"/>
      <c r="AZ267" s="80"/>
      <c r="BA267" s="80"/>
      <c r="BB267" s="80"/>
      <c r="BC267" s="80"/>
      <c r="BD267" s="80"/>
      <c r="BE267" s="80"/>
      <c r="BF267" s="80"/>
      <c r="BG267" s="80"/>
      <c r="BH267" s="80"/>
      <c r="BI267" s="80"/>
      <c r="BJ267" s="80"/>
      <c r="BK267" s="80"/>
      <c r="BL267" s="80"/>
      <c r="BM267" s="80"/>
      <c r="BN267" s="80"/>
      <c r="BO267" s="80"/>
      <c r="BP267" s="80"/>
      <c r="BQ267" s="80"/>
      <c r="BR267" s="80"/>
      <c r="BS267" s="80"/>
      <c r="BT267" s="80"/>
      <c r="BU267" s="80"/>
      <c r="BV267" s="80"/>
      <c r="BW267" s="80"/>
      <c r="BX267" s="80"/>
      <c r="BY267" s="80"/>
      <c r="BZ267" s="80"/>
      <c r="CA267" s="80"/>
      <c r="CB267" s="80"/>
      <c r="CC267" s="80"/>
      <c r="CD267" s="80"/>
      <c r="CE267" s="80"/>
      <c r="CF267" s="80"/>
      <c r="CG267" s="80"/>
      <c r="CH267" s="80"/>
      <c r="CI267" s="80"/>
      <c r="CJ267" s="80"/>
      <c r="CK267" s="80"/>
      <c r="CL267" s="80"/>
      <c r="CM267" s="80"/>
      <c r="CN267" s="80"/>
      <c r="CO267" s="80"/>
      <c r="CP267" s="80"/>
      <c r="CQ267" s="80"/>
      <c r="CR267" s="80"/>
      <c r="CS267" s="80"/>
      <c r="CT267" s="80"/>
      <c r="CU267" s="80"/>
      <c r="CV267" s="80"/>
      <c r="CW267" s="80"/>
      <c r="CX267" s="80"/>
      <c r="CY267" s="80"/>
      <c r="CZ267" s="80"/>
      <c r="DA267" s="80"/>
      <c r="DB267" s="80"/>
      <c r="DC267" s="80"/>
      <c r="DD267" s="80"/>
      <c r="DE267" s="80"/>
      <c r="DF267" s="80"/>
      <c r="DG267" s="80"/>
      <c r="DH267" s="80"/>
      <c r="DI267" s="80"/>
      <c r="DJ267" s="80"/>
      <c r="DK267" s="80"/>
      <c r="DL267" s="80"/>
      <c r="DM267" s="80"/>
      <c r="DN267" s="80"/>
      <c r="DO267" s="80"/>
      <c r="DP267" s="80"/>
      <c r="DQ267" s="80"/>
      <c r="DR267" s="80"/>
      <c r="DS267" s="80"/>
      <c r="DT267" s="80"/>
    </row>
    <row r="268" ht="12.75" customHeight="1">
      <c r="A268" s="80"/>
      <c r="B268" s="80"/>
      <c r="C268" s="80"/>
      <c r="D268" s="80"/>
      <c r="E268" s="80"/>
      <c r="F268" s="80"/>
      <c r="G268" s="80"/>
      <c r="H268" s="80"/>
      <c r="I268" s="80"/>
      <c r="J268" s="80"/>
      <c r="K268" s="80"/>
      <c r="L268" s="80"/>
      <c r="M268" s="80"/>
      <c r="N268" s="80"/>
      <c r="O268" s="80"/>
      <c r="P268" s="80"/>
      <c r="Q268" s="80"/>
      <c r="R268" s="80"/>
      <c r="S268" s="80"/>
      <c r="T268" s="80"/>
      <c r="U268" s="80"/>
      <c r="V268" s="80"/>
      <c r="W268" s="80"/>
      <c r="X268" s="80"/>
      <c r="Y268" s="80"/>
      <c r="Z268" s="80"/>
      <c r="AA268" s="80"/>
      <c r="AB268" s="80"/>
      <c r="AC268" s="80"/>
      <c r="AD268" s="80"/>
      <c r="AE268" s="80"/>
      <c r="AF268" s="80"/>
      <c r="AG268" s="80"/>
      <c r="AH268" s="80"/>
      <c r="AI268" s="80"/>
      <c r="AJ268" s="80"/>
      <c r="AK268" s="80"/>
      <c r="AL268" s="80"/>
      <c r="AM268" s="80"/>
      <c r="AN268" s="80"/>
      <c r="AO268" s="80"/>
      <c r="AP268" s="80"/>
      <c r="AQ268" s="80"/>
      <c r="AR268" s="80"/>
      <c r="AS268" s="80"/>
      <c r="AT268" s="80"/>
      <c r="AU268" s="80"/>
      <c r="AV268" s="80"/>
      <c r="AW268" s="80"/>
      <c r="AX268" s="80"/>
      <c r="AY268" s="80"/>
      <c r="AZ268" s="80"/>
      <c r="BA268" s="80"/>
      <c r="BB268" s="80"/>
      <c r="BC268" s="80"/>
      <c r="BD268" s="80"/>
      <c r="BE268" s="80"/>
      <c r="BF268" s="80"/>
      <c r="BG268" s="80"/>
      <c r="BH268" s="80"/>
      <c r="BI268" s="80"/>
      <c r="BJ268" s="80"/>
      <c r="BK268" s="80"/>
      <c r="BL268" s="80"/>
      <c r="BM268" s="80"/>
      <c r="BN268" s="80"/>
      <c r="BO268" s="80"/>
      <c r="BP268" s="80"/>
      <c r="BQ268" s="80"/>
      <c r="BR268" s="80"/>
      <c r="BS268" s="80"/>
      <c r="BT268" s="80"/>
      <c r="BU268" s="80"/>
      <c r="BV268" s="80"/>
      <c r="BW268" s="80"/>
      <c r="BX268" s="80"/>
      <c r="BY268" s="80"/>
      <c r="BZ268" s="80"/>
      <c r="CA268" s="80"/>
      <c r="CB268" s="80"/>
      <c r="CC268" s="80"/>
      <c r="CD268" s="80"/>
      <c r="CE268" s="80"/>
      <c r="CF268" s="80"/>
      <c r="CG268" s="80"/>
      <c r="CH268" s="80"/>
      <c r="CI268" s="80"/>
      <c r="CJ268" s="80"/>
      <c r="CK268" s="80"/>
      <c r="CL268" s="80"/>
      <c r="CM268" s="80"/>
      <c r="CN268" s="80"/>
      <c r="CO268" s="80"/>
      <c r="CP268" s="80"/>
      <c r="CQ268" s="80"/>
      <c r="CR268" s="80"/>
      <c r="CS268" s="80"/>
      <c r="CT268" s="80"/>
      <c r="CU268" s="80"/>
      <c r="CV268" s="80"/>
      <c r="CW268" s="80"/>
      <c r="CX268" s="80"/>
      <c r="CY268" s="80"/>
      <c r="CZ268" s="80"/>
      <c r="DA268" s="80"/>
      <c r="DB268" s="80"/>
      <c r="DC268" s="80"/>
      <c r="DD268" s="80"/>
      <c r="DE268" s="80"/>
      <c r="DF268" s="80"/>
      <c r="DG268" s="80"/>
      <c r="DH268" s="80"/>
      <c r="DI268" s="80"/>
      <c r="DJ268" s="80"/>
      <c r="DK268" s="80"/>
      <c r="DL268" s="80"/>
      <c r="DM268" s="80"/>
      <c r="DN268" s="80"/>
      <c r="DO268" s="80"/>
      <c r="DP268" s="80"/>
      <c r="DQ268" s="80"/>
      <c r="DR268" s="80"/>
      <c r="DS268" s="80"/>
      <c r="DT268" s="80"/>
    </row>
    <row r="269" ht="12.75" customHeight="1">
      <c r="A269" s="80"/>
      <c r="B269" s="80"/>
      <c r="C269" s="80"/>
      <c r="D269" s="80"/>
      <c r="E269" s="80"/>
      <c r="F269" s="80"/>
      <c r="G269" s="80"/>
      <c r="H269" s="80"/>
      <c r="I269" s="80"/>
      <c r="J269" s="80"/>
      <c r="K269" s="80"/>
      <c r="L269" s="80"/>
      <c r="M269" s="80"/>
      <c r="N269" s="80"/>
      <c r="O269" s="80"/>
      <c r="P269" s="80"/>
      <c r="Q269" s="80"/>
      <c r="R269" s="80"/>
      <c r="S269" s="80"/>
      <c r="T269" s="80"/>
      <c r="U269" s="80"/>
      <c r="V269" s="80"/>
      <c r="W269" s="80"/>
      <c r="X269" s="80"/>
      <c r="Y269" s="80"/>
      <c r="Z269" s="80"/>
      <c r="AA269" s="80"/>
      <c r="AB269" s="80"/>
      <c r="AC269" s="80"/>
      <c r="AD269" s="80"/>
      <c r="AE269" s="80"/>
      <c r="AF269" s="80"/>
      <c r="AG269" s="80"/>
      <c r="AH269" s="80"/>
      <c r="AI269" s="80"/>
      <c r="AJ269" s="80"/>
      <c r="AK269" s="80"/>
      <c r="AL269" s="80"/>
      <c r="AM269" s="80"/>
      <c r="AN269" s="80"/>
      <c r="AO269" s="80"/>
      <c r="AP269" s="80"/>
      <c r="AQ269" s="80"/>
      <c r="AR269" s="80"/>
      <c r="AS269" s="80"/>
      <c r="AT269" s="80"/>
      <c r="AU269" s="80"/>
      <c r="AV269" s="80"/>
      <c r="AW269" s="80"/>
      <c r="AX269" s="80"/>
      <c r="AY269" s="80"/>
      <c r="AZ269" s="80"/>
      <c r="BA269" s="80"/>
      <c r="BB269" s="80"/>
      <c r="BC269" s="80"/>
      <c r="BD269" s="80"/>
      <c r="BE269" s="80"/>
      <c r="BF269" s="80"/>
      <c r="BG269" s="80"/>
      <c r="BH269" s="80"/>
      <c r="BI269" s="80"/>
      <c r="BJ269" s="80"/>
      <c r="BK269" s="80"/>
      <c r="BL269" s="80"/>
      <c r="BM269" s="80"/>
      <c r="BN269" s="80"/>
      <c r="BO269" s="80"/>
      <c r="BP269" s="80"/>
      <c r="BQ269" s="80"/>
      <c r="BR269" s="80"/>
      <c r="BS269" s="80"/>
      <c r="BT269" s="80"/>
      <c r="BU269" s="80"/>
      <c r="BV269" s="80"/>
      <c r="BW269" s="80"/>
      <c r="BX269" s="80"/>
      <c r="BY269" s="80"/>
      <c r="BZ269" s="80"/>
      <c r="CA269" s="80"/>
      <c r="CB269" s="80"/>
      <c r="CC269" s="80"/>
      <c r="CD269" s="80"/>
      <c r="CE269" s="80"/>
      <c r="CF269" s="80"/>
      <c r="CG269" s="80"/>
      <c r="CH269" s="80"/>
      <c r="CI269" s="80"/>
      <c r="CJ269" s="80"/>
      <c r="CK269" s="80"/>
      <c r="CL269" s="80"/>
      <c r="CM269" s="80"/>
      <c r="CN269" s="80"/>
      <c r="CO269" s="80"/>
      <c r="CP269" s="80"/>
      <c r="CQ269" s="80"/>
      <c r="CR269" s="80"/>
      <c r="CS269" s="80"/>
      <c r="CT269" s="80"/>
      <c r="CU269" s="80"/>
      <c r="CV269" s="80"/>
      <c r="CW269" s="80"/>
      <c r="CX269" s="80"/>
      <c r="CY269" s="80"/>
      <c r="CZ269" s="80"/>
      <c r="DA269" s="80"/>
      <c r="DB269" s="80"/>
      <c r="DC269" s="80"/>
      <c r="DD269" s="80"/>
      <c r="DE269" s="80"/>
      <c r="DF269" s="80"/>
      <c r="DG269" s="80"/>
      <c r="DH269" s="80"/>
      <c r="DI269" s="80"/>
      <c r="DJ269" s="80"/>
      <c r="DK269" s="80"/>
      <c r="DL269" s="80"/>
      <c r="DM269" s="80"/>
      <c r="DN269" s="80"/>
      <c r="DO269" s="80"/>
      <c r="DP269" s="80"/>
      <c r="DQ269" s="80"/>
      <c r="DR269" s="80"/>
      <c r="DS269" s="80"/>
      <c r="DT269" s="80"/>
    </row>
    <row r="270" ht="12.75" customHeight="1">
      <c r="A270" s="80"/>
      <c r="B270" s="80"/>
      <c r="C270" s="80"/>
      <c r="D270" s="80"/>
      <c r="E270" s="80"/>
      <c r="F270" s="80"/>
      <c r="G270" s="80"/>
      <c r="H270" s="80"/>
      <c r="I270" s="80"/>
      <c r="J270" s="80"/>
      <c r="K270" s="80"/>
      <c r="L270" s="80"/>
      <c r="M270" s="80"/>
      <c r="N270" s="80"/>
      <c r="O270" s="80"/>
      <c r="P270" s="80"/>
      <c r="Q270" s="80"/>
      <c r="R270" s="80"/>
      <c r="S270" s="80"/>
      <c r="T270" s="80"/>
      <c r="U270" s="80"/>
      <c r="V270" s="80"/>
      <c r="W270" s="80"/>
      <c r="X270" s="80"/>
      <c r="Y270" s="80"/>
      <c r="Z270" s="80"/>
      <c r="AA270" s="80"/>
      <c r="AB270" s="80"/>
      <c r="AC270" s="80"/>
      <c r="AD270" s="80"/>
      <c r="AE270" s="80"/>
      <c r="AF270" s="80"/>
      <c r="AG270" s="80"/>
      <c r="AH270" s="80"/>
      <c r="AI270" s="80"/>
      <c r="AJ270" s="80"/>
      <c r="AK270" s="80"/>
      <c r="AL270" s="80"/>
      <c r="AM270" s="80"/>
      <c r="AN270" s="80"/>
      <c r="AO270" s="80"/>
      <c r="AP270" s="80"/>
      <c r="AQ270" s="80"/>
      <c r="AR270" s="80"/>
      <c r="AS270" s="80"/>
      <c r="AT270" s="80"/>
      <c r="AU270" s="80"/>
      <c r="AV270" s="80"/>
      <c r="AW270" s="80"/>
      <c r="AX270" s="80"/>
      <c r="AY270" s="80"/>
      <c r="AZ270" s="80"/>
      <c r="BA270" s="80"/>
      <c r="BB270" s="80"/>
      <c r="BC270" s="80"/>
      <c r="BD270" s="80"/>
      <c r="BE270" s="80"/>
      <c r="BF270" s="80"/>
      <c r="BG270" s="80"/>
      <c r="BH270" s="80"/>
      <c r="BI270" s="80"/>
      <c r="BJ270" s="80"/>
      <c r="BK270" s="80"/>
      <c r="BL270" s="80"/>
      <c r="BM270" s="80"/>
      <c r="BN270" s="80"/>
      <c r="BO270" s="80"/>
      <c r="BP270" s="80"/>
      <c r="BQ270" s="80"/>
      <c r="BR270" s="80"/>
      <c r="BS270" s="80"/>
      <c r="BT270" s="80"/>
      <c r="BU270" s="80"/>
      <c r="BV270" s="80"/>
      <c r="BW270" s="80"/>
      <c r="BX270" s="80"/>
      <c r="BY270" s="80"/>
      <c r="BZ270" s="80"/>
      <c r="CA270" s="80"/>
      <c r="CB270" s="80"/>
      <c r="CC270" s="80"/>
      <c r="CD270" s="80"/>
      <c r="CE270" s="80"/>
      <c r="CF270" s="80"/>
      <c r="CG270" s="80"/>
      <c r="CH270" s="80"/>
      <c r="CI270" s="80"/>
      <c r="CJ270" s="80"/>
      <c r="CK270" s="80"/>
      <c r="CL270" s="80"/>
      <c r="CM270" s="80"/>
      <c r="CN270" s="80"/>
      <c r="CO270" s="80"/>
      <c r="CP270" s="80"/>
      <c r="CQ270" s="80"/>
      <c r="CR270" s="80"/>
      <c r="CS270" s="80"/>
      <c r="CT270" s="80"/>
      <c r="CU270" s="80"/>
      <c r="CV270" s="80"/>
      <c r="CW270" s="80"/>
      <c r="CX270" s="80"/>
      <c r="CY270" s="80"/>
      <c r="CZ270" s="80"/>
      <c r="DA270" s="80"/>
      <c r="DB270" s="80"/>
      <c r="DC270" s="80"/>
      <c r="DD270" s="80"/>
      <c r="DE270" s="80"/>
      <c r="DF270" s="80"/>
      <c r="DG270" s="80"/>
      <c r="DH270" s="80"/>
      <c r="DI270" s="80"/>
      <c r="DJ270" s="80"/>
      <c r="DK270" s="80"/>
      <c r="DL270" s="80"/>
      <c r="DM270" s="80"/>
      <c r="DN270" s="80"/>
      <c r="DO270" s="80"/>
      <c r="DP270" s="80"/>
      <c r="DQ270" s="80"/>
      <c r="DR270" s="80"/>
      <c r="DS270" s="80"/>
      <c r="DT270" s="80"/>
    </row>
    <row r="271" ht="12.75" customHeight="1">
      <c r="A271" s="80"/>
      <c r="B271" s="80"/>
      <c r="C271" s="80"/>
      <c r="D271" s="80"/>
      <c r="E271" s="80"/>
      <c r="F271" s="80"/>
      <c r="G271" s="80"/>
      <c r="H271" s="80"/>
      <c r="I271" s="80"/>
      <c r="J271" s="80"/>
      <c r="K271" s="80"/>
      <c r="L271" s="80"/>
      <c r="M271" s="80"/>
      <c r="N271" s="80"/>
      <c r="O271" s="80"/>
      <c r="P271" s="80"/>
      <c r="Q271" s="80"/>
      <c r="R271" s="80"/>
      <c r="S271" s="80"/>
      <c r="T271" s="80"/>
      <c r="U271" s="80"/>
      <c r="V271" s="80"/>
      <c r="W271" s="80"/>
      <c r="X271" s="80"/>
      <c r="Y271" s="80"/>
      <c r="Z271" s="80"/>
      <c r="AA271" s="80"/>
      <c r="AB271" s="80"/>
      <c r="AC271" s="80"/>
      <c r="AD271" s="80"/>
      <c r="AE271" s="80"/>
      <c r="AF271" s="80"/>
      <c r="AG271" s="80"/>
      <c r="AH271" s="80"/>
      <c r="AI271" s="80"/>
      <c r="AJ271" s="80"/>
      <c r="AK271" s="80"/>
      <c r="AL271" s="80"/>
      <c r="AM271" s="80"/>
      <c r="AN271" s="80"/>
      <c r="AO271" s="80"/>
      <c r="AP271" s="80"/>
      <c r="AQ271" s="80"/>
      <c r="AR271" s="80"/>
      <c r="AS271" s="80"/>
      <c r="AT271" s="80"/>
      <c r="AU271" s="80"/>
      <c r="AV271" s="80"/>
      <c r="AW271" s="80"/>
      <c r="AX271" s="80"/>
      <c r="AY271" s="80"/>
      <c r="AZ271" s="80"/>
      <c r="BA271" s="80"/>
      <c r="BB271" s="80"/>
      <c r="BC271" s="80"/>
      <c r="BD271" s="80"/>
      <c r="BE271" s="80"/>
      <c r="BF271" s="80"/>
      <c r="BG271" s="80"/>
      <c r="BH271" s="80"/>
      <c r="BI271" s="80"/>
      <c r="BJ271" s="80"/>
      <c r="BK271" s="80"/>
      <c r="BL271" s="80"/>
      <c r="BM271" s="80"/>
      <c r="BN271" s="80"/>
      <c r="BO271" s="80"/>
      <c r="BP271" s="80"/>
      <c r="BQ271" s="80"/>
      <c r="BR271" s="80"/>
      <c r="BS271" s="80"/>
      <c r="BT271" s="80"/>
      <c r="BU271" s="80"/>
      <c r="BV271" s="80"/>
      <c r="BW271" s="80"/>
      <c r="BX271" s="80"/>
      <c r="BY271" s="80"/>
      <c r="BZ271" s="80"/>
      <c r="CA271" s="80"/>
      <c r="CB271" s="80"/>
      <c r="CC271" s="80"/>
      <c r="CD271" s="80"/>
      <c r="CE271" s="80"/>
      <c r="CF271" s="80"/>
      <c r="CG271" s="80"/>
      <c r="CH271" s="80"/>
      <c r="CI271" s="80"/>
      <c r="CJ271" s="80"/>
      <c r="CK271" s="80"/>
      <c r="CL271" s="80"/>
      <c r="CM271" s="80"/>
      <c r="CN271" s="80"/>
      <c r="CO271" s="80"/>
      <c r="CP271" s="80"/>
      <c r="CQ271" s="80"/>
      <c r="CR271" s="80"/>
      <c r="CS271" s="80"/>
      <c r="CT271" s="80"/>
      <c r="CU271" s="80"/>
      <c r="CV271" s="80"/>
      <c r="CW271" s="80"/>
      <c r="CX271" s="80"/>
      <c r="CY271" s="80"/>
      <c r="CZ271" s="80"/>
      <c r="DA271" s="80"/>
      <c r="DB271" s="80"/>
      <c r="DC271" s="80"/>
      <c r="DD271" s="80"/>
      <c r="DE271" s="80"/>
      <c r="DF271" s="80"/>
      <c r="DG271" s="80"/>
      <c r="DH271" s="80"/>
      <c r="DI271" s="80"/>
      <c r="DJ271" s="80"/>
      <c r="DK271" s="80"/>
      <c r="DL271" s="80"/>
      <c r="DM271" s="80"/>
      <c r="DN271" s="80"/>
      <c r="DO271" s="80"/>
      <c r="DP271" s="80"/>
      <c r="DQ271" s="80"/>
      <c r="DR271" s="80"/>
      <c r="DS271" s="80"/>
      <c r="DT271" s="80"/>
    </row>
    <row r="272" ht="12.75" customHeight="1">
      <c r="A272" s="80"/>
      <c r="B272" s="80"/>
      <c r="C272" s="80"/>
      <c r="D272" s="80"/>
      <c r="E272" s="80"/>
      <c r="F272" s="80"/>
      <c r="G272" s="80"/>
      <c r="H272" s="80"/>
      <c r="I272" s="80"/>
      <c r="J272" s="80"/>
      <c r="K272" s="80"/>
      <c r="L272" s="80"/>
      <c r="M272" s="80"/>
      <c r="N272" s="80"/>
      <c r="O272" s="80"/>
      <c r="P272" s="80"/>
      <c r="Q272" s="80"/>
      <c r="R272" s="80"/>
      <c r="S272" s="80"/>
      <c r="T272" s="80"/>
      <c r="U272" s="80"/>
      <c r="V272" s="80"/>
      <c r="W272" s="80"/>
      <c r="X272" s="80"/>
      <c r="Y272" s="80"/>
      <c r="Z272" s="80"/>
      <c r="AA272" s="80"/>
      <c r="AB272" s="80"/>
      <c r="AC272" s="80"/>
      <c r="AD272" s="80"/>
      <c r="AE272" s="80"/>
      <c r="AF272" s="80"/>
      <c r="AG272" s="80"/>
      <c r="AH272" s="80"/>
      <c r="AI272" s="80"/>
      <c r="AJ272" s="80"/>
      <c r="AK272" s="80"/>
      <c r="AL272" s="80"/>
      <c r="AM272" s="80"/>
      <c r="AN272" s="80"/>
      <c r="AO272" s="80"/>
      <c r="AP272" s="80"/>
      <c r="AQ272" s="80"/>
      <c r="AR272" s="80"/>
      <c r="AS272" s="80"/>
      <c r="AT272" s="80"/>
      <c r="AU272" s="80"/>
      <c r="AV272" s="80"/>
      <c r="AW272" s="80"/>
      <c r="AX272" s="80"/>
      <c r="AY272" s="80"/>
      <c r="AZ272" s="80"/>
      <c r="BA272" s="80"/>
      <c r="BB272" s="80"/>
      <c r="BC272" s="80"/>
      <c r="BD272" s="80"/>
      <c r="BE272" s="80"/>
      <c r="BF272" s="80"/>
      <c r="BG272" s="80"/>
      <c r="BH272" s="80"/>
      <c r="BI272" s="80"/>
      <c r="BJ272" s="80"/>
      <c r="BK272" s="80"/>
      <c r="BL272" s="80"/>
      <c r="BM272" s="80"/>
      <c r="BN272" s="80"/>
      <c r="BO272" s="80"/>
      <c r="BP272" s="80"/>
      <c r="BQ272" s="80"/>
      <c r="BR272" s="80"/>
      <c r="BS272" s="80"/>
      <c r="BT272" s="80"/>
      <c r="BU272" s="80"/>
      <c r="BV272" s="80"/>
      <c r="BW272" s="80"/>
      <c r="BX272" s="80"/>
      <c r="BY272" s="80"/>
      <c r="BZ272" s="80"/>
      <c r="CA272" s="80"/>
      <c r="CB272" s="80"/>
      <c r="CC272" s="80"/>
      <c r="CD272" s="80"/>
      <c r="CE272" s="80"/>
      <c r="CF272" s="80"/>
      <c r="CG272" s="80"/>
      <c r="CH272" s="80"/>
      <c r="CI272" s="80"/>
      <c r="CJ272" s="80"/>
      <c r="CK272" s="80"/>
      <c r="CL272" s="80"/>
      <c r="CM272" s="80"/>
      <c r="CN272" s="80"/>
      <c r="CO272" s="80"/>
      <c r="CP272" s="80"/>
      <c r="CQ272" s="80"/>
      <c r="CR272" s="80"/>
      <c r="CS272" s="80"/>
      <c r="CT272" s="80"/>
      <c r="CU272" s="80"/>
      <c r="CV272" s="80"/>
      <c r="CW272" s="80"/>
      <c r="CX272" s="80"/>
      <c r="CY272" s="80"/>
      <c r="CZ272" s="80"/>
      <c r="DA272" s="80"/>
      <c r="DB272" s="80"/>
      <c r="DC272" s="80"/>
      <c r="DD272" s="80"/>
      <c r="DE272" s="80"/>
      <c r="DF272" s="80"/>
      <c r="DG272" s="80"/>
      <c r="DH272" s="80"/>
      <c r="DI272" s="80"/>
      <c r="DJ272" s="80"/>
      <c r="DK272" s="80"/>
      <c r="DL272" s="80"/>
      <c r="DM272" s="80"/>
      <c r="DN272" s="80"/>
      <c r="DO272" s="80"/>
      <c r="DP272" s="80"/>
      <c r="DQ272" s="80"/>
      <c r="DR272" s="80"/>
      <c r="DS272" s="80"/>
      <c r="DT272" s="80"/>
    </row>
    <row r="273" ht="12.75" customHeight="1">
      <c r="A273" s="80"/>
      <c r="B273" s="80"/>
      <c r="C273" s="80"/>
      <c r="D273" s="80"/>
      <c r="E273" s="80"/>
      <c r="F273" s="80"/>
      <c r="G273" s="80"/>
      <c r="H273" s="80"/>
      <c r="I273" s="80"/>
      <c r="J273" s="80"/>
      <c r="K273" s="80"/>
      <c r="L273" s="80"/>
      <c r="M273" s="80"/>
      <c r="N273" s="80"/>
      <c r="O273" s="80"/>
      <c r="P273" s="80"/>
      <c r="Q273" s="80"/>
      <c r="R273" s="80"/>
      <c r="S273" s="80"/>
      <c r="T273" s="80"/>
      <c r="U273" s="80"/>
      <c r="V273" s="80"/>
      <c r="W273" s="80"/>
      <c r="X273" s="80"/>
      <c r="Y273" s="80"/>
      <c r="Z273" s="80"/>
      <c r="AA273" s="80"/>
      <c r="AB273" s="80"/>
      <c r="AC273" s="80"/>
      <c r="AD273" s="80"/>
      <c r="AE273" s="80"/>
      <c r="AF273" s="80"/>
      <c r="AG273" s="80"/>
      <c r="AH273" s="80"/>
      <c r="AI273" s="80"/>
      <c r="AJ273" s="80"/>
      <c r="AK273" s="80"/>
      <c r="AL273" s="80"/>
      <c r="AM273" s="80"/>
      <c r="AN273" s="80"/>
      <c r="AO273" s="80"/>
      <c r="AP273" s="80"/>
      <c r="AQ273" s="80"/>
      <c r="AR273" s="80"/>
      <c r="AS273" s="80"/>
      <c r="AT273" s="80"/>
      <c r="AU273" s="80"/>
      <c r="AV273" s="80"/>
      <c r="AW273" s="80"/>
      <c r="AX273" s="80"/>
      <c r="AY273" s="80"/>
      <c r="AZ273" s="80"/>
      <c r="BA273" s="80"/>
      <c r="BB273" s="80"/>
      <c r="BC273" s="80"/>
      <c r="BD273" s="80"/>
      <c r="BE273" s="80"/>
      <c r="BF273" s="80"/>
      <c r="BG273" s="80"/>
      <c r="BH273" s="80"/>
      <c r="BI273" s="80"/>
      <c r="BJ273" s="80"/>
      <c r="BK273" s="80"/>
      <c r="BL273" s="80"/>
      <c r="BM273" s="80"/>
      <c r="BN273" s="80"/>
      <c r="BO273" s="80"/>
      <c r="BP273" s="80"/>
      <c r="BQ273" s="80"/>
      <c r="BR273" s="80"/>
      <c r="BS273" s="80"/>
      <c r="BT273" s="80"/>
      <c r="BU273" s="80"/>
      <c r="BV273" s="80"/>
      <c r="BW273" s="80"/>
      <c r="BX273" s="80"/>
      <c r="BY273" s="80"/>
      <c r="BZ273" s="80"/>
      <c r="CA273" s="80"/>
      <c r="CB273" s="80"/>
      <c r="CC273" s="80"/>
      <c r="CD273" s="80"/>
      <c r="CE273" s="80"/>
      <c r="CF273" s="80"/>
      <c r="CG273" s="80"/>
      <c r="CH273" s="80"/>
      <c r="CI273" s="80"/>
      <c r="CJ273" s="80"/>
      <c r="CK273" s="80"/>
      <c r="CL273" s="80"/>
      <c r="CM273" s="80"/>
      <c r="CN273" s="80"/>
      <c r="CO273" s="80"/>
      <c r="CP273" s="80"/>
      <c r="CQ273" s="80"/>
      <c r="CR273" s="80"/>
      <c r="CS273" s="80"/>
      <c r="CT273" s="80"/>
      <c r="CU273" s="80"/>
      <c r="CV273" s="80"/>
      <c r="CW273" s="80"/>
      <c r="CX273" s="80"/>
      <c r="CY273" s="80"/>
      <c r="CZ273" s="80"/>
      <c r="DA273" s="80"/>
      <c r="DB273" s="80"/>
      <c r="DC273" s="80"/>
      <c r="DD273" s="80"/>
      <c r="DE273" s="80"/>
      <c r="DF273" s="80"/>
      <c r="DG273" s="80"/>
      <c r="DH273" s="80"/>
      <c r="DI273" s="80"/>
      <c r="DJ273" s="80"/>
      <c r="DK273" s="80"/>
      <c r="DL273" s="80"/>
      <c r="DM273" s="80"/>
      <c r="DN273" s="80"/>
      <c r="DO273" s="80"/>
      <c r="DP273" s="80"/>
      <c r="DQ273" s="80"/>
      <c r="DR273" s="80"/>
      <c r="DS273" s="80"/>
      <c r="DT273" s="80"/>
    </row>
    <row r="274" ht="12.75" customHeight="1">
      <c r="A274" s="80"/>
      <c r="B274" s="80"/>
      <c r="C274" s="80"/>
      <c r="D274" s="80"/>
      <c r="E274" s="80"/>
      <c r="F274" s="80"/>
      <c r="G274" s="80"/>
      <c r="H274" s="80"/>
      <c r="I274" s="80"/>
      <c r="J274" s="80"/>
      <c r="K274" s="80"/>
      <c r="L274" s="80"/>
      <c r="M274" s="80"/>
      <c r="N274" s="80"/>
      <c r="O274" s="80"/>
      <c r="P274" s="80"/>
      <c r="Q274" s="80"/>
      <c r="R274" s="80"/>
      <c r="S274" s="80"/>
      <c r="T274" s="80"/>
      <c r="U274" s="80"/>
      <c r="V274" s="80"/>
      <c r="W274" s="80"/>
      <c r="X274" s="80"/>
      <c r="Y274" s="80"/>
      <c r="Z274" s="80"/>
      <c r="AA274" s="80"/>
      <c r="AB274" s="80"/>
      <c r="AC274" s="80"/>
      <c r="AD274" s="80"/>
      <c r="AE274" s="80"/>
      <c r="AF274" s="80"/>
      <c r="AG274" s="80"/>
      <c r="AH274" s="80"/>
      <c r="AI274" s="80"/>
      <c r="AJ274" s="80"/>
      <c r="AK274" s="80"/>
      <c r="AL274" s="80"/>
      <c r="AM274" s="80"/>
      <c r="AN274" s="80"/>
      <c r="AO274" s="80"/>
      <c r="AP274" s="80"/>
      <c r="AQ274" s="80"/>
      <c r="AR274" s="80"/>
      <c r="AS274" s="80"/>
      <c r="AT274" s="80"/>
      <c r="AU274" s="80"/>
      <c r="AV274" s="80"/>
      <c r="AW274" s="80"/>
      <c r="AX274" s="80"/>
      <c r="AY274" s="80"/>
      <c r="AZ274" s="80"/>
      <c r="BA274" s="80"/>
      <c r="BB274" s="80"/>
      <c r="BC274" s="80"/>
      <c r="BD274" s="80"/>
      <c r="BE274" s="80"/>
      <c r="BF274" s="80"/>
      <c r="BG274" s="80"/>
      <c r="BH274" s="80"/>
      <c r="BI274" s="80"/>
      <c r="BJ274" s="80"/>
      <c r="BK274" s="80"/>
      <c r="BL274" s="80"/>
      <c r="BM274" s="80"/>
      <c r="BN274" s="80"/>
      <c r="BO274" s="80"/>
      <c r="BP274" s="80"/>
      <c r="BQ274" s="80"/>
      <c r="BR274" s="80"/>
      <c r="BS274" s="80"/>
      <c r="BT274" s="80"/>
      <c r="BU274" s="80"/>
      <c r="BV274" s="80"/>
      <c r="BW274" s="80"/>
      <c r="BX274" s="80"/>
      <c r="BY274" s="80"/>
      <c r="BZ274" s="80"/>
      <c r="CA274" s="80"/>
      <c r="CB274" s="80"/>
      <c r="CC274" s="80"/>
      <c r="CD274" s="80"/>
      <c r="CE274" s="80"/>
      <c r="CF274" s="80"/>
      <c r="CG274" s="80"/>
      <c r="CH274" s="80"/>
      <c r="CI274" s="80"/>
      <c r="CJ274" s="80"/>
      <c r="CK274" s="80"/>
      <c r="CL274" s="80"/>
      <c r="CM274" s="80"/>
      <c r="CN274" s="80"/>
      <c r="CO274" s="80"/>
      <c r="CP274" s="80"/>
      <c r="CQ274" s="80"/>
      <c r="CR274" s="80"/>
      <c r="CS274" s="80"/>
      <c r="CT274" s="80"/>
      <c r="CU274" s="80"/>
      <c r="CV274" s="80"/>
      <c r="CW274" s="80"/>
      <c r="CX274" s="80"/>
      <c r="CY274" s="80"/>
      <c r="CZ274" s="80"/>
      <c r="DA274" s="80"/>
      <c r="DB274" s="80"/>
      <c r="DC274" s="80"/>
      <c r="DD274" s="80"/>
      <c r="DE274" s="80"/>
      <c r="DF274" s="80"/>
      <c r="DG274" s="80"/>
      <c r="DH274" s="80"/>
      <c r="DI274" s="80"/>
      <c r="DJ274" s="80"/>
      <c r="DK274" s="80"/>
      <c r="DL274" s="80"/>
      <c r="DM274" s="80"/>
      <c r="DN274" s="80"/>
      <c r="DO274" s="80"/>
      <c r="DP274" s="80"/>
      <c r="DQ274" s="80"/>
      <c r="DR274" s="80"/>
      <c r="DS274" s="80"/>
      <c r="DT274" s="80"/>
    </row>
    <row r="275" ht="12.75" customHeight="1">
      <c r="A275" s="80"/>
      <c r="B275" s="80"/>
      <c r="C275" s="80"/>
      <c r="D275" s="80"/>
      <c r="E275" s="80"/>
      <c r="F275" s="80"/>
      <c r="G275" s="80"/>
      <c r="H275" s="80"/>
      <c r="I275" s="80"/>
      <c r="J275" s="80"/>
      <c r="K275" s="80"/>
      <c r="L275" s="80"/>
      <c r="M275" s="80"/>
      <c r="N275" s="80"/>
      <c r="O275" s="80"/>
      <c r="P275" s="80"/>
      <c r="Q275" s="80"/>
      <c r="R275" s="80"/>
      <c r="S275" s="80"/>
      <c r="T275" s="80"/>
      <c r="U275" s="80"/>
      <c r="V275" s="80"/>
      <c r="W275" s="80"/>
      <c r="X275" s="80"/>
      <c r="Y275" s="80"/>
      <c r="Z275" s="80"/>
      <c r="AA275" s="80"/>
      <c r="AB275" s="80"/>
      <c r="AC275" s="80"/>
      <c r="AD275" s="80"/>
      <c r="AE275" s="80"/>
      <c r="AF275" s="80"/>
      <c r="AG275" s="80"/>
      <c r="AH275" s="80"/>
      <c r="AI275" s="80"/>
      <c r="AJ275" s="80"/>
      <c r="AK275" s="80"/>
      <c r="AL275" s="80"/>
      <c r="AM275" s="80"/>
      <c r="AN275" s="80"/>
      <c r="AO275" s="80"/>
      <c r="AP275" s="80"/>
      <c r="AQ275" s="80"/>
      <c r="AR275" s="80"/>
      <c r="AS275" s="80"/>
      <c r="AT275" s="80"/>
      <c r="AU275" s="80"/>
      <c r="AV275" s="80"/>
      <c r="AW275" s="80"/>
      <c r="AX275" s="80"/>
      <c r="AY275" s="80"/>
      <c r="AZ275" s="80"/>
      <c r="BA275" s="80"/>
      <c r="BB275" s="80"/>
      <c r="BC275" s="80"/>
      <c r="BD275" s="80"/>
      <c r="BE275" s="80"/>
      <c r="BF275" s="80"/>
      <c r="BG275" s="80"/>
      <c r="BH275" s="80"/>
      <c r="BI275" s="80"/>
      <c r="BJ275" s="80"/>
      <c r="BK275" s="80"/>
      <c r="BL275" s="80"/>
      <c r="BM275" s="80"/>
      <c r="BN275" s="80"/>
      <c r="BO275" s="80"/>
      <c r="BP275" s="80"/>
      <c r="BQ275" s="80"/>
      <c r="BR275" s="80"/>
      <c r="BS275" s="80"/>
      <c r="BT275" s="80"/>
      <c r="BU275" s="80"/>
      <c r="BV275" s="80"/>
      <c r="BW275" s="80"/>
      <c r="BX275" s="80"/>
      <c r="BY275" s="80"/>
      <c r="BZ275" s="80"/>
      <c r="CA275" s="80"/>
      <c r="CB275" s="80"/>
      <c r="CC275" s="80"/>
      <c r="CD275" s="80"/>
      <c r="CE275" s="80"/>
      <c r="CF275" s="80"/>
      <c r="CG275" s="80"/>
      <c r="CH275" s="80"/>
      <c r="CI275" s="80"/>
      <c r="CJ275" s="80"/>
      <c r="CK275" s="80"/>
      <c r="CL275" s="80"/>
      <c r="CM275" s="80"/>
      <c r="CN275" s="80"/>
      <c r="CO275" s="80"/>
      <c r="CP275" s="80"/>
      <c r="CQ275" s="80"/>
      <c r="CR275" s="80"/>
      <c r="CS275" s="80"/>
      <c r="CT275" s="80"/>
      <c r="CU275" s="80"/>
      <c r="CV275" s="80"/>
      <c r="CW275" s="80"/>
      <c r="CX275" s="80"/>
      <c r="CY275" s="80"/>
      <c r="CZ275" s="80"/>
      <c r="DA275" s="80"/>
      <c r="DB275" s="80"/>
      <c r="DC275" s="80"/>
      <c r="DD275" s="80"/>
      <c r="DE275" s="80"/>
      <c r="DF275" s="80"/>
      <c r="DG275" s="80"/>
      <c r="DH275" s="80"/>
      <c r="DI275" s="80"/>
      <c r="DJ275" s="80"/>
      <c r="DK275" s="80"/>
      <c r="DL275" s="80"/>
      <c r="DM275" s="80"/>
      <c r="DN275" s="80"/>
      <c r="DO275" s="80"/>
      <c r="DP275" s="80"/>
      <c r="DQ275" s="80"/>
      <c r="DR275" s="80"/>
      <c r="DS275" s="80"/>
      <c r="DT275" s="80"/>
    </row>
    <row r="276" ht="12.75" customHeight="1">
      <c r="A276" s="80"/>
      <c r="B276" s="80"/>
      <c r="C276" s="80"/>
      <c r="D276" s="80"/>
      <c r="E276" s="80"/>
      <c r="F276" s="80"/>
      <c r="G276" s="80"/>
      <c r="H276" s="80"/>
      <c r="I276" s="80"/>
      <c r="J276" s="80"/>
      <c r="K276" s="80"/>
      <c r="L276" s="80"/>
      <c r="M276" s="80"/>
      <c r="N276" s="80"/>
      <c r="O276" s="80"/>
      <c r="P276" s="80"/>
      <c r="Q276" s="80"/>
      <c r="R276" s="80"/>
      <c r="S276" s="80"/>
      <c r="T276" s="80"/>
      <c r="U276" s="80"/>
      <c r="V276" s="80"/>
      <c r="W276" s="80"/>
      <c r="X276" s="80"/>
      <c r="Y276" s="80"/>
      <c r="Z276" s="80"/>
      <c r="AA276" s="80"/>
      <c r="AB276" s="80"/>
      <c r="AC276" s="80"/>
      <c r="AD276" s="80"/>
      <c r="AE276" s="80"/>
      <c r="AF276" s="80"/>
      <c r="AG276" s="80"/>
      <c r="AH276" s="80"/>
      <c r="AI276" s="80"/>
      <c r="AJ276" s="80"/>
      <c r="AK276" s="80"/>
      <c r="AL276" s="80"/>
      <c r="AM276" s="80"/>
      <c r="AN276" s="80"/>
      <c r="AO276" s="80"/>
      <c r="AP276" s="80"/>
      <c r="AQ276" s="80"/>
      <c r="AR276" s="80"/>
      <c r="AS276" s="80"/>
      <c r="AT276" s="80"/>
      <c r="AU276" s="80"/>
      <c r="AV276" s="80"/>
      <c r="AW276" s="80"/>
      <c r="AX276" s="80"/>
      <c r="AY276" s="80"/>
      <c r="AZ276" s="80"/>
      <c r="BA276" s="80"/>
      <c r="BB276" s="80"/>
      <c r="BC276" s="80"/>
      <c r="BD276" s="80"/>
      <c r="BE276" s="80"/>
      <c r="BF276" s="80"/>
      <c r="BG276" s="80"/>
      <c r="BH276" s="80"/>
      <c r="BI276" s="80"/>
      <c r="BJ276" s="80"/>
      <c r="BK276" s="80"/>
      <c r="BL276" s="80"/>
      <c r="BM276" s="80"/>
      <c r="BN276" s="80"/>
      <c r="BO276" s="80"/>
      <c r="BP276" s="80"/>
      <c r="BQ276" s="80"/>
      <c r="BR276" s="80"/>
      <c r="BS276" s="80"/>
      <c r="BT276" s="80"/>
      <c r="BU276" s="80"/>
      <c r="BV276" s="80"/>
      <c r="BW276" s="80"/>
      <c r="BX276" s="80"/>
      <c r="BY276" s="80"/>
      <c r="BZ276" s="80"/>
      <c r="CA276" s="80"/>
      <c r="CB276" s="80"/>
      <c r="CC276" s="80"/>
      <c r="CD276" s="80"/>
      <c r="CE276" s="80"/>
      <c r="CF276" s="80"/>
      <c r="CG276" s="80"/>
      <c r="CH276" s="80"/>
      <c r="CI276" s="80"/>
      <c r="CJ276" s="80"/>
      <c r="CK276" s="80"/>
      <c r="CL276" s="80"/>
      <c r="CM276" s="80"/>
      <c r="CN276" s="80"/>
      <c r="CO276" s="80"/>
      <c r="CP276" s="80"/>
      <c r="CQ276" s="80"/>
      <c r="CR276" s="80"/>
      <c r="CS276" s="80"/>
      <c r="CT276" s="80"/>
      <c r="CU276" s="80"/>
      <c r="CV276" s="80"/>
      <c r="CW276" s="80"/>
      <c r="CX276" s="80"/>
      <c r="CY276" s="80"/>
      <c r="CZ276" s="80"/>
      <c r="DA276" s="80"/>
      <c r="DB276" s="80"/>
      <c r="DC276" s="80"/>
      <c r="DD276" s="80"/>
      <c r="DE276" s="80"/>
      <c r="DF276" s="80"/>
      <c r="DG276" s="80"/>
      <c r="DH276" s="80"/>
      <c r="DI276" s="80"/>
      <c r="DJ276" s="80"/>
      <c r="DK276" s="80"/>
      <c r="DL276" s="80"/>
      <c r="DM276" s="80"/>
      <c r="DN276" s="80"/>
      <c r="DO276" s="80"/>
      <c r="DP276" s="80"/>
      <c r="DQ276" s="80"/>
      <c r="DR276" s="80"/>
      <c r="DS276" s="80"/>
      <c r="DT276" s="80"/>
    </row>
    <row r="277" ht="12.75" customHeight="1">
      <c r="A277" s="80"/>
      <c r="B277" s="80"/>
      <c r="C277" s="80"/>
      <c r="D277" s="80"/>
      <c r="E277" s="80"/>
      <c r="F277" s="80"/>
      <c r="G277" s="80"/>
      <c r="H277" s="80"/>
      <c r="I277" s="80"/>
      <c r="J277" s="80"/>
      <c r="K277" s="80"/>
      <c r="L277" s="80"/>
      <c r="M277" s="80"/>
      <c r="N277" s="80"/>
      <c r="O277" s="80"/>
      <c r="P277" s="80"/>
      <c r="Q277" s="80"/>
      <c r="R277" s="80"/>
      <c r="S277" s="80"/>
      <c r="T277" s="80"/>
      <c r="U277" s="80"/>
      <c r="V277" s="80"/>
      <c r="W277" s="80"/>
      <c r="X277" s="80"/>
      <c r="Y277" s="80"/>
      <c r="Z277" s="80"/>
      <c r="AA277" s="80"/>
      <c r="AB277" s="80"/>
      <c r="AC277" s="80"/>
      <c r="AD277" s="80"/>
      <c r="AE277" s="80"/>
      <c r="AF277" s="80"/>
      <c r="AG277" s="80"/>
      <c r="AH277" s="80"/>
      <c r="AI277" s="80"/>
      <c r="AJ277" s="80"/>
      <c r="AK277" s="80"/>
      <c r="AL277" s="80"/>
      <c r="AM277" s="80"/>
      <c r="AN277" s="80"/>
      <c r="AO277" s="80"/>
      <c r="AP277" s="80"/>
      <c r="AQ277" s="80"/>
      <c r="AR277" s="80"/>
      <c r="AS277" s="80"/>
      <c r="AT277" s="80"/>
      <c r="AU277" s="80"/>
      <c r="AV277" s="80"/>
      <c r="AW277" s="80"/>
      <c r="AX277" s="80"/>
      <c r="AY277" s="80"/>
      <c r="AZ277" s="80"/>
      <c r="BA277" s="80"/>
      <c r="BB277" s="80"/>
      <c r="BC277" s="80"/>
      <c r="BD277" s="80"/>
      <c r="BE277" s="80"/>
      <c r="BF277" s="80"/>
      <c r="BG277" s="80"/>
      <c r="BH277" s="80"/>
      <c r="BI277" s="80"/>
      <c r="BJ277" s="80"/>
      <c r="BK277" s="80"/>
      <c r="BL277" s="80"/>
      <c r="BM277" s="80"/>
      <c r="BN277" s="80"/>
      <c r="BO277" s="80"/>
      <c r="BP277" s="80"/>
      <c r="BQ277" s="80"/>
      <c r="BR277" s="80"/>
      <c r="BS277" s="80"/>
      <c r="BT277" s="80"/>
      <c r="BU277" s="80"/>
      <c r="BV277" s="80"/>
      <c r="BW277" s="80"/>
      <c r="BX277" s="80"/>
      <c r="BY277" s="80"/>
      <c r="BZ277" s="80"/>
      <c r="CA277" s="80"/>
      <c r="CB277" s="80"/>
      <c r="CC277" s="80"/>
      <c r="CD277" s="80"/>
      <c r="CE277" s="80"/>
      <c r="CF277" s="80"/>
      <c r="CG277" s="80"/>
      <c r="CH277" s="80"/>
      <c r="CI277" s="80"/>
      <c r="CJ277" s="80"/>
      <c r="CK277" s="80"/>
      <c r="CL277" s="80"/>
      <c r="CM277" s="80"/>
      <c r="CN277" s="80"/>
      <c r="CO277" s="80"/>
      <c r="CP277" s="80"/>
      <c r="CQ277" s="80"/>
      <c r="CR277" s="80"/>
      <c r="CS277" s="80"/>
      <c r="CT277" s="80"/>
      <c r="CU277" s="80"/>
      <c r="CV277" s="80"/>
      <c r="CW277" s="80"/>
      <c r="CX277" s="80"/>
      <c r="CY277" s="80"/>
      <c r="CZ277" s="80"/>
      <c r="DA277" s="80"/>
      <c r="DB277" s="80"/>
      <c r="DC277" s="80"/>
      <c r="DD277" s="80"/>
      <c r="DE277" s="80"/>
      <c r="DF277" s="80"/>
      <c r="DG277" s="80"/>
      <c r="DH277" s="80"/>
      <c r="DI277" s="80"/>
      <c r="DJ277" s="80"/>
      <c r="DK277" s="80"/>
      <c r="DL277" s="80"/>
      <c r="DM277" s="80"/>
      <c r="DN277" s="80"/>
      <c r="DO277" s="80"/>
      <c r="DP277" s="80"/>
      <c r="DQ277" s="80"/>
      <c r="DR277" s="80"/>
      <c r="DS277" s="80"/>
      <c r="DT277" s="80"/>
    </row>
    <row r="278" ht="12.75" customHeight="1">
      <c r="A278" s="80"/>
      <c r="B278" s="80"/>
      <c r="C278" s="80"/>
      <c r="D278" s="80"/>
      <c r="E278" s="80"/>
      <c r="F278" s="80"/>
      <c r="G278" s="80"/>
      <c r="H278" s="80"/>
      <c r="I278" s="80"/>
      <c r="J278" s="80"/>
      <c r="K278" s="80"/>
      <c r="L278" s="80"/>
      <c r="M278" s="80"/>
      <c r="N278" s="80"/>
      <c r="O278" s="80"/>
      <c r="P278" s="80"/>
      <c r="Q278" s="80"/>
      <c r="R278" s="80"/>
      <c r="S278" s="80"/>
      <c r="T278" s="80"/>
      <c r="U278" s="80"/>
      <c r="V278" s="80"/>
      <c r="W278" s="80"/>
      <c r="X278" s="80"/>
      <c r="Y278" s="80"/>
      <c r="Z278" s="80"/>
      <c r="AA278" s="80"/>
      <c r="AB278" s="80"/>
      <c r="AC278" s="80"/>
      <c r="AD278" s="80"/>
      <c r="AE278" s="80"/>
      <c r="AF278" s="80"/>
      <c r="AG278" s="80"/>
      <c r="AH278" s="80"/>
      <c r="AI278" s="80"/>
      <c r="AJ278" s="80"/>
      <c r="AK278" s="80"/>
      <c r="AL278" s="80"/>
      <c r="AM278" s="80"/>
      <c r="AN278" s="80"/>
      <c r="AO278" s="80"/>
      <c r="AP278" s="80"/>
      <c r="AQ278" s="80"/>
      <c r="AR278" s="80"/>
      <c r="AS278" s="80"/>
      <c r="AT278" s="80"/>
      <c r="AU278" s="80"/>
      <c r="AV278" s="80"/>
      <c r="AW278" s="80"/>
      <c r="AX278" s="80"/>
      <c r="AY278" s="80"/>
      <c r="AZ278" s="80"/>
      <c r="BA278" s="80"/>
      <c r="BB278" s="80"/>
      <c r="BC278" s="80"/>
      <c r="BD278" s="80"/>
      <c r="BE278" s="80"/>
      <c r="BF278" s="80"/>
      <c r="BG278" s="80"/>
      <c r="BH278" s="80"/>
      <c r="BI278" s="80"/>
      <c r="BJ278" s="80"/>
      <c r="BK278" s="80"/>
      <c r="BL278" s="80"/>
      <c r="BM278" s="80"/>
      <c r="BN278" s="80"/>
      <c r="BO278" s="80"/>
      <c r="BP278" s="80"/>
      <c r="BQ278" s="80"/>
      <c r="BR278" s="80"/>
      <c r="BS278" s="80"/>
      <c r="BT278" s="80"/>
      <c r="BU278" s="80"/>
      <c r="BV278" s="80"/>
      <c r="BW278" s="80"/>
      <c r="BX278" s="80"/>
      <c r="BY278" s="80"/>
      <c r="BZ278" s="80"/>
      <c r="CA278" s="80"/>
      <c r="CB278" s="80"/>
      <c r="CC278" s="80"/>
      <c r="CD278" s="80"/>
      <c r="CE278" s="80"/>
      <c r="CF278" s="80"/>
      <c r="CG278" s="80"/>
      <c r="CH278" s="80"/>
      <c r="CI278" s="80"/>
      <c r="CJ278" s="80"/>
      <c r="CK278" s="80"/>
      <c r="CL278" s="80"/>
      <c r="CM278" s="80"/>
      <c r="CN278" s="80"/>
      <c r="CO278" s="80"/>
      <c r="CP278" s="80"/>
      <c r="CQ278" s="80"/>
      <c r="CR278" s="80"/>
      <c r="CS278" s="80"/>
      <c r="CT278" s="80"/>
      <c r="CU278" s="80"/>
      <c r="CV278" s="80"/>
      <c r="CW278" s="80"/>
      <c r="CX278" s="80"/>
      <c r="CY278" s="80"/>
      <c r="CZ278" s="80"/>
      <c r="DA278" s="80"/>
      <c r="DB278" s="80"/>
      <c r="DC278" s="80"/>
      <c r="DD278" s="80"/>
      <c r="DE278" s="80"/>
      <c r="DF278" s="80"/>
      <c r="DG278" s="80"/>
      <c r="DH278" s="80"/>
      <c r="DI278" s="80"/>
      <c r="DJ278" s="80"/>
      <c r="DK278" s="80"/>
      <c r="DL278" s="80"/>
      <c r="DM278" s="80"/>
      <c r="DN278" s="80"/>
      <c r="DO278" s="80"/>
      <c r="DP278" s="80"/>
      <c r="DQ278" s="80"/>
      <c r="DR278" s="80"/>
      <c r="DS278" s="80"/>
      <c r="DT278" s="80"/>
    </row>
    <row r="279" ht="12.75" customHeight="1">
      <c r="A279" s="80"/>
      <c r="B279" s="80"/>
      <c r="C279" s="80"/>
      <c r="D279" s="80"/>
      <c r="E279" s="80"/>
      <c r="F279" s="80"/>
      <c r="G279" s="80"/>
      <c r="H279" s="80"/>
      <c r="I279" s="80"/>
      <c r="J279" s="80"/>
      <c r="K279" s="80"/>
      <c r="L279" s="80"/>
      <c r="M279" s="80"/>
      <c r="N279" s="80"/>
      <c r="O279" s="80"/>
      <c r="P279" s="80"/>
      <c r="Q279" s="80"/>
      <c r="R279" s="80"/>
      <c r="S279" s="80"/>
      <c r="T279" s="80"/>
      <c r="U279" s="80"/>
      <c r="V279" s="80"/>
      <c r="W279" s="80"/>
      <c r="X279" s="80"/>
      <c r="Y279" s="80"/>
      <c r="Z279" s="80"/>
      <c r="AA279" s="80"/>
      <c r="AB279" s="80"/>
      <c r="AC279" s="80"/>
      <c r="AD279" s="80"/>
      <c r="AE279" s="80"/>
      <c r="AF279" s="80"/>
      <c r="AG279" s="80"/>
      <c r="AH279" s="80"/>
      <c r="AI279" s="80"/>
      <c r="AJ279" s="80"/>
      <c r="AK279" s="80"/>
      <c r="AL279" s="80"/>
      <c r="AM279" s="80"/>
      <c r="AN279" s="80"/>
      <c r="AO279" s="80"/>
      <c r="AP279" s="80"/>
      <c r="AQ279" s="80"/>
      <c r="AR279" s="80"/>
      <c r="AS279" s="80"/>
      <c r="AT279" s="80"/>
      <c r="AU279" s="80"/>
      <c r="AV279" s="80"/>
      <c r="AW279" s="80"/>
      <c r="AX279" s="80"/>
      <c r="AY279" s="80"/>
      <c r="AZ279" s="80"/>
      <c r="BA279" s="80"/>
      <c r="BB279" s="80"/>
      <c r="BC279" s="80"/>
      <c r="BD279" s="80"/>
      <c r="BE279" s="80"/>
      <c r="BF279" s="80"/>
      <c r="BG279" s="80"/>
      <c r="BH279" s="80"/>
      <c r="BI279" s="80"/>
      <c r="BJ279" s="80"/>
      <c r="BK279" s="80"/>
      <c r="BL279" s="80"/>
      <c r="BM279" s="80"/>
      <c r="BN279" s="80"/>
      <c r="BO279" s="80"/>
      <c r="BP279" s="80"/>
      <c r="BQ279" s="80"/>
      <c r="BR279" s="80"/>
      <c r="BS279" s="80"/>
      <c r="BT279" s="80"/>
      <c r="BU279" s="80"/>
      <c r="BV279" s="80"/>
      <c r="BW279" s="80"/>
      <c r="BX279" s="80"/>
      <c r="BY279" s="80"/>
      <c r="BZ279" s="80"/>
      <c r="CA279" s="80"/>
      <c r="CB279" s="80"/>
      <c r="CC279" s="80"/>
      <c r="CD279" s="80"/>
      <c r="CE279" s="80"/>
      <c r="CF279" s="80"/>
      <c r="CG279" s="80"/>
      <c r="CH279" s="80"/>
      <c r="CI279" s="80"/>
      <c r="CJ279" s="80"/>
      <c r="CK279" s="80"/>
      <c r="CL279" s="80"/>
      <c r="CM279" s="80"/>
      <c r="CN279" s="80"/>
      <c r="CO279" s="80"/>
      <c r="CP279" s="80"/>
      <c r="CQ279" s="80"/>
      <c r="CR279" s="80"/>
      <c r="CS279" s="80"/>
      <c r="CT279" s="80"/>
      <c r="CU279" s="80"/>
      <c r="CV279" s="80"/>
      <c r="CW279" s="80"/>
      <c r="CX279" s="80"/>
      <c r="CY279" s="80"/>
      <c r="CZ279" s="80"/>
      <c r="DA279" s="80"/>
      <c r="DB279" s="80"/>
      <c r="DC279" s="80"/>
      <c r="DD279" s="80"/>
      <c r="DE279" s="80"/>
      <c r="DF279" s="80"/>
      <c r="DG279" s="80"/>
      <c r="DH279" s="80"/>
      <c r="DI279" s="80"/>
      <c r="DJ279" s="80"/>
      <c r="DK279" s="80"/>
      <c r="DL279" s="80"/>
      <c r="DM279" s="80"/>
      <c r="DN279" s="80"/>
      <c r="DO279" s="80"/>
      <c r="DP279" s="80"/>
      <c r="DQ279" s="80"/>
      <c r="DR279" s="80"/>
      <c r="DS279" s="80"/>
      <c r="DT279" s="80"/>
    </row>
    <row r="280" ht="12.75" customHeight="1">
      <c r="A280" s="80"/>
      <c r="B280" s="80"/>
      <c r="C280" s="80"/>
      <c r="D280" s="80"/>
      <c r="E280" s="80"/>
      <c r="F280" s="80"/>
      <c r="G280" s="80"/>
      <c r="H280" s="80"/>
      <c r="I280" s="80"/>
      <c r="J280" s="80"/>
      <c r="K280" s="80"/>
      <c r="L280" s="80"/>
      <c r="M280" s="80"/>
      <c r="N280" s="80"/>
      <c r="O280" s="80"/>
      <c r="P280" s="80"/>
      <c r="Q280" s="80"/>
      <c r="R280" s="80"/>
      <c r="S280" s="80"/>
      <c r="T280" s="80"/>
      <c r="U280" s="80"/>
      <c r="V280" s="80"/>
      <c r="W280" s="80"/>
      <c r="X280" s="80"/>
      <c r="Y280" s="80"/>
      <c r="Z280" s="80"/>
      <c r="AA280" s="80"/>
      <c r="AB280" s="80"/>
      <c r="AC280" s="80"/>
      <c r="AD280" s="80"/>
      <c r="AE280" s="80"/>
      <c r="AF280" s="80"/>
      <c r="AG280" s="80"/>
      <c r="AH280" s="80"/>
      <c r="AI280" s="80"/>
      <c r="AJ280" s="80"/>
      <c r="AK280" s="80"/>
      <c r="AL280" s="80"/>
      <c r="AM280" s="80"/>
      <c r="AN280" s="80"/>
      <c r="AO280" s="80"/>
      <c r="AP280" s="80"/>
      <c r="AQ280" s="80"/>
      <c r="AR280" s="80"/>
      <c r="AS280" s="80"/>
      <c r="AT280" s="80"/>
      <c r="AU280" s="80"/>
      <c r="AV280" s="80"/>
      <c r="AW280" s="80"/>
      <c r="AX280" s="80"/>
      <c r="AY280" s="80"/>
      <c r="AZ280" s="80"/>
      <c r="BA280" s="80"/>
      <c r="BB280" s="80"/>
      <c r="BC280" s="80"/>
      <c r="BD280" s="80"/>
      <c r="BE280" s="80"/>
      <c r="BF280" s="80"/>
      <c r="BG280" s="80"/>
      <c r="BH280" s="80"/>
      <c r="BI280" s="80"/>
      <c r="BJ280" s="80"/>
      <c r="BK280" s="80"/>
      <c r="BL280" s="80"/>
      <c r="BM280" s="80"/>
      <c r="BN280" s="80"/>
      <c r="BO280" s="80"/>
      <c r="BP280" s="80"/>
      <c r="BQ280" s="80"/>
      <c r="BR280" s="80"/>
      <c r="BS280" s="80"/>
      <c r="BT280" s="80"/>
      <c r="BU280" s="80"/>
      <c r="BV280" s="80"/>
      <c r="BW280" s="80"/>
      <c r="BX280" s="80"/>
      <c r="BY280" s="80"/>
      <c r="BZ280" s="80"/>
      <c r="CA280" s="80"/>
      <c r="CB280" s="80"/>
      <c r="CC280" s="80"/>
      <c r="CD280" s="80"/>
      <c r="CE280" s="80"/>
      <c r="CF280" s="80"/>
      <c r="CG280" s="80"/>
      <c r="CH280" s="80"/>
      <c r="CI280" s="80"/>
      <c r="CJ280" s="80"/>
      <c r="CK280" s="80"/>
      <c r="CL280" s="80"/>
      <c r="CM280" s="80"/>
      <c r="CN280" s="80"/>
      <c r="CO280" s="80"/>
      <c r="CP280" s="80"/>
      <c r="CQ280" s="80"/>
      <c r="CR280" s="80"/>
      <c r="CS280" s="80"/>
      <c r="CT280" s="80"/>
      <c r="CU280" s="80"/>
      <c r="CV280" s="80"/>
      <c r="CW280" s="80"/>
      <c r="CX280" s="80"/>
      <c r="CY280" s="80"/>
      <c r="CZ280" s="80"/>
      <c r="DA280" s="80"/>
      <c r="DB280" s="80"/>
      <c r="DC280" s="80"/>
      <c r="DD280" s="80"/>
      <c r="DE280" s="80"/>
      <c r="DF280" s="80"/>
      <c r="DG280" s="80"/>
      <c r="DH280" s="80"/>
      <c r="DI280" s="80"/>
      <c r="DJ280" s="80"/>
      <c r="DK280" s="80"/>
      <c r="DL280" s="80"/>
      <c r="DM280" s="80"/>
      <c r="DN280" s="80"/>
      <c r="DO280" s="80"/>
      <c r="DP280" s="80"/>
      <c r="DQ280" s="80"/>
      <c r="DR280" s="80"/>
      <c r="DS280" s="80"/>
      <c r="DT280" s="80"/>
    </row>
    <row r="281" ht="12.75" customHeight="1">
      <c r="A281" s="80"/>
      <c r="B281" s="80"/>
      <c r="C281" s="80"/>
      <c r="D281" s="80"/>
      <c r="E281" s="80"/>
      <c r="F281" s="80"/>
      <c r="G281" s="80"/>
      <c r="H281" s="80"/>
      <c r="I281" s="80"/>
      <c r="J281" s="80"/>
      <c r="K281" s="80"/>
      <c r="L281" s="80"/>
      <c r="M281" s="80"/>
      <c r="N281" s="80"/>
      <c r="O281" s="80"/>
      <c r="P281" s="80"/>
      <c r="Q281" s="80"/>
      <c r="R281" s="80"/>
      <c r="S281" s="80"/>
      <c r="T281" s="80"/>
      <c r="U281" s="80"/>
      <c r="V281" s="80"/>
      <c r="W281" s="80"/>
      <c r="X281" s="80"/>
      <c r="Y281" s="80"/>
      <c r="Z281" s="80"/>
      <c r="AA281" s="80"/>
      <c r="AB281" s="80"/>
      <c r="AC281" s="80"/>
      <c r="AD281" s="80"/>
      <c r="AE281" s="80"/>
      <c r="AF281" s="80"/>
      <c r="AG281" s="80"/>
      <c r="AH281" s="80"/>
      <c r="AI281" s="80"/>
      <c r="AJ281" s="80"/>
      <c r="AK281" s="80"/>
      <c r="AL281" s="80"/>
      <c r="AM281" s="80"/>
      <c r="AN281" s="80"/>
      <c r="AO281" s="80"/>
      <c r="AP281" s="80"/>
      <c r="AQ281" s="80"/>
      <c r="AR281" s="80"/>
      <c r="AS281" s="80"/>
      <c r="AT281" s="80"/>
      <c r="AU281" s="80"/>
      <c r="AV281" s="80"/>
      <c r="AW281" s="80"/>
      <c r="AX281" s="80"/>
      <c r="AY281" s="80"/>
      <c r="AZ281" s="80"/>
      <c r="BA281" s="80"/>
      <c r="BB281" s="80"/>
      <c r="BC281" s="80"/>
      <c r="BD281" s="80"/>
      <c r="BE281" s="80"/>
      <c r="BF281" s="80"/>
      <c r="BG281" s="80"/>
      <c r="BH281" s="80"/>
      <c r="BI281" s="80"/>
      <c r="BJ281" s="80"/>
      <c r="BK281" s="80"/>
      <c r="BL281" s="80"/>
      <c r="BM281" s="80"/>
      <c r="BN281" s="80"/>
      <c r="BO281" s="80"/>
      <c r="BP281" s="80"/>
      <c r="BQ281" s="80"/>
      <c r="BR281" s="80"/>
      <c r="BS281" s="80"/>
      <c r="BT281" s="80"/>
      <c r="BU281" s="80"/>
      <c r="BV281" s="80"/>
      <c r="BW281" s="80"/>
      <c r="BX281" s="80"/>
      <c r="BY281" s="80"/>
      <c r="BZ281" s="80"/>
      <c r="CA281" s="80"/>
      <c r="CB281" s="80"/>
      <c r="CC281" s="80"/>
      <c r="CD281" s="80"/>
      <c r="CE281" s="80"/>
      <c r="CF281" s="80"/>
      <c r="CG281" s="80"/>
      <c r="CH281" s="80"/>
      <c r="CI281" s="80"/>
      <c r="CJ281" s="80"/>
      <c r="CK281" s="80"/>
      <c r="CL281" s="80"/>
      <c r="CM281" s="80"/>
      <c r="CN281" s="80"/>
      <c r="CO281" s="80"/>
      <c r="CP281" s="80"/>
      <c r="CQ281" s="80"/>
      <c r="CR281" s="80"/>
      <c r="CS281" s="80"/>
      <c r="CT281" s="80"/>
      <c r="CU281" s="80"/>
      <c r="CV281" s="80"/>
      <c r="CW281" s="80"/>
      <c r="CX281" s="80"/>
      <c r="CY281" s="80"/>
      <c r="CZ281" s="80"/>
      <c r="DA281" s="80"/>
      <c r="DB281" s="80"/>
      <c r="DC281" s="80"/>
      <c r="DD281" s="80"/>
      <c r="DE281" s="80"/>
      <c r="DF281" s="80"/>
      <c r="DG281" s="80"/>
      <c r="DH281" s="80"/>
      <c r="DI281" s="80"/>
      <c r="DJ281" s="80"/>
      <c r="DK281" s="80"/>
      <c r="DL281" s="80"/>
      <c r="DM281" s="80"/>
      <c r="DN281" s="80"/>
      <c r="DO281" s="80"/>
      <c r="DP281" s="80"/>
      <c r="DQ281" s="80"/>
      <c r="DR281" s="80"/>
      <c r="DS281" s="80"/>
      <c r="DT281" s="80"/>
    </row>
    <row r="282" ht="12.75" customHeight="1">
      <c r="A282" s="80"/>
      <c r="B282" s="80"/>
      <c r="C282" s="80"/>
      <c r="D282" s="80"/>
      <c r="E282" s="80"/>
      <c r="F282" s="80"/>
      <c r="G282" s="80"/>
      <c r="H282" s="80"/>
      <c r="I282" s="80"/>
      <c r="J282" s="80"/>
      <c r="K282" s="80"/>
      <c r="L282" s="80"/>
      <c r="M282" s="80"/>
      <c r="N282" s="80"/>
      <c r="O282" s="80"/>
      <c r="P282" s="80"/>
      <c r="Q282" s="80"/>
      <c r="R282" s="80"/>
      <c r="S282" s="80"/>
      <c r="T282" s="80"/>
      <c r="U282" s="80"/>
      <c r="V282" s="80"/>
      <c r="W282" s="80"/>
      <c r="X282" s="80"/>
      <c r="Y282" s="80"/>
      <c r="Z282" s="80"/>
      <c r="AA282" s="80"/>
      <c r="AB282" s="80"/>
      <c r="AC282" s="80"/>
      <c r="AD282" s="80"/>
      <c r="AE282" s="80"/>
      <c r="AF282" s="80"/>
      <c r="AG282" s="80"/>
      <c r="AH282" s="80"/>
      <c r="AI282" s="80"/>
      <c r="AJ282" s="80"/>
      <c r="AK282" s="80"/>
      <c r="AL282" s="80"/>
      <c r="AM282" s="80"/>
      <c r="AN282" s="80"/>
      <c r="AO282" s="80"/>
      <c r="AP282" s="80"/>
      <c r="AQ282" s="80"/>
      <c r="AR282" s="80"/>
      <c r="AS282" s="80"/>
      <c r="AT282" s="80"/>
      <c r="AU282" s="80"/>
      <c r="AV282" s="80"/>
      <c r="AW282" s="80"/>
      <c r="AX282" s="80"/>
      <c r="AY282" s="80"/>
      <c r="AZ282" s="80"/>
      <c r="BA282" s="80"/>
      <c r="BB282" s="80"/>
      <c r="BC282" s="80"/>
      <c r="BD282" s="80"/>
      <c r="BE282" s="80"/>
      <c r="BF282" s="80"/>
      <c r="BG282" s="80"/>
      <c r="BH282" s="80"/>
      <c r="BI282" s="80"/>
      <c r="BJ282" s="80"/>
      <c r="BK282" s="80"/>
      <c r="BL282" s="80"/>
      <c r="BM282" s="80"/>
      <c r="BN282" s="80"/>
      <c r="BO282" s="80"/>
      <c r="BP282" s="80"/>
      <c r="BQ282" s="80"/>
      <c r="BR282" s="80"/>
      <c r="BS282" s="80"/>
      <c r="BT282" s="80"/>
      <c r="BU282" s="80"/>
      <c r="BV282" s="80"/>
      <c r="BW282" s="80"/>
      <c r="BX282" s="80"/>
      <c r="BY282" s="80"/>
      <c r="BZ282" s="80"/>
      <c r="CA282" s="80"/>
      <c r="CB282" s="80"/>
      <c r="CC282" s="80"/>
      <c r="CD282" s="80"/>
      <c r="CE282" s="80"/>
      <c r="CF282" s="80"/>
      <c r="CG282" s="80"/>
      <c r="CH282" s="80"/>
      <c r="CI282" s="80"/>
      <c r="CJ282" s="80"/>
      <c r="CK282" s="80"/>
      <c r="CL282" s="80"/>
      <c r="CM282" s="80"/>
      <c r="CN282" s="80"/>
      <c r="CO282" s="80"/>
      <c r="CP282" s="80"/>
      <c r="CQ282" s="80"/>
      <c r="CR282" s="80"/>
      <c r="CS282" s="80"/>
      <c r="CT282" s="80"/>
      <c r="CU282" s="80"/>
      <c r="CV282" s="80"/>
      <c r="CW282" s="80"/>
      <c r="CX282" s="80"/>
      <c r="CY282" s="80"/>
      <c r="CZ282" s="80"/>
      <c r="DA282" s="80"/>
      <c r="DB282" s="80"/>
      <c r="DC282" s="80"/>
      <c r="DD282" s="80"/>
      <c r="DE282" s="80"/>
      <c r="DF282" s="80"/>
      <c r="DG282" s="80"/>
      <c r="DH282" s="80"/>
      <c r="DI282" s="80"/>
      <c r="DJ282" s="80"/>
      <c r="DK282" s="80"/>
      <c r="DL282" s="80"/>
      <c r="DM282" s="80"/>
      <c r="DN282" s="80"/>
      <c r="DO282" s="80"/>
      <c r="DP282" s="80"/>
      <c r="DQ282" s="80"/>
      <c r="DR282" s="80"/>
      <c r="DS282" s="80"/>
      <c r="DT282" s="80"/>
    </row>
    <row r="283" ht="12.75" customHeight="1">
      <c r="A283" s="80"/>
      <c r="B283" s="80"/>
      <c r="C283" s="80"/>
      <c r="D283" s="80"/>
      <c r="E283" s="80"/>
      <c r="F283" s="80"/>
      <c r="G283" s="80"/>
      <c r="H283" s="80"/>
      <c r="I283" s="80"/>
      <c r="J283" s="80"/>
      <c r="K283" s="80"/>
      <c r="L283" s="80"/>
      <c r="M283" s="80"/>
      <c r="N283" s="80"/>
      <c r="O283" s="80"/>
      <c r="P283" s="80"/>
      <c r="Q283" s="80"/>
      <c r="R283" s="80"/>
      <c r="S283" s="80"/>
      <c r="T283" s="80"/>
      <c r="U283" s="80"/>
      <c r="V283" s="80"/>
      <c r="W283" s="80"/>
      <c r="X283" s="80"/>
      <c r="Y283" s="80"/>
      <c r="Z283" s="80"/>
      <c r="AA283" s="80"/>
      <c r="AB283" s="80"/>
      <c r="AC283" s="80"/>
      <c r="AD283" s="80"/>
      <c r="AE283" s="80"/>
      <c r="AF283" s="80"/>
      <c r="AG283" s="80"/>
      <c r="AH283" s="80"/>
      <c r="AI283" s="80"/>
      <c r="AJ283" s="80"/>
      <c r="AK283" s="80"/>
      <c r="AL283" s="80"/>
      <c r="AM283" s="80"/>
      <c r="AN283" s="80"/>
      <c r="AO283" s="80"/>
      <c r="AP283" s="80"/>
      <c r="AQ283" s="80"/>
      <c r="AR283" s="80"/>
      <c r="AS283" s="80"/>
      <c r="AT283" s="80"/>
      <c r="AU283" s="80"/>
      <c r="AV283" s="80"/>
      <c r="AW283" s="80"/>
      <c r="AX283" s="80"/>
      <c r="AY283" s="80"/>
      <c r="AZ283" s="80"/>
      <c r="BA283" s="80"/>
      <c r="BB283" s="80"/>
      <c r="BC283" s="80"/>
      <c r="BD283" s="80"/>
      <c r="BE283" s="80"/>
      <c r="BF283" s="80"/>
      <c r="BG283" s="80"/>
      <c r="BH283" s="80"/>
      <c r="BI283" s="80"/>
      <c r="BJ283" s="80"/>
      <c r="BK283" s="80"/>
      <c r="BL283" s="80"/>
      <c r="BM283" s="80"/>
      <c r="BN283" s="80"/>
      <c r="BO283" s="80"/>
      <c r="BP283" s="80"/>
      <c r="BQ283" s="80"/>
      <c r="BR283" s="80"/>
      <c r="BS283" s="80"/>
      <c r="BT283" s="80"/>
      <c r="BU283" s="80"/>
      <c r="BV283" s="80"/>
      <c r="BW283" s="80"/>
      <c r="BX283" s="80"/>
      <c r="BY283" s="80"/>
      <c r="BZ283" s="80"/>
      <c r="CA283" s="80"/>
      <c r="CB283" s="80"/>
      <c r="CC283" s="80"/>
      <c r="CD283" s="80"/>
      <c r="CE283" s="80"/>
      <c r="CF283" s="80"/>
      <c r="CG283" s="80"/>
      <c r="CH283" s="80"/>
      <c r="CI283" s="80"/>
      <c r="CJ283" s="80"/>
      <c r="CK283" s="80"/>
      <c r="CL283" s="80"/>
      <c r="CM283" s="80"/>
      <c r="CN283" s="80"/>
      <c r="CO283" s="80"/>
      <c r="CP283" s="80"/>
      <c r="CQ283" s="80"/>
      <c r="CR283" s="80"/>
      <c r="CS283" s="80"/>
      <c r="CT283" s="80"/>
      <c r="CU283" s="80"/>
      <c r="CV283" s="80"/>
      <c r="CW283" s="80"/>
      <c r="CX283" s="80"/>
      <c r="CY283" s="80"/>
      <c r="CZ283" s="80"/>
      <c r="DA283" s="80"/>
      <c r="DB283" s="80"/>
      <c r="DC283" s="80"/>
      <c r="DD283" s="80"/>
      <c r="DE283" s="80"/>
      <c r="DF283" s="80"/>
      <c r="DG283" s="80"/>
      <c r="DH283" s="80"/>
      <c r="DI283" s="80"/>
      <c r="DJ283" s="80"/>
      <c r="DK283" s="80"/>
      <c r="DL283" s="80"/>
      <c r="DM283" s="80"/>
      <c r="DN283" s="80"/>
      <c r="DO283" s="80"/>
      <c r="DP283" s="80"/>
      <c r="DQ283" s="80"/>
      <c r="DR283" s="80"/>
      <c r="DS283" s="80"/>
      <c r="DT283" s="80"/>
    </row>
    <row r="284" ht="12.75" customHeight="1">
      <c r="A284" s="80"/>
      <c r="B284" s="80"/>
      <c r="C284" s="80"/>
      <c r="D284" s="80"/>
      <c r="E284" s="80"/>
      <c r="F284" s="80"/>
      <c r="G284" s="80"/>
      <c r="H284" s="80"/>
      <c r="I284" s="80"/>
      <c r="J284" s="80"/>
      <c r="K284" s="80"/>
      <c r="L284" s="80"/>
      <c r="M284" s="80"/>
      <c r="N284" s="80"/>
      <c r="O284" s="80"/>
      <c r="P284" s="80"/>
      <c r="Q284" s="80"/>
      <c r="R284" s="80"/>
      <c r="S284" s="80"/>
      <c r="T284" s="80"/>
      <c r="U284" s="80"/>
      <c r="V284" s="80"/>
      <c r="W284" s="80"/>
      <c r="X284" s="80"/>
      <c r="Y284" s="80"/>
      <c r="Z284" s="80"/>
      <c r="AA284" s="80"/>
      <c r="AB284" s="80"/>
      <c r="AC284" s="80"/>
      <c r="AD284" s="80"/>
      <c r="AE284" s="80"/>
      <c r="AF284" s="80"/>
      <c r="AG284" s="80"/>
      <c r="AH284" s="80"/>
      <c r="AI284" s="80"/>
      <c r="AJ284" s="80"/>
      <c r="AK284" s="80"/>
      <c r="AL284" s="80"/>
      <c r="AM284" s="80"/>
      <c r="AN284" s="80"/>
      <c r="AO284" s="80"/>
      <c r="AP284" s="80"/>
      <c r="AQ284" s="80"/>
      <c r="AR284" s="80"/>
      <c r="AS284" s="80"/>
      <c r="AT284" s="80"/>
      <c r="AU284" s="80"/>
      <c r="AV284" s="80"/>
      <c r="AW284" s="80"/>
      <c r="AX284" s="80"/>
      <c r="AY284" s="80"/>
      <c r="AZ284" s="80"/>
      <c r="BA284" s="80"/>
      <c r="BB284" s="80"/>
      <c r="BC284" s="80"/>
      <c r="BD284" s="80"/>
      <c r="BE284" s="80"/>
      <c r="BF284" s="80"/>
      <c r="BG284" s="80"/>
      <c r="BH284" s="80"/>
      <c r="BI284" s="80"/>
      <c r="BJ284" s="80"/>
      <c r="BK284" s="80"/>
      <c r="BL284" s="80"/>
      <c r="BM284" s="80"/>
      <c r="BN284" s="80"/>
      <c r="BO284" s="80"/>
      <c r="BP284" s="80"/>
      <c r="BQ284" s="80"/>
      <c r="BR284" s="80"/>
      <c r="BS284" s="80"/>
      <c r="BT284" s="80"/>
      <c r="BU284" s="80"/>
      <c r="BV284" s="80"/>
      <c r="BW284" s="80"/>
      <c r="BX284" s="80"/>
      <c r="BY284" s="80"/>
      <c r="BZ284" s="80"/>
      <c r="CA284" s="80"/>
      <c r="CB284" s="80"/>
      <c r="CC284" s="80"/>
      <c r="CD284" s="80"/>
      <c r="CE284" s="80"/>
      <c r="CF284" s="80"/>
      <c r="CG284" s="80"/>
      <c r="CH284" s="80"/>
      <c r="CI284" s="80"/>
      <c r="CJ284" s="80"/>
      <c r="CK284" s="80"/>
      <c r="CL284" s="80"/>
      <c r="CM284" s="80"/>
      <c r="CN284" s="80"/>
      <c r="CO284" s="80"/>
      <c r="CP284" s="80"/>
      <c r="CQ284" s="80"/>
      <c r="CR284" s="80"/>
      <c r="CS284" s="80"/>
      <c r="CT284" s="80"/>
      <c r="CU284" s="80"/>
      <c r="CV284" s="80"/>
      <c r="CW284" s="80"/>
      <c r="CX284" s="80"/>
      <c r="CY284" s="80"/>
      <c r="CZ284" s="80"/>
      <c r="DA284" s="80"/>
      <c r="DB284" s="80"/>
      <c r="DC284" s="80"/>
      <c r="DD284" s="80"/>
      <c r="DE284" s="80"/>
      <c r="DF284" s="80"/>
      <c r="DG284" s="80"/>
      <c r="DH284" s="80"/>
      <c r="DI284" s="80"/>
      <c r="DJ284" s="80"/>
      <c r="DK284" s="80"/>
      <c r="DL284" s="80"/>
      <c r="DM284" s="80"/>
      <c r="DN284" s="80"/>
      <c r="DO284" s="80"/>
      <c r="DP284" s="80"/>
      <c r="DQ284" s="80"/>
      <c r="DR284" s="80"/>
      <c r="DS284" s="80"/>
      <c r="DT284" s="80"/>
    </row>
    <row r="285" ht="12.75" customHeight="1">
      <c r="A285" s="80"/>
      <c r="B285" s="80"/>
      <c r="C285" s="80"/>
      <c r="D285" s="80"/>
      <c r="E285" s="80"/>
      <c r="F285" s="80"/>
      <c r="G285" s="80"/>
      <c r="H285" s="80"/>
      <c r="I285" s="80"/>
      <c r="J285" s="80"/>
      <c r="K285" s="80"/>
      <c r="L285" s="80"/>
      <c r="M285" s="80"/>
      <c r="N285" s="80"/>
      <c r="O285" s="80"/>
      <c r="P285" s="80"/>
      <c r="Q285" s="80"/>
      <c r="R285" s="80"/>
      <c r="S285" s="80"/>
      <c r="T285" s="80"/>
      <c r="U285" s="80"/>
      <c r="V285" s="80"/>
      <c r="W285" s="80"/>
      <c r="X285" s="80"/>
      <c r="Y285" s="80"/>
      <c r="Z285" s="80"/>
      <c r="AA285" s="80"/>
      <c r="AB285" s="80"/>
      <c r="AC285" s="80"/>
      <c r="AD285" s="80"/>
      <c r="AE285" s="80"/>
      <c r="AF285" s="80"/>
      <c r="AG285" s="80"/>
      <c r="AH285" s="80"/>
      <c r="AI285" s="80"/>
      <c r="AJ285" s="80"/>
      <c r="AK285" s="80"/>
      <c r="AL285" s="80"/>
      <c r="AM285" s="80"/>
      <c r="AN285" s="80"/>
      <c r="AO285" s="80"/>
      <c r="AP285" s="80"/>
      <c r="AQ285" s="80"/>
      <c r="AR285" s="80"/>
      <c r="AS285" s="80"/>
      <c r="AT285" s="80"/>
      <c r="AU285" s="80"/>
      <c r="AV285" s="80"/>
      <c r="AW285" s="80"/>
      <c r="AX285" s="80"/>
      <c r="AY285" s="80"/>
      <c r="AZ285" s="80"/>
      <c r="BA285" s="80"/>
      <c r="BB285" s="80"/>
      <c r="BC285" s="80"/>
      <c r="BD285" s="80"/>
      <c r="BE285" s="80"/>
      <c r="BF285" s="80"/>
      <c r="BG285" s="80"/>
      <c r="BH285" s="80"/>
      <c r="BI285" s="80"/>
      <c r="BJ285" s="80"/>
      <c r="BK285" s="80"/>
      <c r="BL285" s="80"/>
      <c r="BM285" s="80"/>
      <c r="BN285" s="80"/>
      <c r="BO285" s="80"/>
      <c r="BP285" s="80"/>
      <c r="BQ285" s="80"/>
      <c r="BR285" s="80"/>
      <c r="BS285" s="80"/>
      <c r="BT285" s="80"/>
      <c r="BU285" s="80"/>
      <c r="BV285" s="80"/>
      <c r="BW285" s="80"/>
      <c r="BX285" s="80"/>
      <c r="BY285" s="80"/>
      <c r="BZ285" s="80"/>
      <c r="CA285" s="80"/>
      <c r="CB285" s="80"/>
      <c r="CC285" s="80"/>
      <c r="CD285" s="80"/>
      <c r="CE285" s="80"/>
      <c r="CF285" s="80"/>
      <c r="CG285" s="80"/>
      <c r="CH285" s="80"/>
      <c r="CI285" s="80"/>
      <c r="CJ285" s="80"/>
      <c r="CK285" s="80"/>
      <c r="CL285" s="80"/>
      <c r="CM285" s="80"/>
      <c r="CN285" s="80"/>
      <c r="CO285" s="80"/>
      <c r="CP285" s="80"/>
      <c r="CQ285" s="80"/>
      <c r="CR285" s="80"/>
      <c r="CS285" s="80"/>
      <c r="CT285" s="80"/>
      <c r="CU285" s="80"/>
      <c r="CV285" s="80"/>
      <c r="CW285" s="80"/>
      <c r="CX285" s="80"/>
      <c r="CY285" s="80"/>
      <c r="CZ285" s="80"/>
      <c r="DA285" s="80"/>
      <c r="DB285" s="80"/>
      <c r="DC285" s="80"/>
      <c r="DD285" s="80"/>
      <c r="DE285" s="80"/>
      <c r="DF285" s="80"/>
      <c r="DG285" s="80"/>
      <c r="DH285" s="80"/>
      <c r="DI285" s="80"/>
      <c r="DJ285" s="80"/>
      <c r="DK285" s="80"/>
      <c r="DL285" s="80"/>
      <c r="DM285" s="80"/>
      <c r="DN285" s="80"/>
      <c r="DO285" s="80"/>
      <c r="DP285" s="80"/>
      <c r="DQ285" s="80"/>
      <c r="DR285" s="80"/>
      <c r="DS285" s="80"/>
      <c r="DT285" s="80"/>
    </row>
    <row r="286" ht="12.75" customHeight="1">
      <c r="A286" s="80"/>
      <c r="B286" s="80"/>
      <c r="C286" s="80"/>
      <c r="D286" s="80"/>
      <c r="E286" s="80"/>
      <c r="F286" s="80"/>
      <c r="G286" s="80"/>
      <c r="H286" s="80"/>
      <c r="I286" s="80"/>
      <c r="J286" s="80"/>
      <c r="K286" s="80"/>
      <c r="L286" s="80"/>
      <c r="M286" s="80"/>
      <c r="N286" s="80"/>
      <c r="O286" s="80"/>
      <c r="P286" s="80"/>
      <c r="Q286" s="80"/>
      <c r="R286" s="80"/>
      <c r="S286" s="80"/>
      <c r="T286" s="80"/>
      <c r="U286" s="80"/>
      <c r="V286" s="80"/>
      <c r="W286" s="80"/>
      <c r="X286" s="80"/>
      <c r="Y286" s="80"/>
      <c r="Z286" s="80"/>
      <c r="AA286" s="80"/>
      <c r="AB286" s="80"/>
      <c r="AC286" s="80"/>
      <c r="AD286" s="80"/>
      <c r="AE286" s="80"/>
      <c r="AF286" s="80"/>
      <c r="AG286" s="80"/>
      <c r="AH286" s="80"/>
      <c r="AI286" s="80"/>
      <c r="AJ286" s="80"/>
      <c r="AK286" s="80"/>
      <c r="AL286" s="80"/>
      <c r="AM286" s="80"/>
      <c r="AN286" s="80"/>
      <c r="AO286" s="80"/>
      <c r="AP286" s="80"/>
      <c r="AQ286" s="80"/>
      <c r="AR286" s="80"/>
      <c r="AS286" s="80"/>
      <c r="AT286" s="80"/>
      <c r="AU286" s="80"/>
      <c r="AV286" s="80"/>
      <c r="AW286" s="80"/>
      <c r="AX286" s="80"/>
      <c r="AY286" s="80"/>
      <c r="AZ286" s="80"/>
      <c r="BA286" s="80"/>
      <c r="BB286" s="80"/>
      <c r="BC286" s="80"/>
      <c r="BD286" s="80"/>
      <c r="BE286" s="80"/>
      <c r="BF286" s="80"/>
      <c r="BG286" s="80"/>
      <c r="BH286" s="80"/>
      <c r="BI286" s="80"/>
      <c r="BJ286" s="80"/>
      <c r="BK286" s="80"/>
      <c r="BL286" s="80"/>
      <c r="BM286" s="80"/>
      <c r="BN286" s="80"/>
      <c r="BO286" s="80"/>
      <c r="BP286" s="80"/>
      <c r="BQ286" s="80"/>
      <c r="BR286" s="80"/>
      <c r="BS286" s="80"/>
      <c r="BT286" s="80"/>
      <c r="BU286" s="80"/>
      <c r="BV286" s="80"/>
      <c r="BW286" s="80"/>
      <c r="BX286" s="80"/>
      <c r="BY286" s="80"/>
      <c r="BZ286" s="80"/>
      <c r="CA286" s="80"/>
      <c r="CB286" s="80"/>
      <c r="CC286" s="80"/>
      <c r="CD286" s="80"/>
      <c r="CE286" s="80"/>
      <c r="CF286" s="80"/>
      <c r="CG286" s="80"/>
      <c r="CH286" s="80"/>
      <c r="CI286" s="80"/>
      <c r="CJ286" s="80"/>
      <c r="CK286" s="80"/>
      <c r="CL286" s="80"/>
      <c r="CM286" s="80"/>
      <c r="CN286" s="80"/>
      <c r="CO286" s="80"/>
      <c r="CP286" s="80"/>
      <c r="CQ286" s="80"/>
      <c r="CR286" s="80"/>
      <c r="CS286" s="80"/>
      <c r="CT286" s="80"/>
      <c r="CU286" s="80"/>
      <c r="CV286" s="80"/>
      <c r="CW286" s="80"/>
      <c r="CX286" s="80"/>
      <c r="CY286" s="80"/>
      <c r="CZ286" s="80"/>
      <c r="DA286" s="80"/>
      <c r="DB286" s="80"/>
      <c r="DC286" s="80"/>
      <c r="DD286" s="80"/>
      <c r="DE286" s="80"/>
      <c r="DF286" s="80"/>
      <c r="DG286" s="80"/>
      <c r="DH286" s="80"/>
      <c r="DI286" s="80"/>
      <c r="DJ286" s="80"/>
      <c r="DK286" s="80"/>
      <c r="DL286" s="80"/>
      <c r="DM286" s="80"/>
      <c r="DN286" s="80"/>
      <c r="DO286" s="80"/>
      <c r="DP286" s="80"/>
      <c r="DQ286" s="80"/>
      <c r="DR286" s="80"/>
      <c r="DS286" s="80"/>
      <c r="DT286" s="80"/>
    </row>
    <row r="287" ht="12.75" customHeight="1">
      <c r="A287" s="80"/>
      <c r="B287" s="80"/>
      <c r="C287" s="80"/>
      <c r="D287" s="80"/>
      <c r="E287" s="80"/>
      <c r="F287" s="80"/>
      <c r="G287" s="80"/>
      <c r="H287" s="80"/>
      <c r="I287" s="80"/>
      <c r="J287" s="80"/>
      <c r="K287" s="80"/>
      <c r="L287" s="80"/>
      <c r="M287" s="80"/>
      <c r="N287" s="80"/>
      <c r="O287" s="80"/>
      <c r="P287" s="80"/>
      <c r="Q287" s="80"/>
      <c r="R287" s="80"/>
      <c r="S287" s="80"/>
      <c r="T287" s="80"/>
      <c r="U287" s="80"/>
      <c r="V287" s="80"/>
      <c r="W287" s="80"/>
      <c r="X287" s="80"/>
      <c r="Y287" s="80"/>
      <c r="Z287" s="80"/>
      <c r="AA287" s="80"/>
      <c r="AB287" s="80"/>
      <c r="AC287" s="80"/>
      <c r="AD287" s="80"/>
      <c r="AE287" s="80"/>
      <c r="AF287" s="80"/>
      <c r="AG287" s="80"/>
      <c r="AH287" s="80"/>
      <c r="AI287" s="80"/>
      <c r="AJ287" s="80"/>
      <c r="AK287" s="80"/>
      <c r="AL287" s="80"/>
      <c r="AM287" s="80"/>
      <c r="AN287" s="80"/>
      <c r="AO287" s="80"/>
      <c r="AP287" s="80"/>
      <c r="AQ287" s="80"/>
      <c r="AR287" s="80"/>
      <c r="AS287" s="80"/>
      <c r="AT287" s="80"/>
      <c r="AU287" s="80"/>
      <c r="AV287" s="80"/>
      <c r="AW287" s="80"/>
      <c r="AX287" s="80"/>
      <c r="AY287" s="80"/>
      <c r="AZ287" s="80"/>
      <c r="BA287" s="80"/>
      <c r="BB287" s="80"/>
      <c r="BC287" s="80"/>
      <c r="BD287" s="80"/>
      <c r="BE287" s="80"/>
      <c r="BF287" s="80"/>
      <c r="BG287" s="80"/>
      <c r="BH287" s="80"/>
      <c r="BI287" s="80"/>
      <c r="BJ287" s="80"/>
      <c r="BK287" s="80"/>
      <c r="BL287" s="80"/>
      <c r="BM287" s="80"/>
      <c r="BN287" s="80"/>
      <c r="BO287" s="80"/>
      <c r="BP287" s="80"/>
      <c r="BQ287" s="80"/>
      <c r="BR287" s="80"/>
      <c r="BS287" s="80"/>
      <c r="BT287" s="80"/>
      <c r="BU287" s="80"/>
      <c r="BV287" s="80"/>
      <c r="BW287" s="80"/>
      <c r="BX287" s="80"/>
      <c r="BY287" s="80"/>
      <c r="BZ287" s="80"/>
      <c r="CA287" s="80"/>
      <c r="CB287" s="80"/>
      <c r="CC287" s="80"/>
      <c r="CD287" s="80"/>
      <c r="CE287" s="80"/>
      <c r="CF287" s="80"/>
      <c r="CG287" s="80"/>
      <c r="CH287" s="80"/>
      <c r="CI287" s="80"/>
      <c r="CJ287" s="80"/>
      <c r="CK287" s="80"/>
      <c r="CL287" s="80"/>
      <c r="CM287" s="80"/>
      <c r="CN287" s="80"/>
      <c r="CO287" s="80"/>
      <c r="CP287" s="80"/>
      <c r="CQ287" s="80"/>
      <c r="CR287" s="80"/>
      <c r="CS287" s="80"/>
      <c r="CT287" s="80"/>
      <c r="CU287" s="80"/>
      <c r="CV287" s="80"/>
      <c r="CW287" s="80"/>
      <c r="CX287" s="80"/>
      <c r="CY287" s="80"/>
      <c r="CZ287" s="80"/>
      <c r="DA287" s="80"/>
      <c r="DB287" s="80"/>
      <c r="DC287" s="80"/>
      <c r="DD287" s="80"/>
      <c r="DE287" s="80"/>
      <c r="DF287" s="80"/>
      <c r="DG287" s="80"/>
      <c r="DH287" s="80"/>
      <c r="DI287" s="80"/>
      <c r="DJ287" s="80"/>
      <c r="DK287" s="80"/>
      <c r="DL287" s="80"/>
      <c r="DM287" s="80"/>
      <c r="DN287" s="80"/>
      <c r="DO287" s="80"/>
      <c r="DP287" s="80"/>
      <c r="DQ287" s="80"/>
      <c r="DR287" s="80"/>
      <c r="DS287" s="80"/>
      <c r="DT287" s="80"/>
    </row>
    <row r="288" ht="12.75" customHeight="1">
      <c r="A288" s="80"/>
      <c r="B288" s="80"/>
      <c r="C288" s="80"/>
      <c r="D288" s="80"/>
      <c r="E288" s="80"/>
      <c r="F288" s="80"/>
      <c r="G288" s="80"/>
      <c r="H288" s="80"/>
      <c r="I288" s="80"/>
      <c r="J288" s="80"/>
      <c r="K288" s="80"/>
      <c r="L288" s="80"/>
      <c r="M288" s="80"/>
      <c r="N288" s="80"/>
      <c r="O288" s="80"/>
      <c r="P288" s="80"/>
      <c r="Q288" s="80"/>
      <c r="R288" s="80"/>
      <c r="S288" s="80"/>
      <c r="T288" s="80"/>
      <c r="U288" s="80"/>
      <c r="V288" s="80"/>
      <c r="W288" s="80"/>
      <c r="X288" s="80"/>
      <c r="Y288" s="80"/>
      <c r="Z288" s="80"/>
      <c r="AA288" s="80"/>
      <c r="AB288" s="80"/>
      <c r="AC288" s="80"/>
      <c r="AD288" s="80"/>
      <c r="AE288" s="80"/>
      <c r="AF288" s="80"/>
      <c r="AG288" s="80"/>
      <c r="AH288" s="80"/>
      <c r="AI288" s="80"/>
      <c r="AJ288" s="80"/>
      <c r="AK288" s="80"/>
      <c r="AL288" s="80"/>
      <c r="AM288" s="80"/>
      <c r="AN288" s="80"/>
      <c r="AO288" s="80"/>
      <c r="AP288" s="80"/>
      <c r="AQ288" s="80"/>
      <c r="AR288" s="80"/>
      <c r="AS288" s="80"/>
      <c r="AT288" s="80"/>
      <c r="AU288" s="80"/>
      <c r="AV288" s="80"/>
      <c r="AW288" s="80"/>
      <c r="AX288" s="80"/>
      <c r="AY288" s="80"/>
      <c r="AZ288" s="80"/>
      <c r="BA288" s="80"/>
      <c r="BB288" s="80"/>
      <c r="BC288" s="80"/>
      <c r="BD288" s="80"/>
      <c r="BE288" s="80"/>
      <c r="BF288" s="80"/>
      <c r="BG288" s="80"/>
      <c r="BH288" s="80"/>
      <c r="BI288" s="80"/>
      <c r="BJ288" s="80"/>
      <c r="BK288" s="80"/>
      <c r="BL288" s="80"/>
      <c r="BM288" s="80"/>
      <c r="BN288" s="80"/>
      <c r="BO288" s="80"/>
      <c r="BP288" s="80"/>
      <c r="BQ288" s="80"/>
      <c r="BR288" s="80"/>
      <c r="BS288" s="80"/>
      <c r="BT288" s="80"/>
      <c r="BU288" s="80"/>
      <c r="BV288" s="80"/>
      <c r="BW288" s="80"/>
      <c r="BX288" s="80"/>
      <c r="BY288" s="80"/>
      <c r="BZ288" s="80"/>
      <c r="CA288" s="80"/>
      <c r="CB288" s="80"/>
      <c r="CC288" s="80"/>
      <c r="CD288" s="80"/>
      <c r="CE288" s="80"/>
      <c r="CF288" s="80"/>
      <c r="CG288" s="80"/>
      <c r="CH288" s="80"/>
      <c r="CI288" s="80"/>
      <c r="CJ288" s="80"/>
      <c r="CK288" s="80"/>
      <c r="CL288" s="80"/>
      <c r="CM288" s="80"/>
      <c r="CN288" s="80"/>
      <c r="CO288" s="80"/>
      <c r="CP288" s="80"/>
      <c r="CQ288" s="80"/>
      <c r="CR288" s="80"/>
      <c r="CS288" s="80"/>
      <c r="CT288" s="80"/>
      <c r="CU288" s="80"/>
      <c r="CV288" s="80"/>
      <c r="CW288" s="80"/>
      <c r="CX288" s="80"/>
      <c r="CY288" s="80"/>
      <c r="CZ288" s="80"/>
      <c r="DA288" s="80"/>
      <c r="DB288" s="80"/>
      <c r="DC288" s="80"/>
      <c r="DD288" s="80"/>
      <c r="DE288" s="80"/>
      <c r="DF288" s="80"/>
      <c r="DG288" s="80"/>
      <c r="DH288" s="80"/>
      <c r="DI288" s="80"/>
      <c r="DJ288" s="80"/>
      <c r="DK288" s="80"/>
      <c r="DL288" s="80"/>
      <c r="DM288" s="80"/>
      <c r="DN288" s="80"/>
      <c r="DO288" s="80"/>
      <c r="DP288" s="80"/>
      <c r="DQ288" s="80"/>
      <c r="DR288" s="80"/>
      <c r="DS288" s="80"/>
      <c r="DT288" s="80"/>
    </row>
    <row r="289" ht="12.75" customHeight="1">
      <c r="A289" s="80"/>
      <c r="B289" s="80"/>
      <c r="C289" s="80"/>
      <c r="D289" s="80"/>
      <c r="E289" s="80"/>
      <c r="F289" s="80"/>
      <c r="G289" s="80"/>
      <c r="H289" s="80"/>
      <c r="I289" s="80"/>
      <c r="J289" s="80"/>
      <c r="K289" s="80"/>
      <c r="L289" s="80"/>
      <c r="M289" s="80"/>
      <c r="N289" s="80"/>
      <c r="O289" s="80"/>
      <c r="P289" s="80"/>
      <c r="Q289" s="80"/>
      <c r="R289" s="80"/>
      <c r="S289" s="80"/>
      <c r="T289" s="80"/>
      <c r="U289" s="80"/>
      <c r="V289" s="80"/>
      <c r="W289" s="80"/>
      <c r="X289" s="80"/>
      <c r="Y289" s="80"/>
      <c r="Z289" s="80"/>
      <c r="AA289" s="80"/>
      <c r="AB289" s="80"/>
      <c r="AC289" s="80"/>
      <c r="AD289" s="80"/>
      <c r="AE289" s="80"/>
      <c r="AF289" s="80"/>
      <c r="AG289" s="80"/>
      <c r="AH289" s="80"/>
      <c r="AI289" s="80"/>
      <c r="AJ289" s="80"/>
      <c r="AK289" s="80"/>
      <c r="AL289" s="80"/>
      <c r="AM289" s="80"/>
      <c r="AN289" s="80"/>
      <c r="AO289" s="80"/>
      <c r="AP289" s="80"/>
      <c r="AQ289" s="80"/>
      <c r="AR289" s="80"/>
      <c r="AS289" s="80"/>
      <c r="AT289" s="80"/>
      <c r="AU289" s="80"/>
      <c r="AV289" s="80"/>
      <c r="AW289" s="80"/>
      <c r="AX289" s="80"/>
      <c r="AY289" s="80"/>
      <c r="AZ289" s="80"/>
      <c r="BA289" s="80"/>
      <c r="BB289" s="80"/>
      <c r="BC289" s="80"/>
      <c r="BD289" s="80"/>
      <c r="BE289" s="80"/>
      <c r="BF289" s="80"/>
      <c r="BG289" s="80"/>
      <c r="BH289" s="80"/>
      <c r="BI289" s="80"/>
      <c r="BJ289" s="80"/>
      <c r="BK289" s="80"/>
      <c r="BL289" s="80"/>
      <c r="BM289" s="80"/>
      <c r="BN289" s="80"/>
      <c r="BO289" s="80"/>
      <c r="BP289" s="80"/>
      <c r="BQ289" s="80"/>
      <c r="BR289" s="80"/>
      <c r="BS289" s="80"/>
      <c r="BT289" s="80"/>
      <c r="BU289" s="80"/>
      <c r="BV289" s="80"/>
      <c r="BW289" s="80"/>
      <c r="BX289" s="80"/>
      <c r="BY289" s="80"/>
      <c r="BZ289" s="80"/>
      <c r="CA289" s="80"/>
      <c r="CB289" s="80"/>
      <c r="CC289" s="80"/>
      <c r="CD289" s="80"/>
      <c r="CE289" s="80"/>
      <c r="CF289" s="80"/>
      <c r="CG289" s="80"/>
      <c r="CH289" s="80"/>
      <c r="CI289" s="80"/>
      <c r="CJ289" s="80"/>
      <c r="CK289" s="80"/>
      <c r="CL289" s="80"/>
      <c r="CM289" s="80"/>
      <c r="CN289" s="80"/>
      <c r="CO289" s="80"/>
      <c r="CP289" s="80"/>
      <c r="CQ289" s="80"/>
      <c r="CR289" s="80"/>
      <c r="CS289" s="80"/>
      <c r="CT289" s="80"/>
      <c r="CU289" s="80"/>
      <c r="CV289" s="80"/>
      <c r="CW289" s="80"/>
      <c r="CX289" s="80"/>
      <c r="CY289" s="80"/>
      <c r="CZ289" s="80"/>
      <c r="DA289" s="80"/>
      <c r="DB289" s="80"/>
      <c r="DC289" s="80"/>
      <c r="DD289" s="80"/>
      <c r="DE289" s="80"/>
      <c r="DF289" s="80"/>
      <c r="DG289" s="80"/>
      <c r="DH289" s="80"/>
      <c r="DI289" s="80"/>
      <c r="DJ289" s="80"/>
      <c r="DK289" s="80"/>
      <c r="DL289" s="80"/>
      <c r="DM289" s="80"/>
      <c r="DN289" s="80"/>
      <c r="DO289" s="80"/>
      <c r="DP289" s="80"/>
      <c r="DQ289" s="80"/>
      <c r="DR289" s="80"/>
      <c r="DS289" s="80"/>
      <c r="DT289" s="80"/>
    </row>
    <row r="290" ht="12.75" customHeight="1">
      <c r="A290" s="80"/>
      <c r="B290" s="80"/>
      <c r="C290" s="80"/>
      <c r="D290" s="80"/>
      <c r="E290" s="80"/>
      <c r="F290" s="80"/>
      <c r="G290" s="80"/>
      <c r="H290" s="80"/>
      <c r="I290" s="80"/>
      <c r="J290" s="80"/>
      <c r="K290" s="80"/>
      <c r="L290" s="80"/>
      <c r="M290" s="80"/>
      <c r="N290" s="80"/>
      <c r="O290" s="80"/>
      <c r="P290" s="80"/>
      <c r="Q290" s="80"/>
      <c r="R290" s="80"/>
      <c r="S290" s="80"/>
      <c r="T290" s="80"/>
      <c r="U290" s="80"/>
      <c r="V290" s="80"/>
      <c r="W290" s="80"/>
      <c r="X290" s="80"/>
      <c r="Y290" s="80"/>
      <c r="Z290" s="80"/>
      <c r="AA290" s="80"/>
      <c r="AB290" s="80"/>
      <c r="AC290" s="80"/>
      <c r="AD290" s="80"/>
      <c r="AE290" s="80"/>
      <c r="AF290" s="80"/>
      <c r="AG290" s="80"/>
      <c r="AH290" s="80"/>
      <c r="AI290" s="80"/>
      <c r="AJ290" s="80"/>
      <c r="AK290" s="80"/>
      <c r="AL290" s="80"/>
      <c r="AM290" s="80"/>
      <c r="AN290" s="80"/>
      <c r="AO290" s="80"/>
      <c r="AP290" s="80"/>
      <c r="AQ290" s="80"/>
      <c r="AR290" s="80"/>
      <c r="AS290" s="80"/>
      <c r="AT290" s="80"/>
      <c r="AU290" s="80"/>
      <c r="AV290" s="80"/>
      <c r="AW290" s="80"/>
      <c r="AX290" s="80"/>
      <c r="AY290" s="80"/>
      <c r="AZ290" s="80"/>
      <c r="BA290" s="80"/>
      <c r="BB290" s="80"/>
      <c r="BC290" s="80"/>
      <c r="BD290" s="80"/>
      <c r="BE290" s="80"/>
      <c r="BF290" s="80"/>
      <c r="BG290" s="80"/>
      <c r="BH290" s="80"/>
      <c r="BI290" s="80"/>
      <c r="BJ290" s="80"/>
      <c r="BK290" s="80"/>
      <c r="BL290" s="80"/>
      <c r="BM290" s="80"/>
      <c r="BN290" s="80"/>
      <c r="BO290" s="80"/>
      <c r="BP290" s="80"/>
      <c r="BQ290" s="80"/>
      <c r="BR290" s="80"/>
      <c r="BS290" s="80"/>
      <c r="BT290" s="80"/>
      <c r="BU290" s="80"/>
      <c r="BV290" s="80"/>
      <c r="BW290" s="80"/>
      <c r="BX290" s="80"/>
      <c r="BY290" s="80"/>
      <c r="BZ290" s="80"/>
      <c r="CA290" s="80"/>
      <c r="CB290" s="80"/>
      <c r="CC290" s="80"/>
      <c r="CD290" s="80"/>
      <c r="CE290" s="80"/>
      <c r="CF290" s="80"/>
      <c r="CG290" s="80"/>
      <c r="CH290" s="80"/>
      <c r="CI290" s="80"/>
      <c r="CJ290" s="80"/>
      <c r="CK290" s="80"/>
      <c r="CL290" s="80"/>
      <c r="CM290" s="80"/>
      <c r="CN290" s="80"/>
      <c r="CO290" s="80"/>
      <c r="CP290" s="80"/>
      <c r="CQ290" s="80"/>
      <c r="CR290" s="80"/>
      <c r="CS290" s="80"/>
      <c r="CT290" s="80"/>
      <c r="CU290" s="80"/>
      <c r="CV290" s="80"/>
      <c r="CW290" s="80"/>
      <c r="CX290" s="80"/>
      <c r="CY290" s="80"/>
      <c r="CZ290" s="80"/>
      <c r="DA290" s="80"/>
      <c r="DB290" s="80"/>
      <c r="DC290" s="80"/>
      <c r="DD290" s="80"/>
      <c r="DE290" s="80"/>
      <c r="DF290" s="80"/>
      <c r="DG290" s="80"/>
      <c r="DH290" s="80"/>
      <c r="DI290" s="80"/>
      <c r="DJ290" s="80"/>
      <c r="DK290" s="80"/>
      <c r="DL290" s="80"/>
      <c r="DM290" s="80"/>
      <c r="DN290" s="80"/>
      <c r="DO290" s="80"/>
      <c r="DP290" s="80"/>
      <c r="DQ290" s="80"/>
      <c r="DR290" s="80"/>
      <c r="DS290" s="80"/>
      <c r="DT290" s="80"/>
    </row>
    <row r="291" ht="12.75" customHeight="1">
      <c r="A291" s="80"/>
      <c r="B291" s="80"/>
      <c r="C291" s="80"/>
      <c r="D291" s="80"/>
      <c r="E291" s="80"/>
      <c r="F291" s="80"/>
      <c r="G291" s="80"/>
      <c r="H291" s="80"/>
      <c r="I291" s="80"/>
      <c r="J291" s="80"/>
      <c r="K291" s="80"/>
      <c r="L291" s="80"/>
      <c r="M291" s="80"/>
      <c r="N291" s="80"/>
      <c r="O291" s="80"/>
      <c r="P291" s="80"/>
      <c r="Q291" s="80"/>
      <c r="R291" s="80"/>
      <c r="S291" s="80"/>
      <c r="T291" s="80"/>
      <c r="U291" s="80"/>
      <c r="V291" s="80"/>
      <c r="W291" s="80"/>
      <c r="X291" s="80"/>
      <c r="Y291" s="80"/>
      <c r="Z291" s="80"/>
      <c r="AA291" s="80"/>
      <c r="AB291" s="80"/>
      <c r="AC291" s="80"/>
      <c r="AD291" s="80"/>
      <c r="AE291" s="80"/>
      <c r="AF291" s="80"/>
      <c r="AG291" s="80"/>
      <c r="AH291" s="80"/>
      <c r="AI291" s="80"/>
      <c r="AJ291" s="80"/>
      <c r="AK291" s="80"/>
      <c r="AL291" s="80"/>
      <c r="AM291" s="80"/>
      <c r="AN291" s="80"/>
      <c r="AO291" s="80"/>
      <c r="AP291" s="80"/>
      <c r="AQ291" s="80"/>
      <c r="AR291" s="80"/>
      <c r="AS291" s="80"/>
      <c r="AT291" s="80"/>
      <c r="AU291" s="80"/>
      <c r="AV291" s="80"/>
      <c r="AW291" s="80"/>
      <c r="AX291" s="80"/>
      <c r="AY291" s="80"/>
      <c r="AZ291" s="80"/>
      <c r="BA291" s="80"/>
      <c r="BB291" s="80"/>
      <c r="BC291" s="80"/>
      <c r="BD291" s="80"/>
      <c r="BE291" s="80"/>
      <c r="BF291" s="80"/>
      <c r="BG291" s="80"/>
      <c r="BH291" s="80"/>
      <c r="BI291" s="80"/>
      <c r="BJ291" s="80"/>
      <c r="BK291" s="80"/>
      <c r="BL291" s="80"/>
      <c r="BM291" s="80"/>
      <c r="BN291" s="80"/>
      <c r="BO291" s="80"/>
      <c r="BP291" s="80"/>
      <c r="BQ291" s="80"/>
      <c r="BR291" s="80"/>
      <c r="BS291" s="80"/>
      <c r="BT291" s="80"/>
      <c r="BU291" s="80"/>
      <c r="BV291" s="80"/>
      <c r="BW291" s="80"/>
      <c r="BX291" s="80"/>
      <c r="BY291" s="80"/>
      <c r="BZ291" s="80"/>
      <c r="CA291" s="80"/>
      <c r="CB291" s="80"/>
      <c r="CC291" s="80"/>
      <c r="CD291" s="80"/>
      <c r="CE291" s="80"/>
      <c r="CF291" s="80"/>
      <c r="CG291" s="80"/>
      <c r="CH291" s="80"/>
      <c r="CI291" s="80"/>
      <c r="CJ291" s="80"/>
      <c r="CK291" s="80"/>
      <c r="CL291" s="80"/>
      <c r="CM291" s="80"/>
      <c r="CN291" s="80"/>
      <c r="CO291" s="80"/>
      <c r="CP291" s="80"/>
      <c r="CQ291" s="80"/>
      <c r="CR291" s="80"/>
      <c r="CS291" s="80"/>
      <c r="CT291" s="80"/>
      <c r="CU291" s="80"/>
      <c r="CV291" s="80"/>
      <c r="CW291" s="80"/>
      <c r="CX291" s="80"/>
      <c r="CY291" s="80"/>
      <c r="CZ291" s="80"/>
      <c r="DA291" s="80"/>
      <c r="DB291" s="80"/>
      <c r="DC291" s="80"/>
      <c r="DD291" s="80"/>
      <c r="DE291" s="80"/>
      <c r="DF291" s="80"/>
      <c r="DG291" s="80"/>
      <c r="DH291" s="80"/>
      <c r="DI291" s="80"/>
      <c r="DJ291" s="80"/>
      <c r="DK291" s="80"/>
      <c r="DL291" s="80"/>
      <c r="DM291" s="80"/>
      <c r="DN291" s="80"/>
      <c r="DO291" s="80"/>
      <c r="DP291" s="80"/>
      <c r="DQ291" s="80"/>
      <c r="DR291" s="80"/>
      <c r="DS291" s="80"/>
      <c r="DT291" s="80"/>
    </row>
    <row r="292" ht="12.75" customHeight="1">
      <c r="A292" s="80"/>
      <c r="B292" s="80"/>
      <c r="C292" s="80"/>
      <c r="D292" s="80"/>
      <c r="E292" s="80"/>
      <c r="F292" s="80"/>
      <c r="G292" s="80"/>
      <c r="H292" s="80"/>
      <c r="I292" s="80"/>
      <c r="J292" s="80"/>
      <c r="K292" s="80"/>
      <c r="L292" s="80"/>
      <c r="M292" s="80"/>
      <c r="N292" s="80"/>
      <c r="O292" s="80"/>
      <c r="P292" s="80"/>
      <c r="Q292" s="80"/>
      <c r="R292" s="80"/>
      <c r="S292" s="80"/>
      <c r="T292" s="80"/>
      <c r="U292" s="80"/>
      <c r="V292" s="80"/>
      <c r="W292" s="80"/>
      <c r="X292" s="80"/>
      <c r="Y292" s="80"/>
      <c r="Z292" s="80"/>
      <c r="AA292" s="80"/>
      <c r="AB292" s="80"/>
      <c r="AC292" s="80"/>
      <c r="AD292" s="80"/>
      <c r="AE292" s="80"/>
      <c r="AF292" s="80"/>
      <c r="AG292" s="80"/>
      <c r="AH292" s="80"/>
      <c r="AI292" s="80"/>
      <c r="AJ292" s="80"/>
      <c r="AK292" s="80"/>
      <c r="AL292" s="80"/>
      <c r="AM292" s="80"/>
      <c r="AN292" s="80"/>
      <c r="AO292" s="80"/>
      <c r="AP292" s="80"/>
      <c r="AQ292" s="80"/>
      <c r="AR292" s="80"/>
      <c r="AS292" s="80"/>
      <c r="AT292" s="80"/>
      <c r="AU292" s="80"/>
      <c r="AV292" s="80"/>
      <c r="AW292" s="80"/>
      <c r="AX292" s="80"/>
      <c r="AY292" s="80"/>
      <c r="AZ292" s="80"/>
      <c r="BA292" s="80"/>
      <c r="BB292" s="80"/>
      <c r="BC292" s="80"/>
      <c r="BD292" s="80"/>
      <c r="BE292" s="80"/>
      <c r="BF292" s="80"/>
      <c r="BG292" s="80"/>
      <c r="BH292" s="80"/>
      <c r="BI292" s="80"/>
      <c r="BJ292" s="80"/>
      <c r="BK292" s="80"/>
      <c r="BL292" s="80"/>
      <c r="BM292" s="80"/>
      <c r="BN292" s="80"/>
      <c r="BO292" s="80"/>
      <c r="BP292" s="80"/>
      <c r="BQ292" s="80"/>
      <c r="BR292" s="80"/>
      <c r="BS292" s="80"/>
      <c r="BT292" s="80"/>
      <c r="BU292" s="80"/>
      <c r="BV292" s="80"/>
      <c r="BW292" s="80"/>
      <c r="BX292" s="80"/>
      <c r="BY292" s="80"/>
      <c r="BZ292" s="80"/>
      <c r="CA292" s="80"/>
      <c r="CB292" s="80"/>
      <c r="CC292" s="80"/>
      <c r="CD292" s="80"/>
      <c r="CE292" s="80"/>
      <c r="CF292" s="80"/>
      <c r="CG292" s="80"/>
      <c r="CH292" s="80"/>
      <c r="CI292" s="80"/>
      <c r="CJ292" s="80"/>
      <c r="CK292" s="80"/>
      <c r="CL292" s="80"/>
      <c r="CM292" s="80"/>
      <c r="CN292" s="80"/>
      <c r="CO292" s="80"/>
      <c r="CP292" s="80"/>
      <c r="CQ292" s="80"/>
      <c r="CR292" s="80"/>
      <c r="CS292" s="80"/>
      <c r="CT292" s="80"/>
      <c r="CU292" s="80"/>
      <c r="CV292" s="80"/>
      <c r="CW292" s="80"/>
      <c r="CX292" s="80"/>
      <c r="CY292" s="80"/>
      <c r="CZ292" s="80"/>
      <c r="DA292" s="80"/>
      <c r="DB292" s="80"/>
      <c r="DC292" s="80"/>
      <c r="DD292" s="80"/>
      <c r="DE292" s="80"/>
      <c r="DF292" s="80"/>
      <c r="DG292" s="80"/>
      <c r="DH292" s="80"/>
      <c r="DI292" s="80"/>
      <c r="DJ292" s="80"/>
      <c r="DK292" s="80"/>
      <c r="DL292" s="80"/>
      <c r="DM292" s="80"/>
      <c r="DN292" s="80"/>
      <c r="DO292" s="80"/>
      <c r="DP292" s="80"/>
      <c r="DQ292" s="80"/>
      <c r="DR292" s="80"/>
      <c r="DS292" s="80"/>
      <c r="DT292" s="80"/>
    </row>
    <row r="293" ht="12.75" customHeight="1">
      <c r="A293" s="80"/>
      <c r="B293" s="80"/>
      <c r="C293" s="80"/>
      <c r="D293" s="80"/>
      <c r="E293" s="80"/>
      <c r="F293" s="80"/>
      <c r="G293" s="80"/>
      <c r="H293" s="80"/>
      <c r="I293" s="80"/>
      <c r="J293" s="80"/>
      <c r="K293" s="80"/>
      <c r="L293" s="80"/>
      <c r="M293" s="80"/>
      <c r="N293" s="80"/>
      <c r="O293" s="80"/>
      <c r="P293" s="80"/>
      <c r="Q293" s="80"/>
      <c r="R293" s="80"/>
      <c r="S293" s="80"/>
      <c r="T293" s="80"/>
      <c r="U293" s="80"/>
      <c r="V293" s="80"/>
      <c r="W293" s="80"/>
      <c r="X293" s="80"/>
      <c r="Y293" s="80"/>
      <c r="Z293" s="80"/>
      <c r="AA293" s="80"/>
      <c r="AB293" s="80"/>
      <c r="AC293" s="80"/>
      <c r="AD293" s="80"/>
      <c r="AE293" s="80"/>
      <c r="AF293" s="80"/>
      <c r="AG293" s="80"/>
      <c r="AH293" s="80"/>
      <c r="AI293" s="80"/>
      <c r="AJ293" s="80"/>
      <c r="AK293" s="80"/>
      <c r="AL293" s="80"/>
      <c r="AM293" s="80"/>
      <c r="AN293" s="80"/>
      <c r="AO293" s="80"/>
      <c r="AP293" s="80"/>
      <c r="AQ293" s="80"/>
      <c r="AR293" s="80"/>
      <c r="AS293" s="80"/>
      <c r="AT293" s="80"/>
      <c r="AU293" s="80"/>
      <c r="AV293" s="80"/>
      <c r="AW293" s="80"/>
      <c r="AX293" s="80"/>
      <c r="AY293" s="80"/>
      <c r="AZ293" s="80"/>
      <c r="BA293" s="80"/>
      <c r="BB293" s="80"/>
      <c r="BC293" s="80"/>
      <c r="BD293" s="80"/>
      <c r="BE293" s="80"/>
      <c r="BF293" s="80"/>
      <c r="BG293" s="80"/>
      <c r="BH293" s="80"/>
      <c r="BI293" s="80"/>
      <c r="BJ293" s="80"/>
      <c r="BK293" s="80"/>
      <c r="BL293" s="80"/>
      <c r="BM293" s="80"/>
      <c r="BN293" s="80"/>
      <c r="BO293" s="80"/>
      <c r="BP293" s="80"/>
      <c r="BQ293" s="80"/>
      <c r="BR293" s="80"/>
      <c r="BS293" s="80"/>
      <c r="BT293" s="80"/>
      <c r="BU293" s="80"/>
      <c r="BV293" s="80"/>
      <c r="BW293" s="80"/>
      <c r="BX293" s="80"/>
      <c r="BY293" s="80"/>
      <c r="BZ293" s="80"/>
      <c r="CA293" s="80"/>
      <c r="CB293" s="80"/>
      <c r="CC293" s="80"/>
      <c r="CD293" s="80"/>
      <c r="CE293" s="80"/>
      <c r="CF293" s="80"/>
      <c r="CG293" s="80"/>
      <c r="CH293" s="80"/>
      <c r="CI293" s="80"/>
      <c r="CJ293" s="80"/>
      <c r="CK293" s="80"/>
      <c r="CL293" s="80"/>
      <c r="CM293" s="80"/>
      <c r="CN293" s="80"/>
      <c r="CO293" s="80"/>
      <c r="CP293" s="80"/>
      <c r="CQ293" s="80"/>
      <c r="CR293" s="80"/>
      <c r="CS293" s="80"/>
      <c r="CT293" s="80"/>
      <c r="CU293" s="80"/>
      <c r="CV293" s="80"/>
      <c r="CW293" s="80"/>
      <c r="CX293" s="80"/>
      <c r="CY293" s="80"/>
      <c r="CZ293" s="80"/>
      <c r="DA293" s="80"/>
      <c r="DB293" s="80"/>
      <c r="DC293" s="80"/>
      <c r="DD293" s="80"/>
      <c r="DE293" s="80"/>
      <c r="DF293" s="80"/>
      <c r="DG293" s="80"/>
      <c r="DH293" s="80"/>
      <c r="DI293" s="80"/>
      <c r="DJ293" s="80"/>
      <c r="DK293" s="80"/>
      <c r="DL293" s="80"/>
      <c r="DM293" s="80"/>
      <c r="DN293" s="80"/>
      <c r="DO293" s="80"/>
      <c r="DP293" s="80"/>
      <c r="DQ293" s="80"/>
      <c r="DR293" s="80"/>
      <c r="DS293" s="80"/>
      <c r="DT293" s="80"/>
    </row>
    <row r="294" ht="12.75" customHeight="1">
      <c r="A294" s="80"/>
      <c r="B294" s="80"/>
      <c r="C294" s="80"/>
      <c r="D294" s="80"/>
      <c r="E294" s="80"/>
      <c r="F294" s="80"/>
      <c r="G294" s="80"/>
      <c r="H294" s="80"/>
      <c r="I294" s="80"/>
      <c r="J294" s="80"/>
      <c r="K294" s="80"/>
      <c r="L294" s="80"/>
      <c r="M294" s="80"/>
      <c r="N294" s="80"/>
      <c r="O294" s="80"/>
      <c r="P294" s="80"/>
      <c r="Q294" s="80"/>
      <c r="R294" s="80"/>
      <c r="S294" s="80"/>
      <c r="T294" s="80"/>
      <c r="U294" s="80"/>
      <c r="V294" s="80"/>
      <c r="W294" s="80"/>
      <c r="X294" s="80"/>
      <c r="Y294" s="80"/>
      <c r="Z294" s="80"/>
      <c r="AA294" s="80"/>
      <c r="AB294" s="80"/>
      <c r="AC294" s="80"/>
      <c r="AD294" s="80"/>
      <c r="AE294" s="80"/>
      <c r="AF294" s="80"/>
      <c r="AG294" s="80"/>
      <c r="AH294" s="80"/>
      <c r="AI294" s="80"/>
      <c r="AJ294" s="80"/>
      <c r="AK294" s="80"/>
      <c r="AL294" s="80"/>
      <c r="AM294" s="80"/>
      <c r="AN294" s="80"/>
      <c r="AO294" s="80"/>
      <c r="AP294" s="80"/>
      <c r="AQ294" s="80"/>
      <c r="AR294" s="80"/>
      <c r="AS294" s="80"/>
      <c r="AT294" s="80"/>
      <c r="AU294" s="80"/>
      <c r="AV294" s="80"/>
      <c r="AW294" s="80"/>
      <c r="AX294" s="80"/>
      <c r="AY294" s="80"/>
      <c r="AZ294" s="80"/>
      <c r="BA294" s="80"/>
      <c r="BB294" s="80"/>
      <c r="BC294" s="80"/>
      <c r="BD294" s="80"/>
      <c r="BE294" s="80"/>
      <c r="BF294" s="80"/>
      <c r="BG294" s="80"/>
      <c r="BH294" s="80"/>
      <c r="BI294" s="80"/>
      <c r="BJ294" s="80"/>
      <c r="BK294" s="80"/>
      <c r="BL294" s="80"/>
      <c r="BM294" s="80"/>
      <c r="BN294" s="80"/>
      <c r="BO294" s="80"/>
      <c r="BP294" s="80"/>
      <c r="BQ294" s="80"/>
      <c r="BR294" s="80"/>
      <c r="BS294" s="80"/>
      <c r="BT294" s="80"/>
      <c r="BU294" s="80"/>
      <c r="BV294" s="80"/>
      <c r="BW294" s="80"/>
      <c r="BX294" s="80"/>
      <c r="BY294" s="80"/>
      <c r="BZ294" s="80"/>
      <c r="CA294" s="80"/>
      <c r="CB294" s="80"/>
      <c r="CC294" s="80"/>
      <c r="CD294" s="80"/>
      <c r="CE294" s="80"/>
      <c r="CF294" s="80"/>
      <c r="CG294" s="80"/>
      <c r="CH294" s="80"/>
      <c r="CI294" s="80"/>
      <c r="CJ294" s="80"/>
      <c r="CK294" s="80"/>
      <c r="CL294" s="80"/>
      <c r="CM294" s="80"/>
      <c r="CN294" s="80"/>
      <c r="CO294" s="80"/>
      <c r="CP294" s="80"/>
      <c r="CQ294" s="80"/>
      <c r="CR294" s="80"/>
      <c r="CS294" s="80"/>
      <c r="CT294" s="80"/>
      <c r="CU294" s="80"/>
      <c r="CV294" s="80"/>
      <c r="CW294" s="80"/>
      <c r="CX294" s="80"/>
      <c r="CY294" s="80"/>
      <c r="CZ294" s="80"/>
      <c r="DA294" s="80"/>
      <c r="DB294" s="80"/>
      <c r="DC294" s="80"/>
      <c r="DD294" s="80"/>
      <c r="DE294" s="80"/>
      <c r="DF294" s="80"/>
      <c r="DG294" s="80"/>
      <c r="DH294" s="80"/>
      <c r="DI294" s="80"/>
      <c r="DJ294" s="80"/>
      <c r="DK294" s="80"/>
      <c r="DL294" s="80"/>
      <c r="DM294" s="80"/>
      <c r="DN294" s="80"/>
      <c r="DO294" s="80"/>
      <c r="DP294" s="80"/>
      <c r="DQ294" s="80"/>
      <c r="DR294" s="80"/>
      <c r="DS294" s="80"/>
      <c r="DT294" s="80"/>
    </row>
    <row r="295" ht="12.75" customHeight="1">
      <c r="A295" s="80"/>
      <c r="B295" s="80"/>
      <c r="C295" s="80"/>
      <c r="D295" s="80"/>
      <c r="E295" s="80"/>
      <c r="F295" s="80"/>
      <c r="G295" s="80"/>
      <c r="H295" s="80"/>
      <c r="I295" s="80"/>
      <c r="J295" s="80"/>
      <c r="K295" s="80"/>
      <c r="L295" s="80"/>
      <c r="M295" s="80"/>
      <c r="N295" s="80"/>
      <c r="O295" s="80"/>
      <c r="P295" s="80"/>
      <c r="Q295" s="80"/>
      <c r="R295" s="80"/>
      <c r="S295" s="80"/>
      <c r="T295" s="80"/>
      <c r="U295" s="80"/>
      <c r="V295" s="80"/>
      <c r="W295" s="80"/>
      <c r="X295" s="80"/>
      <c r="Y295" s="80"/>
      <c r="Z295" s="80"/>
      <c r="AA295" s="80"/>
      <c r="AB295" s="80"/>
      <c r="AC295" s="80"/>
      <c r="AD295" s="80"/>
      <c r="AE295" s="80"/>
      <c r="AF295" s="80"/>
      <c r="AG295" s="80"/>
      <c r="AH295" s="80"/>
      <c r="AI295" s="80"/>
      <c r="AJ295" s="80"/>
      <c r="AK295" s="80"/>
      <c r="AL295" s="80"/>
      <c r="AM295" s="80"/>
      <c r="AN295" s="80"/>
      <c r="AO295" s="80"/>
      <c r="AP295" s="80"/>
      <c r="AQ295" s="80"/>
      <c r="AR295" s="80"/>
      <c r="AS295" s="80"/>
      <c r="AT295" s="80"/>
      <c r="AU295" s="80"/>
      <c r="AV295" s="80"/>
      <c r="AW295" s="80"/>
      <c r="AX295" s="80"/>
      <c r="AY295" s="80"/>
      <c r="AZ295" s="80"/>
      <c r="BA295" s="80"/>
      <c r="BB295" s="80"/>
      <c r="BC295" s="80"/>
      <c r="BD295" s="80"/>
      <c r="BE295" s="80"/>
      <c r="BF295" s="80"/>
      <c r="BG295" s="80"/>
      <c r="BH295" s="80"/>
      <c r="BI295" s="80"/>
      <c r="BJ295" s="80"/>
      <c r="BK295" s="80"/>
      <c r="BL295" s="80"/>
      <c r="BM295" s="80"/>
      <c r="BN295" s="80"/>
      <c r="BO295" s="80"/>
      <c r="BP295" s="80"/>
      <c r="BQ295" s="80"/>
      <c r="BR295" s="80"/>
      <c r="BS295" s="80"/>
      <c r="BT295" s="80"/>
      <c r="BU295" s="80"/>
      <c r="BV295" s="80"/>
      <c r="BW295" s="80"/>
      <c r="BX295" s="80"/>
      <c r="BY295" s="80"/>
      <c r="BZ295" s="80"/>
      <c r="CA295" s="80"/>
      <c r="CB295" s="80"/>
      <c r="CC295" s="80"/>
      <c r="CD295" s="80"/>
      <c r="CE295" s="80"/>
      <c r="CF295" s="80"/>
      <c r="CG295" s="80"/>
      <c r="CH295" s="80"/>
      <c r="CI295" s="80"/>
      <c r="CJ295" s="80"/>
      <c r="CK295" s="80"/>
      <c r="CL295" s="80"/>
      <c r="CM295" s="80"/>
      <c r="CN295" s="80"/>
      <c r="CO295" s="80"/>
      <c r="CP295" s="80"/>
      <c r="CQ295" s="80"/>
      <c r="CR295" s="80"/>
      <c r="CS295" s="80"/>
      <c r="CT295" s="80"/>
      <c r="CU295" s="80"/>
      <c r="CV295" s="80"/>
      <c r="CW295" s="80"/>
      <c r="CX295" s="80"/>
      <c r="CY295" s="80"/>
      <c r="CZ295" s="80"/>
      <c r="DA295" s="80"/>
      <c r="DB295" s="80"/>
      <c r="DC295" s="80"/>
      <c r="DD295" s="80"/>
      <c r="DE295" s="80"/>
      <c r="DF295" s="80"/>
      <c r="DG295" s="80"/>
      <c r="DH295" s="80"/>
      <c r="DI295" s="80"/>
      <c r="DJ295" s="80"/>
      <c r="DK295" s="80"/>
      <c r="DL295" s="80"/>
      <c r="DM295" s="80"/>
      <c r="DN295" s="80"/>
      <c r="DO295" s="80"/>
      <c r="DP295" s="80"/>
      <c r="DQ295" s="80"/>
      <c r="DR295" s="80"/>
      <c r="DS295" s="80"/>
      <c r="DT295" s="80"/>
    </row>
    <row r="296" ht="12.75" customHeight="1">
      <c r="A296" s="80"/>
      <c r="B296" s="80"/>
      <c r="C296" s="80"/>
      <c r="D296" s="80"/>
      <c r="E296" s="80"/>
      <c r="F296" s="80"/>
      <c r="G296" s="80"/>
      <c r="H296" s="80"/>
      <c r="I296" s="80"/>
      <c r="J296" s="80"/>
      <c r="K296" s="80"/>
      <c r="L296" s="80"/>
      <c r="M296" s="80"/>
      <c r="N296" s="80"/>
      <c r="O296" s="80"/>
      <c r="P296" s="80"/>
      <c r="Q296" s="80"/>
      <c r="R296" s="80"/>
      <c r="S296" s="80"/>
      <c r="T296" s="80"/>
      <c r="U296" s="80"/>
      <c r="V296" s="80"/>
      <c r="W296" s="80"/>
      <c r="X296" s="80"/>
      <c r="Y296" s="80"/>
      <c r="Z296" s="80"/>
      <c r="AA296" s="80"/>
      <c r="AB296" s="80"/>
      <c r="AC296" s="80"/>
      <c r="AD296" s="80"/>
      <c r="AE296" s="80"/>
      <c r="AF296" s="80"/>
      <c r="AG296" s="80"/>
      <c r="AH296" s="80"/>
      <c r="AI296" s="80"/>
      <c r="AJ296" s="80"/>
      <c r="AK296" s="80"/>
      <c r="AL296" s="80"/>
      <c r="AM296" s="80"/>
      <c r="AN296" s="80"/>
      <c r="AO296" s="80"/>
      <c r="AP296" s="80"/>
      <c r="AQ296" s="80"/>
      <c r="AR296" s="80"/>
      <c r="AS296" s="80"/>
      <c r="AT296" s="80"/>
      <c r="AU296" s="80"/>
      <c r="AV296" s="80"/>
      <c r="AW296" s="80"/>
      <c r="AX296" s="80"/>
      <c r="AY296" s="80"/>
      <c r="AZ296" s="80"/>
      <c r="BA296" s="80"/>
      <c r="BB296" s="80"/>
      <c r="BC296" s="80"/>
      <c r="BD296" s="80"/>
      <c r="BE296" s="80"/>
      <c r="BF296" s="80"/>
      <c r="BG296" s="80"/>
      <c r="BH296" s="80"/>
      <c r="BI296" s="80"/>
      <c r="BJ296" s="80"/>
      <c r="BK296" s="80"/>
      <c r="BL296" s="80"/>
      <c r="BM296" s="80"/>
      <c r="BN296" s="80"/>
      <c r="BO296" s="80"/>
      <c r="BP296" s="80"/>
      <c r="BQ296" s="80"/>
      <c r="BR296" s="80"/>
      <c r="BS296" s="80"/>
      <c r="BT296" s="80"/>
      <c r="BU296" s="80"/>
      <c r="BV296" s="80"/>
      <c r="BW296" s="80"/>
      <c r="BX296" s="80"/>
      <c r="BY296" s="80"/>
      <c r="BZ296" s="80"/>
      <c r="CA296" s="80"/>
      <c r="CB296" s="80"/>
      <c r="CC296" s="80"/>
      <c r="CD296" s="80"/>
      <c r="CE296" s="80"/>
      <c r="CF296" s="80"/>
      <c r="CG296" s="80"/>
      <c r="CH296" s="80"/>
      <c r="CI296" s="80"/>
      <c r="CJ296" s="80"/>
      <c r="CK296" s="80"/>
      <c r="CL296" s="80"/>
      <c r="CM296" s="80"/>
      <c r="CN296" s="80"/>
      <c r="CO296" s="80"/>
      <c r="CP296" s="80"/>
      <c r="CQ296" s="80"/>
      <c r="CR296" s="80"/>
      <c r="CS296" s="80"/>
      <c r="CT296" s="80"/>
      <c r="CU296" s="80"/>
      <c r="CV296" s="80"/>
      <c r="CW296" s="80"/>
      <c r="CX296" s="80"/>
      <c r="CY296" s="80"/>
      <c r="CZ296" s="80"/>
      <c r="DA296" s="80"/>
      <c r="DB296" s="80"/>
      <c r="DC296" s="80"/>
      <c r="DD296" s="80"/>
      <c r="DE296" s="80"/>
      <c r="DF296" s="80"/>
      <c r="DG296" s="80"/>
      <c r="DH296" s="80"/>
      <c r="DI296" s="80"/>
      <c r="DJ296" s="80"/>
      <c r="DK296" s="80"/>
      <c r="DL296" s="80"/>
      <c r="DM296" s="80"/>
      <c r="DN296" s="80"/>
      <c r="DO296" s="80"/>
      <c r="DP296" s="80"/>
      <c r="DQ296" s="80"/>
      <c r="DR296" s="80"/>
      <c r="DS296" s="80"/>
      <c r="DT296" s="80"/>
    </row>
    <row r="297" ht="12.75" customHeight="1">
      <c r="A297" s="80"/>
      <c r="B297" s="80"/>
      <c r="C297" s="80"/>
      <c r="D297" s="80"/>
      <c r="E297" s="80"/>
      <c r="F297" s="80"/>
      <c r="G297" s="80"/>
      <c r="H297" s="80"/>
      <c r="I297" s="80"/>
      <c r="J297" s="80"/>
      <c r="K297" s="80"/>
      <c r="L297" s="80"/>
      <c r="M297" s="80"/>
      <c r="N297" s="80"/>
      <c r="O297" s="80"/>
      <c r="P297" s="80"/>
      <c r="Q297" s="80"/>
      <c r="R297" s="80"/>
      <c r="S297" s="80"/>
      <c r="T297" s="80"/>
      <c r="U297" s="80"/>
      <c r="V297" s="80"/>
      <c r="W297" s="80"/>
      <c r="X297" s="80"/>
      <c r="Y297" s="80"/>
      <c r="Z297" s="80"/>
      <c r="AA297" s="80"/>
      <c r="AB297" s="80"/>
      <c r="AC297" s="80"/>
      <c r="AD297" s="80"/>
      <c r="AE297" s="80"/>
      <c r="AF297" s="80"/>
      <c r="AG297" s="80"/>
      <c r="AH297" s="80"/>
      <c r="AI297" s="80"/>
      <c r="AJ297" s="80"/>
      <c r="AK297" s="80"/>
      <c r="AL297" s="80"/>
      <c r="AM297" s="80"/>
      <c r="AN297" s="80"/>
      <c r="AO297" s="80"/>
      <c r="AP297" s="80"/>
      <c r="AQ297" s="80"/>
      <c r="AR297" s="80"/>
      <c r="AS297" s="80"/>
      <c r="AT297" s="80"/>
      <c r="AU297" s="80"/>
      <c r="AV297" s="80"/>
      <c r="AW297" s="80"/>
      <c r="AX297" s="80"/>
      <c r="AY297" s="80"/>
      <c r="AZ297" s="80"/>
      <c r="BA297" s="80"/>
      <c r="BB297" s="80"/>
      <c r="BC297" s="80"/>
      <c r="BD297" s="80"/>
      <c r="BE297" s="80"/>
      <c r="BF297" s="80"/>
      <c r="BG297" s="80"/>
      <c r="BH297" s="80"/>
      <c r="BI297" s="80"/>
      <c r="BJ297" s="80"/>
      <c r="BK297" s="80"/>
      <c r="BL297" s="80"/>
      <c r="BM297" s="80"/>
      <c r="BN297" s="80"/>
      <c r="BO297" s="80"/>
      <c r="BP297" s="80"/>
      <c r="BQ297" s="80"/>
      <c r="BR297" s="80"/>
      <c r="BS297" s="80"/>
      <c r="BT297" s="80"/>
      <c r="BU297" s="80"/>
      <c r="BV297" s="80"/>
      <c r="BW297" s="80"/>
      <c r="BX297" s="80"/>
      <c r="BY297" s="80"/>
      <c r="BZ297" s="80"/>
      <c r="CA297" s="80"/>
      <c r="CB297" s="80"/>
      <c r="CC297" s="80"/>
      <c r="CD297" s="80"/>
      <c r="CE297" s="80"/>
      <c r="CF297" s="80"/>
      <c r="CG297" s="80"/>
      <c r="CH297" s="80"/>
      <c r="CI297" s="80"/>
      <c r="CJ297" s="80"/>
      <c r="CK297" s="80"/>
      <c r="CL297" s="80"/>
      <c r="CM297" s="80"/>
      <c r="CN297" s="80"/>
      <c r="CO297" s="80"/>
      <c r="CP297" s="80"/>
      <c r="CQ297" s="80"/>
      <c r="CR297" s="80"/>
      <c r="CS297" s="80"/>
      <c r="CT297" s="80"/>
      <c r="CU297" s="80"/>
      <c r="CV297" s="80"/>
      <c r="CW297" s="80"/>
      <c r="CX297" s="80"/>
      <c r="CY297" s="80"/>
      <c r="CZ297" s="80"/>
      <c r="DA297" s="80"/>
      <c r="DB297" s="80"/>
      <c r="DC297" s="80"/>
      <c r="DD297" s="80"/>
      <c r="DE297" s="80"/>
      <c r="DF297" s="80"/>
      <c r="DG297" s="80"/>
      <c r="DH297" s="80"/>
      <c r="DI297" s="80"/>
      <c r="DJ297" s="80"/>
      <c r="DK297" s="80"/>
      <c r="DL297" s="80"/>
      <c r="DM297" s="80"/>
      <c r="DN297" s="80"/>
      <c r="DO297" s="80"/>
      <c r="DP297" s="80"/>
      <c r="DQ297" s="80"/>
      <c r="DR297" s="80"/>
      <c r="DS297" s="80"/>
      <c r="DT297" s="80"/>
    </row>
    <row r="298" ht="12.75" customHeight="1">
      <c r="A298" s="80"/>
      <c r="B298" s="80"/>
      <c r="C298" s="80"/>
      <c r="D298" s="80"/>
      <c r="E298" s="80"/>
      <c r="F298" s="80"/>
      <c r="G298" s="80"/>
      <c r="H298" s="80"/>
      <c r="I298" s="80"/>
      <c r="J298" s="80"/>
      <c r="K298" s="80"/>
      <c r="L298" s="80"/>
      <c r="M298" s="80"/>
      <c r="N298" s="80"/>
      <c r="O298" s="80"/>
      <c r="P298" s="80"/>
      <c r="Q298" s="80"/>
      <c r="R298" s="80"/>
      <c r="S298" s="80"/>
      <c r="T298" s="80"/>
      <c r="U298" s="80"/>
      <c r="V298" s="80"/>
      <c r="W298" s="80"/>
      <c r="X298" s="80"/>
      <c r="Y298" s="80"/>
      <c r="Z298" s="80"/>
      <c r="AA298" s="80"/>
      <c r="AB298" s="80"/>
      <c r="AC298" s="80"/>
      <c r="AD298" s="80"/>
      <c r="AE298" s="80"/>
      <c r="AF298" s="80"/>
      <c r="AG298" s="80"/>
      <c r="AH298" s="80"/>
      <c r="AI298" s="80"/>
      <c r="AJ298" s="80"/>
      <c r="AK298" s="80"/>
      <c r="AL298" s="80"/>
      <c r="AM298" s="80"/>
      <c r="AN298" s="80"/>
      <c r="AO298" s="80"/>
      <c r="AP298" s="80"/>
      <c r="AQ298" s="80"/>
      <c r="AR298" s="80"/>
      <c r="AS298" s="80"/>
      <c r="AT298" s="80"/>
      <c r="AU298" s="80"/>
      <c r="AV298" s="80"/>
      <c r="AW298" s="80"/>
      <c r="AX298" s="80"/>
      <c r="AY298" s="80"/>
      <c r="AZ298" s="80"/>
      <c r="BA298" s="80"/>
      <c r="BB298" s="80"/>
      <c r="BC298" s="80"/>
      <c r="BD298" s="80"/>
      <c r="BE298" s="80"/>
      <c r="BF298" s="80"/>
      <c r="BG298" s="80"/>
      <c r="BH298" s="80"/>
      <c r="BI298" s="80"/>
      <c r="BJ298" s="80"/>
      <c r="BK298" s="80"/>
      <c r="BL298" s="80"/>
      <c r="BM298" s="80"/>
      <c r="BN298" s="80"/>
      <c r="BO298" s="80"/>
      <c r="BP298" s="80"/>
      <c r="BQ298" s="80"/>
      <c r="BR298" s="80"/>
      <c r="BS298" s="80"/>
      <c r="BT298" s="80"/>
      <c r="BU298" s="80"/>
      <c r="BV298" s="80"/>
      <c r="BW298" s="80"/>
      <c r="BX298" s="80"/>
      <c r="BY298" s="80"/>
      <c r="BZ298" s="80"/>
      <c r="CA298" s="80"/>
      <c r="CB298" s="80"/>
      <c r="CC298" s="80"/>
      <c r="CD298" s="80"/>
      <c r="CE298" s="80"/>
      <c r="CF298" s="80"/>
      <c r="CG298" s="80"/>
      <c r="CH298" s="80"/>
      <c r="CI298" s="80"/>
      <c r="CJ298" s="80"/>
      <c r="CK298" s="80"/>
      <c r="CL298" s="80"/>
      <c r="CM298" s="80"/>
      <c r="CN298" s="80"/>
      <c r="CO298" s="80"/>
      <c r="CP298" s="80"/>
      <c r="CQ298" s="80"/>
      <c r="CR298" s="80"/>
      <c r="CS298" s="80"/>
      <c r="CT298" s="80"/>
      <c r="CU298" s="80"/>
      <c r="CV298" s="80"/>
      <c r="CW298" s="80"/>
      <c r="CX298" s="80"/>
      <c r="CY298" s="80"/>
      <c r="CZ298" s="80"/>
      <c r="DA298" s="80"/>
      <c r="DB298" s="80"/>
      <c r="DC298" s="80"/>
      <c r="DD298" s="80"/>
      <c r="DE298" s="80"/>
      <c r="DF298" s="80"/>
      <c r="DG298" s="80"/>
      <c r="DH298" s="80"/>
      <c r="DI298" s="80"/>
      <c r="DJ298" s="80"/>
      <c r="DK298" s="80"/>
      <c r="DL298" s="80"/>
      <c r="DM298" s="80"/>
      <c r="DN298" s="80"/>
      <c r="DO298" s="80"/>
      <c r="DP298" s="80"/>
      <c r="DQ298" s="80"/>
      <c r="DR298" s="80"/>
      <c r="DS298" s="80"/>
      <c r="DT298" s="80"/>
    </row>
    <row r="299" ht="12.75" customHeight="1">
      <c r="A299" s="80"/>
      <c r="B299" s="80"/>
      <c r="C299" s="80"/>
      <c r="D299" s="80"/>
      <c r="E299" s="80"/>
      <c r="F299" s="80"/>
      <c r="G299" s="80"/>
      <c r="H299" s="80"/>
      <c r="I299" s="80"/>
      <c r="J299" s="80"/>
      <c r="K299" s="80"/>
      <c r="L299" s="80"/>
      <c r="M299" s="80"/>
      <c r="N299" s="80"/>
      <c r="O299" s="80"/>
      <c r="P299" s="80"/>
      <c r="Q299" s="80"/>
      <c r="R299" s="80"/>
      <c r="S299" s="80"/>
      <c r="T299" s="80"/>
      <c r="U299" s="80"/>
      <c r="V299" s="80"/>
      <c r="W299" s="80"/>
      <c r="X299" s="80"/>
      <c r="Y299" s="80"/>
      <c r="Z299" s="80"/>
      <c r="AA299" s="80"/>
      <c r="AB299" s="80"/>
      <c r="AC299" s="80"/>
      <c r="AD299" s="80"/>
      <c r="AE299" s="80"/>
      <c r="AF299" s="80"/>
      <c r="AG299" s="80"/>
      <c r="AH299" s="80"/>
      <c r="AI299" s="80"/>
      <c r="AJ299" s="80"/>
      <c r="AK299" s="80"/>
      <c r="AL299" s="80"/>
      <c r="AM299" s="80"/>
      <c r="AN299" s="80"/>
      <c r="AO299" s="80"/>
      <c r="AP299" s="80"/>
      <c r="AQ299" s="80"/>
      <c r="AR299" s="80"/>
      <c r="AS299" s="80"/>
      <c r="AT299" s="80"/>
      <c r="AU299" s="80"/>
      <c r="AV299" s="80"/>
      <c r="AW299" s="80"/>
      <c r="AX299" s="80"/>
      <c r="AY299" s="80"/>
      <c r="AZ299" s="80"/>
      <c r="BA299" s="80"/>
      <c r="BB299" s="80"/>
      <c r="BC299" s="80"/>
      <c r="BD299" s="80"/>
      <c r="BE299" s="80"/>
      <c r="BF299" s="80"/>
      <c r="BG299" s="80"/>
      <c r="BH299" s="80"/>
      <c r="BI299" s="80"/>
      <c r="BJ299" s="80"/>
      <c r="BK299" s="80"/>
      <c r="BL299" s="80"/>
      <c r="BM299" s="80"/>
      <c r="BN299" s="80"/>
      <c r="BO299" s="80"/>
      <c r="BP299" s="80"/>
      <c r="BQ299" s="80"/>
      <c r="BR299" s="80"/>
      <c r="BS299" s="80"/>
      <c r="BT299" s="80"/>
      <c r="BU299" s="80"/>
      <c r="BV299" s="80"/>
      <c r="BW299" s="80"/>
      <c r="BX299" s="80"/>
      <c r="BY299" s="80"/>
      <c r="BZ299" s="80"/>
      <c r="CA299" s="80"/>
      <c r="CB299" s="80"/>
      <c r="CC299" s="80"/>
      <c r="CD299" s="80"/>
      <c r="CE299" s="80"/>
      <c r="CF299" s="80"/>
      <c r="CG299" s="80"/>
      <c r="CH299" s="80"/>
      <c r="CI299" s="80"/>
      <c r="CJ299" s="80"/>
      <c r="CK299" s="80"/>
      <c r="CL299" s="80"/>
      <c r="CM299" s="80"/>
      <c r="CN299" s="80"/>
      <c r="CO299" s="80"/>
      <c r="CP299" s="80"/>
      <c r="CQ299" s="80"/>
      <c r="CR299" s="80"/>
      <c r="CS299" s="80"/>
      <c r="CT299" s="80"/>
      <c r="CU299" s="80"/>
      <c r="CV299" s="80"/>
      <c r="CW299" s="80"/>
      <c r="CX299" s="80"/>
      <c r="CY299" s="80"/>
      <c r="CZ299" s="80"/>
      <c r="DA299" s="80"/>
      <c r="DB299" s="80"/>
      <c r="DC299" s="80"/>
      <c r="DD299" s="80"/>
      <c r="DE299" s="80"/>
      <c r="DF299" s="80"/>
      <c r="DG299" s="80"/>
      <c r="DH299" s="80"/>
      <c r="DI299" s="80"/>
      <c r="DJ299" s="80"/>
      <c r="DK299" s="80"/>
      <c r="DL299" s="80"/>
      <c r="DM299" s="80"/>
      <c r="DN299" s="80"/>
      <c r="DO299" s="80"/>
      <c r="DP299" s="80"/>
      <c r="DQ299" s="80"/>
      <c r="DR299" s="80"/>
      <c r="DS299" s="80"/>
      <c r="DT299" s="80"/>
    </row>
    <row r="300" ht="12.75" customHeight="1">
      <c r="A300" s="80"/>
      <c r="B300" s="80"/>
      <c r="C300" s="80"/>
      <c r="D300" s="80"/>
      <c r="E300" s="80"/>
      <c r="F300" s="80"/>
      <c r="G300" s="80"/>
      <c r="H300" s="80"/>
      <c r="I300" s="80"/>
      <c r="J300" s="80"/>
      <c r="K300" s="80"/>
      <c r="L300" s="80"/>
      <c r="M300" s="80"/>
      <c r="N300" s="80"/>
      <c r="O300" s="80"/>
      <c r="P300" s="80"/>
      <c r="Q300" s="80"/>
      <c r="R300" s="80"/>
      <c r="S300" s="80"/>
      <c r="T300" s="80"/>
      <c r="U300" s="80"/>
      <c r="V300" s="80"/>
      <c r="W300" s="80"/>
      <c r="X300" s="80"/>
      <c r="Y300" s="80"/>
      <c r="Z300" s="80"/>
      <c r="AA300" s="80"/>
      <c r="AB300" s="80"/>
      <c r="AC300" s="80"/>
      <c r="AD300" s="80"/>
      <c r="AE300" s="80"/>
      <c r="AF300" s="80"/>
      <c r="AG300" s="80"/>
      <c r="AH300" s="80"/>
      <c r="AI300" s="80"/>
      <c r="AJ300" s="80"/>
      <c r="AK300" s="80"/>
      <c r="AL300" s="80"/>
      <c r="AM300" s="80"/>
      <c r="AN300" s="80"/>
      <c r="AO300" s="80"/>
      <c r="AP300" s="80"/>
      <c r="AQ300" s="80"/>
      <c r="AR300" s="80"/>
      <c r="AS300" s="80"/>
      <c r="AT300" s="80"/>
      <c r="AU300" s="80"/>
      <c r="AV300" s="80"/>
      <c r="AW300" s="80"/>
      <c r="AX300" s="80"/>
      <c r="AY300" s="80"/>
      <c r="AZ300" s="80"/>
      <c r="BA300" s="80"/>
      <c r="BB300" s="80"/>
      <c r="BC300" s="80"/>
      <c r="BD300" s="80"/>
      <c r="BE300" s="80"/>
      <c r="BF300" s="80"/>
      <c r="BG300" s="80"/>
      <c r="BH300" s="80"/>
      <c r="BI300" s="80"/>
      <c r="BJ300" s="80"/>
      <c r="BK300" s="80"/>
      <c r="BL300" s="80"/>
      <c r="BM300" s="80"/>
      <c r="BN300" s="80"/>
      <c r="BO300" s="80"/>
      <c r="BP300" s="80"/>
      <c r="BQ300" s="80"/>
      <c r="BR300" s="80"/>
      <c r="BS300" s="80"/>
      <c r="BT300" s="80"/>
      <c r="BU300" s="80"/>
      <c r="BV300" s="80"/>
      <c r="BW300" s="80"/>
      <c r="BX300" s="80"/>
      <c r="BY300" s="80"/>
      <c r="BZ300" s="80"/>
      <c r="CA300" s="80"/>
      <c r="CB300" s="80"/>
      <c r="CC300" s="80"/>
      <c r="CD300" s="80"/>
      <c r="CE300" s="80"/>
      <c r="CF300" s="80"/>
      <c r="CG300" s="80"/>
      <c r="CH300" s="80"/>
      <c r="CI300" s="80"/>
      <c r="CJ300" s="80"/>
      <c r="CK300" s="80"/>
      <c r="CL300" s="80"/>
      <c r="CM300" s="80"/>
      <c r="CN300" s="80"/>
      <c r="CO300" s="80"/>
      <c r="CP300" s="80"/>
      <c r="CQ300" s="80"/>
      <c r="CR300" s="80"/>
      <c r="CS300" s="80"/>
      <c r="CT300" s="80"/>
      <c r="CU300" s="80"/>
      <c r="CV300" s="80"/>
      <c r="CW300" s="80"/>
      <c r="CX300" s="80"/>
      <c r="CY300" s="80"/>
      <c r="CZ300" s="80"/>
      <c r="DA300" s="80"/>
      <c r="DB300" s="80"/>
      <c r="DC300" s="80"/>
      <c r="DD300" s="80"/>
      <c r="DE300" s="80"/>
      <c r="DF300" s="80"/>
      <c r="DG300" s="80"/>
      <c r="DH300" s="80"/>
      <c r="DI300" s="80"/>
      <c r="DJ300" s="80"/>
      <c r="DK300" s="80"/>
      <c r="DL300" s="80"/>
      <c r="DM300" s="80"/>
      <c r="DN300" s="80"/>
      <c r="DO300" s="80"/>
      <c r="DP300" s="80"/>
      <c r="DQ300" s="80"/>
      <c r="DR300" s="80"/>
      <c r="DS300" s="80"/>
      <c r="DT300" s="80"/>
    </row>
    <row r="301" ht="12.75" customHeight="1">
      <c r="A301" s="80"/>
      <c r="B301" s="80"/>
      <c r="C301" s="80"/>
      <c r="D301" s="80"/>
      <c r="E301" s="80"/>
      <c r="F301" s="80"/>
      <c r="G301" s="80"/>
      <c r="H301" s="80"/>
      <c r="I301" s="80"/>
      <c r="J301" s="80"/>
      <c r="K301" s="80"/>
      <c r="L301" s="80"/>
      <c r="M301" s="80"/>
      <c r="N301" s="80"/>
      <c r="O301" s="80"/>
      <c r="P301" s="80"/>
      <c r="Q301" s="80"/>
      <c r="R301" s="80"/>
      <c r="S301" s="80"/>
      <c r="T301" s="80"/>
      <c r="U301" s="80"/>
      <c r="V301" s="80"/>
      <c r="W301" s="80"/>
      <c r="X301" s="80"/>
      <c r="Y301" s="80"/>
      <c r="Z301" s="80"/>
      <c r="AA301" s="80"/>
      <c r="AB301" s="80"/>
      <c r="AC301" s="80"/>
      <c r="AD301" s="80"/>
      <c r="AE301" s="80"/>
      <c r="AF301" s="80"/>
      <c r="AG301" s="80"/>
      <c r="AH301" s="80"/>
      <c r="AI301" s="80"/>
      <c r="AJ301" s="80"/>
      <c r="AK301" s="80"/>
      <c r="AL301" s="80"/>
      <c r="AM301" s="80"/>
      <c r="AN301" s="80"/>
      <c r="AO301" s="80"/>
      <c r="AP301" s="80"/>
      <c r="AQ301" s="80"/>
      <c r="AR301" s="80"/>
      <c r="AS301" s="80"/>
      <c r="AT301" s="80"/>
      <c r="AU301" s="80"/>
      <c r="AV301" s="80"/>
      <c r="AW301" s="80"/>
      <c r="AX301" s="80"/>
      <c r="AY301" s="80"/>
      <c r="AZ301" s="80"/>
      <c r="BA301" s="80"/>
      <c r="BB301" s="80"/>
      <c r="BC301" s="80"/>
      <c r="BD301" s="80"/>
      <c r="BE301" s="80"/>
      <c r="BF301" s="80"/>
      <c r="BG301" s="80"/>
      <c r="BH301" s="80"/>
      <c r="BI301" s="80"/>
      <c r="BJ301" s="80"/>
      <c r="BK301" s="80"/>
      <c r="BL301" s="80"/>
      <c r="BM301" s="80"/>
      <c r="BN301" s="80"/>
      <c r="BO301" s="80"/>
      <c r="BP301" s="80"/>
      <c r="BQ301" s="80"/>
      <c r="BR301" s="80"/>
      <c r="BS301" s="80"/>
      <c r="BT301" s="80"/>
      <c r="BU301" s="80"/>
      <c r="BV301" s="80"/>
      <c r="BW301" s="80"/>
      <c r="BX301" s="80"/>
      <c r="BY301" s="80"/>
      <c r="BZ301" s="80"/>
      <c r="CA301" s="80"/>
      <c r="CB301" s="80"/>
      <c r="CC301" s="80"/>
      <c r="CD301" s="80"/>
      <c r="CE301" s="80"/>
      <c r="CF301" s="80"/>
      <c r="CG301" s="80"/>
      <c r="CH301" s="80"/>
      <c r="CI301" s="80"/>
      <c r="CJ301" s="80"/>
      <c r="CK301" s="80"/>
      <c r="CL301" s="80"/>
      <c r="CM301" s="80"/>
      <c r="CN301" s="80"/>
      <c r="CO301" s="80"/>
      <c r="CP301" s="80"/>
      <c r="CQ301" s="80"/>
      <c r="CR301" s="80"/>
      <c r="CS301" s="80"/>
      <c r="CT301" s="80"/>
      <c r="CU301" s="80"/>
      <c r="CV301" s="80"/>
      <c r="CW301" s="80"/>
      <c r="CX301" s="80"/>
      <c r="CY301" s="80"/>
      <c r="CZ301" s="80"/>
      <c r="DA301" s="80"/>
      <c r="DB301" s="80"/>
      <c r="DC301" s="80"/>
      <c r="DD301" s="80"/>
      <c r="DE301" s="80"/>
      <c r="DF301" s="80"/>
      <c r="DG301" s="80"/>
      <c r="DH301" s="80"/>
      <c r="DI301" s="80"/>
      <c r="DJ301" s="80"/>
      <c r="DK301" s="80"/>
      <c r="DL301" s="80"/>
      <c r="DM301" s="80"/>
      <c r="DN301" s="80"/>
      <c r="DO301" s="80"/>
      <c r="DP301" s="80"/>
      <c r="DQ301" s="80"/>
      <c r="DR301" s="80"/>
      <c r="DS301" s="80"/>
      <c r="DT301" s="80"/>
    </row>
    <row r="302" ht="12.75" customHeight="1">
      <c r="A302" s="80"/>
      <c r="B302" s="80"/>
      <c r="C302" s="80"/>
      <c r="D302" s="80"/>
      <c r="E302" s="80"/>
      <c r="F302" s="80"/>
      <c r="G302" s="80"/>
      <c r="H302" s="80"/>
      <c r="I302" s="80"/>
      <c r="J302" s="80"/>
      <c r="K302" s="80"/>
      <c r="L302" s="80"/>
      <c r="M302" s="80"/>
      <c r="N302" s="80"/>
      <c r="O302" s="80"/>
      <c r="P302" s="80"/>
      <c r="Q302" s="80"/>
      <c r="R302" s="80"/>
      <c r="S302" s="80"/>
      <c r="T302" s="80"/>
      <c r="U302" s="80"/>
      <c r="V302" s="80"/>
      <c r="W302" s="80"/>
      <c r="X302" s="80"/>
      <c r="Y302" s="80"/>
      <c r="Z302" s="80"/>
      <c r="AA302" s="80"/>
      <c r="AB302" s="80"/>
      <c r="AC302" s="80"/>
      <c r="AD302" s="80"/>
      <c r="AE302" s="80"/>
      <c r="AF302" s="80"/>
      <c r="AG302" s="80"/>
      <c r="AH302" s="80"/>
      <c r="AI302" s="80"/>
      <c r="AJ302" s="80"/>
      <c r="AK302" s="80"/>
      <c r="AL302" s="80"/>
      <c r="AM302" s="80"/>
      <c r="AN302" s="80"/>
      <c r="AO302" s="80"/>
      <c r="AP302" s="80"/>
      <c r="AQ302" s="80"/>
      <c r="AR302" s="80"/>
      <c r="AS302" s="80"/>
      <c r="AT302" s="80"/>
      <c r="AU302" s="80"/>
      <c r="AV302" s="80"/>
      <c r="AW302" s="80"/>
      <c r="AX302" s="80"/>
      <c r="AY302" s="80"/>
      <c r="AZ302" s="80"/>
      <c r="BA302" s="80"/>
      <c r="BB302" s="80"/>
      <c r="BC302" s="80"/>
      <c r="BD302" s="80"/>
      <c r="BE302" s="80"/>
      <c r="BF302" s="80"/>
      <c r="BG302" s="80"/>
      <c r="BH302" s="80"/>
      <c r="BI302" s="80"/>
      <c r="BJ302" s="80"/>
      <c r="BK302" s="80"/>
      <c r="BL302" s="80"/>
      <c r="BM302" s="80"/>
      <c r="BN302" s="80"/>
      <c r="BO302" s="80"/>
      <c r="BP302" s="80"/>
      <c r="BQ302" s="80"/>
      <c r="BR302" s="80"/>
      <c r="BS302" s="80"/>
      <c r="BT302" s="80"/>
      <c r="BU302" s="80"/>
      <c r="BV302" s="80"/>
      <c r="BW302" s="80"/>
      <c r="BX302" s="80"/>
      <c r="BY302" s="80"/>
      <c r="BZ302" s="80"/>
      <c r="CA302" s="80"/>
      <c r="CB302" s="80"/>
      <c r="CC302" s="80"/>
      <c r="CD302" s="80"/>
      <c r="CE302" s="80"/>
      <c r="CF302" s="80"/>
      <c r="CG302" s="80"/>
      <c r="CH302" s="80"/>
      <c r="CI302" s="80"/>
      <c r="CJ302" s="80"/>
      <c r="CK302" s="80"/>
      <c r="CL302" s="80"/>
      <c r="CM302" s="80"/>
      <c r="CN302" s="80"/>
      <c r="CO302" s="80"/>
      <c r="CP302" s="80"/>
      <c r="CQ302" s="80"/>
      <c r="CR302" s="80"/>
      <c r="CS302" s="80"/>
      <c r="CT302" s="80"/>
      <c r="CU302" s="80"/>
      <c r="CV302" s="80"/>
      <c r="CW302" s="80"/>
      <c r="CX302" s="80"/>
      <c r="CY302" s="80"/>
      <c r="CZ302" s="80"/>
      <c r="DA302" s="80"/>
      <c r="DB302" s="80"/>
      <c r="DC302" s="80"/>
      <c r="DD302" s="80"/>
      <c r="DE302" s="80"/>
      <c r="DF302" s="80"/>
      <c r="DG302" s="80"/>
      <c r="DH302" s="80"/>
      <c r="DI302" s="80"/>
      <c r="DJ302" s="80"/>
      <c r="DK302" s="80"/>
      <c r="DL302" s="80"/>
      <c r="DM302" s="80"/>
      <c r="DN302" s="80"/>
      <c r="DO302" s="80"/>
      <c r="DP302" s="80"/>
      <c r="DQ302" s="80"/>
      <c r="DR302" s="80"/>
      <c r="DS302" s="80"/>
      <c r="DT302" s="80"/>
    </row>
    <row r="303" ht="12.75" customHeight="1">
      <c r="A303" s="80"/>
      <c r="B303" s="80"/>
      <c r="C303" s="80"/>
      <c r="D303" s="80"/>
      <c r="E303" s="80"/>
      <c r="F303" s="80"/>
      <c r="G303" s="80"/>
      <c r="H303" s="80"/>
      <c r="I303" s="80"/>
      <c r="J303" s="80"/>
      <c r="K303" s="80"/>
      <c r="L303" s="80"/>
      <c r="M303" s="80"/>
      <c r="N303" s="80"/>
      <c r="O303" s="80"/>
      <c r="P303" s="80"/>
      <c r="Q303" s="80"/>
      <c r="R303" s="80"/>
      <c r="S303" s="80"/>
      <c r="T303" s="80"/>
      <c r="U303" s="80"/>
      <c r="V303" s="80"/>
      <c r="W303" s="80"/>
      <c r="X303" s="80"/>
      <c r="Y303" s="80"/>
      <c r="Z303" s="80"/>
      <c r="AA303" s="80"/>
      <c r="AB303" s="80"/>
      <c r="AC303" s="80"/>
      <c r="AD303" s="80"/>
      <c r="AE303" s="80"/>
      <c r="AF303" s="80"/>
      <c r="AG303" s="80"/>
      <c r="AH303" s="80"/>
      <c r="AI303" s="80"/>
      <c r="AJ303" s="80"/>
      <c r="AK303" s="80"/>
      <c r="AL303" s="80"/>
      <c r="AM303" s="80"/>
      <c r="AN303" s="80"/>
      <c r="AO303" s="80"/>
      <c r="AP303" s="80"/>
      <c r="AQ303" s="80"/>
      <c r="AR303" s="80"/>
      <c r="AS303" s="80"/>
      <c r="AT303" s="80"/>
      <c r="AU303" s="80"/>
      <c r="AV303" s="80"/>
      <c r="AW303" s="80"/>
      <c r="AX303" s="80"/>
      <c r="AY303" s="80"/>
      <c r="AZ303" s="80"/>
      <c r="BA303" s="80"/>
      <c r="BB303" s="80"/>
      <c r="BC303" s="80"/>
      <c r="BD303" s="80"/>
      <c r="BE303" s="80"/>
      <c r="BF303" s="80"/>
      <c r="BG303" s="80"/>
      <c r="BH303" s="80"/>
      <c r="BI303" s="80"/>
      <c r="BJ303" s="80"/>
      <c r="BK303" s="80"/>
      <c r="BL303" s="80"/>
      <c r="BM303" s="80"/>
      <c r="BN303" s="80"/>
      <c r="BO303" s="80"/>
      <c r="BP303" s="80"/>
      <c r="BQ303" s="80"/>
      <c r="BR303" s="80"/>
      <c r="BS303" s="80"/>
      <c r="BT303" s="80"/>
      <c r="BU303" s="80"/>
      <c r="BV303" s="80"/>
      <c r="BW303" s="80"/>
      <c r="BX303" s="80"/>
      <c r="BY303" s="80"/>
      <c r="BZ303" s="80"/>
      <c r="CA303" s="80"/>
      <c r="CB303" s="80"/>
      <c r="CC303" s="80"/>
      <c r="CD303" s="80"/>
      <c r="CE303" s="80"/>
      <c r="CF303" s="80"/>
      <c r="CG303" s="80"/>
      <c r="CH303" s="80"/>
      <c r="CI303" s="80"/>
      <c r="CJ303" s="80"/>
      <c r="CK303" s="80"/>
      <c r="CL303" s="80"/>
      <c r="CM303" s="80"/>
      <c r="CN303" s="80"/>
      <c r="CO303" s="80"/>
      <c r="CP303" s="80"/>
      <c r="CQ303" s="80"/>
      <c r="CR303" s="80"/>
      <c r="CS303" s="80"/>
      <c r="CT303" s="80"/>
      <c r="CU303" s="80"/>
      <c r="CV303" s="80"/>
      <c r="CW303" s="80"/>
      <c r="CX303" s="80"/>
      <c r="CY303" s="80"/>
      <c r="CZ303" s="80"/>
      <c r="DA303" s="80"/>
      <c r="DB303" s="80"/>
      <c r="DC303" s="80"/>
      <c r="DD303" s="80"/>
      <c r="DE303" s="80"/>
      <c r="DF303" s="80"/>
      <c r="DG303" s="80"/>
      <c r="DH303" s="80"/>
      <c r="DI303" s="80"/>
      <c r="DJ303" s="80"/>
      <c r="DK303" s="80"/>
      <c r="DL303" s="80"/>
      <c r="DM303" s="80"/>
      <c r="DN303" s="80"/>
      <c r="DO303" s="80"/>
      <c r="DP303" s="80"/>
      <c r="DQ303" s="80"/>
      <c r="DR303" s="80"/>
      <c r="DS303" s="80"/>
      <c r="DT303" s="80"/>
    </row>
    <row r="304" ht="12.75" customHeight="1">
      <c r="A304" s="80"/>
      <c r="B304" s="80"/>
      <c r="C304" s="80"/>
      <c r="D304" s="80"/>
      <c r="E304" s="80"/>
      <c r="F304" s="80"/>
      <c r="G304" s="80"/>
      <c r="H304" s="80"/>
      <c r="I304" s="80"/>
      <c r="J304" s="80"/>
      <c r="K304" s="80"/>
      <c r="L304" s="80"/>
      <c r="M304" s="80"/>
      <c r="N304" s="80"/>
      <c r="O304" s="80"/>
      <c r="P304" s="80"/>
      <c r="Q304" s="80"/>
      <c r="R304" s="80"/>
      <c r="S304" s="80"/>
      <c r="T304" s="80"/>
      <c r="U304" s="80"/>
      <c r="V304" s="80"/>
      <c r="W304" s="80"/>
      <c r="X304" s="80"/>
      <c r="Y304" s="80"/>
      <c r="Z304" s="80"/>
      <c r="AA304" s="80"/>
      <c r="AB304" s="80"/>
      <c r="AC304" s="80"/>
      <c r="AD304" s="80"/>
      <c r="AE304" s="80"/>
      <c r="AF304" s="80"/>
      <c r="AG304" s="80"/>
      <c r="AH304" s="80"/>
      <c r="AI304" s="80"/>
      <c r="AJ304" s="80"/>
      <c r="AK304" s="80"/>
      <c r="AL304" s="80"/>
      <c r="AM304" s="80"/>
      <c r="AN304" s="80"/>
      <c r="AO304" s="80"/>
      <c r="AP304" s="80"/>
      <c r="AQ304" s="80"/>
      <c r="AR304" s="80"/>
      <c r="AS304" s="80"/>
      <c r="AT304" s="80"/>
      <c r="AU304" s="80"/>
      <c r="AV304" s="80"/>
      <c r="AW304" s="80"/>
      <c r="AX304" s="80"/>
      <c r="AY304" s="80"/>
      <c r="AZ304" s="80"/>
      <c r="BA304" s="80"/>
      <c r="BB304" s="80"/>
      <c r="BC304" s="80"/>
      <c r="BD304" s="80"/>
      <c r="BE304" s="80"/>
      <c r="BF304" s="80"/>
      <c r="BG304" s="80"/>
      <c r="BH304" s="80"/>
      <c r="BI304" s="80"/>
      <c r="BJ304" s="80"/>
      <c r="BK304" s="80"/>
      <c r="BL304" s="80"/>
      <c r="BM304" s="80"/>
      <c r="BN304" s="80"/>
      <c r="BO304" s="80"/>
      <c r="BP304" s="80"/>
      <c r="BQ304" s="80"/>
      <c r="BR304" s="80"/>
      <c r="BS304" s="80"/>
      <c r="BT304" s="80"/>
      <c r="BU304" s="80"/>
      <c r="BV304" s="80"/>
      <c r="BW304" s="80"/>
      <c r="BX304" s="80"/>
      <c r="BY304" s="80"/>
      <c r="BZ304" s="80"/>
      <c r="CA304" s="80"/>
      <c r="CB304" s="80"/>
      <c r="CC304" s="80"/>
      <c r="CD304" s="80"/>
      <c r="CE304" s="80"/>
      <c r="CF304" s="80"/>
      <c r="CG304" s="80"/>
      <c r="CH304" s="80"/>
      <c r="CI304" s="80"/>
      <c r="CJ304" s="80"/>
      <c r="CK304" s="80"/>
      <c r="CL304" s="80"/>
      <c r="CM304" s="80"/>
      <c r="CN304" s="80"/>
      <c r="CO304" s="80"/>
      <c r="CP304" s="80"/>
      <c r="CQ304" s="80"/>
      <c r="CR304" s="80"/>
      <c r="CS304" s="80"/>
      <c r="CT304" s="80"/>
      <c r="CU304" s="80"/>
      <c r="CV304" s="80"/>
      <c r="CW304" s="80"/>
      <c r="CX304" s="80"/>
      <c r="CY304" s="80"/>
      <c r="CZ304" s="80"/>
      <c r="DA304" s="80"/>
      <c r="DB304" s="80"/>
      <c r="DC304" s="80"/>
      <c r="DD304" s="80"/>
      <c r="DE304" s="80"/>
      <c r="DF304" s="80"/>
      <c r="DG304" s="80"/>
      <c r="DH304" s="80"/>
      <c r="DI304" s="80"/>
      <c r="DJ304" s="80"/>
      <c r="DK304" s="80"/>
      <c r="DL304" s="80"/>
      <c r="DM304" s="80"/>
      <c r="DN304" s="80"/>
      <c r="DO304" s="80"/>
      <c r="DP304" s="80"/>
      <c r="DQ304" s="80"/>
      <c r="DR304" s="80"/>
      <c r="DS304" s="80"/>
      <c r="DT304" s="80"/>
    </row>
    <row r="305" ht="12.75" customHeight="1">
      <c r="A305" s="80"/>
      <c r="B305" s="80"/>
      <c r="C305" s="80"/>
      <c r="D305" s="80"/>
      <c r="E305" s="80"/>
      <c r="F305" s="80"/>
      <c r="G305" s="80"/>
      <c r="H305" s="80"/>
      <c r="I305" s="80"/>
      <c r="J305" s="80"/>
      <c r="K305" s="80"/>
      <c r="L305" s="80"/>
      <c r="M305" s="80"/>
      <c r="N305" s="80"/>
      <c r="O305" s="80"/>
      <c r="P305" s="80"/>
      <c r="Q305" s="80"/>
      <c r="R305" s="80"/>
      <c r="S305" s="80"/>
      <c r="T305" s="80"/>
      <c r="U305" s="80"/>
      <c r="V305" s="80"/>
      <c r="W305" s="80"/>
      <c r="X305" s="80"/>
      <c r="Y305" s="80"/>
      <c r="Z305" s="80"/>
      <c r="AA305" s="80"/>
      <c r="AB305" s="80"/>
      <c r="AC305" s="80"/>
      <c r="AD305" s="80"/>
      <c r="AE305" s="80"/>
      <c r="AF305" s="80"/>
      <c r="AG305" s="80"/>
      <c r="AH305" s="80"/>
      <c r="AI305" s="80"/>
      <c r="AJ305" s="80"/>
      <c r="AK305" s="80"/>
      <c r="AL305" s="80"/>
      <c r="AM305" s="80"/>
      <c r="AN305" s="80"/>
      <c r="AO305" s="80"/>
      <c r="AP305" s="80"/>
      <c r="AQ305" s="80"/>
      <c r="AR305" s="80"/>
      <c r="AS305" s="80"/>
      <c r="AT305" s="80"/>
      <c r="AU305" s="80"/>
      <c r="AV305" s="80"/>
      <c r="AW305" s="80"/>
      <c r="AX305" s="80"/>
      <c r="AY305" s="80"/>
      <c r="AZ305" s="80"/>
      <c r="BA305" s="80"/>
      <c r="BB305" s="80"/>
      <c r="BC305" s="80"/>
      <c r="BD305" s="80"/>
      <c r="BE305" s="80"/>
      <c r="BF305" s="80"/>
      <c r="BG305" s="80"/>
      <c r="BH305" s="80"/>
      <c r="BI305" s="80"/>
      <c r="BJ305" s="80"/>
      <c r="BK305" s="80"/>
      <c r="BL305" s="80"/>
      <c r="BM305" s="80"/>
      <c r="BN305" s="80"/>
      <c r="BO305" s="80"/>
      <c r="BP305" s="80"/>
      <c r="BQ305" s="80"/>
      <c r="BR305" s="80"/>
      <c r="BS305" s="80"/>
      <c r="BT305" s="80"/>
      <c r="BU305" s="80"/>
      <c r="BV305" s="80"/>
      <c r="BW305" s="80"/>
      <c r="BX305" s="80"/>
      <c r="BY305" s="80"/>
      <c r="BZ305" s="80"/>
      <c r="CA305" s="80"/>
      <c r="CB305" s="80"/>
      <c r="CC305" s="80"/>
      <c r="CD305" s="80"/>
      <c r="CE305" s="80"/>
      <c r="CF305" s="80"/>
      <c r="CG305" s="80"/>
      <c r="CH305" s="80"/>
      <c r="CI305" s="80"/>
      <c r="CJ305" s="80"/>
      <c r="CK305" s="80"/>
      <c r="CL305" s="80"/>
      <c r="CM305" s="80"/>
      <c r="CN305" s="80"/>
      <c r="CO305" s="80"/>
      <c r="CP305" s="80"/>
      <c r="CQ305" s="80"/>
      <c r="CR305" s="80"/>
      <c r="CS305" s="80"/>
      <c r="CT305" s="80"/>
      <c r="CU305" s="80"/>
      <c r="CV305" s="80"/>
      <c r="CW305" s="80"/>
      <c r="CX305" s="80"/>
      <c r="CY305" s="80"/>
      <c r="CZ305" s="80"/>
      <c r="DA305" s="80"/>
      <c r="DB305" s="80"/>
      <c r="DC305" s="80"/>
      <c r="DD305" s="80"/>
      <c r="DE305" s="80"/>
      <c r="DF305" s="80"/>
      <c r="DG305" s="80"/>
      <c r="DH305" s="80"/>
      <c r="DI305" s="80"/>
      <c r="DJ305" s="80"/>
      <c r="DK305" s="80"/>
      <c r="DL305" s="80"/>
      <c r="DM305" s="80"/>
      <c r="DN305" s="80"/>
      <c r="DO305" s="80"/>
      <c r="DP305" s="80"/>
      <c r="DQ305" s="80"/>
      <c r="DR305" s="80"/>
      <c r="DS305" s="80"/>
      <c r="DT305" s="80"/>
    </row>
    <row r="306" ht="12.75" customHeight="1">
      <c r="A306" s="80"/>
      <c r="B306" s="80"/>
      <c r="C306" s="80"/>
      <c r="D306" s="80"/>
      <c r="E306" s="80"/>
      <c r="F306" s="80"/>
      <c r="G306" s="80"/>
      <c r="H306" s="80"/>
      <c r="I306" s="80"/>
      <c r="J306" s="80"/>
      <c r="K306" s="80"/>
      <c r="L306" s="80"/>
      <c r="M306" s="80"/>
      <c r="N306" s="80"/>
      <c r="O306" s="80"/>
      <c r="P306" s="80"/>
      <c r="Q306" s="80"/>
      <c r="R306" s="80"/>
      <c r="S306" s="80"/>
      <c r="T306" s="80"/>
      <c r="U306" s="80"/>
      <c r="V306" s="80"/>
      <c r="W306" s="80"/>
      <c r="X306" s="80"/>
      <c r="Y306" s="80"/>
      <c r="Z306" s="80"/>
      <c r="AA306" s="80"/>
      <c r="AB306" s="80"/>
      <c r="AC306" s="80"/>
      <c r="AD306" s="80"/>
      <c r="AE306" s="80"/>
      <c r="AF306" s="80"/>
      <c r="AG306" s="80"/>
      <c r="AH306" s="80"/>
      <c r="AI306" s="80"/>
      <c r="AJ306" s="80"/>
      <c r="AK306" s="80"/>
      <c r="AL306" s="80"/>
      <c r="AM306" s="80"/>
      <c r="AN306" s="80"/>
      <c r="AO306" s="80"/>
      <c r="AP306" s="80"/>
      <c r="AQ306" s="80"/>
      <c r="AR306" s="80"/>
      <c r="AS306" s="80"/>
      <c r="AT306" s="80"/>
      <c r="AU306" s="80"/>
      <c r="AV306" s="80"/>
      <c r="AW306" s="80"/>
      <c r="AX306" s="80"/>
      <c r="AY306" s="80"/>
      <c r="AZ306" s="80"/>
      <c r="BA306" s="80"/>
      <c r="BB306" s="80"/>
      <c r="BC306" s="80"/>
      <c r="BD306" s="80"/>
      <c r="BE306" s="80"/>
      <c r="BF306" s="80"/>
      <c r="BG306" s="80"/>
      <c r="BH306" s="80"/>
      <c r="BI306" s="80"/>
      <c r="BJ306" s="80"/>
      <c r="BK306" s="80"/>
      <c r="BL306" s="80"/>
      <c r="BM306" s="80"/>
      <c r="BN306" s="80"/>
      <c r="BO306" s="80"/>
      <c r="BP306" s="80"/>
      <c r="BQ306" s="80"/>
      <c r="BR306" s="80"/>
      <c r="BS306" s="80"/>
      <c r="BT306" s="80"/>
      <c r="BU306" s="80"/>
      <c r="BV306" s="80"/>
      <c r="BW306" s="80"/>
      <c r="BX306" s="80"/>
      <c r="BY306" s="80"/>
      <c r="BZ306" s="80"/>
      <c r="CA306" s="80"/>
      <c r="CB306" s="80"/>
      <c r="CC306" s="80"/>
      <c r="CD306" s="80"/>
      <c r="CE306" s="80"/>
      <c r="CF306" s="80"/>
      <c r="CG306" s="80"/>
      <c r="CH306" s="80"/>
      <c r="CI306" s="80"/>
      <c r="CJ306" s="80"/>
      <c r="CK306" s="80"/>
      <c r="CL306" s="80"/>
      <c r="CM306" s="80"/>
      <c r="CN306" s="80"/>
      <c r="CO306" s="80"/>
      <c r="CP306" s="80"/>
      <c r="CQ306" s="80"/>
      <c r="CR306" s="80"/>
      <c r="CS306" s="80"/>
      <c r="CT306" s="80"/>
      <c r="CU306" s="80"/>
      <c r="CV306" s="80"/>
      <c r="CW306" s="80"/>
      <c r="CX306" s="80"/>
      <c r="CY306" s="80"/>
      <c r="CZ306" s="80"/>
      <c r="DA306" s="80"/>
      <c r="DB306" s="80"/>
      <c r="DC306" s="80"/>
      <c r="DD306" s="80"/>
      <c r="DE306" s="80"/>
      <c r="DF306" s="80"/>
      <c r="DG306" s="80"/>
      <c r="DH306" s="80"/>
      <c r="DI306" s="80"/>
      <c r="DJ306" s="80"/>
      <c r="DK306" s="80"/>
      <c r="DL306" s="80"/>
      <c r="DM306" s="80"/>
      <c r="DN306" s="80"/>
      <c r="DO306" s="80"/>
      <c r="DP306" s="80"/>
      <c r="DQ306" s="80"/>
      <c r="DR306" s="80"/>
      <c r="DS306" s="80"/>
      <c r="DT306" s="80"/>
    </row>
    <row r="307" ht="12.75" customHeight="1">
      <c r="A307" s="80"/>
      <c r="B307" s="80"/>
      <c r="C307" s="80"/>
      <c r="D307" s="80"/>
      <c r="E307" s="80"/>
      <c r="F307" s="80"/>
      <c r="G307" s="80"/>
      <c r="H307" s="80"/>
      <c r="I307" s="80"/>
      <c r="J307" s="80"/>
      <c r="K307" s="80"/>
      <c r="L307" s="80"/>
      <c r="M307" s="80"/>
      <c r="N307" s="80"/>
      <c r="O307" s="80"/>
      <c r="P307" s="80"/>
      <c r="Q307" s="80"/>
      <c r="R307" s="80"/>
      <c r="S307" s="80"/>
      <c r="T307" s="80"/>
      <c r="U307" s="80"/>
      <c r="V307" s="80"/>
      <c r="W307" s="80"/>
      <c r="X307" s="80"/>
      <c r="Y307" s="80"/>
      <c r="Z307" s="80"/>
      <c r="AA307" s="80"/>
      <c r="AB307" s="80"/>
      <c r="AC307" s="80"/>
      <c r="AD307" s="80"/>
      <c r="AE307" s="80"/>
      <c r="AF307" s="80"/>
      <c r="AG307" s="80"/>
      <c r="AH307" s="80"/>
      <c r="AI307" s="80"/>
      <c r="AJ307" s="80"/>
      <c r="AK307" s="80"/>
      <c r="AL307" s="80"/>
      <c r="AM307" s="80"/>
      <c r="AN307" s="80"/>
      <c r="AO307" s="80"/>
      <c r="AP307" s="80"/>
      <c r="AQ307" s="80"/>
      <c r="AR307" s="80"/>
      <c r="AS307" s="80"/>
      <c r="AT307" s="80"/>
      <c r="AU307" s="80"/>
      <c r="AV307" s="80"/>
      <c r="AW307" s="80"/>
      <c r="AX307" s="80"/>
      <c r="AY307" s="80"/>
      <c r="AZ307" s="80"/>
      <c r="BA307" s="80"/>
      <c r="BB307" s="80"/>
      <c r="BC307" s="80"/>
      <c r="BD307" s="80"/>
      <c r="BE307" s="80"/>
      <c r="BF307" s="80"/>
      <c r="BG307" s="80"/>
      <c r="BH307" s="80"/>
      <c r="BI307" s="80"/>
      <c r="BJ307" s="80"/>
      <c r="BK307" s="80"/>
      <c r="BL307" s="80"/>
      <c r="BM307" s="80"/>
      <c r="BN307" s="80"/>
      <c r="BO307" s="80"/>
      <c r="BP307" s="80"/>
      <c r="BQ307" s="80"/>
      <c r="BR307" s="80"/>
      <c r="BS307" s="80"/>
      <c r="BT307" s="80"/>
      <c r="BU307" s="80"/>
      <c r="BV307" s="80"/>
      <c r="BW307" s="80"/>
      <c r="BX307" s="80"/>
      <c r="BY307" s="80"/>
      <c r="BZ307" s="80"/>
      <c r="CA307" s="80"/>
      <c r="CB307" s="80"/>
      <c r="CC307" s="80"/>
      <c r="CD307" s="80"/>
      <c r="CE307" s="80"/>
      <c r="CF307" s="80"/>
      <c r="CG307" s="80"/>
      <c r="CH307" s="80"/>
      <c r="CI307" s="80"/>
      <c r="CJ307" s="80"/>
      <c r="CK307" s="80"/>
      <c r="CL307" s="80"/>
      <c r="CM307" s="80"/>
      <c r="CN307" s="80"/>
      <c r="CO307" s="80"/>
      <c r="CP307" s="80"/>
      <c r="CQ307" s="80"/>
      <c r="CR307" s="80"/>
      <c r="CS307" s="80"/>
      <c r="CT307" s="80"/>
      <c r="CU307" s="80"/>
      <c r="CV307" s="80"/>
      <c r="CW307" s="80"/>
      <c r="CX307" s="80"/>
      <c r="CY307" s="80"/>
      <c r="CZ307" s="80"/>
      <c r="DA307" s="80"/>
      <c r="DB307" s="80"/>
      <c r="DC307" s="80"/>
      <c r="DD307" s="80"/>
      <c r="DE307" s="80"/>
      <c r="DF307" s="80"/>
      <c r="DG307" s="80"/>
      <c r="DH307" s="80"/>
      <c r="DI307" s="80"/>
      <c r="DJ307" s="80"/>
      <c r="DK307" s="80"/>
      <c r="DL307" s="80"/>
      <c r="DM307" s="80"/>
      <c r="DN307" s="80"/>
      <c r="DO307" s="80"/>
      <c r="DP307" s="80"/>
      <c r="DQ307" s="80"/>
      <c r="DR307" s="80"/>
      <c r="DS307" s="80"/>
      <c r="DT307" s="80"/>
    </row>
    <row r="308" ht="12.75" customHeight="1">
      <c r="A308" s="80"/>
      <c r="B308" s="80"/>
      <c r="C308" s="80"/>
      <c r="D308" s="80"/>
      <c r="E308" s="80"/>
      <c r="F308" s="80"/>
      <c r="G308" s="80"/>
      <c r="H308" s="80"/>
      <c r="I308" s="80"/>
      <c r="J308" s="80"/>
      <c r="K308" s="80"/>
      <c r="L308" s="80"/>
      <c r="M308" s="80"/>
      <c r="N308" s="80"/>
      <c r="O308" s="80"/>
      <c r="P308" s="80"/>
      <c r="Q308" s="80"/>
      <c r="R308" s="80"/>
      <c r="S308" s="80"/>
      <c r="T308" s="80"/>
      <c r="U308" s="80"/>
      <c r="V308" s="80"/>
      <c r="W308" s="80"/>
      <c r="X308" s="80"/>
      <c r="Y308" s="80"/>
      <c r="Z308" s="80"/>
      <c r="AA308" s="80"/>
      <c r="AB308" s="80"/>
      <c r="AC308" s="80"/>
      <c r="AD308" s="80"/>
      <c r="AE308" s="80"/>
      <c r="AF308" s="80"/>
      <c r="AG308" s="80"/>
      <c r="AH308" s="80"/>
      <c r="AI308" s="80"/>
      <c r="AJ308" s="80"/>
      <c r="AK308" s="80"/>
      <c r="AL308" s="80"/>
      <c r="AM308" s="80"/>
      <c r="AN308" s="80"/>
      <c r="AO308" s="80"/>
      <c r="AP308" s="80"/>
      <c r="AQ308" s="80"/>
      <c r="AR308" s="80"/>
      <c r="AS308" s="80"/>
      <c r="AT308" s="80"/>
      <c r="AU308" s="80"/>
      <c r="AV308" s="80"/>
      <c r="AW308" s="80"/>
      <c r="AX308" s="80"/>
      <c r="AY308" s="80"/>
      <c r="AZ308" s="80"/>
      <c r="BA308" s="80"/>
      <c r="BB308" s="80"/>
      <c r="BC308" s="80"/>
      <c r="BD308" s="80"/>
      <c r="BE308" s="80"/>
      <c r="BF308" s="80"/>
      <c r="BG308" s="80"/>
      <c r="BH308" s="80"/>
      <c r="BI308" s="80"/>
      <c r="BJ308" s="80"/>
      <c r="BK308" s="80"/>
      <c r="BL308" s="80"/>
      <c r="BM308" s="80"/>
      <c r="BN308" s="80"/>
      <c r="BO308" s="80"/>
      <c r="BP308" s="80"/>
      <c r="BQ308" s="80"/>
      <c r="BR308" s="80"/>
      <c r="BS308" s="80"/>
      <c r="BT308" s="80"/>
      <c r="BU308" s="80"/>
      <c r="BV308" s="80"/>
      <c r="BW308" s="80"/>
      <c r="BX308" s="80"/>
      <c r="BY308" s="80"/>
      <c r="BZ308" s="80"/>
      <c r="CA308" s="80"/>
      <c r="CB308" s="80"/>
      <c r="CC308" s="80"/>
      <c r="CD308" s="80"/>
      <c r="CE308" s="80"/>
      <c r="CF308" s="80"/>
      <c r="CG308" s="80"/>
      <c r="CH308" s="80"/>
      <c r="CI308" s="80"/>
      <c r="CJ308" s="80"/>
      <c r="CK308" s="80"/>
      <c r="CL308" s="80"/>
      <c r="CM308" s="80"/>
      <c r="CN308" s="80"/>
      <c r="CO308" s="80"/>
      <c r="CP308" s="80"/>
      <c r="CQ308" s="80"/>
      <c r="CR308" s="80"/>
      <c r="CS308" s="80"/>
      <c r="CT308" s="80"/>
      <c r="CU308" s="80"/>
      <c r="CV308" s="80"/>
      <c r="CW308" s="80"/>
      <c r="CX308" s="80"/>
      <c r="CY308" s="80"/>
      <c r="CZ308" s="80"/>
      <c r="DA308" s="80"/>
      <c r="DB308" s="80"/>
      <c r="DC308" s="80"/>
      <c r="DD308" s="80"/>
      <c r="DE308" s="80"/>
      <c r="DF308" s="80"/>
      <c r="DG308" s="80"/>
      <c r="DH308" s="80"/>
      <c r="DI308" s="80"/>
      <c r="DJ308" s="80"/>
      <c r="DK308" s="80"/>
      <c r="DL308" s="80"/>
      <c r="DM308" s="80"/>
      <c r="DN308" s="80"/>
      <c r="DO308" s="80"/>
      <c r="DP308" s="80"/>
      <c r="DQ308" s="80"/>
      <c r="DR308" s="80"/>
      <c r="DS308" s="80"/>
      <c r="DT308" s="80"/>
    </row>
    <row r="309" ht="12.75" customHeight="1">
      <c r="A309" s="80"/>
      <c r="B309" s="80"/>
      <c r="C309" s="80"/>
      <c r="D309" s="80"/>
      <c r="E309" s="80"/>
      <c r="F309" s="80"/>
      <c r="G309" s="80"/>
      <c r="H309" s="80"/>
      <c r="I309" s="80"/>
      <c r="J309" s="80"/>
      <c r="K309" s="80"/>
      <c r="L309" s="80"/>
      <c r="M309" s="80"/>
      <c r="N309" s="80"/>
      <c r="O309" s="80"/>
      <c r="P309" s="80"/>
      <c r="Q309" s="80"/>
      <c r="R309" s="80"/>
      <c r="S309" s="80"/>
      <c r="T309" s="80"/>
      <c r="U309" s="80"/>
      <c r="V309" s="80"/>
      <c r="W309" s="80"/>
      <c r="X309" s="80"/>
      <c r="Y309" s="80"/>
      <c r="Z309" s="80"/>
      <c r="AA309" s="80"/>
      <c r="AB309" s="80"/>
      <c r="AC309" s="80"/>
      <c r="AD309" s="80"/>
      <c r="AE309" s="80"/>
      <c r="AF309" s="80"/>
      <c r="AG309" s="80"/>
      <c r="AH309" s="80"/>
      <c r="AI309" s="80"/>
      <c r="AJ309" s="80"/>
      <c r="AK309" s="80"/>
      <c r="AL309" s="80"/>
      <c r="AM309" s="80"/>
      <c r="AN309" s="80"/>
      <c r="AO309" s="80"/>
      <c r="AP309" s="80"/>
      <c r="AQ309" s="80"/>
      <c r="AR309" s="80"/>
      <c r="AS309" s="80"/>
      <c r="AT309" s="80"/>
      <c r="AU309" s="80"/>
      <c r="AV309" s="80"/>
      <c r="AW309" s="80"/>
      <c r="AX309" s="80"/>
      <c r="AY309" s="80"/>
      <c r="AZ309" s="80"/>
      <c r="BA309" s="80"/>
      <c r="BB309" s="80"/>
      <c r="BC309" s="80"/>
      <c r="BD309" s="80"/>
      <c r="BE309" s="80"/>
      <c r="BF309" s="80"/>
      <c r="BG309" s="80"/>
      <c r="BH309" s="80"/>
      <c r="BI309" s="80"/>
      <c r="BJ309" s="80"/>
      <c r="BK309" s="80"/>
      <c r="BL309" s="80"/>
      <c r="BM309" s="80"/>
      <c r="BN309" s="80"/>
      <c r="BO309" s="80"/>
      <c r="BP309" s="80"/>
      <c r="BQ309" s="80"/>
      <c r="BR309" s="80"/>
      <c r="BS309" s="80"/>
      <c r="BT309" s="80"/>
      <c r="BU309" s="80"/>
      <c r="BV309" s="80"/>
      <c r="BW309" s="80"/>
      <c r="BX309" s="80"/>
      <c r="BY309" s="80"/>
      <c r="BZ309" s="80"/>
      <c r="CA309" s="80"/>
      <c r="CB309" s="80"/>
      <c r="CC309" s="80"/>
      <c r="CD309" s="80"/>
      <c r="CE309" s="80"/>
      <c r="CF309" s="80"/>
      <c r="CG309" s="80"/>
      <c r="CH309" s="80"/>
      <c r="CI309" s="80"/>
      <c r="CJ309" s="80"/>
      <c r="CK309" s="80"/>
      <c r="CL309" s="80"/>
      <c r="CM309" s="80"/>
      <c r="CN309" s="80"/>
      <c r="CO309" s="80"/>
      <c r="CP309" s="80"/>
      <c r="CQ309" s="80"/>
      <c r="CR309" s="80"/>
      <c r="CS309" s="80"/>
      <c r="CT309" s="80"/>
      <c r="CU309" s="80"/>
      <c r="CV309" s="80"/>
      <c r="CW309" s="80"/>
      <c r="CX309" s="80"/>
      <c r="CY309" s="80"/>
      <c r="CZ309" s="80"/>
      <c r="DA309" s="80"/>
      <c r="DB309" s="80"/>
      <c r="DC309" s="80"/>
      <c r="DD309" s="80"/>
      <c r="DE309" s="80"/>
      <c r="DF309" s="80"/>
      <c r="DG309" s="80"/>
      <c r="DH309" s="80"/>
      <c r="DI309" s="80"/>
      <c r="DJ309" s="80"/>
      <c r="DK309" s="80"/>
      <c r="DL309" s="80"/>
      <c r="DM309" s="80"/>
      <c r="DN309" s="80"/>
      <c r="DO309" s="80"/>
      <c r="DP309" s="80"/>
      <c r="DQ309" s="80"/>
      <c r="DR309" s="80"/>
      <c r="DS309" s="80"/>
      <c r="DT309" s="80"/>
    </row>
    <row r="310" ht="12.75" customHeight="1">
      <c r="A310" s="80"/>
      <c r="B310" s="80"/>
      <c r="C310" s="80"/>
      <c r="D310" s="80"/>
      <c r="E310" s="80"/>
      <c r="F310" s="80"/>
      <c r="G310" s="80"/>
      <c r="H310" s="80"/>
      <c r="I310" s="80"/>
      <c r="J310" s="80"/>
      <c r="K310" s="80"/>
      <c r="L310" s="80"/>
      <c r="M310" s="80"/>
      <c r="N310" s="80"/>
      <c r="O310" s="80"/>
      <c r="P310" s="80"/>
      <c r="Q310" s="80"/>
      <c r="R310" s="80"/>
      <c r="S310" s="80"/>
      <c r="T310" s="80"/>
      <c r="U310" s="80"/>
      <c r="V310" s="80"/>
      <c r="W310" s="80"/>
      <c r="X310" s="80"/>
      <c r="Y310" s="80"/>
      <c r="Z310" s="80"/>
      <c r="AA310" s="80"/>
      <c r="AB310" s="80"/>
      <c r="AC310" s="80"/>
      <c r="AD310" s="80"/>
      <c r="AE310" s="80"/>
      <c r="AF310" s="80"/>
      <c r="AG310" s="80"/>
      <c r="AH310" s="80"/>
      <c r="AI310" s="80"/>
      <c r="AJ310" s="80"/>
      <c r="AK310" s="80"/>
      <c r="AL310" s="80"/>
      <c r="AM310" s="80"/>
      <c r="AN310" s="80"/>
      <c r="AO310" s="80"/>
      <c r="AP310" s="80"/>
      <c r="AQ310" s="80"/>
      <c r="AR310" s="80"/>
      <c r="AS310" s="80"/>
      <c r="AT310" s="80"/>
      <c r="AU310" s="80"/>
      <c r="AV310" s="80"/>
      <c r="AW310" s="80"/>
      <c r="AX310" s="80"/>
      <c r="AY310" s="80"/>
      <c r="AZ310" s="80"/>
      <c r="BA310" s="80"/>
      <c r="BB310" s="80"/>
      <c r="BC310" s="80"/>
      <c r="BD310" s="80"/>
      <c r="BE310" s="80"/>
      <c r="BF310" s="80"/>
      <c r="BG310" s="80"/>
      <c r="BH310" s="80"/>
      <c r="BI310" s="80"/>
      <c r="BJ310" s="80"/>
      <c r="BK310" s="80"/>
      <c r="BL310" s="80"/>
      <c r="BM310" s="80"/>
      <c r="BN310" s="80"/>
      <c r="BO310" s="80"/>
      <c r="BP310" s="80"/>
      <c r="BQ310" s="80"/>
      <c r="BR310" s="80"/>
      <c r="BS310" s="80"/>
      <c r="BT310" s="80"/>
      <c r="BU310" s="80"/>
      <c r="BV310" s="80"/>
      <c r="BW310" s="80"/>
      <c r="BX310" s="80"/>
      <c r="BY310" s="80"/>
      <c r="BZ310" s="80"/>
      <c r="CA310" s="80"/>
      <c r="CB310" s="80"/>
      <c r="CC310" s="80"/>
      <c r="CD310" s="80"/>
      <c r="CE310" s="80"/>
      <c r="CF310" s="80"/>
      <c r="CG310" s="80"/>
      <c r="CH310" s="80"/>
      <c r="CI310" s="80"/>
      <c r="CJ310" s="80"/>
      <c r="CK310" s="80"/>
      <c r="CL310" s="80"/>
      <c r="CM310" s="80"/>
      <c r="CN310" s="80"/>
      <c r="CO310" s="80"/>
      <c r="CP310" s="80"/>
      <c r="CQ310" s="80"/>
      <c r="CR310" s="80"/>
      <c r="CS310" s="80"/>
      <c r="CT310" s="80"/>
      <c r="CU310" s="80"/>
      <c r="CV310" s="80"/>
      <c r="CW310" s="80"/>
      <c r="CX310" s="80"/>
      <c r="CY310" s="80"/>
      <c r="CZ310" s="80"/>
      <c r="DA310" s="80"/>
      <c r="DB310" s="80"/>
      <c r="DC310" s="80"/>
      <c r="DD310" s="80"/>
      <c r="DE310" s="80"/>
      <c r="DF310" s="80"/>
      <c r="DG310" s="80"/>
      <c r="DH310" s="80"/>
      <c r="DI310" s="80"/>
      <c r="DJ310" s="80"/>
      <c r="DK310" s="80"/>
      <c r="DL310" s="80"/>
      <c r="DM310" s="80"/>
      <c r="DN310" s="80"/>
      <c r="DO310" s="80"/>
      <c r="DP310" s="80"/>
      <c r="DQ310" s="80"/>
      <c r="DR310" s="80"/>
      <c r="DS310" s="80"/>
      <c r="DT310" s="80"/>
    </row>
    <row r="311" ht="12.75" customHeight="1">
      <c r="A311" s="80"/>
      <c r="B311" s="80"/>
      <c r="C311" s="80"/>
      <c r="D311" s="80"/>
      <c r="E311" s="80"/>
      <c r="F311" s="80"/>
      <c r="G311" s="80"/>
      <c r="H311" s="80"/>
      <c r="I311" s="80"/>
      <c r="J311" s="80"/>
      <c r="K311" s="80"/>
      <c r="L311" s="80"/>
      <c r="M311" s="80"/>
      <c r="N311" s="80"/>
      <c r="O311" s="80"/>
      <c r="P311" s="80"/>
      <c r="Q311" s="80"/>
      <c r="R311" s="80"/>
      <c r="S311" s="80"/>
      <c r="T311" s="80"/>
      <c r="U311" s="80"/>
      <c r="V311" s="80"/>
      <c r="W311" s="80"/>
      <c r="X311" s="80"/>
      <c r="Y311" s="80"/>
      <c r="Z311" s="80"/>
      <c r="AA311" s="80"/>
      <c r="AB311" s="80"/>
      <c r="AC311" s="80"/>
      <c r="AD311" s="80"/>
      <c r="AE311" s="80"/>
      <c r="AF311" s="80"/>
      <c r="AG311" s="80"/>
      <c r="AH311" s="80"/>
      <c r="AI311" s="80"/>
      <c r="AJ311" s="80"/>
      <c r="AK311" s="80"/>
      <c r="AL311" s="80"/>
      <c r="AM311" s="80"/>
      <c r="AN311" s="80"/>
      <c r="AO311" s="80"/>
      <c r="AP311" s="80"/>
      <c r="AQ311" s="80"/>
      <c r="AR311" s="80"/>
      <c r="AS311" s="80"/>
      <c r="AT311" s="80"/>
      <c r="AU311" s="80"/>
      <c r="AV311" s="80"/>
      <c r="AW311" s="80"/>
      <c r="AX311" s="80"/>
      <c r="AY311" s="80"/>
      <c r="AZ311" s="80"/>
      <c r="BA311" s="80"/>
      <c r="BB311" s="80"/>
      <c r="BC311" s="80"/>
      <c r="BD311" s="80"/>
      <c r="BE311" s="80"/>
      <c r="BF311" s="80"/>
      <c r="BG311" s="80"/>
      <c r="BH311" s="80"/>
      <c r="BI311" s="80"/>
      <c r="BJ311" s="80"/>
      <c r="BK311" s="80"/>
      <c r="BL311" s="80"/>
      <c r="BM311" s="80"/>
      <c r="BN311" s="80"/>
      <c r="BO311" s="80"/>
      <c r="BP311" s="80"/>
      <c r="BQ311" s="80"/>
      <c r="BR311" s="80"/>
      <c r="BS311" s="80"/>
      <c r="BT311" s="80"/>
      <c r="BU311" s="80"/>
      <c r="BV311" s="80"/>
      <c r="BW311" s="80"/>
      <c r="BX311" s="80"/>
      <c r="BY311" s="80"/>
      <c r="BZ311" s="80"/>
      <c r="CA311" s="80"/>
      <c r="CB311" s="80"/>
      <c r="CC311" s="80"/>
      <c r="CD311" s="80"/>
      <c r="CE311" s="80"/>
      <c r="CF311" s="80"/>
      <c r="CG311" s="80"/>
      <c r="CH311" s="80"/>
      <c r="CI311" s="80"/>
      <c r="CJ311" s="80"/>
      <c r="CK311" s="80"/>
      <c r="CL311" s="80"/>
      <c r="CM311" s="80"/>
      <c r="CN311" s="80"/>
      <c r="CO311" s="80"/>
      <c r="CP311" s="80"/>
      <c r="CQ311" s="80"/>
      <c r="CR311" s="80"/>
      <c r="CS311" s="80"/>
      <c r="CT311" s="80"/>
      <c r="CU311" s="80"/>
      <c r="CV311" s="80"/>
      <c r="CW311" s="80"/>
      <c r="CX311" s="80"/>
      <c r="CY311" s="80"/>
      <c r="CZ311" s="80"/>
      <c r="DA311" s="80"/>
      <c r="DB311" s="80"/>
      <c r="DC311" s="80"/>
      <c r="DD311" s="80"/>
      <c r="DE311" s="80"/>
      <c r="DF311" s="80"/>
      <c r="DG311" s="80"/>
      <c r="DH311" s="80"/>
      <c r="DI311" s="80"/>
      <c r="DJ311" s="80"/>
      <c r="DK311" s="80"/>
      <c r="DL311" s="80"/>
      <c r="DM311" s="80"/>
      <c r="DN311" s="80"/>
      <c r="DO311" s="80"/>
      <c r="DP311" s="80"/>
      <c r="DQ311" s="80"/>
      <c r="DR311" s="80"/>
      <c r="DS311" s="80"/>
      <c r="DT311" s="80"/>
    </row>
    <row r="312" ht="12.75" customHeight="1">
      <c r="A312" s="80"/>
      <c r="B312" s="80"/>
      <c r="C312" s="80"/>
      <c r="D312" s="80"/>
      <c r="E312" s="80"/>
      <c r="F312" s="80"/>
      <c r="G312" s="80"/>
      <c r="H312" s="80"/>
      <c r="I312" s="80"/>
      <c r="J312" s="80"/>
      <c r="K312" s="80"/>
      <c r="L312" s="80"/>
      <c r="M312" s="80"/>
      <c r="N312" s="80"/>
      <c r="O312" s="80"/>
      <c r="P312" s="80"/>
      <c r="Q312" s="80"/>
      <c r="R312" s="80"/>
      <c r="S312" s="80"/>
      <c r="T312" s="80"/>
      <c r="U312" s="80"/>
      <c r="V312" s="80"/>
      <c r="W312" s="80"/>
      <c r="X312" s="80"/>
      <c r="Y312" s="80"/>
      <c r="Z312" s="80"/>
      <c r="AA312" s="80"/>
      <c r="AB312" s="80"/>
      <c r="AC312" s="80"/>
      <c r="AD312" s="80"/>
      <c r="AE312" s="80"/>
      <c r="AF312" s="80"/>
      <c r="AG312" s="80"/>
      <c r="AH312" s="80"/>
      <c r="AI312" s="80"/>
      <c r="AJ312" s="80"/>
      <c r="AK312" s="80"/>
      <c r="AL312" s="80"/>
      <c r="AM312" s="80"/>
      <c r="AN312" s="80"/>
      <c r="AO312" s="80"/>
      <c r="AP312" s="80"/>
      <c r="AQ312" s="80"/>
      <c r="AR312" s="80"/>
      <c r="AS312" s="80"/>
      <c r="AT312" s="80"/>
      <c r="AU312" s="80"/>
      <c r="AV312" s="80"/>
      <c r="AW312" s="80"/>
      <c r="AX312" s="80"/>
      <c r="AY312" s="80"/>
      <c r="AZ312" s="80"/>
      <c r="BA312" s="80"/>
      <c r="BB312" s="80"/>
      <c r="BC312" s="80"/>
      <c r="BD312" s="80"/>
      <c r="BE312" s="80"/>
      <c r="BF312" s="80"/>
      <c r="BG312" s="80"/>
      <c r="BH312" s="80"/>
      <c r="BI312" s="80"/>
      <c r="BJ312" s="80"/>
      <c r="BK312" s="80"/>
      <c r="BL312" s="80"/>
      <c r="BM312" s="80"/>
      <c r="BN312" s="80"/>
      <c r="BO312" s="80"/>
      <c r="BP312" s="80"/>
      <c r="BQ312" s="80"/>
      <c r="BR312" s="80"/>
      <c r="BS312" s="80"/>
      <c r="BT312" s="80"/>
      <c r="BU312" s="80"/>
      <c r="BV312" s="80"/>
      <c r="BW312" s="80"/>
      <c r="BX312" s="80"/>
      <c r="BY312" s="80"/>
      <c r="BZ312" s="80"/>
      <c r="CA312" s="80"/>
      <c r="CB312" s="80"/>
      <c r="CC312" s="80"/>
      <c r="CD312" s="80"/>
      <c r="CE312" s="80"/>
      <c r="CF312" s="80"/>
      <c r="CG312" s="80"/>
      <c r="CH312" s="80"/>
      <c r="CI312" s="80"/>
      <c r="CJ312" s="80"/>
      <c r="CK312" s="80"/>
      <c r="CL312" s="80"/>
      <c r="CM312" s="80"/>
      <c r="CN312" s="80"/>
      <c r="CO312" s="80"/>
      <c r="CP312" s="80"/>
      <c r="CQ312" s="80"/>
      <c r="CR312" s="80"/>
      <c r="CS312" s="80"/>
      <c r="CT312" s="80"/>
      <c r="CU312" s="80"/>
      <c r="CV312" s="80"/>
      <c r="CW312" s="80"/>
      <c r="CX312" s="80"/>
      <c r="CY312" s="80"/>
      <c r="CZ312" s="80"/>
      <c r="DA312" s="80"/>
      <c r="DB312" s="80"/>
      <c r="DC312" s="80"/>
      <c r="DD312" s="80"/>
      <c r="DE312" s="80"/>
      <c r="DF312" s="80"/>
      <c r="DG312" s="80"/>
      <c r="DH312" s="80"/>
      <c r="DI312" s="80"/>
      <c r="DJ312" s="80"/>
      <c r="DK312" s="80"/>
      <c r="DL312" s="80"/>
      <c r="DM312" s="80"/>
      <c r="DN312" s="80"/>
      <c r="DO312" s="80"/>
      <c r="DP312" s="80"/>
      <c r="DQ312" s="80"/>
      <c r="DR312" s="80"/>
      <c r="DS312" s="80"/>
      <c r="DT312" s="80"/>
    </row>
    <row r="313" ht="12.75" customHeight="1">
      <c r="A313" s="80"/>
      <c r="B313" s="80"/>
      <c r="C313" s="80"/>
      <c r="D313" s="80"/>
      <c r="E313" s="80"/>
      <c r="F313" s="80"/>
      <c r="G313" s="80"/>
      <c r="H313" s="80"/>
      <c r="I313" s="80"/>
      <c r="J313" s="80"/>
      <c r="K313" s="80"/>
      <c r="L313" s="80"/>
      <c r="M313" s="80"/>
      <c r="N313" s="80"/>
      <c r="O313" s="80"/>
      <c r="P313" s="80"/>
      <c r="Q313" s="80"/>
      <c r="R313" s="80"/>
      <c r="S313" s="80"/>
      <c r="T313" s="80"/>
      <c r="U313" s="80"/>
      <c r="V313" s="80"/>
      <c r="W313" s="80"/>
      <c r="X313" s="80"/>
      <c r="Y313" s="80"/>
      <c r="Z313" s="80"/>
      <c r="AA313" s="80"/>
      <c r="AB313" s="80"/>
      <c r="AC313" s="80"/>
      <c r="AD313" s="80"/>
      <c r="AE313" s="80"/>
      <c r="AF313" s="80"/>
      <c r="AG313" s="80"/>
      <c r="AH313" s="80"/>
      <c r="AI313" s="80"/>
      <c r="AJ313" s="80"/>
      <c r="AK313" s="80"/>
      <c r="AL313" s="80"/>
      <c r="AM313" s="80"/>
      <c r="AN313" s="80"/>
      <c r="AO313" s="80"/>
      <c r="AP313" s="80"/>
      <c r="AQ313" s="80"/>
      <c r="AR313" s="80"/>
      <c r="AS313" s="80"/>
      <c r="AT313" s="80"/>
      <c r="AU313" s="80"/>
      <c r="AV313" s="80"/>
      <c r="AW313" s="80"/>
      <c r="AX313" s="80"/>
      <c r="AY313" s="80"/>
      <c r="AZ313" s="80"/>
      <c r="BA313" s="80"/>
      <c r="BB313" s="80"/>
      <c r="BC313" s="80"/>
      <c r="BD313" s="80"/>
      <c r="BE313" s="80"/>
      <c r="BF313" s="80"/>
      <c r="BG313" s="80"/>
      <c r="BH313" s="80"/>
      <c r="BI313" s="80"/>
      <c r="BJ313" s="80"/>
      <c r="BK313" s="80"/>
      <c r="BL313" s="80"/>
      <c r="BM313" s="80"/>
      <c r="BN313" s="80"/>
      <c r="BO313" s="80"/>
      <c r="BP313" s="80"/>
      <c r="BQ313" s="80"/>
      <c r="BR313" s="80"/>
      <c r="BS313" s="80"/>
      <c r="BT313" s="80"/>
      <c r="BU313" s="80"/>
      <c r="BV313" s="80"/>
      <c r="BW313" s="80"/>
      <c r="BX313" s="80"/>
      <c r="BY313" s="80"/>
      <c r="BZ313" s="80"/>
      <c r="CA313" s="80"/>
      <c r="CB313" s="80"/>
      <c r="CC313" s="80"/>
      <c r="CD313" s="80"/>
      <c r="CE313" s="80"/>
      <c r="CF313" s="80"/>
      <c r="CG313" s="80"/>
      <c r="CH313" s="80"/>
      <c r="CI313" s="80"/>
      <c r="CJ313" s="80"/>
      <c r="CK313" s="80"/>
      <c r="CL313" s="80"/>
      <c r="CM313" s="80"/>
      <c r="CN313" s="80"/>
      <c r="CO313" s="80"/>
      <c r="CP313" s="80"/>
      <c r="CQ313" s="80"/>
      <c r="CR313" s="80"/>
      <c r="CS313" s="80"/>
      <c r="CT313" s="80"/>
      <c r="CU313" s="80"/>
      <c r="CV313" s="80"/>
      <c r="CW313" s="80"/>
      <c r="CX313" s="80"/>
      <c r="CY313" s="80"/>
      <c r="CZ313" s="80"/>
      <c r="DA313" s="80"/>
      <c r="DB313" s="80"/>
      <c r="DC313" s="80"/>
      <c r="DD313" s="80"/>
      <c r="DE313" s="80"/>
      <c r="DF313" s="80"/>
      <c r="DG313" s="80"/>
      <c r="DH313" s="80"/>
      <c r="DI313" s="80"/>
      <c r="DJ313" s="80"/>
      <c r="DK313" s="80"/>
      <c r="DL313" s="80"/>
      <c r="DM313" s="80"/>
      <c r="DN313" s="80"/>
      <c r="DO313" s="80"/>
      <c r="DP313" s="80"/>
      <c r="DQ313" s="80"/>
      <c r="DR313" s="80"/>
      <c r="DS313" s="80"/>
      <c r="DT313" s="80"/>
    </row>
    <row r="314" ht="12.75" customHeight="1">
      <c r="A314" s="80"/>
      <c r="B314" s="80"/>
      <c r="C314" s="80"/>
      <c r="D314" s="80"/>
      <c r="E314" s="80"/>
      <c r="F314" s="80"/>
      <c r="G314" s="80"/>
      <c r="H314" s="80"/>
      <c r="I314" s="80"/>
      <c r="J314" s="80"/>
      <c r="K314" s="80"/>
      <c r="L314" s="80"/>
      <c r="M314" s="80"/>
      <c r="N314" s="80"/>
      <c r="O314" s="80"/>
      <c r="P314" s="80"/>
      <c r="Q314" s="80"/>
      <c r="R314" s="80"/>
      <c r="S314" s="80"/>
      <c r="T314" s="80"/>
      <c r="U314" s="80"/>
      <c r="V314" s="80"/>
      <c r="W314" s="80"/>
      <c r="X314" s="80"/>
      <c r="Y314" s="80"/>
      <c r="Z314" s="80"/>
      <c r="AA314" s="80"/>
      <c r="AB314" s="80"/>
      <c r="AC314" s="80"/>
      <c r="AD314" s="80"/>
      <c r="AE314" s="80"/>
      <c r="AF314" s="80"/>
      <c r="AG314" s="80"/>
      <c r="AH314" s="80"/>
      <c r="AI314" s="80"/>
      <c r="AJ314" s="80"/>
      <c r="AK314" s="80"/>
      <c r="AL314" s="80"/>
      <c r="AM314" s="80"/>
      <c r="AN314" s="80"/>
      <c r="AO314" s="80"/>
      <c r="AP314" s="80"/>
      <c r="AQ314" s="80"/>
      <c r="AR314" s="80"/>
      <c r="AS314" s="80"/>
      <c r="AT314" s="80"/>
      <c r="AU314" s="80"/>
      <c r="AV314" s="80"/>
      <c r="AW314" s="80"/>
      <c r="AX314" s="80"/>
      <c r="AY314" s="80"/>
      <c r="AZ314" s="80"/>
      <c r="BA314" s="80"/>
      <c r="BB314" s="80"/>
      <c r="BC314" s="80"/>
      <c r="BD314" s="80"/>
      <c r="BE314" s="80"/>
      <c r="BF314" s="80"/>
      <c r="BG314" s="80"/>
      <c r="BH314" s="80"/>
      <c r="BI314" s="80"/>
      <c r="BJ314" s="80"/>
      <c r="BK314" s="80"/>
      <c r="BL314" s="80"/>
      <c r="BM314" s="80"/>
      <c r="BN314" s="80"/>
      <c r="BO314" s="80"/>
      <c r="BP314" s="80"/>
      <c r="BQ314" s="80"/>
      <c r="BR314" s="80"/>
      <c r="BS314" s="80"/>
      <c r="BT314" s="80"/>
      <c r="BU314" s="80"/>
      <c r="BV314" s="80"/>
      <c r="BW314" s="80"/>
      <c r="BX314" s="80"/>
      <c r="BY314" s="80"/>
      <c r="BZ314" s="80"/>
      <c r="CA314" s="80"/>
      <c r="CB314" s="80"/>
      <c r="CC314" s="80"/>
      <c r="CD314" s="80"/>
      <c r="CE314" s="80"/>
      <c r="CF314" s="80"/>
      <c r="CG314" s="80"/>
      <c r="CH314" s="80"/>
      <c r="CI314" s="80"/>
      <c r="CJ314" s="80"/>
      <c r="CK314" s="80"/>
      <c r="CL314" s="80"/>
      <c r="CM314" s="80"/>
      <c r="CN314" s="80"/>
      <c r="CO314" s="80"/>
      <c r="CP314" s="80"/>
      <c r="CQ314" s="80"/>
      <c r="CR314" s="80"/>
      <c r="CS314" s="80"/>
      <c r="CT314" s="80"/>
      <c r="CU314" s="80"/>
      <c r="CV314" s="80"/>
      <c r="CW314" s="80"/>
      <c r="CX314" s="80"/>
      <c r="CY314" s="80"/>
      <c r="CZ314" s="80"/>
      <c r="DA314" s="80"/>
      <c r="DB314" s="80"/>
      <c r="DC314" s="80"/>
      <c r="DD314" s="80"/>
      <c r="DE314" s="80"/>
      <c r="DF314" s="80"/>
      <c r="DG314" s="80"/>
      <c r="DH314" s="80"/>
      <c r="DI314" s="80"/>
      <c r="DJ314" s="80"/>
      <c r="DK314" s="80"/>
      <c r="DL314" s="80"/>
      <c r="DM314" s="80"/>
      <c r="DN314" s="80"/>
      <c r="DO314" s="80"/>
      <c r="DP314" s="80"/>
      <c r="DQ314" s="80"/>
      <c r="DR314" s="80"/>
      <c r="DS314" s="80"/>
      <c r="DT314" s="80"/>
    </row>
    <row r="315" ht="12.75" customHeight="1">
      <c r="A315" s="80"/>
      <c r="B315" s="80"/>
      <c r="C315" s="80"/>
      <c r="D315" s="80"/>
      <c r="E315" s="80"/>
      <c r="F315" s="80"/>
      <c r="G315" s="80"/>
      <c r="H315" s="80"/>
      <c r="I315" s="80"/>
      <c r="J315" s="80"/>
      <c r="K315" s="80"/>
      <c r="L315" s="80"/>
      <c r="M315" s="80"/>
      <c r="N315" s="80"/>
      <c r="O315" s="80"/>
      <c r="P315" s="80"/>
      <c r="Q315" s="80"/>
      <c r="R315" s="80"/>
      <c r="S315" s="80"/>
      <c r="T315" s="80"/>
      <c r="U315" s="80"/>
      <c r="V315" s="80"/>
      <c r="W315" s="80"/>
      <c r="X315" s="80"/>
      <c r="Y315" s="80"/>
      <c r="Z315" s="80"/>
      <c r="AA315" s="80"/>
      <c r="AB315" s="80"/>
      <c r="AC315" s="80"/>
      <c r="AD315" s="80"/>
      <c r="AE315" s="80"/>
      <c r="AF315" s="80"/>
      <c r="AG315" s="80"/>
      <c r="AH315" s="80"/>
      <c r="AI315" s="80"/>
      <c r="AJ315" s="80"/>
      <c r="AK315" s="80"/>
      <c r="AL315" s="80"/>
      <c r="AM315" s="80"/>
      <c r="AN315" s="80"/>
      <c r="AO315" s="80"/>
      <c r="AP315" s="80"/>
      <c r="AQ315" s="80"/>
      <c r="AR315" s="80"/>
      <c r="AS315" s="80"/>
      <c r="AT315" s="80"/>
      <c r="AU315" s="80"/>
      <c r="AV315" s="80"/>
      <c r="AW315" s="80"/>
      <c r="AX315" s="80"/>
      <c r="AY315" s="80"/>
      <c r="AZ315" s="80"/>
      <c r="BA315" s="80"/>
      <c r="BB315" s="80"/>
      <c r="BC315" s="80"/>
      <c r="BD315" s="80"/>
      <c r="BE315" s="80"/>
      <c r="BF315" s="80"/>
      <c r="BG315" s="80"/>
      <c r="BH315" s="80"/>
      <c r="BI315" s="80"/>
      <c r="BJ315" s="80"/>
      <c r="BK315" s="80"/>
      <c r="BL315" s="80"/>
      <c r="BM315" s="80"/>
      <c r="BN315" s="80"/>
      <c r="BO315" s="80"/>
      <c r="BP315" s="80"/>
      <c r="BQ315" s="80"/>
      <c r="BR315" s="80"/>
      <c r="BS315" s="80"/>
      <c r="BT315" s="80"/>
      <c r="BU315" s="80"/>
      <c r="BV315" s="80"/>
      <c r="BW315" s="80"/>
      <c r="BX315" s="80"/>
      <c r="BY315" s="80"/>
      <c r="BZ315" s="80"/>
      <c r="CA315" s="80"/>
      <c r="CB315" s="80"/>
      <c r="CC315" s="80"/>
      <c r="CD315" s="80"/>
      <c r="CE315" s="80"/>
      <c r="CF315" s="80"/>
      <c r="CG315" s="80"/>
      <c r="CH315" s="80"/>
      <c r="CI315" s="80"/>
      <c r="CJ315" s="80"/>
      <c r="CK315" s="80"/>
      <c r="CL315" s="80"/>
      <c r="CM315" s="80"/>
      <c r="CN315" s="80"/>
      <c r="CO315" s="80"/>
      <c r="CP315" s="80"/>
      <c r="CQ315" s="80"/>
      <c r="CR315" s="80"/>
      <c r="CS315" s="80"/>
      <c r="CT315" s="80"/>
      <c r="CU315" s="80"/>
      <c r="CV315" s="80"/>
      <c r="CW315" s="80"/>
      <c r="CX315" s="80"/>
      <c r="CY315" s="80"/>
      <c r="CZ315" s="80"/>
      <c r="DA315" s="80"/>
      <c r="DB315" s="80"/>
      <c r="DC315" s="80"/>
      <c r="DD315" s="80"/>
      <c r="DE315" s="80"/>
      <c r="DF315" s="80"/>
      <c r="DG315" s="80"/>
      <c r="DH315" s="80"/>
      <c r="DI315" s="80"/>
      <c r="DJ315" s="80"/>
      <c r="DK315" s="80"/>
      <c r="DL315" s="80"/>
      <c r="DM315" s="80"/>
      <c r="DN315" s="80"/>
      <c r="DO315" s="80"/>
      <c r="DP315" s="80"/>
      <c r="DQ315" s="80"/>
      <c r="DR315" s="80"/>
      <c r="DS315" s="80"/>
      <c r="DT315" s="80"/>
    </row>
    <row r="316" ht="12.75" customHeight="1">
      <c r="A316" s="80"/>
      <c r="B316" s="80"/>
      <c r="C316" s="80"/>
      <c r="D316" s="80"/>
      <c r="E316" s="80"/>
      <c r="F316" s="80"/>
      <c r="G316" s="80"/>
      <c r="H316" s="80"/>
      <c r="I316" s="80"/>
      <c r="J316" s="80"/>
      <c r="K316" s="80"/>
      <c r="L316" s="80"/>
      <c r="M316" s="80"/>
      <c r="N316" s="80"/>
      <c r="O316" s="80"/>
      <c r="P316" s="80"/>
      <c r="Q316" s="80"/>
      <c r="R316" s="80"/>
      <c r="S316" s="80"/>
      <c r="T316" s="80"/>
      <c r="U316" s="80"/>
      <c r="V316" s="80"/>
      <c r="W316" s="80"/>
      <c r="X316" s="80"/>
      <c r="Y316" s="80"/>
      <c r="Z316" s="80"/>
      <c r="AA316" s="80"/>
      <c r="AB316" s="80"/>
      <c r="AC316" s="80"/>
      <c r="AD316" s="80"/>
      <c r="AE316" s="80"/>
      <c r="AF316" s="80"/>
      <c r="AG316" s="80"/>
      <c r="AH316" s="80"/>
      <c r="AI316" s="80"/>
      <c r="AJ316" s="80"/>
      <c r="AK316" s="80"/>
      <c r="AL316" s="80"/>
      <c r="AM316" s="80"/>
      <c r="AN316" s="80"/>
      <c r="AO316" s="80"/>
      <c r="AP316" s="80"/>
      <c r="AQ316" s="80"/>
      <c r="AR316" s="80"/>
      <c r="AS316" s="80"/>
      <c r="AT316" s="80"/>
      <c r="AU316" s="80"/>
      <c r="AV316" s="80"/>
      <c r="AW316" s="80"/>
      <c r="AX316" s="80"/>
      <c r="AY316" s="80"/>
      <c r="AZ316" s="80"/>
      <c r="BA316" s="80"/>
      <c r="BB316" s="80"/>
      <c r="BC316" s="80"/>
      <c r="BD316" s="80"/>
      <c r="BE316" s="80"/>
      <c r="BF316" s="80"/>
      <c r="BG316" s="80"/>
      <c r="BH316" s="80"/>
      <c r="BI316" s="80"/>
      <c r="BJ316" s="80"/>
      <c r="BK316" s="80"/>
      <c r="BL316" s="80"/>
      <c r="BM316" s="80"/>
      <c r="BN316" s="80"/>
      <c r="BO316" s="80"/>
      <c r="BP316" s="80"/>
      <c r="BQ316" s="80"/>
      <c r="BR316" s="80"/>
      <c r="BS316" s="80"/>
      <c r="BT316" s="80"/>
      <c r="BU316" s="80"/>
      <c r="BV316" s="80"/>
      <c r="BW316" s="80"/>
      <c r="BX316" s="80"/>
      <c r="BY316" s="80"/>
      <c r="BZ316" s="80"/>
      <c r="CA316" s="80"/>
      <c r="CB316" s="80"/>
      <c r="CC316" s="80"/>
      <c r="CD316" s="80"/>
      <c r="CE316" s="80"/>
      <c r="CF316" s="80"/>
      <c r="CG316" s="80"/>
      <c r="CH316" s="80"/>
      <c r="CI316" s="80"/>
      <c r="CJ316" s="80"/>
      <c r="CK316" s="80"/>
      <c r="CL316" s="80"/>
      <c r="CM316" s="80"/>
      <c r="CN316" s="80"/>
      <c r="CO316" s="80"/>
      <c r="CP316" s="80"/>
      <c r="CQ316" s="80"/>
      <c r="CR316" s="80"/>
      <c r="CS316" s="80"/>
      <c r="CT316" s="80"/>
      <c r="CU316" s="80"/>
      <c r="CV316" s="80"/>
      <c r="CW316" s="80"/>
      <c r="CX316" s="80"/>
      <c r="CY316" s="80"/>
      <c r="CZ316" s="80"/>
      <c r="DA316" s="80"/>
      <c r="DB316" s="80"/>
      <c r="DC316" s="80"/>
      <c r="DD316" s="80"/>
      <c r="DE316" s="80"/>
      <c r="DF316" s="80"/>
      <c r="DG316" s="80"/>
      <c r="DH316" s="80"/>
      <c r="DI316" s="80"/>
      <c r="DJ316" s="80"/>
      <c r="DK316" s="80"/>
      <c r="DL316" s="80"/>
      <c r="DM316" s="80"/>
      <c r="DN316" s="80"/>
      <c r="DO316" s="80"/>
      <c r="DP316" s="80"/>
      <c r="DQ316" s="80"/>
      <c r="DR316" s="80"/>
      <c r="DS316" s="80"/>
      <c r="DT316" s="80"/>
    </row>
    <row r="317" ht="12.75" customHeight="1">
      <c r="A317" s="80"/>
      <c r="B317" s="80"/>
      <c r="C317" s="80"/>
      <c r="D317" s="80"/>
      <c r="E317" s="80"/>
      <c r="F317" s="80"/>
      <c r="G317" s="80"/>
      <c r="H317" s="80"/>
      <c r="I317" s="80"/>
      <c r="J317" s="80"/>
      <c r="K317" s="80"/>
      <c r="L317" s="80"/>
      <c r="M317" s="80"/>
      <c r="N317" s="80"/>
      <c r="O317" s="80"/>
      <c r="P317" s="80"/>
      <c r="Q317" s="80"/>
      <c r="R317" s="80"/>
      <c r="S317" s="80"/>
      <c r="T317" s="80"/>
      <c r="U317" s="80"/>
      <c r="V317" s="80"/>
      <c r="W317" s="80"/>
      <c r="X317" s="80"/>
      <c r="Y317" s="80"/>
      <c r="Z317" s="80"/>
      <c r="AA317" s="80"/>
      <c r="AB317" s="80"/>
      <c r="AC317" s="80"/>
      <c r="AD317" s="80"/>
      <c r="AE317" s="80"/>
      <c r="AF317" s="80"/>
      <c r="AG317" s="80"/>
      <c r="AH317" s="80"/>
      <c r="AI317" s="80"/>
      <c r="AJ317" s="80"/>
      <c r="AK317" s="80"/>
      <c r="AL317" s="80"/>
      <c r="AM317" s="80"/>
      <c r="AN317" s="80"/>
      <c r="AO317" s="80"/>
      <c r="AP317" s="80"/>
      <c r="AQ317" s="80"/>
      <c r="AR317" s="80"/>
      <c r="AS317" s="80"/>
      <c r="AT317" s="80"/>
      <c r="AU317" s="80"/>
      <c r="AV317" s="80"/>
      <c r="AW317" s="80"/>
      <c r="AX317" s="80"/>
      <c r="AY317" s="80"/>
      <c r="AZ317" s="80"/>
      <c r="BA317" s="80"/>
      <c r="BB317" s="80"/>
      <c r="BC317" s="80"/>
      <c r="BD317" s="80"/>
      <c r="BE317" s="80"/>
      <c r="BF317" s="80"/>
      <c r="BG317" s="80"/>
      <c r="BH317" s="80"/>
      <c r="BI317" s="80"/>
      <c r="BJ317" s="80"/>
      <c r="BK317" s="80"/>
      <c r="BL317" s="80"/>
      <c r="BM317" s="80"/>
      <c r="BN317" s="80"/>
      <c r="BO317" s="80"/>
      <c r="BP317" s="80"/>
      <c r="BQ317" s="80"/>
      <c r="BR317" s="80"/>
      <c r="BS317" s="80"/>
      <c r="BT317" s="80"/>
      <c r="BU317" s="80"/>
      <c r="BV317" s="80"/>
      <c r="BW317" s="80"/>
      <c r="BX317" s="80"/>
      <c r="BY317" s="80"/>
      <c r="BZ317" s="80"/>
      <c r="CA317" s="80"/>
      <c r="CB317" s="80"/>
      <c r="CC317" s="80"/>
      <c r="CD317" s="80"/>
      <c r="CE317" s="80"/>
      <c r="CF317" s="80"/>
      <c r="CG317" s="80"/>
      <c r="CH317" s="80"/>
      <c r="CI317" s="80"/>
      <c r="CJ317" s="80"/>
      <c r="CK317" s="80"/>
      <c r="CL317" s="80"/>
      <c r="CM317" s="80"/>
      <c r="CN317" s="80"/>
      <c r="CO317" s="80"/>
      <c r="CP317" s="80"/>
      <c r="CQ317" s="80"/>
      <c r="CR317" s="80"/>
      <c r="CS317" s="80"/>
      <c r="CT317" s="80"/>
      <c r="CU317" s="80"/>
      <c r="CV317" s="80"/>
      <c r="CW317" s="80"/>
      <c r="CX317" s="80"/>
      <c r="CY317" s="80"/>
      <c r="CZ317" s="80"/>
      <c r="DA317" s="80"/>
      <c r="DB317" s="80"/>
      <c r="DC317" s="80"/>
      <c r="DD317" s="80"/>
      <c r="DE317" s="80"/>
      <c r="DF317" s="80"/>
      <c r="DG317" s="80"/>
      <c r="DH317" s="80"/>
      <c r="DI317" s="80"/>
      <c r="DJ317" s="80"/>
      <c r="DK317" s="80"/>
      <c r="DL317" s="80"/>
      <c r="DM317" s="80"/>
      <c r="DN317" s="80"/>
      <c r="DO317" s="80"/>
      <c r="DP317" s="80"/>
      <c r="DQ317" s="80"/>
      <c r="DR317" s="80"/>
      <c r="DS317" s="80"/>
      <c r="DT317" s="80"/>
    </row>
    <row r="318" ht="12.75" customHeight="1">
      <c r="A318" s="80"/>
      <c r="B318" s="80"/>
      <c r="C318" s="80"/>
      <c r="D318" s="80"/>
      <c r="E318" s="80"/>
      <c r="F318" s="80"/>
      <c r="G318" s="80"/>
      <c r="H318" s="80"/>
      <c r="I318" s="80"/>
      <c r="J318" s="80"/>
      <c r="K318" s="80"/>
      <c r="L318" s="80"/>
      <c r="M318" s="80"/>
      <c r="N318" s="80"/>
      <c r="O318" s="80"/>
      <c r="P318" s="80"/>
      <c r="Q318" s="80"/>
      <c r="R318" s="80"/>
      <c r="S318" s="80"/>
      <c r="T318" s="80"/>
      <c r="U318" s="80"/>
      <c r="V318" s="80"/>
      <c r="W318" s="80"/>
      <c r="X318" s="80"/>
      <c r="Y318" s="80"/>
      <c r="Z318" s="80"/>
      <c r="AA318" s="80"/>
      <c r="AB318" s="80"/>
      <c r="AC318" s="80"/>
      <c r="AD318" s="80"/>
      <c r="AE318" s="80"/>
      <c r="AF318" s="80"/>
      <c r="AG318" s="80"/>
      <c r="AH318" s="80"/>
      <c r="AI318" s="80"/>
      <c r="AJ318" s="80"/>
      <c r="AK318" s="80"/>
      <c r="AL318" s="80"/>
      <c r="AM318" s="80"/>
      <c r="AN318" s="80"/>
      <c r="AO318" s="80"/>
      <c r="AP318" s="80"/>
      <c r="AQ318" s="80"/>
      <c r="AR318" s="80"/>
      <c r="AS318" s="80"/>
      <c r="AT318" s="80"/>
      <c r="AU318" s="80"/>
      <c r="AV318" s="80"/>
      <c r="AW318" s="80"/>
      <c r="AX318" s="80"/>
      <c r="AY318" s="80"/>
      <c r="AZ318" s="80"/>
      <c r="BA318" s="80"/>
      <c r="BB318" s="80"/>
      <c r="BC318" s="80"/>
      <c r="BD318" s="80"/>
      <c r="BE318" s="80"/>
      <c r="BF318" s="80"/>
      <c r="BG318" s="80"/>
      <c r="BH318" s="80"/>
      <c r="BI318" s="80"/>
      <c r="BJ318" s="80"/>
      <c r="BK318" s="80"/>
      <c r="BL318" s="80"/>
      <c r="BM318" s="80"/>
      <c r="BN318" s="80"/>
      <c r="BO318" s="80"/>
      <c r="BP318" s="80"/>
      <c r="BQ318" s="80"/>
      <c r="BR318" s="80"/>
      <c r="BS318" s="80"/>
      <c r="BT318" s="80"/>
      <c r="BU318" s="80"/>
      <c r="BV318" s="80"/>
      <c r="BW318" s="80"/>
      <c r="BX318" s="80"/>
      <c r="BY318" s="80"/>
      <c r="BZ318" s="80"/>
      <c r="CA318" s="80"/>
      <c r="CB318" s="80"/>
      <c r="CC318" s="80"/>
      <c r="CD318" s="80"/>
      <c r="CE318" s="80"/>
      <c r="CF318" s="80"/>
      <c r="CG318" s="80"/>
      <c r="CH318" s="80"/>
      <c r="CI318" s="80"/>
      <c r="CJ318" s="80"/>
      <c r="CK318" s="80"/>
      <c r="CL318" s="80"/>
      <c r="CM318" s="80"/>
      <c r="CN318" s="80"/>
      <c r="CO318" s="80"/>
      <c r="CP318" s="80"/>
      <c r="CQ318" s="80"/>
      <c r="CR318" s="80"/>
      <c r="CS318" s="80"/>
      <c r="CT318" s="80"/>
      <c r="CU318" s="80"/>
      <c r="CV318" s="80"/>
      <c r="CW318" s="80"/>
      <c r="CX318" s="80"/>
      <c r="CY318" s="80"/>
      <c r="CZ318" s="80"/>
      <c r="DA318" s="80"/>
      <c r="DB318" s="80"/>
      <c r="DC318" s="80"/>
      <c r="DD318" s="80"/>
      <c r="DE318" s="80"/>
      <c r="DF318" s="80"/>
      <c r="DG318" s="80"/>
      <c r="DH318" s="80"/>
      <c r="DI318" s="80"/>
      <c r="DJ318" s="80"/>
      <c r="DK318" s="80"/>
      <c r="DL318" s="80"/>
      <c r="DM318" s="80"/>
      <c r="DN318" s="80"/>
      <c r="DO318" s="80"/>
      <c r="DP318" s="80"/>
      <c r="DQ318" s="80"/>
      <c r="DR318" s="80"/>
      <c r="DS318" s="80"/>
      <c r="DT318" s="80"/>
    </row>
    <row r="319" ht="12.75" customHeight="1">
      <c r="A319" s="80"/>
      <c r="B319" s="80"/>
      <c r="C319" s="80"/>
      <c r="D319" s="80"/>
      <c r="E319" s="80"/>
      <c r="F319" s="80"/>
      <c r="G319" s="80"/>
      <c r="H319" s="80"/>
      <c r="I319" s="80"/>
      <c r="J319" s="80"/>
      <c r="K319" s="80"/>
      <c r="L319" s="80"/>
      <c r="M319" s="80"/>
      <c r="N319" s="80"/>
      <c r="O319" s="80"/>
      <c r="P319" s="80"/>
      <c r="Q319" s="80"/>
      <c r="R319" s="80"/>
      <c r="S319" s="80"/>
      <c r="T319" s="80"/>
      <c r="U319" s="80"/>
      <c r="V319" s="80"/>
      <c r="W319" s="80"/>
      <c r="X319" s="80"/>
      <c r="Y319" s="80"/>
      <c r="Z319" s="80"/>
      <c r="AA319" s="80"/>
      <c r="AB319" s="80"/>
      <c r="AC319" s="80"/>
      <c r="AD319" s="80"/>
      <c r="AE319" s="80"/>
      <c r="AF319" s="80"/>
      <c r="AG319" s="80"/>
      <c r="AH319" s="80"/>
      <c r="AI319" s="80"/>
      <c r="AJ319" s="80"/>
      <c r="AK319" s="80"/>
      <c r="AL319" s="80"/>
      <c r="AM319" s="80"/>
      <c r="AN319" s="80"/>
      <c r="AO319" s="80"/>
      <c r="AP319" s="80"/>
      <c r="AQ319" s="80"/>
      <c r="AR319" s="80"/>
      <c r="AS319" s="80"/>
      <c r="AT319" s="80"/>
      <c r="AU319" s="80"/>
      <c r="AV319" s="80"/>
      <c r="AW319" s="80"/>
      <c r="AX319" s="80"/>
      <c r="AY319" s="80"/>
      <c r="AZ319" s="80"/>
      <c r="BA319" s="80"/>
      <c r="BB319" s="80"/>
      <c r="BC319" s="80"/>
      <c r="BD319" s="80"/>
      <c r="BE319" s="80"/>
      <c r="BF319" s="80"/>
      <c r="BG319" s="80"/>
      <c r="BH319" s="80"/>
      <c r="BI319" s="80"/>
      <c r="BJ319" s="80"/>
      <c r="BK319" s="80"/>
      <c r="BL319" s="80"/>
      <c r="BM319" s="80"/>
      <c r="BN319" s="80"/>
      <c r="BO319" s="80"/>
      <c r="BP319" s="80"/>
      <c r="BQ319" s="80"/>
      <c r="BR319" s="80"/>
      <c r="BS319" s="80"/>
      <c r="BT319" s="80"/>
      <c r="BU319" s="80"/>
      <c r="BV319" s="80"/>
      <c r="BW319" s="80"/>
      <c r="BX319" s="80"/>
      <c r="BY319" s="80"/>
      <c r="BZ319" s="80"/>
      <c r="CA319" s="80"/>
      <c r="CB319" s="80"/>
      <c r="CC319" s="80"/>
      <c r="CD319" s="80"/>
      <c r="CE319" s="80"/>
      <c r="CF319" s="80"/>
      <c r="CG319" s="80"/>
      <c r="CH319" s="80"/>
      <c r="CI319" s="80"/>
      <c r="CJ319" s="80"/>
      <c r="CK319" s="80"/>
      <c r="CL319" s="80"/>
      <c r="CM319" s="80"/>
      <c r="CN319" s="80"/>
      <c r="CO319" s="80"/>
      <c r="CP319" s="80"/>
      <c r="CQ319" s="80"/>
      <c r="CR319" s="80"/>
      <c r="CS319" s="80"/>
      <c r="CT319" s="80"/>
      <c r="CU319" s="80"/>
      <c r="CV319" s="80"/>
      <c r="CW319" s="80"/>
      <c r="CX319" s="80"/>
      <c r="CY319" s="80"/>
      <c r="CZ319" s="80"/>
      <c r="DA319" s="80"/>
      <c r="DB319" s="80"/>
      <c r="DC319" s="80"/>
      <c r="DD319" s="80"/>
      <c r="DE319" s="80"/>
      <c r="DF319" s="80"/>
      <c r="DG319" s="80"/>
      <c r="DH319" s="80"/>
      <c r="DI319" s="80"/>
      <c r="DJ319" s="80"/>
      <c r="DK319" s="80"/>
      <c r="DL319" s="80"/>
      <c r="DM319" s="80"/>
      <c r="DN319" s="80"/>
      <c r="DO319" s="80"/>
      <c r="DP319" s="80"/>
      <c r="DQ319" s="80"/>
      <c r="DR319" s="80"/>
      <c r="DS319" s="80"/>
      <c r="DT319" s="80"/>
    </row>
    <row r="320" ht="12.75" customHeight="1">
      <c r="A320" s="80"/>
      <c r="B320" s="80"/>
      <c r="C320" s="80"/>
      <c r="D320" s="80"/>
      <c r="E320" s="80"/>
      <c r="F320" s="80"/>
      <c r="G320" s="80"/>
      <c r="H320" s="80"/>
      <c r="I320" s="80"/>
      <c r="J320" s="80"/>
      <c r="K320" s="80"/>
      <c r="L320" s="80"/>
      <c r="M320" s="80"/>
      <c r="N320" s="80"/>
      <c r="O320" s="80"/>
      <c r="P320" s="80"/>
      <c r="Q320" s="80"/>
      <c r="R320" s="80"/>
      <c r="S320" s="80"/>
      <c r="T320" s="80"/>
      <c r="U320" s="80"/>
      <c r="V320" s="80"/>
      <c r="W320" s="80"/>
      <c r="X320" s="80"/>
      <c r="Y320" s="80"/>
      <c r="Z320" s="80"/>
      <c r="AA320" s="80"/>
      <c r="AB320" s="80"/>
      <c r="AC320" s="80"/>
      <c r="AD320" s="80"/>
      <c r="AE320" s="80"/>
      <c r="AF320" s="80"/>
      <c r="AG320" s="80"/>
      <c r="AH320" s="80"/>
      <c r="AI320" s="80"/>
      <c r="AJ320" s="80"/>
      <c r="AK320" s="80"/>
      <c r="AL320" s="80"/>
      <c r="AM320" s="80"/>
      <c r="AN320" s="80"/>
      <c r="AO320" s="80"/>
      <c r="AP320" s="80"/>
      <c r="AQ320" s="80"/>
      <c r="AR320" s="80"/>
      <c r="AS320" s="80"/>
      <c r="AT320" s="80"/>
      <c r="AU320" s="80"/>
      <c r="AV320" s="80"/>
      <c r="AW320" s="80"/>
      <c r="AX320" s="80"/>
      <c r="AY320" s="80"/>
      <c r="AZ320" s="80"/>
      <c r="BA320" s="80"/>
      <c r="BB320" s="80"/>
      <c r="BC320" s="80"/>
      <c r="BD320" s="80"/>
      <c r="BE320" s="80"/>
      <c r="BF320" s="80"/>
      <c r="BG320" s="80"/>
      <c r="BH320" s="80"/>
      <c r="BI320" s="80"/>
      <c r="BJ320" s="80"/>
      <c r="BK320" s="80"/>
      <c r="BL320" s="80"/>
      <c r="BM320" s="80"/>
      <c r="BN320" s="80"/>
      <c r="BO320" s="80"/>
      <c r="BP320" s="80"/>
      <c r="BQ320" s="80"/>
      <c r="BR320" s="80"/>
      <c r="BS320" s="80"/>
      <c r="BT320" s="80"/>
      <c r="BU320" s="80"/>
      <c r="BV320" s="80"/>
      <c r="BW320" s="80"/>
      <c r="BX320" s="80"/>
      <c r="BY320" s="80"/>
      <c r="BZ320" s="80"/>
      <c r="CA320" s="80"/>
      <c r="CB320" s="80"/>
      <c r="CC320" s="80"/>
      <c r="CD320" s="80"/>
      <c r="CE320" s="80"/>
      <c r="CF320" s="80"/>
      <c r="CG320" s="80"/>
      <c r="CH320" s="80"/>
      <c r="CI320" s="80"/>
      <c r="CJ320" s="80"/>
      <c r="CK320" s="80"/>
      <c r="CL320" s="80"/>
      <c r="CM320" s="80"/>
      <c r="CN320" s="80"/>
      <c r="CO320" s="80"/>
      <c r="CP320" s="80"/>
      <c r="CQ320" s="80"/>
      <c r="CR320" s="80"/>
      <c r="CS320" s="80"/>
      <c r="CT320" s="80"/>
      <c r="CU320" s="80"/>
      <c r="CV320" s="80"/>
      <c r="CW320" s="80"/>
      <c r="CX320" s="80"/>
      <c r="CY320" s="80"/>
      <c r="CZ320" s="80"/>
      <c r="DA320" s="80"/>
      <c r="DB320" s="80"/>
      <c r="DC320" s="80"/>
      <c r="DD320" s="80"/>
      <c r="DE320" s="80"/>
      <c r="DF320" s="80"/>
      <c r="DG320" s="80"/>
      <c r="DH320" s="80"/>
      <c r="DI320" s="80"/>
      <c r="DJ320" s="80"/>
      <c r="DK320" s="80"/>
      <c r="DL320" s="80"/>
      <c r="DM320" s="80"/>
      <c r="DN320" s="80"/>
      <c r="DO320" s="80"/>
      <c r="DP320" s="80"/>
      <c r="DQ320" s="80"/>
      <c r="DR320" s="80"/>
      <c r="DS320" s="80"/>
      <c r="DT320" s="80"/>
    </row>
  </sheetData>
  <mergeCells count="20">
    <mergeCell ref="H4:I4"/>
    <mergeCell ref="F10:F11"/>
    <mergeCell ref="H12:BK12"/>
    <mergeCell ref="H94:BK94"/>
    <mergeCell ref="H111:BK111"/>
    <mergeCell ref="H113:J113"/>
    <mergeCell ref="H114:J114"/>
    <mergeCell ref="H126:BM126"/>
    <mergeCell ref="H127:BM127"/>
    <mergeCell ref="H128:BM128"/>
    <mergeCell ref="H129:BM129"/>
    <mergeCell ref="H130:BM130"/>
    <mergeCell ref="H131:BM131"/>
    <mergeCell ref="H115:J115"/>
    <mergeCell ref="H120:BM120"/>
    <mergeCell ref="H121:BM121"/>
    <mergeCell ref="H122:BM122"/>
    <mergeCell ref="H123:BM123"/>
    <mergeCell ref="H124:BM124"/>
    <mergeCell ref="H125:BM125"/>
  </mergeCells>
  <conditionalFormatting sqref="G114">
    <cfRule type="cellIs" dxfId="0" priority="1" operator="equal">
      <formula>0</formula>
    </cfRule>
  </conditionalFormatting>
  <conditionalFormatting sqref="G114">
    <cfRule type="cellIs" dxfId="1" priority="2" stopIfTrue="1" operator="equal">
      <formula>0%</formula>
    </cfRule>
  </conditionalFormatting>
  <conditionalFormatting sqref="G114">
    <cfRule type="cellIs" dxfId="2" priority="3" operator="between">
      <formula>0.05</formula>
      <formula>-0.05</formula>
    </cfRule>
  </conditionalFormatting>
  <conditionalFormatting sqref="G114">
    <cfRule type="cellIs" dxfId="3" priority="4" operator="greaterThan">
      <formula>0.05</formula>
    </cfRule>
  </conditionalFormatting>
  <conditionalFormatting sqref="G114">
    <cfRule type="cellIs" dxfId="4" priority="5" operator="lessThan">
      <formula>0.05</formula>
    </cfRule>
  </conditionalFormatting>
  <conditionalFormatting sqref="K13:K93 AT13:AT93">
    <cfRule type="cellIs" dxfId="0" priority="6" operator="equal">
      <formula>0</formula>
    </cfRule>
  </conditionalFormatting>
  <conditionalFormatting sqref="K13:K93 AT13:AT93">
    <cfRule type="cellIs" dxfId="1" priority="7" stopIfTrue="1" operator="equal">
      <formula>0</formula>
    </cfRule>
  </conditionalFormatting>
  <conditionalFormatting sqref="K13:K93 AT13:AT93">
    <cfRule type="cellIs" dxfId="3" priority="8" operator="lessThan">
      <formula>-0.05</formula>
    </cfRule>
  </conditionalFormatting>
  <conditionalFormatting sqref="K13:K93 AT13:AT93">
    <cfRule type="cellIs" dxfId="4" priority="9" operator="greaterThan">
      <formula>0.05</formula>
    </cfRule>
  </conditionalFormatting>
  <conditionalFormatting sqref="K13:K93 AT13:AT93">
    <cfRule type="cellIs" dxfId="2" priority="10" operator="between">
      <formula>-0.05</formula>
      <formula>0.05</formula>
    </cfRule>
  </conditionalFormatting>
  <conditionalFormatting sqref="K95:K110">
    <cfRule type="cellIs" dxfId="0" priority="11" operator="equal">
      <formula>0</formula>
    </cfRule>
  </conditionalFormatting>
  <conditionalFormatting sqref="K95:K110">
    <cfRule type="cellIs" dxfId="1" priority="12" stopIfTrue="1" operator="equal">
      <formula>0</formula>
    </cfRule>
  </conditionalFormatting>
  <conditionalFormatting sqref="K95:K110">
    <cfRule type="cellIs" dxfId="3" priority="13" operator="lessThan">
      <formula>-0.05</formula>
    </cfRule>
  </conditionalFormatting>
  <conditionalFormatting sqref="K95:K110">
    <cfRule type="cellIs" dxfId="4" priority="14" operator="greaterThan">
      <formula>0.05</formula>
    </cfRule>
  </conditionalFormatting>
  <conditionalFormatting sqref="K95:K110">
    <cfRule type="cellIs" dxfId="2" priority="15" operator="between">
      <formula>-0.05</formula>
      <formula>0.05</formula>
    </cfRule>
  </conditionalFormatting>
  <conditionalFormatting sqref="N13:N93">
    <cfRule type="cellIs" dxfId="0" priority="16" operator="equal">
      <formula>0</formula>
    </cfRule>
  </conditionalFormatting>
  <conditionalFormatting sqref="N13:N93">
    <cfRule type="cellIs" dxfId="1" priority="17" stopIfTrue="1" operator="equal">
      <formula>0</formula>
    </cfRule>
  </conditionalFormatting>
  <conditionalFormatting sqref="N13:N93">
    <cfRule type="cellIs" dxfId="3" priority="18" operator="lessThan">
      <formula>-0.05</formula>
    </cfRule>
  </conditionalFormatting>
  <conditionalFormatting sqref="N13:N93">
    <cfRule type="cellIs" dxfId="4" priority="19" operator="greaterThan">
      <formula>0.05</formula>
    </cfRule>
  </conditionalFormatting>
  <conditionalFormatting sqref="N13:N93">
    <cfRule type="cellIs" dxfId="2" priority="20" operator="between">
      <formula>-0.05</formula>
      <formula>0.05</formula>
    </cfRule>
  </conditionalFormatting>
  <conditionalFormatting sqref="N95:N110">
    <cfRule type="cellIs" dxfId="0" priority="21" operator="equal">
      <formula>0</formula>
    </cfRule>
  </conditionalFormatting>
  <conditionalFormatting sqref="N95:N110">
    <cfRule type="cellIs" dxfId="1" priority="22" stopIfTrue="1" operator="equal">
      <formula>0</formula>
    </cfRule>
  </conditionalFormatting>
  <conditionalFormatting sqref="N95:N110">
    <cfRule type="cellIs" dxfId="3" priority="23" operator="lessThan">
      <formula>-0.05</formula>
    </cfRule>
  </conditionalFormatting>
  <conditionalFormatting sqref="N95:N110">
    <cfRule type="cellIs" dxfId="4" priority="24" operator="greaterThan">
      <formula>0.05</formula>
    </cfRule>
  </conditionalFormatting>
  <conditionalFormatting sqref="N95:N110">
    <cfRule type="cellIs" dxfId="2" priority="25" operator="between">
      <formula>-0.05</formula>
      <formula>0.05</formula>
    </cfRule>
  </conditionalFormatting>
  <conditionalFormatting sqref="Q13:Q93">
    <cfRule type="cellIs" dxfId="0" priority="26" operator="equal">
      <formula>0</formula>
    </cfRule>
  </conditionalFormatting>
  <conditionalFormatting sqref="Q13:Q93">
    <cfRule type="cellIs" dxfId="1" priority="27" stopIfTrue="1" operator="equal">
      <formula>0</formula>
    </cfRule>
  </conditionalFormatting>
  <conditionalFormatting sqref="Q13:Q93">
    <cfRule type="cellIs" dxfId="3" priority="28" operator="lessThan">
      <formula>-0.05</formula>
    </cfRule>
  </conditionalFormatting>
  <conditionalFormatting sqref="Q13:Q93">
    <cfRule type="cellIs" dxfId="4" priority="29" operator="greaterThan">
      <formula>0.05</formula>
    </cfRule>
  </conditionalFormatting>
  <conditionalFormatting sqref="Q13:Q93">
    <cfRule type="cellIs" dxfId="2" priority="30" operator="between">
      <formula>-0.05</formula>
      <formula>0.05</formula>
    </cfRule>
  </conditionalFormatting>
  <conditionalFormatting sqref="Q95:Q110">
    <cfRule type="cellIs" dxfId="0" priority="31" operator="equal">
      <formula>0</formula>
    </cfRule>
  </conditionalFormatting>
  <conditionalFormatting sqref="Q95:Q110">
    <cfRule type="cellIs" dxfId="1" priority="32" stopIfTrue="1" operator="equal">
      <formula>0</formula>
    </cfRule>
  </conditionalFormatting>
  <conditionalFormatting sqref="Q95:Q110">
    <cfRule type="cellIs" dxfId="3" priority="33" operator="lessThan">
      <formula>-0.05</formula>
    </cfRule>
  </conditionalFormatting>
  <conditionalFormatting sqref="Q95:Q110">
    <cfRule type="cellIs" dxfId="4" priority="34" operator="greaterThan">
      <formula>0.05</formula>
    </cfRule>
  </conditionalFormatting>
  <conditionalFormatting sqref="Q95:Q110">
    <cfRule type="cellIs" dxfId="2" priority="35" operator="between">
      <formula>-0.05</formula>
      <formula>0.05</formula>
    </cfRule>
  </conditionalFormatting>
  <conditionalFormatting sqref="AT95:AT110">
    <cfRule type="cellIs" dxfId="0" priority="36" operator="equal">
      <formula>0</formula>
    </cfRule>
  </conditionalFormatting>
  <conditionalFormatting sqref="AT95:AT110">
    <cfRule type="cellIs" dxfId="1" priority="37" stopIfTrue="1" operator="equal">
      <formula>0</formula>
    </cfRule>
  </conditionalFormatting>
  <conditionalFormatting sqref="AT95:AT110">
    <cfRule type="cellIs" dxfId="3" priority="38" operator="lessThan">
      <formula>-0.05</formula>
    </cfRule>
  </conditionalFormatting>
  <conditionalFormatting sqref="AT95:AT110">
    <cfRule type="cellIs" dxfId="4" priority="39" operator="greaterThan">
      <formula>0.05</formula>
    </cfRule>
  </conditionalFormatting>
  <conditionalFormatting sqref="AT95:AT110">
    <cfRule type="cellIs" dxfId="2" priority="40" operator="between">
      <formula>-0.05</formula>
      <formula>0.05</formula>
    </cfRule>
  </conditionalFormatting>
  <conditionalFormatting sqref="BI13:BI93">
    <cfRule type="cellIs" dxfId="0" priority="41" operator="equal">
      <formula>0</formula>
    </cfRule>
  </conditionalFormatting>
  <conditionalFormatting sqref="BI13:BI93">
    <cfRule type="cellIs" dxfId="1" priority="42" stopIfTrue="1" operator="equal">
      <formula>0</formula>
    </cfRule>
  </conditionalFormatting>
  <conditionalFormatting sqref="BI13:BI93">
    <cfRule type="cellIs" dxfId="3" priority="43" operator="lessThan">
      <formula>-0.05</formula>
    </cfRule>
  </conditionalFormatting>
  <conditionalFormatting sqref="BI13:BI93">
    <cfRule type="cellIs" dxfId="4" priority="44" operator="greaterThan">
      <formula>0.05</formula>
    </cfRule>
  </conditionalFormatting>
  <conditionalFormatting sqref="BI13:BI93">
    <cfRule type="cellIs" dxfId="2" priority="45" operator="between">
      <formula>-0.05</formula>
      <formula>0.05</formula>
    </cfRule>
  </conditionalFormatting>
  <conditionalFormatting sqref="BI95:BI110">
    <cfRule type="cellIs" dxfId="0" priority="46" operator="equal">
      <formula>0</formula>
    </cfRule>
  </conditionalFormatting>
  <conditionalFormatting sqref="BI95:BI110">
    <cfRule type="cellIs" dxfId="1" priority="47" stopIfTrue="1" operator="equal">
      <formula>0</formula>
    </cfRule>
  </conditionalFormatting>
  <conditionalFormatting sqref="BI95:BI110">
    <cfRule type="cellIs" dxfId="3" priority="48" operator="lessThan">
      <formula>-0.05</formula>
    </cfRule>
  </conditionalFormatting>
  <conditionalFormatting sqref="BI95:BI110">
    <cfRule type="cellIs" dxfId="4" priority="49" operator="greaterThan">
      <formula>0.05</formula>
    </cfRule>
  </conditionalFormatting>
  <conditionalFormatting sqref="BI95:BI110">
    <cfRule type="cellIs" dxfId="2" priority="50" operator="between">
      <formula>-0.05</formula>
      <formula>0.05</formula>
    </cfRule>
  </conditionalFormatting>
  <dataValidations>
    <dataValidation type="list" allowBlank="1" showErrorMessage="1" sqref="H6:I6 L6 O6 AE6 AR6 BG6">
      <formula1>$CZ$1:$CZ$12</formula1>
    </dataValidation>
  </dataValidation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75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9.75"/>
    <col customWidth="1" min="2" max="2" width="5.13"/>
    <col customWidth="1" min="3" max="3" width="18.13"/>
    <col customWidth="1" min="4" max="4" width="16.38"/>
    <col customWidth="1" min="5" max="5" width="22.75"/>
    <col customWidth="1" min="6" max="6" width="26.38"/>
    <col customWidth="1" min="7" max="7" width="23.38"/>
    <col customWidth="1" min="8" max="8" width="25.38"/>
    <col customWidth="1" min="9" max="9" width="24.75"/>
    <col customWidth="1" min="10" max="10" width="26.75"/>
    <col customWidth="1" min="11" max="26" width="9.75"/>
  </cols>
  <sheetData>
    <row r="1" ht="17.25" customHeight="1">
      <c r="A1" s="150"/>
      <c r="B1" s="150"/>
      <c r="C1" s="151"/>
      <c r="D1" s="152" t="s">
        <v>226</v>
      </c>
      <c r="E1" s="152" t="s">
        <v>227</v>
      </c>
      <c r="F1" s="152" t="s">
        <v>228</v>
      </c>
      <c r="G1" s="152" t="s">
        <v>229</v>
      </c>
      <c r="H1" s="152" t="s">
        <v>230</v>
      </c>
      <c r="I1" s="152" t="s">
        <v>231</v>
      </c>
      <c r="J1" s="152" t="s">
        <v>232</v>
      </c>
      <c r="K1" s="150"/>
      <c r="L1" s="150"/>
      <c r="M1" s="150"/>
      <c r="N1" s="150"/>
      <c r="O1" s="150"/>
      <c r="P1" s="150"/>
      <c r="Q1" s="150"/>
      <c r="R1" s="150"/>
      <c r="S1" s="150"/>
      <c r="T1" s="150"/>
      <c r="U1" s="150"/>
      <c r="V1" s="150"/>
      <c r="W1" s="150"/>
      <c r="X1" s="150"/>
      <c r="Y1" s="150"/>
      <c r="Z1" s="150"/>
    </row>
    <row r="2" ht="17.25" customHeight="1">
      <c r="A2" s="150"/>
      <c r="B2" s="150"/>
      <c r="C2" s="153" t="s">
        <v>233</v>
      </c>
      <c r="D2" s="153"/>
      <c r="E2" s="153" t="s">
        <v>234</v>
      </c>
      <c r="F2" s="154" t="s">
        <v>235</v>
      </c>
      <c r="G2" s="155" t="s">
        <v>236</v>
      </c>
      <c r="H2" s="155" t="s">
        <v>237</v>
      </c>
      <c r="I2" s="155" t="s">
        <v>238</v>
      </c>
      <c r="J2" s="155" t="s">
        <v>239</v>
      </c>
      <c r="K2" s="150"/>
      <c r="L2" s="150"/>
      <c r="M2" s="150"/>
      <c r="N2" s="150"/>
      <c r="O2" s="150"/>
      <c r="P2" s="150"/>
      <c r="Q2" s="150"/>
      <c r="R2" s="150"/>
      <c r="S2" s="150"/>
      <c r="T2" s="150"/>
      <c r="U2" s="150"/>
      <c r="V2" s="150"/>
      <c r="W2" s="150"/>
      <c r="X2" s="150"/>
      <c r="Y2" s="150"/>
      <c r="Z2" s="150"/>
    </row>
    <row r="3" ht="251.25" customHeight="1">
      <c r="A3" s="150"/>
      <c r="B3" s="150"/>
      <c r="C3" s="153" t="s">
        <v>240</v>
      </c>
      <c r="D3" s="155" t="s">
        <v>241</v>
      </c>
      <c r="E3" s="155" t="s">
        <v>242</v>
      </c>
      <c r="F3" s="156" t="s">
        <v>243</v>
      </c>
      <c r="G3" s="155" t="s">
        <v>244</v>
      </c>
      <c r="H3" s="155" t="s">
        <v>245</v>
      </c>
      <c r="I3" s="156" t="s">
        <v>246</v>
      </c>
      <c r="J3" s="156" t="s">
        <v>247</v>
      </c>
      <c r="K3" s="157"/>
      <c r="L3" s="150"/>
      <c r="M3" s="150"/>
      <c r="N3" s="150"/>
      <c r="O3" s="150"/>
      <c r="P3" s="150"/>
      <c r="Q3" s="150"/>
      <c r="R3" s="150"/>
      <c r="S3" s="150"/>
      <c r="T3" s="150"/>
      <c r="U3" s="150"/>
      <c r="V3" s="150"/>
      <c r="W3" s="150"/>
      <c r="X3" s="150"/>
      <c r="Y3" s="150"/>
      <c r="Z3" s="150"/>
    </row>
    <row r="4" ht="17.25" customHeight="1">
      <c r="A4" s="150"/>
      <c r="B4" s="150"/>
      <c r="C4" s="153" t="s">
        <v>210</v>
      </c>
      <c r="D4" s="153"/>
      <c r="E4" s="155" t="s">
        <v>248</v>
      </c>
      <c r="F4" s="155" t="s">
        <v>249</v>
      </c>
      <c r="G4" s="155" t="s">
        <v>250</v>
      </c>
      <c r="H4" s="155" t="s">
        <v>251</v>
      </c>
      <c r="I4" s="155" t="s">
        <v>252</v>
      </c>
      <c r="J4" s="155" t="s">
        <v>253</v>
      </c>
      <c r="K4" s="150"/>
      <c r="L4" s="150"/>
      <c r="M4" s="150"/>
      <c r="N4" s="150"/>
      <c r="O4" s="150"/>
      <c r="P4" s="150"/>
      <c r="Q4" s="150"/>
      <c r="R4" s="150"/>
      <c r="S4" s="150"/>
      <c r="T4" s="150"/>
      <c r="U4" s="150"/>
      <c r="V4" s="150"/>
      <c r="W4" s="150"/>
      <c r="X4" s="150"/>
      <c r="Y4" s="150"/>
      <c r="Z4" s="150"/>
    </row>
    <row r="5" ht="17.25" customHeight="1">
      <c r="A5" s="150"/>
      <c r="B5" s="150"/>
      <c r="C5" s="153" t="s">
        <v>211</v>
      </c>
      <c r="D5" s="153"/>
      <c r="E5" s="155" t="s">
        <v>254</v>
      </c>
      <c r="F5" s="155" t="s">
        <v>255</v>
      </c>
      <c r="G5" s="155" t="s">
        <v>256</v>
      </c>
      <c r="H5" s="155" t="s">
        <v>257</v>
      </c>
      <c r="I5" s="155" t="s">
        <v>258</v>
      </c>
      <c r="J5" s="155" t="s">
        <v>259</v>
      </c>
      <c r="K5" s="150"/>
      <c r="L5" s="150"/>
      <c r="M5" s="150"/>
      <c r="N5" s="150"/>
      <c r="O5" s="150"/>
      <c r="P5" s="150"/>
      <c r="Q5" s="150"/>
      <c r="R5" s="150"/>
      <c r="S5" s="150"/>
      <c r="T5" s="150"/>
      <c r="U5" s="150"/>
      <c r="V5" s="150"/>
      <c r="W5" s="150"/>
      <c r="X5" s="150"/>
      <c r="Y5" s="150"/>
      <c r="Z5" s="150"/>
    </row>
    <row r="6" ht="17.25" customHeight="1">
      <c r="A6" s="150"/>
      <c r="B6" s="150"/>
      <c r="C6" s="153" t="s">
        <v>260</v>
      </c>
      <c r="D6" s="153"/>
      <c r="E6" s="155" t="s">
        <v>261</v>
      </c>
      <c r="F6" s="155" t="s">
        <v>262</v>
      </c>
      <c r="G6" s="155" t="s">
        <v>263</v>
      </c>
      <c r="H6" s="155" t="s">
        <v>264</v>
      </c>
      <c r="I6" s="155" t="s">
        <v>265</v>
      </c>
      <c r="J6" s="155" t="s">
        <v>266</v>
      </c>
      <c r="K6" s="150"/>
      <c r="L6" s="150"/>
      <c r="M6" s="150"/>
      <c r="N6" s="150"/>
      <c r="O6" s="150"/>
      <c r="P6" s="150"/>
      <c r="Q6" s="150"/>
      <c r="R6" s="150"/>
      <c r="S6" s="150"/>
      <c r="T6" s="150"/>
      <c r="U6" s="150"/>
      <c r="V6" s="150"/>
      <c r="W6" s="150"/>
      <c r="X6" s="150"/>
      <c r="Y6" s="150"/>
      <c r="Z6" s="150"/>
    </row>
    <row r="7" ht="17.25" customHeight="1">
      <c r="A7" s="150"/>
      <c r="B7" s="150"/>
      <c r="C7" s="153" t="s">
        <v>213</v>
      </c>
      <c r="D7" s="153" t="s">
        <v>267</v>
      </c>
      <c r="E7" s="155" t="s">
        <v>268</v>
      </c>
      <c r="F7" s="155" t="s">
        <v>269</v>
      </c>
      <c r="G7" s="155"/>
      <c r="H7" s="151"/>
      <c r="I7" s="151" t="s">
        <v>270</v>
      </c>
      <c r="J7" s="151" t="s">
        <v>271</v>
      </c>
      <c r="K7" s="150"/>
      <c r="L7" s="150"/>
      <c r="M7" s="150"/>
      <c r="N7" s="150"/>
      <c r="O7" s="150"/>
      <c r="P7" s="150"/>
      <c r="Q7" s="150"/>
      <c r="R7" s="150"/>
      <c r="S7" s="150"/>
      <c r="T7" s="150"/>
      <c r="U7" s="150"/>
      <c r="V7" s="150"/>
      <c r="W7" s="150"/>
      <c r="X7" s="150"/>
      <c r="Y7" s="150"/>
      <c r="Z7" s="150"/>
    </row>
    <row r="8" ht="119.25" customHeight="1">
      <c r="A8" s="150"/>
      <c r="B8" s="150"/>
      <c r="C8" s="151" t="s">
        <v>272</v>
      </c>
      <c r="D8" s="151"/>
      <c r="E8" s="151"/>
      <c r="F8" s="151" t="s">
        <v>273</v>
      </c>
      <c r="G8" s="154" t="s">
        <v>274</v>
      </c>
      <c r="H8" s="154" t="s">
        <v>275</v>
      </c>
      <c r="I8" s="154" t="s">
        <v>276</v>
      </c>
      <c r="J8" s="154" t="s">
        <v>277</v>
      </c>
      <c r="K8" s="150"/>
      <c r="L8" s="150"/>
      <c r="M8" s="150"/>
      <c r="N8" s="150"/>
      <c r="O8" s="150"/>
      <c r="P8" s="150"/>
      <c r="Q8" s="150"/>
      <c r="R8" s="150"/>
      <c r="S8" s="150"/>
      <c r="T8" s="150"/>
      <c r="U8" s="150"/>
      <c r="V8" s="150"/>
      <c r="W8" s="150"/>
      <c r="X8" s="150"/>
      <c r="Y8" s="150"/>
      <c r="Z8" s="150"/>
    </row>
    <row r="9" ht="17.25" customHeight="1">
      <c r="A9" s="150"/>
      <c r="B9" s="150"/>
      <c r="C9" s="151" t="s">
        <v>278</v>
      </c>
      <c r="D9" s="151"/>
      <c r="E9" s="151" t="s">
        <v>279</v>
      </c>
      <c r="F9" s="151" t="s">
        <v>280</v>
      </c>
      <c r="G9" s="151" t="s">
        <v>281</v>
      </c>
      <c r="H9" s="151" t="s">
        <v>282</v>
      </c>
      <c r="I9" s="151" t="s">
        <v>283</v>
      </c>
      <c r="J9" s="151" t="s">
        <v>284</v>
      </c>
      <c r="K9" s="150"/>
      <c r="L9" s="150"/>
      <c r="M9" s="150"/>
      <c r="N9" s="150"/>
      <c r="O9" s="150"/>
      <c r="P9" s="150"/>
      <c r="Q9" s="150"/>
      <c r="R9" s="150"/>
      <c r="S9" s="150"/>
      <c r="T9" s="150"/>
      <c r="U9" s="150"/>
      <c r="V9" s="150"/>
      <c r="W9" s="150"/>
      <c r="X9" s="150"/>
      <c r="Y9" s="150"/>
      <c r="Z9" s="150"/>
    </row>
    <row r="10" ht="17.25" customHeight="1">
      <c r="A10" s="150"/>
      <c r="B10" s="150"/>
      <c r="C10" s="151" t="s">
        <v>285</v>
      </c>
      <c r="D10" s="151"/>
      <c r="E10" s="151" t="s">
        <v>286</v>
      </c>
      <c r="F10" s="154" t="s">
        <v>287</v>
      </c>
      <c r="G10" s="153"/>
      <c r="H10" s="151"/>
      <c r="I10" s="154" t="s">
        <v>288</v>
      </c>
      <c r="J10" s="154" t="s">
        <v>289</v>
      </c>
      <c r="K10" s="150"/>
      <c r="L10" s="150"/>
      <c r="M10" s="150"/>
      <c r="N10" s="150"/>
      <c r="O10" s="150"/>
      <c r="P10" s="150"/>
      <c r="Q10" s="150"/>
      <c r="R10" s="150"/>
      <c r="S10" s="150"/>
      <c r="T10" s="150"/>
      <c r="U10" s="150"/>
      <c r="V10" s="150"/>
      <c r="W10" s="150"/>
      <c r="X10" s="150"/>
      <c r="Y10" s="150"/>
      <c r="Z10" s="150"/>
    </row>
    <row r="11" ht="17.25" customHeight="1">
      <c r="A11" s="150"/>
      <c r="B11" s="150"/>
      <c r="C11" s="151"/>
      <c r="D11" s="151"/>
      <c r="E11" s="151"/>
      <c r="F11" s="151"/>
      <c r="G11" s="151"/>
      <c r="H11" s="151"/>
      <c r="I11" s="151"/>
      <c r="J11" s="151"/>
      <c r="K11" s="150"/>
      <c r="L11" s="150"/>
      <c r="M11" s="150"/>
      <c r="N11" s="150"/>
      <c r="O11" s="150"/>
      <c r="P11" s="150"/>
      <c r="Q11" s="150"/>
      <c r="R11" s="150"/>
      <c r="S11" s="150"/>
      <c r="T11" s="150"/>
      <c r="U11" s="150"/>
      <c r="V11" s="150"/>
      <c r="W11" s="150"/>
      <c r="X11" s="150"/>
      <c r="Y11" s="150"/>
      <c r="Z11" s="150"/>
    </row>
    <row r="12" ht="17.25" customHeight="1">
      <c r="A12" s="150"/>
      <c r="B12" s="150"/>
      <c r="C12" s="151" t="s">
        <v>290</v>
      </c>
      <c r="D12" s="151"/>
      <c r="E12" s="152" t="s">
        <v>291</v>
      </c>
      <c r="F12" s="152" t="s">
        <v>292</v>
      </c>
      <c r="G12" s="152" t="s">
        <v>293</v>
      </c>
      <c r="H12" s="152" t="s">
        <v>294</v>
      </c>
      <c r="I12" s="152" t="s">
        <v>295</v>
      </c>
      <c r="J12" s="152" t="s">
        <v>296</v>
      </c>
      <c r="K12" s="150"/>
      <c r="L12" s="150"/>
      <c r="M12" s="150"/>
      <c r="N12" s="150"/>
      <c r="O12" s="150"/>
      <c r="P12" s="150"/>
      <c r="Q12" s="150"/>
      <c r="R12" s="150"/>
      <c r="S12" s="150"/>
      <c r="T12" s="150"/>
      <c r="U12" s="150"/>
      <c r="V12" s="150"/>
      <c r="W12" s="150"/>
      <c r="X12" s="150"/>
      <c r="Y12" s="150"/>
      <c r="Z12" s="150"/>
    </row>
    <row r="13" ht="17.25" customHeight="1">
      <c r="A13" s="150"/>
      <c r="B13" s="150"/>
      <c r="C13" s="150"/>
      <c r="D13" s="150"/>
      <c r="E13" s="150"/>
      <c r="F13" s="150"/>
      <c r="G13" s="150"/>
      <c r="H13" s="150"/>
      <c r="I13" s="150"/>
      <c r="J13" s="150"/>
      <c r="K13" s="150"/>
      <c r="L13" s="150"/>
      <c r="M13" s="150"/>
      <c r="N13" s="150"/>
      <c r="O13" s="150"/>
      <c r="P13" s="150"/>
      <c r="Q13" s="150"/>
      <c r="R13" s="150"/>
      <c r="S13" s="150"/>
      <c r="T13" s="150"/>
      <c r="U13" s="150"/>
      <c r="V13" s="150"/>
      <c r="W13" s="150"/>
      <c r="X13" s="150"/>
      <c r="Y13" s="150"/>
      <c r="Z13" s="150"/>
    </row>
    <row r="14" ht="17.25" customHeight="1">
      <c r="A14" s="150"/>
      <c r="B14" s="150"/>
      <c r="C14" s="150"/>
      <c r="D14" s="150"/>
      <c r="E14" s="150"/>
      <c r="F14" s="150"/>
      <c r="G14" s="150"/>
      <c r="H14" s="150"/>
      <c r="I14" s="150"/>
      <c r="J14" s="150"/>
      <c r="K14" s="150"/>
      <c r="L14" s="150"/>
      <c r="M14" s="150"/>
      <c r="N14" s="150"/>
      <c r="O14" s="150"/>
      <c r="P14" s="150"/>
      <c r="Q14" s="150"/>
      <c r="R14" s="150"/>
      <c r="S14" s="150"/>
      <c r="T14" s="150"/>
      <c r="U14" s="150"/>
      <c r="V14" s="150"/>
      <c r="W14" s="150"/>
      <c r="X14" s="150"/>
      <c r="Y14" s="150"/>
      <c r="Z14" s="150"/>
    </row>
    <row r="15" ht="17.25" customHeight="1">
      <c r="A15" s="150"/>
      <c r="B15" s="150"/>
      <c r="C15" s="150"/>
      <c r="D15" s="150"/>
      <c r="E15" s="150"/>
      <c r="F15" s="150"/>
      <c r="G15" s="150"/>
      <c r="H15" s="150"/>
      <c r="I15" s="150"/>
      <c r="J15" s="150"/>
      <c r="K15" s="150"/>
      <c r="L15" s="150"/>
      <c r="M15" s="150"/>
      <c r="N15" s="150"/>
      <c r="O15" s="150"/>
      <c r="P15" s="150"/>
      <c r="Q15" s="150"/>
      <c r="R15" s="150"/>
      <c r="S15" s="150"/>
      <c r="T15" s="150"/>
      <c r="U15" s="150"/>
      <c r="V15" s="150"/>
      <c r="W15" s="150"/>
      <c r="X15" s="150"/>
      <c r="Y15" s="150"/>
      <c r="Z15" s="150"/>
    </row>
    <row r="16" ht="17.25" customHeight="1">
      <c r="A16" s="150"/>
      <c r="B16" s="150"/>
      <c r="C16" s="150"/>
      <c r="D16" s="150"/>
      <c r="E16" s="150"/>
      <c r="F16" s="150"/>
      <c r="G16" s="150"/>
      <c r="H16" s="150"/>
      <c r="I16" s="150"/>
      <c r="J16" s="150"/>
      <c r="K16" s="150"/>
      <c r="L16" s="150"/>
      <c r="M16" s="150"/>
      <c r="N16" s="150"/>
      <c r="O16" s="150"/>
      <c r="P16" s="150"/>
      <c r="Q16" s="150"/>
      <c r="R16" s="150"/>
      <c r="S16" s="150"/>
      <c r="T16" s="150"/>
      <c r="U16" s="150"/>
      <c r="V16" s="150"/>
      <c r="W16" s="150"/>
      <c r="X16" s="150"/>
      <c r="Y16" s="150"/>
      <c r="Z16" s="150"/>
    </row>
    <row r="17" ht="17.25" customHeight="1">
      <c r="A17" s="150"/>
      <c r="B17" s="150"/>
      <c r="C17" s="150"/>
      <c r="D17" s="150"/>
      <c r="E17" s="150"/>
      <c r="F17" s="150"/>
      <c r="G17" s="150"/>
      <c r="H17" s="150"/>
      <c r="I17" s="150"/>
      <c r="J17" s="150"/>
      <c r="K17" s="150"/>
      <c r="L17" s="150"/>
      <c r="M17" s="150"/>
      <c r="N17" s="150"/>
      <c r="O17" s="150"/>
      <c r="P17" s="150"/>
      <c r="Q17" s="150"/>
      <c r="R17" s="150"/>
      <c r="S17" s="150"/>
      <c r="T17" s="150"/>
      <c r="U17" s="150"/>
      <c r="V17" s="150"/>
      <c r="W17" s="150"/>
      <c r="X17" s="150"/>
      <c r="Y17" s="150"/>
      <c r="Z17" s="150"/>
    </row>
    <row r="18" ht="17.25" customHeight="1">
      <c r="A18" s="150"/>
      <c r="B18" s="150"/>
      <c r="C18" s="150"/>
      <c r="D18" s="150"/>
      <c r="E18" s="150"/>
      <c r="F18" s="150"/>
      <c r="G18" s="150"/>
      <c r="H18" s="150"/>
      <c r="I18" s="150"/>
      <c r="J18" s="150"/>
      <c r="K18" s="150"/>
      <c r="L18" s="150"/>
      <c r="M18" s="150"/>
      <c r="N18" s="150"/>
      <c r="O18" s="150"/>
      <c r="P18" s="150"/>
      <c r="Q18" s="150"/>
      <c r="R18" s="150"/>
      <c r="S18" s="150"/>
      <c r="T18" s="150"/>
      <c r="U18" s="150"/>
      <c r="V18" s="150"/>
      <c r="W18" s="150"/>
      <c r="X18" s="150"/>
      <c r="Y18" s="150"/>
      <c r="Z18" s="150"/>
    </row>
    <row r="19" ht="17.25" customHeight="1">
      <c r="A19" s="150"/>
      <c r="B19" s="150"/>
      <c r="C19" s="150"/>
      <c r="D19" s="150"/>
      <c r="E19" s="150"/>
      <c r="F19" s="150"/>
      <c r="G19" s="150"/>
      <c r="H19" s="150"/>
      <c r="I19" s="150"/>
      <c r="J19" s="150"/>
      <c r="K19" s="150"/>
      <c r="L19" s="150"/>
      <c r="M19" s="150"/>
      <c r="N19" s="150"/>
      <c r="O19" s="150"/>
      <c r="P19" s="150"/>
      <c r="Q19" s="150"/>
      <c r="R19" s="150"/>
      <c r="S19" s="150"/>
      <c r="T19" s="150"/>
      <c r="U19" s="150"/>
      <c r="V19" s="150"/>
      <c r="W19" s="150"/>
      <c r="X19" s="150"/>
      <c r="Y19" s="150"/>
      <c r="Z19" s="150"/>
    </row>
    <row r="20" ht="17.25" customHeight="1">
      <c r="A20" s="150"/>
      <c r="B20" s="150"/>
      <c r="C20" s="150"/>
      <c r="D20" s="150"/>
      <c r="E20" s="150"/>
      <c r="F20" s="150"/>
      <c r="G20" s="150"/>
      <c r="H20" s="150"/>
      <c r="I20" s="150"/>
      <c r="J20" s="150"/>
      <c r="K20" s="150"/>
      <c r="L20" s="150"/>
      <c r="M20" s="150"/>
      <c r="N20" s="150"/>
      <c r="O20" s="150"/>
      <c r="P20" s="150"/>
      <c r="Q20" s="150"/>
      <c r="R20" s="150"/>
      <c r="S20" s="150"/>
      <c r="T20" s="150"/>
      <c r="U20" s="150"/>
      <c r="V20" s="150"/>
      <c r="W20" s="150"/>
      <c r="X20" s="150"/>
      <c r="Y20" s="150"/>
      <c r="Z20" s="150"/>
    </row>
    <row r="21" ht="17.25" customHeight="1">
      <c r="A21" s="150"/>
      <c r="B21" s="150"/>
      <c r="C21" s="150"/>
      <c r="D21" s="150"/>
      <c r="E21" s="150"/>
      <c r="F21" s="150"/>
      <c r="G21" s="150"/>
      <c r="H21" s="150"/>
      <c r="I21" s="150"/>
      <c r="J21" s="150"/>
      <c r="K21" s="150"/>
      <c r="L21" s="150"/>
      <c r="M21" s="150"/>
      <c r="N21" s="150"/>
      <c r="O21" s="150"/>
      <c r="P21" s="150"/>
      <c r="Q21" s="150"/>
      <c r="R21" s="150"/>
      <c r="S21" s="150"/>
      <c r="T21" s="150"/>
      <c r="U21" s="150"/>
      <c r="V21" s="150"/>
      <c r="W21" s="150"/>
      <c r="X21" s="150"/>
      <c r="Y21" s="150"/>
      <c r="Z21" s="150"/>
    </row>
    <row r="22" ht="17.25" customHeight="1">
      <c r="A22" s="150"/>
      <c r="B22" s="150"/>
      <c r="C22" s="150"/>
      <c r="D22" s="150"/>
      <c r="E22" s="150"/>
      <c r="F22" s="150"/>
      <c r="G22" s="150"/>
      <c r="H22" s="150"/>
      <c r="I22" s="150"/>
      <c r="J22" s="150"/>
      <c r="K22" s="150"/>
      <c r="L22" s="150"/>
      <c r="M22" s="150"/>
      <c r="N22" s="150"/>
      <c r="O22" s="150"/>
      <c r="P22" s="150"/>
      <c r="Q22" s="150"/>
      <c r="R22" s="150"/>
      <c r="S22" s="150"/>
      <c r="T22" s="150"/>
      <c r="U22" s="150"/>
      <c r="V22" s="150"/>
      <c r="W22" s="150"/>
      <c r="X22" s="150"/>
      <c r="Y22" s="150"/>
      <c r="Z22" s="150"/>
    </row>
    <row r="23" ht="17.25" customHeight="1">
      <c r="A23" s="150"/>
      <c r="B23" s="150"/>
      <c r="C23" s="150"/>
      <c r="D23" s="150"/>
      <c r="E23" s="150"/>
      <c r="F23" s="150"/>
      <c r="G23" s="150"/>
      <c r="H23" s="150"/>
      <c r="I23" s="150"/>
      <c r="J23" s="150"/>
      <c r="K23" s="150"/>
      <c r="L23" s="150"/>
      <c r="M23" s="150"/>
      <c r="N23" s="150"/>
      <c r="O23" s="150"/>
      <c r="P23" s="150"/>
      <c r="Q23" s="150"/>
      <c r="R23" s="150"/>
      <c r="S23" s="150"/>
      <c r="T23" s="150"/>
      <c r="U23" s="150"/>
      <c r="V23" s="150"/>
      <c r="W23" s="150"/>
      <c r="X23" s="150"/>
      <c r="Y23" s="150"/>
      <c r="Z23" s="150"/>
    </row>
    <row r="24" ht="17.25" customHeight="1">
      <c r="A24" s="150"/>
      <c r="B24" s="150"/>
      <c r="C24" s="150"/>
      <c r="D24" s="150"/>
      <c r="E24" s="150"/>
      <c r="F24" s="150"/>
      <c r="G24" s="150"/>
      <c r="H24" s="150"/>
      <c r="I24" s="150"/>
      <c r="J24" s="150"/>
      <c r="K24" s="150"/>
      <c r="L24" s="150"/>
      <c r="M24" s="150"/>
      <c r="N24" s="150"/>
      <c r="O24" s="150"/>
      <c r="P24" s="150"/>
      <c r="Q24" s="150"/>
      <c r="R24" s="150"/>
      <c r="S24" s="150"/>
      <c r="T24" s="150"/>
      <c r="U24" s="150"/>
      <c r="V24" s="150"/>
      <c r="W24" s="150"/>
      <c r="X24" s="150"/>
      <c r="Y24" s="150"/>
      <c r="Z24" s="150"/>
    </row>
    <row r="25" ht="17.25" customHeight="1">
      <c r="A25" s="150"/>
      <c r="B25" s="150"/>
      <c r="C25" s="150"/>
      <c r="D25" s="150"/>
      <c r="E25" s="150"/>
      <c r="F25" s="150"/>
      <c r="G25" s="150"/>
      <c r="H25" s="150"/>
      <c r="I25" s="150"/>
      <c r="J25" s="150"/>
      <c r="K25" s="150"/>
      <c r="L25" s="150"/>
      <c r="M25" s="150"/>
      <c r="N25" s="150"/>
      <c r="O25" s="150"/>
      <c r="P25" s="150"/>
      <c r="Q25" s="150"/>
      <c r="R25" s="150"/>
      <c r="S25" s="150"/>
      <c r="T25" s="150"/>
      <c r="U25" s="150"/>
      <c r="V25" s="150"/>
      <c r="W25" s="150"/>
      <c r="X25" s="150"/>
      <c r="Y25" s="150"/>
      <c r="Z25" s="150"/>
    </row>
    <row r="26" ht="17.25" customHeight="1">
      <c r="A26" s="150"/>
      <c r="B26" s="150"/>
      <c r="C26" s="150"/>
      <c r="D26" s="150"/>
      <c r="E26" s="150"/>
      <c r="F26" s="150"/>
      <c r="G26" s="150"/>
      <c r="H26" s="150"/>
      <c r="I26" s="150"/>
      <c r="J26" s="150"/>
      <c r="K26" s="150"/>
      <c r="L26" s="150"/>
      <c r="M26" s="150"/>
      <c r="N26" s="150"/>
      <c r="O26" s="150"/>
      <c r="P26" s="150"/>
      <c r="Q26" s="150"/>
      <c r="R26" s="150"/>
      <c r="S26" s="150"/>
      <c r="T26" s="150"/>
      <c r="U26" s="150"/>
      <c r="V26" s="150"/>
      <c r="W26" s="150"/>
      <c r="X26" s="150"/>
      <c r="Y26" s="150"/>
      <c r="Z26" s="150"/>
    </row>
    <row r="27" ht="17.25" customHeight="1">
      <c r="A27" s="150"/>
      <c r="B27" s="150"/>
      <c r="C27" s="150"/>
      <c r="D27" s="150"/>
      <c r="E27" s="150"/>
      <c r="F27" s="150"/>
      <c r="G27" s="150"/>
      <c r="H27" s="150"/>
      <c r="I27" s="150"/>
      <c r="J27" s="150"/>
      <c r="K27" s="150"/>
      <c r="L27" s="150"/>
      <c r="M27" s="150"/>
      <c r="N27" s="150"/>
      <c r="O27" s="150"/>
      <c r="P27" s="150"/>
      <c r="Q27" s="150"/>
      <c r="R27" s="150"/>
      <c r="S27" s="150"/>
      <c r="T27" s="150"/>
      <c r="U27" s="150"/>
      <c r="V27" s="150"/>
      <c r="W27" s="150"/>
      <c r="X27" s="150"/>
      <c r="Y27" s="150"/>
      <c r="Z27" s="150"/>
    </row>
    <row r="28" ht="17.25" customHeight="1">
      <c r="A28" s="150"/>
      <c r="B28" s="150"/>
      <c r="C28" s="150"/>
      <c r="D28" s="150"/>
      <c r="E28" s="150"/>
      <c r="F28" s="150"/>
      <c r="G28" s="150"/>
      <c r="H28" s="150"/>
      <c r="I28" s="150"/>
      <c r="J28" s="150"/>
      <c r="K28" s="150"/>
      <c r="L28" s="150"/>
      <c r="M28" s="150"/>
      <c r="N28" s="150"/>
      <c r="O28" s="150"/>
      <c r="P28" s="150"/>
      <c r="Q28" s="150"/>
      <c r="R28" s="150"/>
      <c r="S28" s="150"/>
      <c r="T28" s="150"/>
      <c r="U28" s="150"/>
      <c r="V28" s="150"/>
      <c r="W28" s="150"/>
      <c r="X28" s="150"/>
      <c r="Y28" s="150"/>
      <c r="Z28" s="150"/>
    </row>
    <row r="29" ht="17.25" customHeight="1">
      <c r="A29" s="150"/>
      <c r="B29" s="150"/>
      <c r="C29" s="150"/>
      <c r="D29" s="150"/>
      <c r="E29" s="150"/>
      <c r="F29" s="150"/>
      <c r="G29" s="150"/>
      <c r="H29" s="150"/>
      <c r="I29" s="150"/>
      <c r="J29" s="150"/>
      <c r="K29" s="150"/>
      <c r="L29" s="150"/>
      <c r="M29" s="150"/>
      <c r="N29" s="150"/>
      <c r="O29" s="150"/>
      <c r="P29" s="150"/>
      <c r="Q29" s="150"/>
      <c r="R29" s="150"/>
      <c r="S29" s="150"/>
      <c r="T29" s="150"/>
      <c r="U29" s="150"/>
      <c r="V29" s="150"/>
      <c r="W29" s="150"/>
      <c r="X29" s="150"/>
      <c r="Y29" s="150"/>
      <c r="Z29" s="150"/>
    </row>
    <row r="30" ht="17.25" customHeight="1">
      <c r="A30" s="150"/>
      <c r="B30" s="150"/>
      <c r="C30" s="150"/>
      <c r="D30" s="150"/>
      <c r="E30" s="150"/>
      <c r="F30" s="150"/>
      <c r="G30" s="150"/>
      <c r="H30" s="150"/>
      <c r="I30" s="150"/>
      <c r="J30" s="150"/>
      <c r="K30" s="150"/>
      <c r="L30" s="150"/>
      <c r="M30" s="150"/>
      <c r="N30" s="150"/>
      <c r="O30" s="150"/>
      <c r="P30" s="150"/>
      <c r="Q30" s="150"/>
      <c r="R30" s="150"/>
      <c r="S30" s="150"/>
      <c r="T30" s="150"/>
      <c r="U30" s="150"/>
      <c r="V30" s="150"/>
      <c r="W30" s="150"/>
      <c r="X30" s="150"/>
      <c r="Y30" s="150"/>
      <c r="Z30" s="150"/>
    </row>
    <row r="31" ht="17.25" customHeight="1">
      <c r="A31" s="150"/>
      <c r="B31" s="150"/>
      <c r="C31" s="150"/>
      <c r="D31" s="150"/>
      <c r="E31" s="150"/>
      <c r="F31" s="150"/>
      <c r="G31" s="150"/>
      <c r="H31" s="150"/>
      <c r="I31" s="150"/>
      <c r="J31" s="150"/>
      <c r="K31" s="150"/>
      <c r="L31" s="150"/>
      <c r="M31" s="150"/>
      <c r="N31" s="150"/>
      <c r="O31" s="150"/>
      <c r="P31" s="150"/>
      <c r="Q31" s="150"/>
      <c r="R31" s="150"/>
      <c r="S31" s="150"/>
      <c r="T31" s="150"/>
      <c r="U31" s="150"/>
      <c r="V31" s="150"/>
      <c r="W31" s="150"/>
      <c r="X31" s="150"/>
      <c r="Y31" s="150"/>
      <c r="Z31" s="150"/>
    </row>
    <row r="32" ht="17.25" customHeight="1">
      <c r="A32" s="150"/>
      <c r="B32" s="150"/>
      <c r="C32" s="150"/>
      <c r="D32" s="150"/>
      <c r="E32" s="150"/>
      <c r="F32" s="150"/>
      <c r="G32" s="150"/>
      <c r="H32" s="150"/>
      <c r="I32" s="150"/>
      <c r="J32" s="150"/>
      <c r="K32" s="150"/>
      <c r="L32" s="150"/>
      <c r="M32" s="150"/>
      <c r="N32" s="150"/>
      <c r="O32" s="150"/>
      <c r="P32" s="150"/>
      <c r="Q32" s="150"/>
      <c r="R32" s="150"/>
      <c r="S32" s="150"/>
      <c r="T32" s="150"/>
      <c r="U32" s="150"/>
      <c r="V32" s="150"/>
      <c r="W32" s="150"/>
      <c r="X32" s="150"/>
      <c r="Y32" s="150"/>
      <c r="Z32" s="150"/>
    </row>
    <row r="33" ht="17.25" customHeight="1">
      <c r="A33" s="150"/>
      <c r="B33" s="150"/>
      <c r="C33" s="150"/>
      <c r="D33" s="150"/>
      <c r="E33" s="150"/>
      <c r="F33" s="150"/>
      <c r="G33" s="150"/>
      <c r="H33" s="150"/>
      <c r="I33" s="150"/>
      <c r="J33" s="150"/>
      <c r="K33" s="150"/>
      <c r="L33" s="150"/>
      <c r="M33" s="150"/>
      <c r="N33" s="150"/>
      <c r="O33" s="150"/>
      <c r="P33" s="150"/>
      <c r="Q33" s="150"/>
      <c r="R33" s="150"/>
      <c r="S33" s="150"/>
      <c r="T33" s="150"/>
      <c r="U33" s="150"/>
      <c r="V33" s="150"/>
      <c r="W33" s="150"/>
      <c r="X33" s="150"/>
      <c r="Y33" s="150"/>
      <c r="Z33" s="150"/>
    </row>
    <row r="34" ht="17.25" customHeight="1">
      <c r="A34" s="150"/>
      <c r="B34" s="150"/>
      <c r="C34" s="150"/>
      <c r="D34" s="150"/>
      <c r="E34" s="150"/>
      <c r="F34" s="150"/>
      <c r="G34" s="150"/>
      <c r="H34" s="150"/>
      <c r="I34" s="150"/>
      <c r="J34" s="150"/>
      <c r="K34" s="150"/>
      <c r="L34" s="150"/>
      <c r="M34" s="150"/>
      <c r="N34" s="150"/>
      <c r="O34" s="150"/>
      <c r="P34" s="150"/>
      <c r="Q34" s="150"/>
      <c r="R34" s="150"/>
      <c r="S34" s="150"/>
      <c r="T34" s="150"/>
      <c r="U34" s="150"/>
      <c r="V34" s="150"/>
      <c r="W34" s="150"/>
      <c r="X34" s="150"/>
      <c r="Y34" s="150"/>
      <c r="Z34" s="150"/>
    </row>
    <row r="35" ht="17.25" customHeight="1">
      <c r="A35" s="150"/>
      <c r="B35" s="150"/>
      <c r="C35" s="150"/>
      <c r="D35" s="150"/>
      <c r="E35" s="150"/>
      <c r="F35" s="150"/>
      <c r="G35" s="150"/>
      <c r="H35" s="150"/>
      <c r="I35" s="150"/>
      <c r="J35" s="150"/>
      <c r="K35" s="150"/>
      <c r="L35" s="150"/>
      <c r="M35" s="150"/>
      <c r="N35" s="150"/>
      <c r="O35" s="150"/>
      <c r="P35" s="150"/>
      <c r="Q35" s="150"/>
      <c r="R35" s="150"/>
      <c r="S35" s="150"/>
      <c r="T35" s="150"/>
      <c r="U35" s="150"/>
      <c r="V35" s="150"/>
      <c r="W35" s="150"/>
      <c r="X35" s="150"/>
      <c r="Y35" s="150"/>
      <c r="Z35" s="150"/>
    </row>
    <row r="36" ht="17.25" customHeight="1">
      <c r="A36" s="150"/>
      <c r="B36" s="150"/>
      <c r="C36" s="150"/>
      <c r="D36" s="150"/>
      <c r="E36" s="150"/>
      <c r="F36" s="150"/>
      <c r="G36" s="150"/>
      <c r="H36" s="150"/>
      <c r="I36" s="150"/>
      <c r="J36" s="150"/>
      <c r="K36" s="150"/>
      <c r="L36" s="150"/>
      <c r="M36" s="150"/>
      <c r="N36" s="150"/>
      <c r="O36" s="150"/>
      <c r="P36" s="150"/>
      <c r="Q36" s="150"/>
      <c r="R36" s="150"/>
      <c r="S36" s="150"/>
      <c r="T36" s="150"/>
      <c r="U36" s="150"/>
      <c r="V36" s="150"/>
      <c r="W36" s="150"/>
      <c r="X36" s="150"/>
      <c r="Y36" s="150"/>
      <c r="Z36" s="150"/>
    </row>
    <row r="37" ht="17.25" customHeight="1">
      <c r="A37" s="150"/>
      <c r="B37" s="150"/>
      <c r="C37" s="150"/>
      <c r="D37" s="150"/>
      <c r="E37" s="150"/>
      <c r="F37" s="150"/>
      <c r="G37" s="150"/>
      <c r="H37" s="150"/>
      <c r="I37" s="150"/>
      <c r="J37" s="150"/>
      <c r="K37" s="150"/>
      <c r="L37" s="150"/>
      <c r="M37" s="150"/>
      <c r="N37" s="150"/>
      <c r="O37" s="150"/>
      <c r="P37" s="150"/>
      <c r="Q37" s="150"/>
      <c r="R37" s="150"/>
      <c r="S37" s="150"/>
      <c r="T37" s="150"/>
      <c r="U37" s="150"/>
      <c r="V37" s="150"/>
      <c r="W37" s="150"/>
      <c r="X37" s="150"/>
      <c r="Y37" s="150"/>
      <c r="Z37" s="150"/>
    </row>
    <row r="38" ht="17.25" customHeight="1">
      <c r="A38" s="150"/>
      <c r="B38" s="150"/>
      <c r="C38" s="150"/>
      <c r="D38" s="150"/>
      <c r="E38" s="150"/>
      <c r="F38" s="150"/>
      <c r="G38" s="150"/>
      <c r="H38" s="150"/>
      <c r="I38" s="150"/>
      <c r="J38" s="150"/>
      <c r="K38" s="150"/>
      <c r="L38" s="150"/>
      <c r="M38" s="150"/>
      <c r="N38" s="150"/>
      <c r="O38" s="150"/>
      <c r="P38" s="150"/>
      <c r="Q38" s="150"/>
      <c r="R38" s="150"/>
      <c r="S38" s="150"/>
      <c r="T38" s="150"/>
      <c r="U38" s="150"/>
      <c r="V38" s="150"/>
      <c r="W38" s="150"/>
      <c r="X38" s="150"/>
      <c r="Y38" s="150"/>
      <c r="Z38" s="150"/>
    </row>
    <row r="39" ht="17.25" customHeight="1">
      <c r="A39" s="150"/>
      <c r="B39" s="150"/>
      <c r="C39" s="150"/>
      <c r="D39" s="150"/>
      <c r="E39" s="150"/>
      <c r="F39" s="150"/>
      <c r="G39" s="150"/>
      <c r="H39" s="150"/>
      <c r="I39" s="150"/>
      <c r="J39" s="150"/>
      <c r="K39" s="150"/>
      <c r="L39" s="150"/>
      <c r="M39" s="150"/>
      <c r="N39" s="150"/>
      <c r="O39" s="150"/>
      <c r="P39" s="150"/>
      <c r="Q39" s="150"/>
      <c r="R39" s="150"/>
      <c r="S39" s="150"/>
      <c r="T39" s="150"/>
      <c r="U39" s="150"/>
      <c r="V39" s="150"/>
      <c r="W39" s="150"/>
      <c r="X39" s="150"/>
      <c r="Y39" s="150"/>
      <c r="Z39" s="150"/>
    </row>
    <row r="40" ht="17.25" customHeight="1">
      <c r="A40" s="150"/>
      <c r="B40" s="150"/>
      <c r="C40" s="150"/>
      <c r="D40" s="150"/>
      <c r="E40" s="150"/>
      <c r="F40" s="150"/>
      <c r="G40" s="150"/>
      <c r="H40" s="150"/>
      <c r="I40" s="150"/>
      <c r="J40" s="150"/>
      <c r="K40" s="150"/>
      <c r="L40" s="150"/>
      <c r="M40" s="150"/>
      <c r="N40" s="150"/>
      <c r="O40" s="150"/>
      <c r="P40" s="150"/>
      <c r="Q40" s="150"/>
      <c r="R40" s="150"/>
      <c r="S40" s="150"/>
      <c r="T40" s="150"/>
      <c r="U40" s="150"/>
      <c r="V40" s="150"/>
      <c r="W40" s="150"/>
      <c r="X40" s="150"/>
      <c r="Y40" s="150"/>
      <c r="Z40" s="150"/>
    </row>
    <row r="41" ht="17.25" customHeight="1">
      <c r="A41" s="150"/>
      <c r="B41" s="150"/>
      <c r="C41" s="150"/>
      <c r="D41" s="150"/>
      <c r="E41" s="150"/>
      <c r="F41" s="150"/>
      <c r="G41" s="150"/>
      <c r="H41" s="150"/>
      <c r="I41" s="150"/>
      <c r="J41" s="150"/>
      <c r="K41" s="150"/>
      <c r="L41" s="150"/>
      <c r="M41" s="150"/>
      <c r="N41" s="150"/>
      <c r="O41" s="150"/>
      <c r="P41" s="150"/>
      <c r="Q41" s="150"/>
      <c r="R41" s="150"/>
      <c r="S41" s="150"/>
      <c r="T41" s="150"/>
      <c r="U41" s="150"/>
      <c r="V41" s="150"/>
      <c r="W41" s="150"/>
      <c r="X41" s="150"/>
      <c r="Y41" s="150"/>
      <c r="Z41" s="150"/>
    </row>
    <row r="42" ht="17.25" customHeight="1">
      <c r="A42" s="150"/>
      <c r="B42" s="150"/>
      <c r="C42" s="150"/>
      <c r="D42" s="150"/>
      <c r="E42" s="150"/>
      <c r="F42" s="150"/>
      <c r="G42" s="150"/>
      <c r="H42" s="150"/>
      <c r="I42" s="150"/>
      <c r="J42" s="150"/>
      <c r="K42" s="150"/>
      <c r="L42" s="150"/>
      <c r="M42" s="150"/>
      <c r="N42" s="150"/>
      <c r="O42" s="150"/>
      <c r="P42" s="150"/>
      <c r="Q42" s="150"/>
      <c r="R42" s="150"/>
      <c r="S42" s="150"/>
      <c r="T42" s="150"/>
      <c r="U42" s="150"/>
      <c r="V42" s="150"/>
      <c r="W42" s="150"/>
      <c r="X42" s="150"/>
      <c r="Y42" s="150"/>
      <c r="Z42" s="150"/>
    </row>
    <row r="43" ht="17.25" customHeight="1">
      <c r="A43" s="150"/>
      <c r="B43" s="150"/>
      <c r="C43" s="150"/>
      <c r="D43" s="150"/>
      <c r="E43" s="150"/>
      <c r="F43" s="150"/>
      <c r="G43" s="150"/>
      <c r="H43" s="150"/>
      <c r="I43" s="150"/>
      <c r="J43" s="150"/>
      <c r="K43" s="150"/>
      <c r="L43" s="150"/>
      <c r="M43" s="150"/>
      <c r="N43" s="150"/>
      <c r="O43" s="150"/>
      <c r="P43" s="150"/>
      <c r="Q43" s="150"/>
      <c r="R43" s="150"/>
      <c r="S43" s="150"/>
      <c r="T43" s="150"/>
      <c r="U43" s="150"/>
      <c r="V43" s="150"/>
      <c r="W43" s="150"/>
      <c r="X43" s="150"/>
      <c r="Y43" s="150"/>
      <c r="Z43" s="150"/>
    </row>
    <row r="44" ht="17.25" customHeight="1">
      <c r="A44" s="150"/>
      <c r="B44" s="150"/>
      <c r="C44" s="150"/>
      <c r="D44" s="150"/>
      <c r="E44" s="150"/>
      <c r="F44" s="150"/>
      <c r="G44" s="150"/>
      <c r="H44" s="150"/>
      <c r="I44" s="150"/>
      <c r="J44" s="150"/>
      <c r="K44" s="150"/>
      <c r="L44" s="150"/>
      <c r="M44" s="150"/>
      <c r="N44" s="150"/>
      <c r="O44" s="150"/>
      <c r="P44" s="150"/>
      <c r="Q44" s="150"/>
      <c r="R44" s="150"/>
      <c r="S44" s="150"/>
      <c r="T44" s="150"/>
      <c r="U44" s="150"/>
      <c r="V44" s="150"/>
      <c r="W44" s="150"/>
      <c r="X44" s="150"/>
      <c r="Y44" s="150"/>
      <c r="Z44" s="150"/>
    </row>
    <row r="45" ht="17.25" customHeight="1">
      <c r="A45" s="150"/>
      <c r="B45" s="150"/>
      <c r="C45" s="150"/>
      <c r="D45" s="150"/>
      <c r="E45" s="150"/>
      <c r="F45" s="150"/>
      <c r="G45" s="150"/>
      <c r="H45" s="150"/>
      <c r="I45" s="150"/>
      <c r="J45" s="150"/>
      <c r="K45" s="150"/>
      <c r="L45" s="150"/>
      <c r="M45" s="150"/>
      <c r="N45" s="150"/>
      <c r="O45" s="150"/>
      <c r="P45" s="150"/>
      <c r="Q45" s="150"/>
      <c r="R45" s="150"/>
      <c r="S45" s="150"/>
      <c r="T45" s="150"/>
      <c r="U45" s="150"/>
      <c r="V45" s="150"/>
      <c r="W45" s="150"/>
      <c r="X45" s="150"/>
      <c r="Y45" s="150"/>
      <c r="Z45" s="150"/>
    </row>
    <row r="46" ht="17.25" customHeight="1">
      <c r="A46" s="150"/>
      <c r="B46" s="150"/>
      <c r="C46" s="150"/>
      <c r="D46" s="150"/>
      <c r="E46" s="150"/>
      <c r="F46" s="150"/>
      <c r="G46" s="150"/>
      <c r="H46" s="150"/>
      <c r="I46" s="150"/>
      <c r="J46" s="150"/>
      <c r="K46" s="150"/>
      <c r="L46" s="150"/>
      <c r="M46" s="150"/>
      <c r="N46" s="150"/>
      <c r="O46" s="150"/>
      <c r="P46" s="150"/>
      <c r="Q46" s="150"/>
      <c r="R46" s="150"/>
      <c r="S46" s="150"/>
      <c r="T46" s="150"/>
      <c r="U46" s="150"/>
      <c r="V46" s="150"/>
      <c r="W46" s="150"/>
      <c r="X46" s="150"/>
      <c r="Y46" s="150"/>
      <c r="Z46" s="150"/>
    </row>
    <row r="47" ht="17.25" customHeight="1">
      <c r="A47" s="150"/>
      <c r="B47" s="150"/>
      <c r="C47" s="150"/>
      <c r="D47" s="150"/>
      <c r="E47" s="150"/>
      <c r="F47" s="150"/>
      <c r="G47" s="150"/>
      <c r="H47" s="150"/>
      <c r="I47" s="150"/>
      <c r="J47" s="150"/>
      <c r="K47" s="150"/>
      <c r="L47" s="150"/>
      <c r="M47" s="150"/>
      <c r="N47" s="150"/>
      <c r="O47" s="150"/>
      <c r="P47" s="150"/>
      <c r="Q47" s="150"/>
      <c r="R47" s="150"/>
      <c r="S47" s="150"/>
      <c r="T47" s="150"/>
      <c r="U47" s="150"/>
      <c r="V47" s="150"/>
      <c r="W47" s="150"/>
      <c r="X47" s="150"/>
      <c r="Y47" s="150"/>
      <c r="Z47" s="150"/>
    </row>
    <row r="48" ht="17.25" customHeight="1">
      <c r="A48" s="150"/>
      <c r="B48" s="150"/>
      <c r="C48" s="150"/>
      <c r="D48" s="150"/>
      <c r="E48" s="150"/>
      <c r="F48" s="150"/>
      <c r="G48" s="150"/>
      <c r="H48" s="150"/>
      <c r="I48" s="150"/>
      <c r="J48" s="150"/>
      <c r="K48" s="150"/>
      <c r="L48" s="150"/>
      <c r="M48" s="150"/>
      <c r="N48" s="150"/>
      <c r="O48" s="150"/>
      <c r="P48" s="150"/>
      <c r="Q48" s="150"/>
      <c r="R48" s="150"/>
      <c r="S48" s="150"/>
      <c r="T48" s="150"/>
      <c r="U48" s="150"/>
      <c r="V48" s="150"/>
      <c r="W48" s="150"/>
      <c r="X48" s="150"/>
      <c r="Y48" s="150"/>
      <c r="Z48" s="150"/>
    </row>
    <row r="49" ht="17.25" customHeight="1">
      <c r="A49" s="150"/>
      <c r="B49" s="150"/>
      <c r="C49" s="150"/>
      <c r="D49" s="150"/>
      <c r="E49" s="150"/>
      <c r="F49" s="150"/>
      <c r="G49" s="150"/>
      <c r="H49" s="150"/>
      <c r="I49" s="150"/>
      <c r="J49" s="150"/>
      <c r="K49" s="150"/>
      <c r="L49" s="150"/>
      <c r="M49" s="150"/>
      <c r="N49" s="150"/>
      <c r="O49" s="150"/>
      <c r="P49" s="150"/>
      <c r="Q49" s="150"/>
      <c r="R49" s="150"/>
      <c r="S49" s="150"/>
      <c r="T49" s="150"/>
      <c r="U49" s="150"/>
      <c r="V49" s="150"/>
      <c r="W49" s="150"/>
      <c r="X49" s="150"/>
      <c r="Y49" s="150"/>
      <c r="Z49" s="150"/>
    </row>
    <row r="50" ht="17.25" customHeight="1">
      <c r="A50" s="150"/>
      <c r="B50" s="150"/>
      <c r="C50" s="150"/>
      <c r="D50" s="150"/>
      <c r="E50" s="150"/>
      <c r="F50" s="150"/>
      <c r="G50" s="150"/>
      <c r="H50" s="150"/>
      <c r="I50" s="150"/>
      <c r="J50" s="150"/>
      <c r="K50" s="150"/>
      <c r="L50" s="150"/>
      <c r="M50" s="150"/>
      <c r="N50" s="150"/>
      <c r="O50" s="150"/>
      <c r="P50" s="150"/>
      <c r="Q50" s="150"/>
      <c r="R50" s="150"/>
      <c r="S50" s="150"/>
      <c r="T50" s="150"/>
      <c r="U50" s="150"/>
      <c r="V50" s="150"/>
      <c r="W50" s="150"/>
      <c r="X50" s="150"/>
      <c r="Y50" s="150"/>
      <c r="Z50" s="150"/>
    </row>
    <row r="51" ht="17.25" customHeight="1">
      <c r="A51" s="150"/>
      <c r="B51" s="150"/>
      <c r="C51" s="150"/>
      <c r="D51" s="150"/>
      <c r="E51" s="150"/>
      <c r="F51" s="150"/>
      <c r="G51" s="150"/>
      <c r="H51" s="150"/>
      <c r="I51" s="150"/>
      <c r="J51" s="150"/>
      <c r="K51" s="150"/>
      <c r="L51" s="150"/>
      <c r="M51" s="150"/>
      <c r="N51" s="150"/>
      <c r="O51" s="150"/>
      <c r="P51" s="150"/>
      <c r="Q51" s="150"/>
      <c r="R51" s="150"/>
      <c r="S51" s="150"/>
      <c r="T51" s="150"/>
      <c r="U51" s="150"/>
      <c r="V51" s="150"/>
      <c r="W51" s="150"/>
      <c r="X51" s="150"/>
      <c r="Y51" s="150"/>
      <c r="Z51" s="150"/>
    </row>
    <row r="52" ht="17.25" customHeight="1">
      <c r="A52" s="150"/>
      <c r="B52" s="150"/>
      <c r="C52" s="150"/>
      <c r="D52" s="150"/>
      <c r="E52" s="150"/>
      <c r="F52" s="150"/>
      <c r="G52" s="150"/>
      <c r="H52" s="150"/>
      <c r="I52" s="150"/>
      <c r="J52" s="150"/>
      <c r="K52" s="150"/>
      <c r="L52" s="150"/>
      <c r="M52" s="150"/>
      <c r="N52" s="150"/>
      <c r="O52" s="150"/>
      <c r="P52" s="150"/>
      <c r="Q52" s="150"/>
      <c r="R52" s="150"/>
      <c r="S52" s="150"/>
      <c r="T52" s="150"/>
      <c r="U52" s="150"/>
      <c r="V52" s="150"/>
      <c r="W52" s="150"/>
      <c r="X52" s="150"/>
      <c r="Y52" s="150"/>
      <c r="Z52" s="150"/>
    </row>
    <row r="53" ht="17.25" customHeight="1">
      <c r="A53" s="150"/>
      <c r="B53" s="150"/>
      <c r="C53" s="150"/>
      <c r="D53" s="150"/>
      <c r="E53" s="150"/>
      <c r="F53" s="150"/>
      <c r="G53" s="150"/>
      <c r="H53" s="150"/>
      <c r="I53" s="150"/>
      <c r="J53" s="150"/>
      <c r="K53" s="150"/>
      <c r="L53" s="150"/>
      <c r="M53" s="150"/>
      <c r="N53" s="150"/>
      <c r="O53" s="150"/>
      <c r="P53" s="150"/>
      <c r="Q53" s="150"/>
      <c r="R53" s="150"/>
      <c r="S53" s="150"/>
      <c r="T53" s="150"/>
      <c r="U53" s="150"/>
      <c r="V53" s="150"/>
      <c r="W53" s="150"/>
      <c r="X53" s="150"/>
      <c r="Y53" s="150"/>
      <c r="Z53" s="150"/>
    </row>
    <row r="54" ht="17.25" customHeight="1">
      <c r="A54" s="150"/>
      <c r="B54" s="150"/>
      <c r="C54" s="150"/>
      <c r="D54" s="150"/>
      <c r="E54" s="150"/>
      <c r="F54" s="150"/>
      <c r="G54" s="150"/>
      <c r="H54" s="150"/>
      <c r="I54" s="150"/>
      <c r="J54" s="150"/>
      <c r="K54" s="150"/>
      <c r="L54" s="150"/>
      <c r="M54" s="150"/>
      <c r="N54" s="150"/>
      <c r="O54" s="150"/>
      <c r="P54" s="150"/>
      <c r="Q54" s="150"/>
      <c r="R54" s="150"/>
      <c r="S54" s="150"/>
      <c r="T54" s="150"/>
      <c r="U54" s="150"/>
      <c r="V54" s="150"/>
      <c r="W54" s="150"/>
      <c r="X54" s="150"/>
      <c r="Y54" s="150"/>
      <c r="Z54" s="150"/>
    </row>
    <row r="55" ht="17.25" customHeight="1">
      <c r="A55" s="150"/>
      <c r="B55" s="150"/>
      <c r="C55" s="150"/>
      <c r="D55" s="150"/>
      <c r="E55" s="150"/>
      <c r="F55" s="150"/>
      <c r="G55" s="150"/>
      <c r="H55" s="150"/>
      <c r="I55" s="150"/>
      <c r="J55" s="150"/>
      <c r="K55" s="150"/>
      <c r="L55" s="150"/>
      <c r="M55" s="150"/>
      <c r="N55" s="150"/>
      <c r="O55" s="150"/>
      <c r="P55" s="150"/>
      <c r="Q55" s="150"/>
      <c r="R55" s="150"/>
      <c r="S55" s="150"/>
      <c r="T55" s="150"/>
      <c r="U55" s="150"/>
      <c r="V55" s="150"/>
      <c r="W55" s="150"/>
      <c r="X55" s="150"/>
      <c r="Y55" s="150"/>
      <c r="Z55" s="150"/>
    </row>
    <row r="56" ht="17.25" customHeight="1">
      <c r="A56" s="150"/>
      <c r="B56" s="150"/>
      <c r="C56" s="150"/>
      <c r="D56" s="150"/>
      <c r="E56" s="150"/>
      <c r="F56" s="150"/>
      <c r="G56" s="150"/>
      <c r="H56" s="150"/>
      <c r="I56" s="150"/>
      <c r="J56" s="150"/>
      <c r="K56" s="150"/>
      <c r="L56" s="150"/>
      <c r="M56" s="150"/>
      <c r="N56" s="150"/>
      <c r="O56" s="150"/>
      <c r="P56" s="150"/>
      <c r="Q56" s="150"/>
      <c r="R56" s="150"/>
      <c r="S56" s="150"/>
      <c r="T56" s="150"/>
      <c r="U56" s="150"/>
      <c r="V56" s="150"/>
      <c r="W56" s="150"/>
      <c r="X56" s="150"/>
      <c r="Y56" s="150"/>
      <c r="Z56" s="150"/>
    </row>
    <row r="57" ht="17.25" customHeight="1">
      <c r="A57" s="150"/>
      <c r="B57" s="150"/>
      <c r="C57" s="150"/>
      <c r="D57" s="150"/>
      <c r="E57" s="150"/>
      <c r="F57" s="150"/>
      <c r="G57" s="150"/>
      <c r="H57" s="150"/>
      <c r="I57" s="150"/>
      <c r="J57" s="150"/>
      <c r="K57" s="150"/>
      <c r="L57" s="150"/>
      <c r="M57" s="150"/>
      <c r="N57" s="150"/>
      <c r="O57" s="150"/>
      <c r="P57" s="150"/>
      <c r="Q57" s="150"/>
      <c r="R57" s="150"/>
      <c r="S57" s="150"/>
      <c r="T57" s="150"/>
      <c r="U57" s="150"/>
      <c r="V57" s="150"/>
      <c r="W57" s="150"/>
      <c r="X57" s="150"/>
      <c r="Y57" s="150"/>
      <c r="Z57" s="150"/>
    </row>
    <row r="58" ht="17.25" customHeight="1">
      <c r="A58" s="150"/>
      <c r="B58" s="150"/>
      <c r="C58" s="150"/>
      <c r="D58" s="150"/>
      <c r="E58" s="150"/>
      <c r="F58" s="150"/>
      <c r="G58" s="150"/>
      <c r="H58" s="150"/>
      <c r="I58" s="150"/>
      <c r="J58" s="150"/>
      <c r="K58" s="150"/>
      <c r="L58" s="150"/>
      <c r="M58" s="150"/>
      <c r="N58" s="150"/>
      <c r="O58" s="150"/>
      <c r="P58" s="150"/>
      <c r="Q58" s="150"/>
      <c r="R58" s="150"/>
      <c r="S58" s="150"/>
      <c r="T58" s="150"/>
      <c r="U58" s="150"/>
      <c r="V58" s="150"/>
      <c r="W58" s="150"/>
      <c r="X58" s="150"/>
      <c r="Y58" s="150"/>
      <c r="Z58" s="150"/>
    </row>
    <row r="59" ht="17.25" customHeight="1">
      <c r="A59" s="150"/>
      <c r="B59" s="150"/>
      <c r="C59" s="150"/>
      <c r="D59" s="150"/>
      <c r="E59" s="150"/>
      <c r="F59" s="150"/>
      <c r="G59" s="150"/>
      <c r="H59" s="150"/>
      <c r="I59" s="150"/>
      <c r="J59" s="150"/>
      <c r="K59" s="150"/>
      <c r="L59" s="150"/>
      <c r="M59" s="150"/>
      <c r="N59" s="150"/>
      <c r="O59" s="150"/>
      <c r="P59" s="150"/>
      <c r="Q59" s="150"/>
      <c r="R59" s="150"/>
      <c r="S59" s="150"/>
      <c r="T59" s="150"/>
      <c r="U59" s="150"/>
      <c r="V59" s="150"/>
      <c r="W59" s="150"/>
      <c r="X59" s="150"/>
      <c r="Y59" s="150"/>
      <c r="Z59" s="150"/>
    </row>
    <row r="60" ht="17.25" customHeight="1">
      <c r="A60" s="150"/>
      <c r="B60" s="150"/>
      <c r="C60" s="150"/>
      <c r="D60" s="150"/>
      <c r="E60" s="150"/>
      <c r="F60" s="150"/>
      <c r="G60" s="150"/>
      <c r="H60" s="150"/>
      <c r="I60" s="150"/>
      <c r="J60" s="150"/>
      <c r="K60" s="150"/>
      <c r="L60" s="150"/>
      <c r="M60" s="150"/>
      <c r="N60" s="150"/>
      <c r="O60" s="150"/>
      <c r="P60" s="150"/>
      <c r="Q60" s="150"/>
      <c r="R60" s="150"/>
      <c r="S60" s="150"/>
      <c r="T60" s="150"/>
      <c r="U60" s="150"/>
      <c r="V60" s="150"/>
      <c r="W60" s="150"/>
      <c r="X60" s="150"/>
      <c r="Y60" s="150"/>
      <c r="Z60" s="150"/>
    </row>
    <row r="61" ht="17.25" customHeight="1">
      <c r="A61" s="150"/>
      <c r="B61" s="150"/>
      <c r="C61" s="150"/>
      <c r="D61" s="150"/>
      <c r="E61" s="150"/>
      <c r="F61" s="150"/>
      <c r="G61" s="150"/>
      <c r="H61" s="150"/>
      <c r="I61" s="150"/>
      <c r="J61" s="150"/>
      <c r="K61" s="150"/>
      <c r="L61" s="150"/>
      <c r="M61" s="150"/>
      <c r="N61" s="150"/>
      <c r="O61" s="150"/>
      <c r="P61" s="150"/>
      <c r="Q61" s="150"/>
      <c r="R61" s="150"/>
      <c r="S61" s="150"/>
      <c r="T61" s="150"/>
      <c r="U61" s="150"/>
      <c r="V61" s="150"/>
      <c r="W61" s="150"/>
      <c r="X61" s="150"/>
      <c r="Y61" s="150"/>
      <c r="Z61" s="150"/>
    </row>
    <row r="62" ht="17.25" customHeight="1">
      <c r="A62" s="150"/>
      <c r="B62" s="150"/>
      <c r="C62" s="150"/>
      <c r="D62" s="150"/>
      <c r="E62" s="150"/>
      <c r="F62" s="150"/>
      <c r="G62" s="150"/>
      <c r="H62" s="150"/>
      <c r="I62" s="150"/>
      <c r="J62" s="150"/>
      <c r="K62" s="150"/>
      <c r="L62" s="150"/>
      <c r="M62" s="150"/>
      <c r="N62" s="150"/>
      <c r="O62" s="150"/>
      <c r="P62" s="150"/>
      <c r="Q62" s="150"/>
      <c r="R62" s="150"/>
      <c r="S62" s="150"/>
      <c r="T62" s="150"/>
      <c r="U62" s="150"/>
      <c r="V62" s="150"/>
      <c r="W62" s="150"/>
      <c r="X62" s="150"/>
      <c r="Y62" s="150"/>
      <c r="Z62" s="150"/>
    </row>
    <row r="63" ht="17.25" customHeight="1">
      <c r="A63" s="150"/>
      <c r="B63" s="150"/>
      <c r="C63" s="150"/>
      <c r="D63" s="150"/>
      <c r="E63" s="150"/>
      <c r="F63" s="150"/>
      <c r="G63" s="150"/>
      <c r="H63" s="150"/>
      <c r="I63" s="150"/>
      <c r="J63" s="150"/>
      <c r="K63" s="150"/>
      <c r="L63" s="150"/>
      <c r="M63" s="150"/>
      <c r="N63" s="150"/>
      <c r="O63" s="150"/>
      <c r="P63" s="150"/>
      <c r="Q63" s="150"/>
      <c r="R63" s="150"/>
      <c r="S63" s="150"/>
      <c r="T63" s="150"/>
      <c r="U63" s="150"/>
      <c r="V63" s="150"/>
      <c r="W63" s="150"/>
      <c r="X63" s="150"/>
      <c r="Y63" s="150"/>
      <c r="Z63" s="150"/>
    </row>
    <row r="64" ht="17.25" customHeight="1">
      <c r="A64" s="150"/>
      <c r="B64" s="150"/>
      <c r="C64" s="150"/>
      <c r="D64" s="150"/>
      <c r="E64" s="150"/>
      <c r="F64" s="150"/>
      <c r="G64" s="150"/>
      <c r="H64" s="150"/>
      <c r="I64" s="150"/>
      <c r="J64" s="150"/>
      <c r="K64" s="150"/>
      <c r="L64" s="150"/>
      <c r="M64" s="150"/>
      <c r="N64" s="150"/>
      <c r="O64" s="150"/>
      <c r="P64" s="150"/>
      <c r="Q64" s="150"/>
      <c r="R64" s="150"/>
      <c r="S64" s="150"/>
      <c r="T64" s="150"/>
      <c r="U64" s="150"/>
      <c r="V64" s="150"/>
      <c r="W64" s="150"/>
      <c r="X64" s="150"/>
      <c r="Y64" s="150"/>
      <c r="Z64" s="150"/>
    </row>
    <row r="65" ht="17.25" customHeight="1">
      <c r="A65" s="150"/>
      <c r="B65" s="150"/>
      <c r="C65" s="150"/>
      <c r="D65" s="150"/>
      <c r="E65" s="150"/>
      <c r="F65" s="150"/>
      <c r="G65" s="150"/>
      <c r="H65" s="150"/>
      <c r="I65" s="150"/>
      <c r="J65" s="150"/>
      <c r="K65" s="150"/>
      <c r="L65" s="150"/>
      <c r="M65" s="150"/>
      <c r="N65" s="150"/>
      <c r="O65" s="150"/>
      <c r="P65" s="150"/>
      <c r="Q65" s="150"/>
      <c r="R65" s="150"/>
      <c r="S65" s="150"/>
      <c r="T65" s="150"/>
      <c r="U65" s="150"/>
      <c r="V65" s="150"/>
      <c r="W65" s="150"/>
      <c r="X65" s="150"/>
      <c r="Y65" s="150"/>
      <c r="Z65" s="150"/>
    </row>
    <row r="66" ht="17.25" customHeight="1">
      <c r="A66" s="150"/>
      <c r="B66" s="150"/>
      <c r="C66" s="150"/>
      <c r="D66" s="150"/>
      <c r="E66" s="150"/>
      <c r="F66" s="150"/>
      <c r="G66" s="150"/>
      <c r="H66" s="150"/>
      <c r="I66" s="150"/>
      <c r="J66" s="150"/>
      <c r="K66" s="150"/>
      <c r="L66" s="150"/>
      <c r="M66" s="150"/>
      <c r="N66" s="150"/>
      <c r="O66" s="150"/>
      <c r="P66" s="150"/>
      <c r="Q66" s="150"/>
      <c r="R66" s="150"/>
      <c r="S66" s="150"/>
      <c r="T66" s="150"/>
      <c r="U66" s="150"/>
      <c r="V66" s="150"/>
      <c r="W66" s="150"/>
      <c r="X66" s="150"/>
      <c r="Y66" s="150"/>
      <c r="Z66" s="150"/>
    </row>
    <row r="67" ht="17.25" customHeight="1">
      <c r="A67" s="150"/>
      <c r="B67" s="150"/>
      <c r="C67" s="150"/>
      <c r="D67" s="150"/>
      <c r="E67" s="150"/>
      <c r="F67" s="150"/>
      <c r="G67" s="150"/>
      <c r="H67" s="150"/>
      <c r="I67" s="150"/>
      <c r="J67" s="150"/>
      <c r="K67" s="150"/>
      <c r="L67" s="150"/>
      <c r="M67" s="150"/>
      <c r="N67" s="150"/>
      <c r="O67" s="150"/>
      <c r="P67" s="150"/>
      <c r="Q67" s="150"/>
      <c r="R67" s="150"/>
      <c r="S67" s="150"/>
      <c r="T67" s="150"/>
      <c r="U67" s="150"/>
      <c r="V67" s="150"/>
      <c r="W67" s="150"/>
      <c r="X67" s="150"/>
      <c r="Y67" s="150"/>
      <c r="Z67" s="150"/>
    </row>
    <row r="68" ht="17.25" customHeight="1">
      <c r="A68" s="150"/>
      <c r="B68" s="150"/>
      <c r="C68" s="150"/>
      <c r="D68" s="150"/>
      <c r="E68" s="150"/>
      <c r="F68" s="150"/>
      <c r="G68" s="150"/>
      <c r="H68" s="150"/>
      <c r="I68" s="150"/>
      <c r="J68" s="150"/>
      <c r="K68" s="150"/>
      <c r="L68" s="150"/>
      <c r="M68" s="150"/>
      <c r="N68" s="150"/>
      <c r="O68" s="150"/>
      <c r="P68" s="150"/>
      <c r="Q68" s="150"/>
      <c r="R68" s="150"/>
      <c r="S68" s="150"/>
      <c r="T68" s="150"/>
      <c r="U68" s="150"/>
      <c r="V68" s="150"/>
      <c r="W68" s="150"/>
      <c r="X68" s="150"/>
      <c r="Y68" s="150"/>
      <c r="Z68" s="150"/>
    </row>
    <row r="69" ht="17.25" customHeight="1">
      <c r="A69" s="150"/>
      <c r="B69" s="150"/>
      <c r="C69" s="150"/>
      <c r="D69" s="150"/>
      <c r="E69" s="150"/>
      <c r="F69" s="150"/>
      <c r="G69" s="150"/>
      <c r="H69" s="150"/>
      <c r="I69" s="150"/>
      <c r="J69" s="150"/>
      <c r="K69" s="150"/>
      <c r="L69" s="150"/>
      <c r="M69" s="150"/>
      <c r="N69" s="150"/>
      <c r="O69" s="150"/>
      <c r="P69" s="150"/>
      <c r="Q69" s="150"/>
      <c r="R69" s="150"/>
      <c r="S69" s="150"/>
      <c r="T69" s="150"/>
      <c r="U69" s="150"/>
      <c r="V69" s="150"/>
      <c r="W69" s="150"/>
      <c r="X69" s="150"/>
      <c r="Y69" s="150"/>
      <c r="Z69" s="150"/>
    </row>
    <row r="70" ht="17.25" customHeight="1">
      <c r="A70" s="150"/>
      <c r="B70" s="150"/>
      <c r="C70" s="150"/>
      <c r="D70" s="150"/>
      <c r="E70" s="150"/>
      <c r="F70" s="150"/>
      <c r="G70" s="150"/>
      <c r="H70" s="150"/>
      <c r="I70" s="150"/>
      <c r="J70" s="150"/>
      <c r="K70" s="150"/>
      <c r="L70" s="150"/>
      <c r="M70" s="150"/>
      <c r="N70" s="150"/>
      <c r="O70" s="150"/>
      <c r="P70" s="150"/>
      <c r="Q70" s="150"/>
      <c r="R70" s="150"/>
      <c r="S70" s="150"/>
      <c r="T70" s="150"/>
      <c r="U70" s="150"/>
      <c r="V70" s="150"/>
      <c r="W70" s="150"/>
      <c r="X70" s="150"/>
      <c r="Y70" s="150"/>
      <c r="Z70" s="150"/>
    </row>
    <row r="71" ht="17.25" customHeight="1">
      <c r="A71" s="150"/>
      <c r="B71" s="150"/>
      <c r="C71" s="150"/>
      <c r="D71" s="150"/>
      <c r="E71" s="150"/>
      <c r="F71" s="150"/>
      <c r="G71" s="150"/>
      <c r="H71" s="150"/>
      <c r="I71" s="150"/>
      <c r="J71" s="150"/>
      <c r="K71" s="150"/>
      <c r="L71" s="150"/>
      <c r="M71" s="150"/>
      <c r="N71" s="150"/>
      <c r="O71" s="150"/>
      <c r="P71" s="150"/>
      <c r="Q71" s="150"/>
      <c r="R71" s="150"/>
      <c r="S71" s="150"/>
      <c r="T71" s="150"/>
      <c r="U71" s="150"/>
      <c r="V71" s="150"/>
      <c r="W71" s="150"/>
      <c r="X71" s="150"/>
      <c r="Y71" s="150"/>
      <c r="Z71" s="150"/>
    </row>
    <row r="72" ht="17.25" customHeight="1">
      <c r="A72" s="150"/>
      <c r="B72" s="150"/>
      <c r="C72" s="150"/>
      <c r="D72" s="150"/>
      <c r="E72" s="150"/>
      <c r="F72" s="150"/>
      <c r="G72" s="150"/>
      <c r="H72" s="150"/>
      <c r="I72" s="150"/>
      <c r="J72" s="150"/>
      <c r="K72" s="150"/>
      <c r="L72" s="150"/>
      <c r="M72" s="150"/>
      <c r="N72" s="150"/>
      <c r="O72" s="150"/>
      <c r="P72" s="150"/>
      <c r="Q72" s="150"/>
      <c r="R72" s="150"/>
      <c r="S72" s="150"/>
      <c r="T72" s="150"/>
      <c r="U72" s="150"/>
      <c r="V72" s="150"/>
      <c r="W72" s="150"/>
      <c r="X72" s="150"/>
      <c r="Y72" s="150"/>
      <c r="Z72" s="150"/>
    </row>
    <row r="73" ht="17.25" customHeight="1">
      <c r="A73" s="150"/>
      <c r="B73" s="150"/>
      <c r="C73" s="150"/>
      <c r="D73" s="150"/>
      <c r="E73" s="150"/>
      <c r="F73" s="150"/>
      <c r="G73" s="150"/>
      <c r="H73" s="150"/>
      <c r="I73" s="150"/>
      <c r="J73" s="150"/>
      <c r="K73" s="150"/>
      <c r="L73" s="150"/>
      <c r="M73" s="150"/>
      <c r="N73" s="150"/>
      <c r="O73" s="150"/>
      <c r="P73" s="150"/>
      <c r="Q73" s="150"/>
      <c r="R73" s="150"/>
      <c r="S73" s="150"/>
      <c r="T73" s="150"/>
      <c r="U73" s="150"/>
      <c r="V73" s="150"/>
      <c r="W73" s="150"/>
      <c r="X73" s="150"/>
      <c r="Y73" s="150"/>
      <c r="Z73" s="150"/>
    </row>
    <row r="74" ht="17.25" customHeight="1">
      <c r="A74" s="150"/>
      <c r="B74" s="150"/>
      <c r="C74" s="150"/>
      <c r="D74" s="150"/>
      <c r="E74" s="150"/>
      <c r="F74" s="150"/>
      <c r="G74" s="150"/>
      <c r="H74" s="150"/>
      <c r="I74" s="150"/>
      <c r="J74" s="150"/>
      <c r="K74" s="150"/>
      <c r="L74" s="150"/>
      <c r="M74" s="150"/>
      <c r="N74" s="150"/>
      <c r="O74" s="150"/>
      <c r="P74" s="150"/>
      <c r="Q74" s="150"/>
      <c r="R74" s="150"/>
      <c r="S74" s="150"/>
      <c r="T74" s="150"/>
      <c r="U74" s="150"/>
      <c r="V74" s="150"/>
      <c r="W74" s="150"/>
      <c r="X74" s="150"/>
      <c r="Y74" s="150"/>
      <c r="Z74" s="150"/>
    </row>
    <row r="75" ht="17.25" customHeight="1">
      <c r="A75" s="150"/>
      <c r="B75" s="150"/>
      <c r="C75" s="150"/>
      <c r="D75" s="150"/>
      <c r="E75" s="150"/>
      <c r="F75" s="150"/>
      <c r="G75" s="150"/>
      <c r="H75" s="150"/>
      <c r="I75" s="150"/>
      <c r="J75" s="150"/>
      <c r="K75" s="150"/>
      <c r="L75" s="150"/>
      <c r="M75" s="150"/>
      <c r="N75" s="150"/>
      <c r="O75" s="150"/>
      <c r="P75" s="150"/>
      <c r="Q75" s="150"/>
      <c r="R75" s="150"/>
      <c r="S75" s="150"/>
      <c r="T75" s="150"/>
      <c r="U75" s="150"/>
      <c r="V75" s="150"/>
      <c r="W75" s="150"/>
      <c r="X75" s="150"/>
      <c r="Y75" s="150"/>
      <c r="Z75" s="150"/>
    </row>
    <row r="76" ht="17.25" customHeight="1">
      <c r="A76" s="150"/>
      <c r="B76" s="150"/>
      <c r="C76" s="150"/>
      <c r="D76" s="150"/>
      <c r="E76" s="150"/>
      <c r="F76" s="150"/>
      <c r="G76" s="150"/>
      <c r="H76" s="150"/>
      <c r="I76" s="150"/>
      <c r="J76" s="150"/>
      <c r="K76" s="150"/>
      <c r="L76" s="150"/>
      <c r="M76" s="150"/>
      <c r="N76" s="150"/>
      <c r="O76" s="150"/>
      <c r="P76" s="150"/>
      <c r="Q76" s="150"/>
      <c r="R76" s="150"/>
      <c r="S76" s="150"/>
      <c r="T76" s="150"/>
      <c r="U76" s="150"/>
      <c r="V76" s="150"/>
      <c r="W76" s="150"/>
      <c r="X76" s="150"/>
      <c r="Y76" s="150"/>
      <c r="Z76" s="150"/>
    </row>
    <row r="77" ht="17.25" customHeight="1">
      <c r="A77" s="150"/>
      <c r="B77" s="150"/>
      <c r="C77" s="150"/>
      <c r="D77" s="150"/>
      <c r="E77" s="150"/>
      <c r="F77" s="150"/>
      <c r="G77" s="150"/>
      <c r="H77" s="150"/>
      <c r="I77" s="150"/>
      <c r="J77" s="150"/>
      <c r="K77" s="150"/>
      <c r="L77" s="150"/>
      <c r="M77" s="150"/>
      <c r="N77" s="150"/>
      <c r="O77" s="150"/>
      <c r="P77" s="150"/>
      <c r="Q77" s="150"/>
      <c r="R77" s="150"/>
      <c r="S77" s="150"/>
      <c r="T77" s="150"/>
      <c r="U77" s="150"/>
      <c r="V77" s="150"/>
      <c r="W77" s="150"/>
      <c r="X77" s="150"/>
      <c r="Y77" s="150"/>
      <c r="Z77" s="150"/>
    </row>
    <row r="78" ht="17.25" customHeight="1">
      <c r="A78" s="150"/>
      <c r="B78" s="150"/>
      <c r="C78" s="150"/>
      <c r="D78" s="150"/>
      <c r="E78" s="150"/>
      <c r="F78" s="150"/>
      <c r="G78" s="150"/>
      <c r="H78" s="150"/>
      <c r="I78" s="150"/>
      <c r="J78" s="150"/>
      <c r="K78" s="150"/>
      <c r="L78" s="150"/>
      <c r="M78" s="150"/>
      <c r="N78" s="150"/>
      <c r="O78" s="150"/>
      <c r="P78" s="150"/>
      <c r="Q78" s="150"/>
      <c r="R78" s="150"/>
      <c r="S78" s="150"/>
      <c r="T78" s="150"/>
      <c r="U78" s="150"/>
      <c r="V78" s="150"/>
      <c r="W78" s="150"/>
      <c r="X78" s="150"/>
      <c r="Y78" s="150"/>
      <c r="Z78" s="150"/>
    </row>
    <row r="79" ht="17.25" customHeight="1">
      <c r="A79" s="150"/>
      <c r="B79" s="150"/>
      <c r="C79" s="150"/>
      <c r="D79" s="150"/>
      <c r="E79" s="150"/>
      <c r="F79" s="150"/>
      <c r="G79" s="150"/>
      <c r="H79" s="150"/>
      <c r="I79" s="150"/>
      <c r="J79" s="150"/>
      <c r="K79" s="150"/>
      <c r="L79" s="150"/>
      <c r="M79" s="150"/>
      <c r="N79" s="150"/>
      <c r="O79" s="150"/>
      <c r="P79" s="150"/>
      <c r="Q79" s="150"/>
      <c r="R79" s="150"/>
      <c r="S79" s="150"/>
      <c r="T79" s="150"/>
      <c r="U79" s="150"/>
      <c r="V79" s="150"/>
      <c r="W79" s="150"/>
      <c r="X79" s="150"/>
      <c r="Y79" s="150"/>
      <c r="Z79" s="150"/>
    </row>
    <row r="80" ht="17.25" customHeight="1">
      <c r="A80" s="150"/>
      <c r="B80" s="150"/>
      <c r="C80" s="150"/>
      <c r="D80" s="150"/>
      <c r="E80" s="150"/>
      <c r="F80" s="150"/>
      <c r="G80" s="150"/>
      <c r="H80" s="150"/>
      <c r="I80" s="150"/>
      <c r="J80" s="150"/>
      <c r="K80" s="150"/>
      <c r="L80" s="150"/>
      <c r="M80" s="150"/>
      <c r="N80" s="150"/>
      <c r="O80" s="150"/>
      <c r="P80" s="150"/>
      <c r="Q80" s="150"/>
      <c r="R80" s="150"/>
      <c r="S80" s="150"/>
      <c r="T80" s="150"/>
      <c r="U80" s="150"/>
      <c r="V80" s="150"/>
      <c r="W80" s="150"/>
      <c r="X80" s="150"/>
      <c r="Y80" s="150"/>
      <c r="Z80" s="150"/>
    </row>
    <row r="81" ht="17.25" customHeight="1">
      <c r="A81" s="150"/>
      <c r="B81" s="150"/>
      <c r="C81" s="150"/>
      <c r="D81" s="150"/>
      <c r="E81" s="150"/>
      <c r="F81" s="150"/>
      <c r="G81" s="150"/>
      <c r="H81" s="150"/>
      <c r="I81" s="150"/>
      <c r="J81" s="150"/>
      <c r="K81" s="150"/>
      <c r="L81" s="150"/>
      <c r="M81" s="150"/>
      <c r="N81" s="150"/>
      <c r="O81" s="150"/>
      <c r="P81" s="150"/>
      <c r="Q81" s="150"/>
      <c r="R81" s="150"/>
      <c r="S81" s="150"/>
      <c r="T81" s="150"/>
      <c r="U81" s="150"/>
      <c r="V81" s="150"/>
      <c r="W81" s="150"/>
      <c r="X81" s="150"/>
      <c r="Y81" s="150"/>
      <c r="Z81" s="150"/>
    </row>
    <row r="82" ht="17.25" customHeight="1">
      <c r="A82" s="150"/>
      <c r="B82" s="150"/>
      <c r="C82" s="150"/>
      <c r="D82" s="150"/>
      <c r="E82" s="150"/>
      <c r="F82" s="150"/>
      <c r="G82" s="150"/>
      <c r="H82" s="150"/>
      <c r="I82" s="150"/>
      <c r="J82" s="150"/>
      <c r="K82" s="150"/>
      <c r="L82" s="150"/>
      <c r="M82" s="150"/>
      <c r="N82" s="150"/>
      <c r="O82" s="150"/>
      <c r="P82" s="150"/>
      <c r="Q82" s="150"/>
      <c r="R82" s="150"/>
      <c r="S82" s="150"/>
      <c r="T82" s="150"/>
      <c r="U82" s="150"/>
      <c r="V82" s="150"/>
      <c r="W82" s="150"/>
      <c r="X82" s="150"/>
      <c r="Y82" s="150"/>
      <c r="Z82" s="150"/>
    </row>
    <row r="83" ht="17.25" customHeight="1">
      <c r="A83" s="150"/>
      <c r="B83" s="150"/>
      <c r="C83" s="150"/>
      <c r="D83" s="150"/>
      <c r="E83" s="150"/>
      <c r="F83" s="150"/>
      <c r="G83" s="150"/>
      <c r="H83" s="150"/>
      <c r="I83" s="150"/>
      <c r="J83" s="150"/>
      <c r="K83" s="150"/>
      <c r="L83" s="150"/>
      <c r="M83" s="150"/>
      <c r="N83" s="150"/>
      <c r="O83" s="150"/>
      <c r="P83" s="150"/>
      <c r="Q83" s="150"/>
      <c r="R83" s="150"/>
      <c r="S83" s="150"/>
      <c r="T83" s="150"/>
      <c r="U83" s="150"/>
      <c r="V83" s="150"/>
      <c r="W83" s="150"/>
      <c r="X83" s="150"/>
      <c r="Y83" s="150"/>
      <c r="Z83" s="150"/>
    </row>
    <row r="84" ht="17.25" customHeight="1">
      <c r="A84" s="150"/>
      <c r="B84" s="150"/>
      <c r="C84" s="150"/>
      <c r="D84" s="150"/>
      <c r="E84" s="150"/>
      <c r="F84" s="150"/>
      <c r="G84" s="150"/>
      <c r="H84" s="150"/>
      <c r="I84" s="150"/>
      <c r="J84" s="150"/>
      <c r="K84" s="150"/>
      <c r="L84" s="150"/>
      <c r="M84" s="150"/>
      <c r="N84" s="150"/>
      <c r="O84" s="150"/>
      <c r="P84" s="150"/>
      <c r="Q84" s="150"/>
      <c r="R84" s="150"/>
      <c r="S84" s="150"/>
      <c r="T84" s="150"/>
      <c r="U84" s="150"/>
      <c r="V84" s="150"/>
      <c r="W84" s="150"/>
      <c r="X84" s="150"/>
      <c r="Y84" s="150"/>
      <c r="Z84" s="150"/>
    </row>
    <row r="85" ht="17.25" customHeight="1">
      <c r="A85" s="150"/>
      <c r="B85" s="150"/>
      <c r="C85" s="150"/>
      <c r="D85" s="150"/>
      <c r="E85" s="150"/>
      <c r="F85" s="150"/>
      <c r="G85" s="150"/>
      <c r="H85" s="150"/>
      <c r="I85" s="150"/>
      <c r="J85" s="150"/>
      <c r="K85" s="150"/>
      <c r="L85" s="150"/>
      <c r="M85" s="150"/>
      <c r="N85" s="150"/>
      <c r="O85" s="150"/>
      <c r="P85" s="150"/>
      <c r="Q85" s="150"/>
      <c r="R85" s="150"/>
      <c r="S85" s="150"/>
      <c r="T85" s="150"/>
      <c r="U85" s="150"/>
      <c r="V85" s="150"/>
      <c r="W85" s="150"/>
      <c r="X85" s="150"/>
      <c r="Y85" s="150"/>
      <c r="Z85" s="150"/>
    </row>
    <row r="86" ht="17.25" customHeight="1">
      <c r="A86" s="150"/>
      <c r="B86" s="150"/>
      <c r="C86" s="150"/>
      <c r="D86" s="150"/>
      <c r="E86" s="150"/>
      <c r="F86" s="150"/>
      <c r="G86" s="150"/>
      <c r="H86" s="150"/>
      <c r="I86" s="150"/>
      <c r="J86" s="150"/>
      <c r="K86" s="150"/>
      <c r="L86" s="150"/>
      <c r="M86" s="150"/>
      <c r="N86" s="150"/>
      <c r="O86" s="150"/>
      <c r="P86" s="150"/>
      <c r="Q86" s="150"/>
      <c r="R86" s="150"/>
      <c r="S86" s="150"/>
      <c r="T86" s="150"/>
      <c r="U86" s="150"/>
      <c r="V86" s="150"/>
      <c r="W86" s="150"/>
      <c r="X86" s="150"/>
      <c r="Y86" s="150"/>
      <c r="Z86" s="150"/>
    </row>
    <row r="87" ht="17.25" customHeight="1">
      <c r="A87" s="150"/>
      <c r="B87" s="150"/>
      <c r="C87" s="150"/>
      <c r="D87" s="150"/>
      <c r="E87" s="150"/>
      <c r="F87" s="150"/>
      <c r="G87" s="150"/>
      <c r="H87" s="150"/>
      <c r="I87" s="150"/>
      <c r="J87" s="150"/>
      <c r="K87" s="150"/>
      <c r="L87" s="150"/>
      <c r="M87" s="150"/>
      <c r="N87" s="150"/>
      <c r="O87" s="150"/>
      <c r="P87" s="150"/>
      <c r="Q87" s="150"/>
      <c r="R87" s="150"/>
      <c r="S87" s="150"/>
      <c r="T87" s="150"/>
      <c r="U87" s="150"/>
      <c r="V87" s="150"/>
      <c r="W87" s="150"/>
      <c r="X87" s="150"/>
      <c r="Y87" s="150"/>
      <c r="Z87" s="150"/>
    </row>
    <row r="88" ht="17.25" customHeight="1">
      <c r="A88" s="150"/>
      <c r="B88" s="150"/>
      <c r="C88" s="150"/>
      <c r="D88" s="150"/>
      <c r="E88" s="150"/>
      <c r="F88" s="150"/>
      <c r="G88" s="150"/>
      <c r="H88" s="150"/>
      <c r="I88" s="150"/>
      <c r="J88" s="150"/>
      <c r="K88" s="150"/>
      <c r="L88" s="150"/>
      <c r="M88" s="150"/>
      <c r="N88" s="150"/>
      <c r="O88" s="150"/>
      <c r="P88" s="150"/>
      <c r="Q88" s="150"/>
      <c r="R88" s="150"/>
      <c r="S88" s="150"/>
      <c r="T88" s="150"/>
      <c r="U88" s="150"/>
      <c r="V88" s="150"/>
      <c r="W88" s="150"/>
      <c r="X88" s="150"/>
      <c r="Y88" s="150"/>
      <c r="Z88" s="150"/>
    </row>
    <row r="89" ht="17.25" customHeight="1">
      <c r="A89" s="150"/>
      <c r="B89" s="150"/>
      <c r="C89" s="150"/>
      <c r="D89" s="150"/>
      <c r="E89" s="150"/>
      <c r="F89" s="150"/>
      <c r="G89" s="150"/>
      <c r="H89" s="150"/>
      <c r="I89" s="150"/>
      <c r="J89" s="150"/>
      <c r="K89" s="150"/>
      <c r="L89" s="150"/>
      <c r="M89" s="150"/>
      <c r="N89" s="150"/>
      <c r="O89" s="150"/>
      <c r="P89" s="150"/>
      <c r="Q89" s="150"/>
      <c r="R89" s="150"/>
      <c r="S89" s="150"/>
      <c r="T89" s="150"/>
      <c r="U89" s="150"/>
      <c r="V89" s="150"/>
      <c r="W89" s="150"/>
      <c r="X89" s="150"/>
      <c r="Y89" s="150"/>
      <c r="Z89" s="150"/>
    </row>
    <row r="90" ht="17.25" customHeight="1">
      <c r="A90" s="150"/>
      <c r="B90" s="150"/>
      <c r="C90" s="150"/>
      <c r="D90" s="150"/>
      <c r="E90" s="150"/>
      <c r="F90" s="150"/>
      <c r="G90" s="150"/>
      <c r="H90" s="150"/>
      <c r="I90" s="150"/>
      <c r="J90" s="150"/>
      <c r="K90" s="150"/>
      <c r="L90" s="150"/>
      <c r="M90" s="150"/>
      <c r="N90" s="150"/>
      <c r="O90" s="150"/>
      <c r="P90" s="150"/>
      <c r="Q90" s="150"/>
      <c r="R90" s="150"/>
      <c r="S90" s="150"/>
      <c r="T90" s="150"/>
      <c r="U90" s="150"/>
      <c r="V90" s="150"/>
      <c r="W90" s="150"/>
      <c r="X90" s="150"/>
      <c r="Y90" s="150"/>
      <c r="Z90" s="150"/>
    </row>
    <row r="91" ht="17.25" customHeight="1">
      <c r="A91" s="150"/>
      <c r="B91" s="150"/>
      <c r="C91" s="150"/>
      <c r="D91" s="150"/>
      <c r="E91" s="150"/>
      <c r="F91" s="150"/>
      <c r="G91" s="150"/>
      <c r="H91" s="150"/>
      <c r="I91" s="150"/>
      <c r="J91" s="150"/>
      <c r="K91" s="150"/>
      <c r="L91" s="150"/>
      <c r="M91" s="150"/>
      <c r="N91" s="150"/>
      <c r="O91" s="150"/>
      <c r="P91" s="150"/>
      <c r="Q91" s="150"/>
      <c r="R91" s="150"/>
      <c r="S91" s="150"/>
      <c r="T91" s="150"/>
      <c r="U91" s="150"/>
      <c r="V91" s="150"/>
      <c r="W91" s="150"/>
      <c r="X91" s="150"/>
      <c r="Y91" s="150"/>
      <c r="Z91" s="150"/>
    </row>
    <row r="92" ht="17.25" customHeight="1">
      <c r="A92" s="150"/>
      <c r="B92" s="150"/>
      <c r="C92" s="150"/>
      <c r="D92" s="150"/>
      <c r="E92" s="150"/>
      <c r="F92" s="150"/>
      <c r="G92" s="150"/>
      <c r="H92" s="150"/>
      <c r="I92" s="150"/>
      <c r="J92" s="150"/>
      <c r="K92" s="150"/>
      <c r="L92" s="150"/>
      <c r="M92" s="150"/>
      <c r="N92" s="150"/>
      <c r="O92" s="150"/>
      <c r="P92" s="150"/>
      <c r="Q92" s="150"/>
      <c r="R92" s="150"/>
      <c r="S92" s="150"/>
      <c r="T92" s="150"/>
      <c r="U92" s="150"/>
      <c r="V92" s="150"/>
      <c r="W92" s="150"/>
      <c r="X92" s="150"/>
      <c r="Y92" s="150"/>
      <c r="Z92" s="150"/>
    </row>
    <row r="93" ht="17.25" customHeight="1">
      <c r="A93" s="150"/>
      <c r="B93" s="150"/>
      <c r="C93" s="150"/>
      <c r="D93" s="150"/>
      <c r="E93" s="150"/>
      <c r="F93" s="150"/>
      <c r="G93" s="150"/>
      <c r="H93" s="150"/>
      <c r="I93" s="150"/>
      <c r="J93" s="150"/>
      <c r="K93" s="150"/>
      <c r="L93" s="150"/>
      <c r="M93" s="150"/>
      <c r="N93" s="150"/>
      <c r="O93" s="150"/>
      <c r="P93" s="150"/>
      <c r="Q93" s="150"/>
      <c r="R93" s="150"/>
      <c r="S93" s="150"/>
      <c r="T93" s="150"/>
      <c r="U93" s="150"/>
      <c r="V93" s="150"/>
      <c r="W93" s="150"/>
      <c r="X93" s="150"/>
      <c r="Y93" s="150"/>
      <c r="Z93" s="150"/>
    </row>
    <row r="94" ht="17.25" customHeight="1">
      <c r="A94" s="150"/>
      <c r="B94" s="150"/>
      <c r="C94" s="150"/>
      <c r="D94" s="150"/>
      <c r="E94" s="150"/>
      <c r="F94" s="150"/>
      <c r="G94" s="150"/>
      <c r="H94" s="150"/>
      <c r="I94" s="150"/>
      <c r="J94" s="150"/>
      <c r="K94" s="150"/>
      <c r="L94" s="150"/>
      <c r="M94" s="150"/>
      <c r="N94" s="150"/>
      <c r="O94" s="150"/>
      <c r="P94" s="150"/>
      <c r="Q94" s="150"/>
      <c r="R94" s="150"/>
      <c r="S94" s="150"/>
      <c r="T94" s="150"/>
      <c r="U94" s="150"/>
      <c r="V94" s="150"/>
      <c r="W94" s="150"/>
      <c r="X94" s="150"/>
      <c r="Y94" s="150"/>
      <c r="Z94" s="150"/>
    </row>
    <row r="95" ht="17.25" customHeight="1">
      <c r="A95" s="150"/>
      <c r="B95" s="150"/>
      <c r="C95" s="150"/>
      <c r="D95" s="150"/>
      <c r="E95" s="150"/>
      <c r="F95" s="150"/>
      <c r="G95" s="150"/>
      <c r="H95" s="150"/>
      <c r="I95" s="150"/>
      <c r="J95" s="150"/>
      <c r="K95" s="150"/>
      <c r="L95" s="150"/>
      <c r="M95" s="150"/>
      <c r="N95" s="150"/>
      <c r="O95" s="150"/>
      <c r="P95" s="150"/>
      <c r="Q95" s="150"/>
      <c r="R95" s="150"/>
      <c r="S95" s="150"/>
      <c r="T95" s="150"/>
      <c r="U95" s="150"/>
      <c r="V95" s="150"/>
      <c r="W95" s="150"/>
      <c r="X95" s="150"/>
      <c r="Y95" s="150"/>
      <c r="Z95" s="150"/>
    </row>
    <row r="96" ht="17.25" customHeight="1">
      <c r="A96" s="150"/>
      <c r="B96" s="150"/>
      <c r="C96" s="150"/>
      <c r="D96" s="150"/>
      <c r="E96" s="150"/>
      <c r="F96" s="150"/>
      <c r="G96" s="150"/>
      <c r="H96" s="150"/>
      <c r="I96" s="150"/>
      <c r="J96" s="150"/>
      <c r="K96" s="150"/>
      <c r="L96" s="150"/>
      <c r="M96" s="150"/>
      <c r="N96" s="150"/>
      <c r="O96" s="150"/>
      <c r="P96" s="150"/>
      <c r="Q96" s="150"/>
      <c r="R96" s="150"/>
      <c r="S96" s="150"/>
      <c r="T96" s="150"/>
      <c r="U96" s="150"/>
      <c r="V96" s="150"/>
      <c r="W96" s="150"/>
      <c r="X96" s="150"/>
      <c r="Y96" s="150"/>
      <c r="Z96" s="150"/>
    </row>
    <row r="97" ht="17.25" customHeight="1">
      <c r="A97" s="150"/>
      <c r="B97" s="150"/>
      <c r="C97" s="150"/>
      <c r="D97" s="150"/>
      <c r="E97" s="150"/>
      <c r="F97" s="150"/>
      <c r="G97" s="150"/>
      <c r="H97" s="150"/>
      <c r="I97" s="150"/>
      <c r="J97" s="150"/>
      <c r="K97" s="150"/>
      <c r="L97" s="150"/>
      <c r="M97" s="150"/>
      <c r="N97" s="150"/>
      <c r="O97" s="150"/>
      <c r="P97" s="150"/>
      <c r="Q97" s="150"/>
      <c r="R97" s="150"/>
      <c r="S97" s="150"/>
      <c r="T97" s="150"/>
      <c r="U97" s="150"/>
      <c r="V97" s="150"/>
      <c r="W97" s="150"/>
      <c r="X97" s="150"/>
      <c r="Y97" s="150"/>
      <c r="Z97" s="150"/>
    </row>
    <row r="98" ht="17.25" customHeight="1">
      <c r="A98" s="150"/>
      <c r="B98" s="150"/>
      <c r="C98" s="150"/>
      <c r="D98" s="150"/>
      <c r="E98" s="150"/>
      <c r="F98" s="150"/>
      <c r="G98" s="150"/>
      <c r="H98" s="150"/>
      <c r="I98" s="150"/>
      <c r="J98" s="150"/>
      <c r="K98" s="150"/>
      <c r="L98" s="150"/>
      <c r="M98" s="150"/>
      <c r="N98" s="150"/>
      <c r="O98" s="150"/>
      <c r="P98" s="150"/>
      <c r="Q98" s="150"/>
      <c r="R98" s="150"/>
      <c r="S98" s="150"/>
      <c r="T98" s="150"/>
      <c r="U98" s="150"/>
      <c r="V98" s="150"/>
      <c r="W98" s="150"/>
      <c r="X98" s="150"/>
      <c r="Y98" s="150"/>
      <c r="Z98" s="150"/>
    </row>
    <row r="99" ht="17.25" customHeight="1">
      <c r="A99" s="150"/>
      <c r="B99" s="150"/>
      <c r="C99" s="150"/>
      <c r="D99" s="150"/>
      <c r="E99" s="150"/>
      <c r="F99" s="150"/>
      <c r="G99" s="150"/>
      <c r="H99" s="150"/>
      <c r="I99" s="150"/>
      <c r="J99" s="150"/>
      <c r="K99" s="150"/>
      <c r="L99" s="150"/>
      <c r="M99" s="150"/>
      <c r="N99" s="150"/>
      <c r="O99" s="150"/>
      <c r="P99" s="150"/>
      <c r="Q99" s="150"/>
      <c r="R99" s="150"/>
      <c r="S99" s="150"/>
      <c r="T99" s="150"/>
      <c r="U99" s="150"/>
      <c r="V99" s="150"/>
      <c r="W99" s="150"/>
      <c r="X99" s="150"/>
      <c r="Y99" s="150"/>
      <c r="Z99" s="150"/>
    </row>
    <row r="100" ht="17.25" customHeight="1">
      <c r="A100" s="150"/>
      <c r="B100" s="150"/>
      <c r="C100" s="150"/>
      <c r="D100" s="150"/>
      <c r="E100" s="150"/>
      <c r="F100" s="150"/>
      <c r="G100" s="150"/>
      <c r="H100" s="150"/>
      <c r="I100" s="150"/>
      <c r="J100" s="150"/>
      <c r="K100" s="150"/>
      <c r="L100" s="150"/>
      <c r="M100" s="150"/>
      <c r="N100" s="150"/>
      <c r="O100" s="150"/>
      <c r="P100" s="150"/>
      <c r="Q100" s="150"/>
      <c r="R100" s="150"/>
      <c r="S100" s="150"/>
      <c r="T100" s="150"/>
      <c r="U100" s="150"/>
      <c r="V100" s="150"/>
      <c r="W100" s="150"/>
      <c r="X100" s="150"/>
      <c r="Y100" s="150"/>
      <c r="Z100" s="150"/>
    </row>
    <row r="101" ht="17.25" customHeight="1">
      <c r="A101" s="150"/>
      <c r="B101" s="150"/>
      <c r="C101" s="150"/>
      <c r="D101" s="150"/>
      <c r="E101" s="150"/>
      <c r="F101" s="150"/>
      <c r="G101" s="150"/>
      <c r="H101" s="150"/>
      <c r="I101" s="150"/>
      <c r="J101" s="150"/>
      <c r="K101" s="150"/>
      <c r="L101" s="150"/>
      <c r="M101" s="150"/>
      <c r="N101" s="150"/>
      <c r="O101" s="150"/>
      <c r="P101" s="150"/>
      <c r="Q101" s="150"/>
      <c r="R101" s="150"/>
      <c r="S101" s="150"/>
      <c r="T101" s="150"/>
      <c r="U101" s="150"/>
      <c r="V101" s="150"/>
      <c r="W101" s="150"/>
      <c r="X101" s="150"/>
      <c r="Y101" s="150"/>
      <c r="Z101" s="150"/>
    </row>
    <row r="102" ht="17.25" customHeight="1">
      <c r="A102" s="150"/>
      <c r="B102" s="150"/>
      <c r="C102" s="150"/>
      <c r="D102" s="150"/>
      <c r="E102" s="150"/>
      <c r="F102" s="150"/>
      <c r="G102" s="150"/>
      <c r="H102" s="150"/>
      <c r="I102" s="150"/>
      <c r="J102" s="150"/>
      <c r="K102" s="150"/>
      <c r="L102" s="150"/>
      <c r="M102" s="150"/>
      <c r="N102" s="150"/>
      <c r="O102" s="150"/>
      <c r="P102" s="150"/>
      <c r="Q102" s="150"/>
      <c r="R102" s="150"/>
      <c r="S102" s="150"/>
      <c r="T102" s="150"/>
      <c r="U102" s="150"/>
      <c r="V102" s="150"/>
      <c r="W102" s="150"/>
      <c r="X102" s="150"/>
      <c r="Y102" s="150"/>
      <c r="Z102" s="150"/>
    </row>
    <row r="103" ht="17.25" customHeight="1">
      <c r="A103" s="150"/>
      <c r="B103" s="150"/>
      <c r="C103" s="150"/>
      <c r="D103" s="150"/>
      <c r="E103" s="150"/>
      <c r="F103" s="150"/>
      <c r="G103" s="150"/>
      <c r="H103" s="150"/>
      <c r="I103" s="150"/>
      <c r="J103" s="150"/>
      <c r="K103" s="150"/>
      <c r="L103" s="150"/>
      <c r="M103" s="150"/>
      <c r="N103" s="150"/>
      <c r="O103" s="150"/>
      <c r="P103" s="150"/>
      <c r="Q103" s="150"/>
      <c r="R103" s="150"/>
      <c r="S103" s="150"/>
      <c r="T103" s="150"/>
      <c r="U103" s="150"/>
      <c r="V103" s="150"/>
      <c r="W103" s="150"/>
      <c r="X103" s="150"/>
      <c r="Y103" s="150"/>
      <c r="Z103" s="150"/>
    </row>
    <row r="104" ht="17.25" customHeight="1">
      <c r="A104" s="150"/>
      <c r="B104" s="150"/>
      <c r="C104" s="150"/>
      <c r="D104" s="150"/>
      <c r="E104" s="150"/>
      <c r="F104" s="150"/>
      <c r="G104" s="150"/>
      <c r="H104" s="150"/>
      <c r="I104" s="150"/>
      <c r="J104" s="150"/>
      <c r="K104" s="150"/>
      <c r="L104" s="150"/>
      <c r="M104" s="150"/>
      <c r="N104" s="150"/>
      <c r="O104" s="150"/>
      <c r="P104" s="150"/>
      <c r="Q104" s="150"/>
      <c r="R104" s="150"/>
      <c r="S104" s="150"/>
      <c r="T104" s="150"/>
      <c r="U104" s="150"/>
      <c r="V104" s="150"/>
      <c r="W104" s="150"/>
      <c r="X104" s="150"/>
      <c r="Y104" s="150"/>
      <c r="Z104" s="150"/>
    </row>
    <row r="105" ht="17.25" customHeight="1">
      <c r="A105" s="150"/>
      <c r="B105" s="150"/>
      <c r="C105" s="150"/>
      <c r="D105" s="150"/>
      <c r="E105" s="150"/>
      <c r="F105" s="150"/>
      <c r="G105" s="150"/>
      <c r="H105" s="150"/>
      <c r="I105" s="150"/>
      <c r="J105" s="150"/>
      <c r="K105" s="150"/>
      <c r="L105" s="150"/>
      <c r="M105" s="150"/>
      <c r="N105" s="150"/>
      <c r="O105" s="150"/>
      <c r="P105" s="150"/>
      <c r="Q105" s="150"/>
      <c r="R105" s="150"/>
      <c r="S105" s="150"/>
      <c r="T105" s="150"/>
      <c r="U105" s="150"/>
      <c r="V105" s="150"/>
      <c r="W105" s="150"/>
      <c r="X105" s="150"/>
      <c r="Y105" s="150"/>
      <c r="Z105" s="150"/>
    </row>
    <row r="106" ht="17.25" customHeight="1">
      <c r="A106" s="150"/>
      <c r="B106" s="150"/>
      <c r="C106" s="150"/>
      <c r="D106" s="150"/>
      <c r="E106" s="150"/>
      <c r="F106" s="150"/>
      <c r="G106" s="150"/>
      <c r="H106" s="150"/>
      <c r="I106" s="150"/>
      <c r="J106" s="150"/>
      <c r="K106" s="150"/>
      <c r="L106" s="150"/>
      <c r="M106" s="150"/>
      <c r="N106" s="150"/>
      <c r="O106" s="150"/>
      <c r="P106" s="150"/>
      <c r="Q106" s="150"/>
      <c r="R106" s="150"/>
      <c r="S106" s="150"/>
      <c r="T106" s="150"/>
      <c r="U106" s="150"/>
      <c r="V106" s="150"/>
      <c r="W106" s="150"/>
      <c r="X106" s="150"/>
      <c r="Y106" s="150"/>
      <c r="Z106" s="150"/>
    </row>
    <row r="107" ht="17.25" customHeight="1">
      <c r="A107" s="150"/>
      <c r="B107" s="150"/>
      <c r="C107" s="150"/>
      <c r="D107" s="150"/>
      <c r="E107" s="150"/>
      <c r="F107" s="150"/>
      <c r="G107" s="150"/>
      <c r="H107" s="150"/>
      <c r="I107" s="150"/>
      <c r="J107" s="150"/>
      <c r="K107" s="150"/>
      <c r="L107" s="150"/>
      <c r="M107" s="150"/>
      <c r="N107" s="150"/>
      <c r="O107" s="150"/>
      <c r="P107" s="150"/>
      <c r="Q107" s="150"/>
      <c r="R107" s="150"/>
      <c r="S107" s="150"/>
      <c r="T107" s="150"/>
      <c r="U107" s="150"/>
      <c r="V107" s="150"/>
      <c r="W107" s="150"/>
      <c r="X107" s="150"/>
      <c r="Y107" s="150"/>
      <c r="Z107" s="150"/>
    </row>
    <row r="108" ht="17.25" customHeight="1">
      <c r="A108" s="150"/>
      <c r="B108" s="150"/>
      <c r="C108" s="150"/>
      <c r="D108" s="150"/>
      <c r="E108" s="150"/>
      <c r="F108" s="150"/>
      <c r="G108" s="150"/>
      <c r="H108" s="150"/>
      <c r="I108" s="150"/>
      <c r="J108" s="150"/>
      <c r="K108" s="150"/>
      <c r="L108" s="150"/>
      <c r="M108" s="150"/>
      <c r="N108" s="150"/>
      <c r="O108" s="150"/>
      <c r="P108" s="150"/>
      <c r="Q108" s="150"/>
      <c r="R108" s="150"/>
      <c r="S108" s="150"/>
      <c r="T108" s="150"/>
      <c r="U108" s="150"/>
      <c r="V108" s="150"/>
      <c r="W108" s="150"/>
      <c r="X108" s="150"/>
      <c r="Y108" s="150"/>
      <c r="Z108" s="150"/>
    </row>
    <row r="109" ht="17.25" customHeight="1">
      <c r="A109" s="150"/>
      <c r="B109" s="150"/>
      <c r="C109" s="150"/>
      <c r="D109" s="150"/>
      <c r="E109" s="150"/>
      <c r="F109" s="150"/>
      <c r="G109" s="150"/>
      <c r="H109" s="150"/>
      <c r="I109" s="150"/>
      <c r="J109" s="150"/>
      <c r="K109" s="150"/>
      <c r="L109" s="150"/>
      <c r="M109" s="150"/>
      <c r="N109" s="150"/>
      <c r="O109" s="150"/>
      <c r="P109" s="150"/>
      <c r="Q109" s="150"/>
      <c r="R109" s="150"/>
      <c r="S109" s="150"/>
      <c r="T109" s="150"/>
      <c r="U109" s="150"/>
      <c r="V109" s="150"/>
      <c r="W109" s="150"/>
      <c r="X109" s="150"/>
      <c r="Y109" s="150"/>
      <c r="Z109" s="150"/>
    </row>
    <row r="110" ht="17.25" customHeight="1">
      <c r="A110" s="150"/>
      <c r="B110" s="150"/>
      <c r="C110" s="150"/>
      <c r="D110" s="150"/>
      <c r="E110" s="150"/>
      <c r="F110" s="150"/>
      <c r="G110" s="150"/>
      <c r="H110" s="150"/>
      <c r="I110" s="150"/>
      <c r="J110" s="150"/>
      <c r="K110" s="150"/>
      <c r="L110" s="150"/>
      <c r="M110" s="150"/>
      <c r="N110" s="150"/>
      <c r="O110" s="150"/>
      <c r="P110" s="150"/>
      <c r="Q110" s="150"/>
      <c r="R110" s="150"/>
      <c r="S110" s="150"/>
      <c r="T110" s="150"/>
      <c r="U110" s="150"/>
      <c r="V110" s="150"/>
      <c r="W110" s="150"/>
      <c r="X110" s="150"/>
      <c r="Y110" s="150"/>
      <c r="Z110" s="150"/>
    </row>
    <row r="111" ht="17.25" customHeight="1">
      <c r="A111" s="150"/>
      <c r="B111" s="150"/>
      <c r="C111" s="150"/>
      <c r="D111" s="150"/>
      <c r="E111" s="150"/>
      <c r="F111" s="150"/>
      <c r="G111" s="150"/>
      <c r="H111" s="150"/>
      <c r="I111" s="150"/>
      <c r="J111" s="150"/>
      <c r="K111" s="150"/>
      <c r="L111" s="150"/>
      <c r="M111" s="150"/>
      <c r="N111" s="150"/>
      <c r="O111" s="150"/>
      <c r="P111" s="150"/>
      <c r="Q111" s="150"/>
      <c r="R111" s="150"/>
      <c r="S111" s="150"/>
      <c r="T111" s="150"/>
      <c r="U111" s="150"/>
      <c r="V111" s="150"/>
      <c r="W111" s="150"/>
      <c r="X111" s="150"/>
      <c r="Y111" s="150"/>
      <c r="Z111" s="150"/>
    </row>
    <row r="112" ht="17.25" customHeight="1">
      <c r="A112" s="150"/>
      <c r="B112" s="150"/>
      <c r="C112" s="150"/>
      <c r="D112" s="150"/>
      <c r="E112" s="150"/>
      <c r="F112" s="150"/>
      <c r="G112" s="150"/>
      <c r="H112" s="150"/>
      <c r="I112" s="150"/>
      <c r="J112" s="150"/>
      <c r="K112" s="150"/>
      <c r="L112" s="150"/>
      <c r="M112" s="150"/>
      <c r="N112" s="150"/>
      <c r="O112" s="150"/>
      <c r="P112" s="150"/>
      <c r="Q112" s="150"/>
      <c r="R112" s="150"/>
      <c r="S112" s="150"/>
      <c r="T112" s="150"/>
      <c r="U112" s="150"/>
      <c r="V112" s="150"/>
      <c r="W112" s="150"/>
      <c r="X112" s="150"/>
      <c r="Y112" s="150"/>
      <c r="Z112" s="150"/>
    </row>
    <row r="113" ht="17.25" customHeight="1">
      <c r="A113" s="150"/>
      <c r="B113" s="150"/>
      <c r="C113" s="150"/>
      <c r="D113" s="150"/>
      <c r="E113" s="150"/>
      <c r="F113" s="150"/>
      <c r="G113" s="150"/>
      <c r="H113" s="150"/>
      <c r="I113" s="150"/>
      <c r="J113" s="150"/>
      <c r="K113" s="150"/>
      <c r="L113" s="150"/>
      <c r="M113" s="150"/>
      <c r="N113" s="150"/>
      <c r="O113" s="150"/>
      <c r="P113" s="150"/>
      <c r="Q113" s="150"/>
      <c r="R113" s="150"/>
      <c r="S113" s="150"/>
      <c r="T113" s="150"/>
      <c r="U113" s="150"/>
      <c r="V113" s="150"/>
      <c r="W113" s="150"/>
      <c r="X113" s="150"/>
      <c r="Y113" s="150"/>
      <c r="Z113" s="150"/>
    </row>
    <row r="114" ht="17.25" customHeight="1">
      <c r="A114" s="150"/>
      <c r="B114" s="150"/>
      <c r="C114" s="150"/>
      <c r="D114" s="150"/>
      <c r="E114" s="150"/>
      <c r="F114" s="150"/>
      <c r="G114" s="150"/>
      <c r="H114" s="150"/>
      <c r="I114" s="150"/>
      <c r="J114" s="150"/>
      <c r="K114" s="150"/>
      <c r="L114" s="150"/>
      <c r="M114" s="150"/>
      <c r="N114" s="150"/>
      <c r="O114" s="150"/>
      <c r="P114" s="150"/>
      <c r="Q114" s="150"/>
      <c r="R114" s="150"/>
      <c r="S114" s="150"/>
      <c r="T114" s="150"/>
      <c r="U114" s="150"/>
      <c r="V114" s="150"/>
      <c r="W114" s="150"/>
      <c r="X114" s="150"/>
      <c r="Y114" s="150"/>
      <c r="Z114" s="150"/>
    </row>
    <row r="115" ht="17.25" customHeight="1">
      <c r="A115" s="150"/>
      <c r="B115" s="150"/>
      <c r="C115" s="150"/>
      <c r="D115" s="150"/>
      <c r="E115" s="150"/>
      <c r="F115" s="150"/>
      <c r="G115" s="150"/>
      <c r="H115" s="150"/>
      <c r="I115" s="150"/>
      <c r="J115" s="150"/>
      <c r="K115" s="150"/>
      <c r="L115" s="150"/>
      <c r="M115" s="150"/>
      <c r="N115" s="150"/>
      <c r="O115" s="150"/>
      <c r="P115" s="150"/>
      <c r="Q115" s="150"/>
      <c r="R115" s="150"/>
      <c r="S115" s="150"/>
      <c r="T115" s="150"/>
      <c r="U115" s="150"/>
      <c r="V115" s="150"/>
      <c r="W115" s="150"/>
      <c r="X115" s="150"/>
      <c r="Y115" s="150"/>
      <c r="Z115" s="150"/>
    </row>
    <row r="116" ht="17.25" customHeight="1">
      <c r="A116" s="150"/>
      <c r="B116" s="150"/>
      <c r="C116" s="150"/>
      <c r="D116" s="150"/>
      <c r="E116" s="150"/>
      <c r="F116" s="150"/>
      <c r="G116" s="150"/>
      <c r="H116" s="150"/>
      <c r="I116" s="150"/>
      <c r="J116" s="150"/>
      <c r="K116" s="150"/>
      <c r="L116" s="150"/>
      <c r="M116" s="150"/>
      <c r="N116" s="150"/>
      <c r="O116" s="150"/>
      <c r="P116" s="150"/>
      <c r="Q116" s="150"/>
      <c r="R116" s="150"/>
      <c r="S116" s="150"/>
      <c r="T116" s="150"/>
      <c r="U116" s="150"/>
      <c r="V116" s="150"/>
      <c r="W116" s="150"/>
      <c r="X116" s="150"/>
      <c r="Y116" s="150"/>
      <c r="Z116" s="150"/>
    </row>
    <row r="117" ht="17.25" customHeight="1">
      <c r="A117" s="150"/>
      <c r="B117" s="150"/>
      <c r="C117" s="150"/>
      <c r="D117" s="150"/>
      <c r="E117" s="150"/>
      <c r="F117" s="150"/>
      <c r="G117" s="150"/>
      <c r="H117" s="150"/>
      <c r="I117" s="150"/>
      <c r="J117" s="150"/>
      <c r="K117" s="150"/>
      <c r="L117" s="150"/>
      <c r="M117" s="150"/>
      <c r="N117" s="150"/>
      <c r="O117" s="150"/>
      <c r="P117" s="150"/>
      <c r="Q117" s="150"/>
      <c r="R117" s="150"/>
      <c r="S117" s="150"/>
      <c r="T117" s="150"/>
      <c r="U117" s="150"/>
      <c r="V117" s="150"/>
      <c r="W117" s="150"/>
      <c r="X117" s="150"/>
      <c r="Y117" s="150"/>
      <c r="Z117" s="150"/>
    </row>
    <row r="118" ht="17.25" customHeight="1">
      <c r="A118" s="150"/>
      <c r="B118" s="150"/>
      <c r="C118" s="150"/>
      <c r="D118" s="150"/>
      <c r="E118" s="150"/>
      <c r="F118" s="150"/>
      <c r="G118" s="150"/>
      <c r="H118" s="150"/>
      <c r="I118" s="150"/>
      <c r="J118" s="150"/>
      <c r="K118" s="150"/>
      <c r="L118" s="150"/>
      <c r="M118" s="150"/>
      <c r="N118" s="150"/>
      <c r="O118" s="150"/>
      <c r="P118" s="150"/>
      <c r="Q118" s="150"/>
      <c r="R118" s="150"/>
      <c r="S118" s="150"/>
      <c r="T118" s="150"/>
      <c r="U118" s="150"/>
      <c r="V118" s="150"/>
      <c r="W118" s="150"/>
      <c r="X118" s="150"/>
      <c r="Y118" s="150"/>
      <c r="Z118" s="150"/>
    </row>
    <row r="119" ht="17.25" customHeight="1">
      <c r="A119" s="150"/>
      <c r="B119" s="150"/>
      <c r="C119" s="150"/>
      <c r="D119" s="150"/>
      <c r="E119" s="150"/>
      <c r="F119" s="150"/>
      <c r="G119" s="150"/>
      <c r="H119" s="150"/>
      <c r="I119" s="150"/>
      <c r="J119" s="150"/>
      <c r="K119" s="150"/>
      <c r="L119" s="150"/>
      <c r="M119" s="150"/>
      <c r="N119" s="150"/>
      <c r="O119" s="150"/>
      <c r="P119" s="150"/>
      <c r="Q119" s="150"/>
      <c r="R119" s="150"/>
      <c r="S119" s="150"/>
      <c r="T119" s="150"/>
      <c r="U119" s="150"/>
      <c r="V119" s="150"/>
      <c r="W119" s="150"/>
      <c r="X119" s="150"/>
      <c r="Y119" s="150"/>
      <c r="Z119" s="150"/>
    </row>
    <row r="120" ht="17.25" customHeight="1">
      <c r="A120" s="150"/>
      <c r="B120" s="150"/>
      <c r="C120" s="150"/>
      <c r="D120" s="150"/>
      <c r="E120" s="150"/>
      <c r="F120" s="150"/>
      <c r="G120" s="150"/>
      <c r="H120" s="150"/>
      <c r="I120" s="150"/>
      <c r="J120" s="150"/>
      <c r="K120" s="150"/>
      <c r="L120" s="150"/>
      <c r="M120" s="150"/>
      <c r="N120" s="150"/>
      <c r="O120" s="150"/>
      <c r="P120" s="150"/>
      <c r="Q120" s="150"/>
      <c r="R120" s="150"/>
      <c r="S120" s="150"/>
      <c r="T120" s="150"/>
      <c r="U120" s="150"/>
      <c r="V120" s="150"/>
      <c r="W120" s="150"/>
      <c r="X120" s="150"/>
      <c r="Y120" s="150"/>
      <c r="Z120" s="150"/>
    </row>
    <row r="121" ht="17.25" customHeight="1">
      <c r="A121" s="150"/>
      <c r="B121" s="150"/>
      <c r="C121" s="150"/>
      <c r="D121" s="150"/>
      <c r="E121" s="150"/>
      <c r="F121" s="150"/>
      <c r="G121" s="150"/>
      <c r="H121" s="150"/>
      <c r="I121" s="150"/>
      <c r="J121" s="150"/>
      <c r="K121" s="150"/>
      <c r="L121" s="150"/>
      <c r="M121" s="150"/>
      <c r="N121" s="150"/>
      <c r="O121" s="150"/>
      <c r="P121" s="150"/>
      <c r="Q121" s="150"/>
      <c r="R121" s="150"/>
      <c r="S121" s="150"/>
      <c r="T121" s="150"/>
      <c r="U121" s="150"/>
      <c r="V121" s="150"/>
      <c r="W121" s="150"/>
      <c r="X121" s="150"/>
      <c r="Y121" s="150"/>
      <c r="Z121" s="150"/>
    </row>
    <row r="122" ht="17.25" customHeight="1">
      <c r="A122" s="150"/>
      <c r="B122" s="150"/>
      <c r="C122" s="150"/>
      <c r="D122" s="150"/>
      <c r="E122" s="150"/>
      <c r="F122" s="150"/>
      <c r="G122" s="150"/>
      <c r="H122" s="150"/>
      <c r="I122" s="150"/>
      <c r="J122" s="150"/>
      <c r="K122" s="150"/>
      <c r="L122" s="150"/>
      <c r="M122" s="150"/>
      <c r="N122" s="150"/>
      <c r="O122" s="150"/>
      <c r="P122" s="150"/>
      <c r="Q122" s="150"/>
      <c r="R122" s="150"/>
      <c r="S122" s="150"/>
      <c r="T122" s="150"/>
      <c r="U122" s="150"/>
      <c r="V122" s="150"/>
      <c r="W122" s="150"/>
      <c r="X122" s="150"/>
      <c r="Y122" s="150"/>
      <c r="Z122" s="150"/>
    </row>
    <row r="123" ht="17.25" customHeight="1">
      <c r="A123" s="150"/>
      <c r="B123" s="150"/>
      <c r="C123" s="150"/>
      <c r="D123" s="150"/>
      <c r="E123" s="150"/>
      <c r="F123" s="150"/>
      <c r="G123" s="150"/>
      <c r="H123" s="150"/>
      <c r="I123" s="150"/>
      <c r="J123" s="150"/>
      <c r="K123" s="150"/>
      <c r="L123" s="150"/>
      <c r="M123" s="150"/>
      <c r="N123" s="150"/>
      <c r="O123" s="150"/>
      <c r="P123" s="150"/>
      <c r="Q123" s="150"/>
      <c r="R123" s="150"/>
      <c r="S123" s="150"/>
      <c r="T123" s="150"/>
      <c r="U123" s="150"/>
      <c r="V123" s="150"/>
      <c r="W123" s="150"/>
      <c r="X123" s="150"/>
      <c r="Y123" s="150"/>
      <c r="Z123" s="150"/>
    </row>
    <row r="124" ht="17.25" customHeight="1">
      <c r="A124" s="150"/>
      <c r="B124" s="150"/>
      <c r="C124" s="150"/>
      <c r="D124" s="150"/>
      <c r="E124" s="150"/>
      <c r="F124" s="150"/>
      <c r="G124" s="150"/>
      <c r="H124" s="150"/>
      <c r="I124" s="150"/>
      <c r="J124" s="150"/>
      <c r="K124" s="150"/>
      <c r="L124" s="150"/>
      <c r="M124" s="150"/>
      <c r="N124" s="150"/>
      <c r="O124" s="150"/>
      <c r="P124" s="150"/>
      <c r="Q124" s="150"/>
      <c r="R124" s="150"/>
      <c r="S124" s="150"/>
      <c r="T124" s="150"/>
      <c r="U124" s="150"/>
      <c r="V124" s="150"/>
      <c r="W124" s="150"/>
      <c r="X124" s="150"/>
      <c r="Y124" s="150"/>
      <c r="Z124" s="150"/>
    </row>
    <row r="125" ht="17.25" customHeight="1">
      <c r="A125" s="150"/>
      <c r="B125" s="150"/>
      <c r="C125" s="150"/>
      <c r="D125" s="150"/>
      <c r="E125" s="150"/>
      <c r="F125" s="150"/>
      <c r="G125" s="150"/>
      <c r="H125" s="150"/>
      <c r="I125" s="150"/>
      <c r="J125" s="150"/>
      <c r="K125" s="150"/>
      <c r="L125" s="150"/>
      <c r="M125" s="150"/>
      <c r="N125" s="150"/>
      <c r="O125" s="150"/>
      <c r="P125" s="150"/>
      <c r="Q125" s="150"/>
      <c r="R125" s="150"/>
      <c r="S125" s="150"/>
      <c r="T125" s="150"/>
      <c r="U125" s="150"/>
      <c r="V125" s="150"/>
      <c r="W125" s="150"/>
      <c r="X125" s="150"/>
      <c r="Y125" s="150"/>
      <c r="Z125" s="150"/>
    </row>
    <row r="126" ht="17.25" customHeight="1">
      <c r="A126" s="150"/>
      <c r="B126" s="150"/>
      <c r="C126" s="150"/>
      <c r="D126" s="150"/>
      <c r="E126" s="150"/>
      <c r="F126" s="150"/>
      <c r="G126" s="150"/>
      <c r="H126" s="150"/>
      <c r="I126" s="150"/>
      <c r="J126" s="150"/>
      <c r="K126" s="150"/>
      <c r="L126" s="150"/>
      <c r="M126" s="150"/>
      <c r="N126" s="150"/>
      <c r="O126" s="150"/>
      <c r="P126" s="150"/>
      <c r="Q126" s="150"/>
      <c r="R126" s="150"/>
      <c r="S126" s="150"/>
      <c r="T126" s="150"/>
      <c r="U126" s="150"/>
      <c r="V126" s="150"/>
      <c r="W126" s="150"/>
      <c r="X126" s="150"/>
      <c r="Y126" s="150"/>
      <c r="Z126" s="150"/>
    </row>
    <row r="127" ht="17.25" customHeight="1">
      <c r="A127" s="150"/>
      <c r="B127" s="150"/>
      <c r="C127" s="150"/>
      <c r="D127" s="150"/>
      <c r="E127" s="150"/>
      <c r="F127" s="150"/>
      <c r="G127" s="150"/>
      <c r="H127" s="150"/>
      <c r="I127" s="150"/>
      <c r="J127" s="150"/>
      <c r="K127" s="150"/>
      <c r="L127" s="150"/>
      <c r="M127" s="150"/>
      <c r="N127" s="150"/>
      <c r="O127" s="150"/>
      <c r="P127" s="150"/>
      <c r="Q127" s="150"/>
      <c r="R127" s="150"/>
      <c r="S127" s="150"/>
      <c r="T127" s="150"/>
      <c r="U127" s="150"/>
      <c r="V127" s="150"/>
      <c r="W127" s="150"/>
      <c r="X127" s="150"/>
      <c r="Y127" s="150"/>
      <c r="Z127" s="150"/>
    </row>
    <row r="128" ht="17.25" customHeight="1">
      <c r="A128" s="150"/>
      <c r="B128" s="150"/>
      <c r="C128" s="150"/>
      <c r="D128" s="150"/>
      <c r="E128" s="150"/>
      <c r="F128" s="150"/>
      <c r="G128" s="150"/>
      <c r="H128" s="150"/>
      <c r="I128" s="150"/>
      <c r="J128" s="150"/>
      <c r="K128" s="150"/>
      <c r="L128" s="150"/>
      <c r="M128" s="150"/>
      <c r="N128" s="150"/>
      <c r="O128" s="150"/>
      <c r="P128" s="150"/>
      <c r="Q128" s="150"/>
      <c r="R128" s="150"/>
      <c r="S128" s="150"/>
      <c r="T128" s="150"/>
      <c r="U128" s="150"/>
      <c r="V128" s="150"/>
      <c r="W128" s="150"/>
      <c r="X128" s="150"/>
      <c r="Y128" s="150"/>
      <c r="Z128" s="150"/>
    </row>
    <row r="129" ht="17.25" customHeight="1">
      <c r="A129" s="150"/>
      <c r="B129" s="150"/>
      <c r="C129" s="150"/>
      <c r="D129" s="150"/>
      <c r="E129" s="150"/>
      <c r="F129" s="150"/>
      <c r="G129" s="150"/>
      <c r="H129" s="150"/>
      <c r="I129" s="150"/>
      <c r="J129" s="150"/>
      <c r="K129" s="150"/>
      <c r="L129" s="150"/>
      <c r="M129" s="150"/>
      <c r="N129" s="150"/>
      <c r="O129" s="150"/>
      <c r="P129" s="150"/>
      <c r="Q129" s="150"/>
      <c r="R129" s="150"/>
      <c r="S129" s="150"/>
      <c r="T129" s="150"/>
      <c r="U129" s="150"/>
      <c r="V129" s="150"/>
      <c r="W129" s="150"/>
      <c r="X129" s="150"/>
      <c r="Y129" s="150"/>
      <c r="Z129" s="150"/>
    </row>
    <row r="130" ht="17.25" customHeight="1">
      <c r="A130" s="150"/>
      <c r="B130" s="150"/>
      <c r="C130" s="150"/>
      <c r="D130" s="150"/>
      <c r="E130" s="150"/>
      <c r="F130" s="150"/>
      <c r="G130" s="150"/>
      <c r="H130" s="150"/>
      <c r="I130" s="150"/>
      <c r="J130" s="150"/>
      <c r="K130" s="150"/>
      <c r="L130" s="150"/>
      <c r="M130" s="150"/>
      <c r="N130" s="150"/>
      <c r="O130" s="150"/>
      <c r="P130" s="150"/>
      <c r="Q130" s="150"/>
      <c r="R130" s="150"/>
      <c r="S130" s="150"/>
      <c r="T130" s="150"/>
      <c r="U130" s="150"/>
      <c r="V130" s="150"/>
      <c r="W130" s="150"/>
      <c r="X130" s="150"/>
      <c r="Y130" s="150"/>
      <c r="Z130" s="150"/>
    </row>
    <row r="131" ht="17.25" customHeight="1">
      <c r="A131" s="150"/>
      <c r="B131" s="150"/>
      <c r="C131" s="150"/>
      <c r="D131" s="150"/>
      <c r="E131" s="150"/>
      <c r="F131" s="150"/>
      <c r="G131" s="150"/>
      <c r="H131" s="150"/>
      <c r="I131" s="150"/>
      <c r="J131" s="150"/>
      <c r="K131" s="150"/>
      <c r="L131" s="150"/>
      <c r="M131" s="150"/>
      <c r="N131" s="150"/>
      <c r="O131" s="150"/>
      <c r="P131" s="150"/>
      <c r="Q131" s="150"/>
      <c r="R131" s="150"/>
      <c r="S131" s="150"/>
      <c r="T131" s="150"/>
      <c r="U131" s="150"/>
      <c r="V131" s="150"/>
      <c r="W131" s="150"/>
      <c r="X131" s="150"/>
      <c r="Y131" s="150"/>
      <c r="Z131" s="150"/>
    </row>
    <row r="132" ht="17.25" customHeight="1">
      <c r="A132" s="150"/>
      <c r="B132" s="150"/>
      <c r="C132" s="150"/>
      <c r="D132" s="150"/>
      <c r="E132" s="150"/>
      <c r="F132" s="150"/>
      <c r="G132" s="150"/>
      <c r="H132" s="150"/>
      <c r="I132" s="150"/>
      <c r="J132" s="150"/>
      <c r="K132" s="150"/>
      <c r="L132" s="150"/>
      <c r="M132" s="150"/>
      <c r="N132" s="150"/>
      <c r="O132" s="150"/>
      <c r="P132" s="150"/>
      <c r="Q132" s="150"/>
      <c r="R132" s="150"/>
      <c r="S132" s="150"/>
      <c r="T132" s="150"/>
      <c r="U132" s="150"/>
      <c r="V132" s="150"/>
      <c r="W132" s="150"/>
      <c r="X132" s="150"/>
      <c r="Y132" s="150"/>
      <c r="Z132" s="150"/>
    </row>
    <row r="133" ht="17.25" customHeight="1">
      <c r="A133" s="150"/>
      <c r="B133" s="150"/>
      <c r="C133" s="150"/>
      <c r="D133" s="150"/>
      <c r="E133" s="150"/>
      <c r="F133" s="150"/>
      <c r="G133" s="150"/>
      <c r="H133" s="150"/>
      <c r="I133" s="150"/>
      <c r="J133" s="150"/>
      <c r="K133" s="150"/>
      <c r="L133" s="150"/>
      <c r="M133" s="150"/>
      <c r="N133" s="150"/>
      <c r="O133" s="150"/>
      <c r="P133" s="150"/>
      <c r="Q133" s="150"/>
      <c r="R133" s="150"/>
      <c r="S133" s="150"/>
      <c r="T133" s="150"/>
      <c r="U133" s="150"/>
      <c r="V133" s="150"/>
      <c r="W133" s="150"/>
      <c r="X133" s="150"/>
      <c r="Y133" s="150"/>
      <c r="Z133" s="150"/>
    </row>
    <row r="134" ht="17.25" customHeight="1">
      <c r="A134" s="150"/>
      <c r="B134" s="150"/>
      <c r="C134" s="150"/>
      <c r="D134" s="150"/>
      <c r="E134" s="150"/>
      <c r="F134" s="150"/>
      <c r="G134" s="150"/>
      <c r="H134" s="150"/>
      <c r="I134" s="150"/>
      <c r="J134" s="150"/>
      <c r="K134" s="150"/>
      <c r="L134" s="150"/>
      <c r="M134" s="150"/>
      <c r="N134" s="150"/>
      <c r="O134" s="150"/>
      <c r="P134" s="150"/>
      <c r="Q134" s="150"/>
      <c r="R134" s="150"/>
      <c r="S134" s="150"/>
      <c r="T134" s="150"/>
      <c r="U134" s="150"/>
      <c r="V134" s="150"/>
      <c r="W134" s="150"/>
      <c r="X134" s="150"/>
      <c r="Y134" s="150"/>
      <c r="Z134" s="150"/>
    </row>
    <row r="135" ht="17.25" customHeight="1">
      <c r="A135" s="150"/>
      <c r="B135" s="150"/>
      <c r="C135" s="150"/>
      <c r="D135" s="150"/>
      <c r="E135" s="150"/>
      <c r="F135" s="150"/>
      <c r="G135" s="150"/>
      <c r="H135" s="150"/>
      <c r="I135" s="150"/>
      <c r="J135" s="150"/>
      <c r="K135" s="150"/>
      <c r="L135" s="150"/>
      <c r="M135" s="150"/>
      <c r="N135" s="150"/>
      <c r="O135" s="150"/>
      <c r="P135" s="150"/>
      <c r="Q135" s="150"/>
      <c r="R135" s="150"/>
      <c r="S135" s="150"/>
      <c r="T135" s="150"/>
      <c r="U135" s="150"/>
      <c r="V135" s="150"/>
      <c r="W135" s="150"/>
      <c r="X135" s="150"/>
      <c r="Y135" s="150"/>
      <c r="Z135" s="150"/>
    </row>
    <row r="136" ht="17.25" customHeight="1">
      <c r="A136" s="150"/>
      <c r="B136" s="150"/>
      <c r="C136" s="150"/>
      <c r="D136" s="150"/>
      <c r="E136" s="150"/>
      <c r="F136" s="150"/>
      <c r="G136" s="150"/>
      <c r="H136" s="150"/>
      <c r="I136" s="150"/>
      <c r="J136" s="150"/>
      <c r="K136" s="150"/>
      <c r="L136" s="150"/>
      <c r="M136" s="150"/>
      <c r="N136" s="150"/>
      <c r="O136" s="150"/>
      <c r="P136" s="150"/>
      <c r="Q136" s="150"/>
      <c r="R136" s="150"/>
      <c r="S136" s="150"/>
      <c r="T136" s="150"/>
      <c r="U136" s="150"/>
      <c r="V136" s="150"/>
      <c r="W136" s="150"/>
      <c r="X136" s="150"/>
      <c r="Y136" s="150"/>
      <c r="Z136" s="150"/>
    </row>
    <row r="137" ht="17.25" customHeight="1">
      <c r="A137" s="150"/>
      <c r="B137" s="150"/>
      <c r="C137" s="150"/>
      <c r="D137" s="150"/>
      <c r="E137" s="150"/>
      <c r="F137" s="150"/>
      <c r="G137" s="150"/>
      <c r="H137" s="150"/>
      <c r="I137" s="150"/>
      <c r="J137" s="150"/>
      <c r="K137" s="150"/>
      <c r="L137" s="150"/>
      <c r="M137" s="150"/>
      <c r="N137" s="150"/>
      <c r="O137" s="150"/>
      <c r="P137" s="150"/>
      <c r="Q137" s="150"/>
      <c r="R137" s="150"/>
      <c r="S137" s="150"/>
      <c r="T137" s="150"/>
      <c r="U137" s="150"/>
      <c r="V137" s="150"/>
      <c r="W137" s="150"/>
      <c r="X137" s="150"/>
      <c r="Y137" s="150"/>
      <c r="Z137" s="150"/>
    </row>
    <row r="138" ht="17.25" customHeight="1">
      <c r="A138" s="150"/>
      <c r="B138" s="150"/>
      <c r="C138" s="150"/>
      <c r="D138" s="150"/>
      <c r="E138" s="150"/>
      <c r="F138" s="150"/>
      <c r="G138" s="150"/>
      <c r="H138" s="150"/>
      <c r="I138" s="150"/>
      <c r="J138" s="150"/>
      <c r="K138" s="150"/>
      <c r="L138" s="150"/>
      <c r="M138" s="150"/>
      <c r="N138" s="150"/>
      <c r="O138" s="150"/>
      <c r="P138" s="150"/>
      <c r="Q138" s="150"/>
      <c r="R138" s="150"/>
      <c r="S138" s="150"/>
      <c r="T138" s="150"/>
      <c r="U138" s="150"/>
      <c r="V138" s="150"/>
      <c r="W138" s="150"/>
      <c r="X138" s="150"/>
      <c r="Y138" s="150"/>
      <c r="Z138" s="150"/>
    </row>
    <row r="139" ht="17.25" customHeight="1">
      <c r="A139" s="150"/>
      <c r="B139" s="150"/>
      <c r="C139" s="150"/>
      <c r="D139" s="150"/>
      <c r="E139" s="150"/>
      <c r="F139" s="150"/>
      <c r="G139" s="150"/>
      <c r="H139" s="150"/>
      <c r="I139" s="150"/>
      <c r="J139" s="150"/>
      <c r="K139" s="150"/>
      <c r="L139" s="150"/>
      <c r="M139" s="150"/>
      <c r="N139" s="150"/>
      <c r="O139" s="150"/>
      <c r="P139" s="150"/>
      <c r="Q139" s="150"/>
      <c r="R139" s="150"/>
      <c r="S139" s="150"/>
      <c r="T139" s="150"/>
      <c r="U139" s="150"/>
      <c r="V139" s="150"/>
      <c r="W139" s="150"/>
      <c r="X139" s="150"/>
      <c r="Y139" s="150"/>
      <c r="Z139" s="150"/>
    </row>
    <row r="140" ht="17.25" customHeight="1">
      <c r="A140" s="150"/>
      <c r="B140" s="150"/>
      <c r="C140" s="150"/>
      <c r="D140" s="150"/>
      <c r="E140" s="150"/>
      <c r="F140" s="150"/>
      <c r="G140" s="150"/>
      <c r="H140" s="150"/>
      <c r="I140" s="150"/>
      <c r="J140" s="150"/>
      <c r="K140" s="150"/>
      <c r="L140" s="150"/>
      <c r="M140" s="150"/>
      <c r="N140" s="150"/>
      <c r="O140" s="150"/>
      <c r="P140" s="150"/>
      <c r="Q140" s="150"/>
      <c r="R140" s="150"/>
      <c r="S140" s="150"/>
      <c r="T140" s="150"/>
      <c r="U140" s="150"/>
      <c r="V140" s="150"/>
      <c r="W140" s="150"/>
      <c r="X140" s="150"/>
      <c r="Y140" s="150"/>
      <c r="Z140" s="150"/>
    </row>
    <row r="141" ht="17.25" customHeight="1">
      <c r="A141" s="150"/>
      <c r="B141" s="150"/>
      <c r="C141" s="150"/>
      <c r="D141" s="150"/>
      <c r="E141" s="150"/>
      <c r="F141" s="150"/>
      <c r="G141" s="150"/>
      <c r="H141" s="150"/>
      <c r="I141" s="150"/>
      <c r="J141" s="150"/>
      <c r="K141" s="150"/>
      <c r="L141" s="150"/>
      <c r="M141" s="150"/>
      <c r="N141" s="150"/>
      <c r="O141" s="150"/>
      <c r="P141" s="150"/>
      <c r="Q141" s="150"/>
      <c r="R141" s="150"/>
      <c r="S141" s="150"/>
      <c r="T141" s="150"/>
      <c r="U141" s="150"/>
      <c r="V141" s="150"/>
      <c r="W141" s="150"/>
      <c r="X141" s="150"/>
      <c r="Y141" s="150"/>
      <c r="Z141" s="150"/>
    </row>
    <row r="142" ht="17.25" customHeight="1">
      <c r="A142" s="150"/>
      <c r="B142" s="150"/>
      <c r="C142" s="150"/>
      <c r="D142" s="150"/>
      <c r="E142" s="150"/>
      <c r="F142" s="150"/>
      <c r="G142" s="150"/>
      <c r="H142" s="150"/>
      <c r="I142" s="150"/>
      <c r="J142" s="150"/>
      <c r="K142" s="150"/>
      <c r="L142" s="150"/>
      <c r="M142" s="150"/>
      <c r="N142" s="150"/>
      <c r="O142" s="150"/>
      <c r="P142" s="150"/>
      <c r="Q142" s="150"/>
      <c r="R142" s="150"/>
      <c r="S142" s="150"/>
      <c r="T142" s="150"/>
      <c r="U142" s="150"/>
      <c r="V142" s="150"/>
      <c r="W142" s="150"/>
      <c r="X142" s="150"/>
      <c r="Y142" s="150"/>
      <c r="Z142" s="150"/>
    </row>
    <row r="143" ht="17.25" customHeight="1">
      <c r="A143" s="150"/>
      <c r="B143" s="150"/>
      <c r="C143" s="150"/>
      <c r="D143" s="150"/>
      <c r="E143" s="150"/>
      <c r="F143" s="150"/>
      <c r="G143" s="150"/>
      <c r="H143" s="150"/>
      <c r="I143" s="150"/>
      <c r="J143" s="150"/>
      <c r="K143" s="150"/>
      <c r="L143" s="150"/>
      <c r="M143" s="150"/>
      <c r="N143" s="150"/>
      <c r="O143" s="150"/>
      <c r="P143" s="150"/>
      <c r="Q143" s="150"/>
      <c r="R143" s="150"/>
      <c r="S143" s="150"/>
      <c r="T143" s="150"/>
      <c r="U143" s="150"/>
      <c r="V143" s="150"/>
      <c r="W143" s="150"/>
      <c r="X143" s="150"/>
      <c r="Y143" s="150"/>
      <c r="Z143" s="150"/>
    </row>
    <row r="144" ht="17.25" customHeight="1">
      <c r="A144" s="150"/>
      <c r="B144" s="150"/>
      <c r="C144" s="150"/>
      <c r="D144" s="150"/>
      <c r="E144" s="150"/>
      <c r="F144" s="150"/>
      <c r="G144" s="150"/>
      <c r="H144" s="150"/>
      <c r="I144" s="150"/>
      <c r="J144" s="150"/>
      <c r="K144" s="150"/>
      <c r="L144" s="150"/>
      <c r="M144" s="150"/>
      <c r="N144" s="150"/>
      <c r="O144" s="150"/>
      <c r="P144" s="150"/>
      <c r="Q144" s="150"/>
      <c r="R144" s="150"/>
      <c r="S144" s="150"/>
      <c r="T144" s="150"/>
      <c r="U144" s="150"/>
      <c r="V144" s="150"/>
      <c r="W144" s="150"/>
      <c r="X144" s="150"/>
      <c r="Y144" s="150"/>
      <c r="Z144" s="150"/>
    </row>
    <row r="145" ht="17.25" customHeight="1">
      <c r="A145" s="150"/>
      <c r="B145" s="150"/>
      <c r="C145" s="150"/>
      <c r="D145" s="150"/>
      <c r="E145" s="150"/>
      <c r="F145" s="150"/>
      <c r="G145" s="150"/>
      <c r="H145" s="150"/>
      <c r="I145" s="150"/>
      <c r="J145" s="150"/>
      <c r="K145" s="150"/>
      <c r="L145" s="150"/>
      <c r="M145" s="150"/>
      <c r="N145" s="150"/>
      <c r="O145" s="150"/>
      <c r="P145" s="150"/>
      <c r="Q145" s="150"/>
      <c r="R145" s="150"/>
      <c r="S145" s="150"/>
      <c r="T145" s="150"/>
      <c r="U145" s="150"/>
      <c r="V145" s="150"/>
      <c r="W145" s="150"/>
      <c r="X145" s="150"/>
      <c r="Y145" s="150"/>
      <c r="Z145" s="150"/>
    </row>
    <row r="146" ht="17.25" customHeight="1">
      <c r="A146" s="150"/>
      <c r="B146" s="150"/>
      <c r="C146" s="150"/>
      <c r="D146" s="150"/>
      <c r="E146" s="150"/>
      <c r="F146" s="150"/>
      <c r="G146" s="150"/>
      <c r="H146" s="150"/>
      <c r="I146" s="150"/>
      <c r="J146" s="150"/>
      <c r="K146" s="150"/>
      <c r="L146" s="150"/>
      <c r="M146" s="150"/>
      <c r="N146" s="150"/>
      <c r="O146" s="150"/>
      <c r="P146" s="150"/>
      <c r="Q146" s="150"/>
      <c r="R146" s="150"/>
      <c r="S146" s="150"/>
      <c r="T146" s="150"/>
      <c r="U146" s="150"/>
      <c r="V146" s="150"/>
      <c r="W146" s="150"/>
      <c r="X146" s="150"/>
      <c r="Y146" s="150"/>
      <c r="Z146" s="150"/>
    </row>
    <row r="147" ht="17.25" customHeight="1">
      <c r="A147" s="150"/>
      <c r="B147" s="150"/>
      <c r="C147" s="150"/>
      <c r="D147" s="150"/>
      <c r="E147" s="150"/>
      <c r="F147" s="150"/>
      <c r="G147" s="150"/>
      <c r="H147" s="150"/>
      <c r="I147" s="150"/>
      <c r="J147" s="150"/>
      <c r="K147" s="150"/>
      <c r="L147" s="150"/>
      <c r="M147" s="150"/>
      <c r="N147" s="150"/>
      <c r="O147" s="150"/>
      <c r="P147" s="150"/>
      <c r="Q147" s="150"/>
      <c r="R147" s="150"/>
      <c r="S147" s="150"/>
      <c r="T147" s="150"/>
      <c r="U147" s="150"/>
      <c r="V147" s="150"/>
      <c r="W147" s="150"/>
      <c r="X147" s="150"/>
      <c r="Y147" s="150"/>
      <c r="Z147" s="150"/>
    </row>
    <row r="148" ht="17.25" customHeight="1">
      <c r="A148" s="150"/>
      <c r="B148" s="150"/>
      <c r="C148" s="150"/>
      <c r="D148" s="150"/>
      <c r="E148" s="150"/>
      <c r="F148" s="150"/>
      <c r="G148" s="150"/>
      <c r="H148" s="150"/>
      <c r="I148" s="150"/>
      <c r="J148" s="150"/>
      <c r="K148" s="150"/>
      <c r="L148" s="150"/>
      <c r="M148" s="150"/>
      <c r="N148" s="150"/>
      <c r="O148" s="150"/>
      <c r="P148" s="150"/>
      <c r="Q148" s="150"/>
      <c r="R148" s="150"/>
      <c r="S148" s="150"/>
      <c r="T148" s="150"/>
      <c r="U148" s="150"/>
      <c r="V148" s="150"/>
      <c r="W148" s="150"/>
      <c r="X148" s="150"/>
      <c r="Y148" s="150"/>
      <c r="Z148" s="150"/>
    </row>
    <row r="149" ht="17.25" customHeight="1">
      <c r="A149" s="150"/>
      <c r="B149" s="150"/>
      <c r="C149" s="150"/>
      <c r="D149" s="150"/>
      <c r="E149" s="150"/>
      <c r="F149" s="150"/>
      <c r="G149" s="150"/>
      <c r="H149" s="150"/>
      <c r="I149" s="150"/>
      <c r="J149" s="150"/>
      <c r="K149" s="150"/>
      <c r="L149" s="150"/>
      <c r="M149" s="150"/>
      <c r="N149" s="150"/>
      <c r="O149" s="150"/>
      <c r="P149" s="150"/>
      <c r="Q149" s="150"/>
      <c r="R149" s="150"/>
      <c r="S149" s="150"/>
      <c r="T149" s="150"/>
      <c r="U149" s="150"/>
      <c r="V149" s="150"/>
      <c r="W149" s="150"/>
      <c r="X149" s="150"/>
      <c r="Y149" s="150"/>
      <c r="Z149" s="150"/>
    </row>
    <row r="150" ht="17.25" customHeight="1">
      <c r="A150" s="150"/>
      <c r="B150" s="150"/>
      <c r="C150" s="150"/>
      <c r="D150" s="150"/>
      <c r="E150" s="150"/>
      <c r="F150" s="150"/>
      <c r="G150" s="150"/>
      <c r="H150" s="150"/>
      <c r="I150" s="150"/>
      <c r="J150" s="150"/>
      <c r="K150" s="150"/>
      <c r="L150" s="150"/>
      <c r="M150" s="150"/>
      <c r="N150" s="150"/>
      <c r="O150" s="150"/>
      <c r="P150" s="150"/>
      <c r="Q150" s="150"/>
      <c r="R150" s="150"/>
      <c r="S150" s="150"/>
      <c r="T150" s="150"/>
      <c r="U150" s="150"/>
      <c r="V150" s="150"/>
      <c r="W150" s="150"/>
      <c r="X150" s="150"/>
      <c r="Y150" s="150"/>
      <c r="Z150" s="150"/>
    </row>
    <row r="151" ht="17.25" customHeight="1">
      <c r="A151" s="150"/>
      <c r="B151" s="150"/>
      <c r="C151" s="150"/>
      <c r="D151" s="150"/>
      <c r="E151" s="150"/>
      <c r="F151" s="150"/>
      <c r="G151" s="150"/>
      <c r="H151" s="150"/>
      <c r="I151" s="150"/>
      <c r="J151" s="150"/>
      <c r="K151" s="150"/>
      <c r="L151" s="150"/>
      <c r="M151" s="150"/>
      <c r="N151" s="150"/>
      <c r="O151" s="150"/>
      <c r="P151" s="150"/>
      <c r="Q151" s="150"/>
      <c r="R151" s="150"/>
      <c r="S151" s="150"/>
      <c r="T151" s="150"/>
      <c r="U151" s="150"/>
      <c r="V151" s="150"/>
      <c r="W151" s="150"/>
      <c r="X151" s="150"/>
      <c r="Y151" s="150"/>
      <c r="Z151" s="150"/>
    </row>
    <row r="152" ht="17.25" customHeight="1">
      <c r="A152" s="150"/>
      <c r="B152" s="150"/>
      <c r="C152" s="150"/>
      <c r="D152" s="150"/>
      <c r="E152" s="150"/>
      <c r="F152" s="150"/>
      <c r="G152" s="150"/>
      <c r="H152" s="150"/>
      <c r="I152" s="150"/>
      <c r="J152" s="150"/>
      <c r="K152" s="150"/>
      <c r="L152" s="150"/>
      <c r="M152" s="150"/>
      <c r="N152" s="150"/>
      <c r="O152" s="150"/>
      <c r="P152" s="150"/>
      <c r="Q152" s="150"/>
      <c r="R152" s="150"/>
      <c r="S152" s="150"/>
      <c r="T152" s="150"/>
      <c r="U152" s="150"/>
      <c r="V152" s="150"/>
      <c r="W152" s="150"/>
      <c r="X152" s="150"/>
      <c r="Y152" s="150"/>
      <c r="Z152" s="150"/>
    </row>
    <row r="153" ht="17.25" customHeight="1">
      <c r="A153" s="150"/>
      <c r="B153" s="150"/>
      <c r="C153" s="150"/>
      <c r="D153" s="150"/>
      <c r="E153" s="150"/>
      <c r="F153" s="150"/>
      <c r="G153" s="150"/>
      <c r="H153" s="150"/>
      <c r="I153" s="150"/>
      <c r="J153" s="150"/>
      <c r="K153" s="150"/>
      <c r="L153" s="150"/>
      <c r="M153" s="150"/>
      <c r="N153" s="150"/>
      <c r="O153" s="150"/>
      <c r="P153" s="150"/>
      <c r="Q153" s="150"/>
      <c r="R153" s="150"/>
      <c r="S153" s="150"/>
      <c r="T153" s="150"/>
      <c r="U153" s="150"/>
      <c r="V153" s="150"/>
      <c r="W153" s="150"/>
      <c r="X153" s="150"/>
      <c r="Y153" s="150"/>
      <c r="Z153" s="150"/>
    </row>
    <row r="154" ht="17.25" customHeight="1">
      <c r="A154" s="150"/>
      <c r="B154" s="150"/>
      <c r="C154" s="150"/>
      <c r="D154" s="150"/>
      <c r="E154" s="150"/>
      <c r="F154" s="150"/>
      <c r="G154" s="150"/>
      <c r="H154" s="150"/>
      <c r="I154" s="150"/>
      <c r="J154" s="150"/>
      <c r="K154" s="150"/>
      <c r="L154" s="150"/>
      <c r="M154" s="150"/>
      <c r="N154" s="150"/>
      <c r="O154" s="150"/>
      <c r="P154" s="150"/>
      <c r="Q154" s="150"/>
      <c r="R154" s="150"/>
      <c r="S154" s="150"/>
      <c r="T154" s="150"/>
      <c r="U154" s="150"/>
      <c r="V154" s="150"/>
      <c r="W154" s="150"/>
      <c r="X154" s="150"/>
      <c r="Y154" s="150"/>
      <c r="Z154" s="150"/>
    </row>
    <row r="155" ht="17.25" customHeight="1">
      <c r="A155" s="150"/>
      <c r="B155" s="150"/>
      <c r="C155" s="150"/>
      <c r="D155" s="150"/>
      <c r="E155" s="150"/>
      <c r="F155" s="150"/>
      <c r="G155" s="150"/>
      <c r="H155" s="150"/>
      <c r="I155" s="150"/>
      <c r="J155" s="150"/>
      <c r="K155" s="150"/>
      <c r="L155" s="150"/>
      <c r="M155" s="150"/>
      <c r="N155" s="150"/>
      <c r="O155" s="150"/>
      <c r="P155" s="150"/>
      <c r="Q155" s="150"/>
      <c r="R155" s="150"/>
      <c r="S155" s="150"/>
      <c r="T155" s="150"/>
      <c r="U155" s="150"/>
      <c r="V155" s="150"/>
      <c r="W155" s="150"/>
      <c r="X155" s="150"/>
      <c r="Y155" s="150"/>
      <c r="Z155" s="150"/>
    </row>
    <row r="156" ht="17.25" customHeight="1">
      <c r="A156" s="150"/>
      <c r="B156" s="150"/>
      <c r="C156" s="150"/>
      <c r="D156" s="150"/>
      <c r="E156" s="150"/>
      <c r="F156" s="150"/>
      <c r="G156" s="150"/>
      <c r="H156" s="150"/>
      <c r="I156" s="150"/>
      <c r="J156" s="150"/>
      <c r="K156" s="150"/>
      <c r="L156" s="150"/>
      <c r="M156" s="150"/>
      <c r="N156" s="150"/>
      <c r="O156" s="150"/>
      <c r="P156" s="150"/>
      <c r="Q156" s="150"/>
      <c r="R156" s="150"/>
      <c r="S156" s="150"/>
      <c r="T156" s="150"/>
      <c r="U156" s="150"/>
      <c r="V156" s="150"/>
      <c r="W156" s="150"/>
      <c r="X156" s="150"/>
      <c r="Y156" s="150"/>
      <c r="Z156" s="150"/>
    </row>
    <row r="157" ht="17.25" customHeight="1">
      <c r="A157" s="150"/>
      <c r="B157" s="150"/>
      <c r="C157" s="150"/>
      <c r="D157" s="150"/>
      <c r="E157" s="150"/>
      <c r="F157" s="150"/>
      <c r="G157" s="150"/>
      <c r="H157" s="150"/>
      <c r="I157" s="150"/>
      <c r="J157" s="150"/>
      <c r="K157" s="150"/>
      <c r="L157" s="150"/>
      <c r="M157" s="150"/>
      <c r="N157" s="150"/>
      <c r="O157" s="150"/>
      <c r="P157" s="150"/>
      <c r="Q157" s="150"/>
      <c r="R157" s="150"/>
      <c r="S157" s="150"/>
      <c r="T157" s="150"/>
      <c r="U157" s="150"/>
      <c r="V157" s="150"/>
      <c r="W157" s="150"/>
      <c r="X157" s="150"/>
      <c r="Y157" s="150"/>
      <c r="Z157" s="150"/>
    </row>
    <row r="158" ht="17.25" customHeight="1">
      <c r="A158" s="150"/>
      <c r="B158" s="150"/>
      <c r="C158" s="150"/>
      <c r="D158" s="150"/>
      <c r="E158" s="150"/>
      <c r="F158" s="150"/>
      <c r="G158" s="150"/>
      <c r="H158" s="150"/>
      <c r="I158" s="150"/>
      <c r="J158" s="150"/>
      <c r="K158" s="150"/>
      <c r="L158" s="150"/>
      <c r="M158" s="150"/>
      <c r="N158" s="150"/>
      <c r="O158" s="150"/>
      <c r="P158" s="150"/>
      <c r="Q158" s="150"/>
      <c r="R158" s="150"/>
      <c r="S158" s="150"/>
      <c r="T158" s="150"/>
      <c r="U158" s="150"/>
      <c r="V158" s="150"/>
      <c r="W158" s="150"/>
      <c r="X158" s="150"/>
      <c r="Y158" s="150"/>
      <c r="Z158" s="150"/>
    </row>
    <row r="159" ht="17.25" customHeight="1">
      <c r="A159" s="150"/>
      <c r="B159" s="150"/>
      <c r="C159" s="150"/>
      <c r="D159" s="150"/>
      <c r="E159" s="150"/>
      <c r="F159" s="150"/>
      <c r="G159" s="150"/>
      <c r="H159" s="150"/>
      <c r="I159" s="150"/>
      <c r="J159" s="150"/>
      <c r="K159" s="150"/>
      <c r="L159" s="150"/>
      <c r="M159" s="150"/>
      <c r="N159" s="150"/>
      <c r="O159" s="150"/>
      <c r="P159" s="150"/>
      <c r="Q159" s="150"/>
      <c r="R159" s="150"/>
      <c r="S159" s="150"/>
      <c r="T159" s="150"/>
      <c r="U159" s="150"/>
      <c r="V159" s="150"/>
      <c r="W159" s="150"/>
      <c r="X159" s="150"/>
      <c r="Y159" s="150"/>
      <c r="Z159" s="150"/>
    </row>
    <row r="160" ht="17.25" customHeight="1">
      <c r="A160" s="150"/>
      <c r="B160" s="150"/>
      <c r="C160" s="150"/>
      <c r="D160" s="150"/>
      <c r="E160" s="150"/>
      <c r="F160" s="150"/>
      <c r="G160" s="150"/>
      <c r="H160" s="150"/>
      <c r="I160" s="150"/>
      <c r="J160" s="150"/>
      <c r="K160" s="150"/>
      <c r="L160" s="150"/>
      <c r="M160" s="150"/>
      <c r="N160" s="150"/>
      <c r="O160" s="150"/>
      <c r="P160" s="150"/>
      <c r="Q160" s="150"/>
      <c r="R160" s="150"/>
      <c r="S160" s="150"/>
      <c r="T160" s="150"/>
      <c r="U160" s="150"/>
      <c r="V160" s="150"/>
      <c r="W160" s="150"/>
      <c r="X160" s="150"/>
      <c r="Y160" s="150"/>
      <c r="Z160" s="150"/>
    </row>
    <row r="161" ht="17.25" customHeight="1">
      <c r="A161" s="150"/>
      <c r="B161" s="150"/>
      <c r="C161" s="150"/>
      <c r="D161" s="150"/>
      <c r="E161" s="150"/>
      <c r="F161" s="150"/>
      <c r="G161" s="150"/>
      <c r="H161" s="150"/>
      <c r="I161" s="150"/>
      <c r="J161" s="150"/>
      <c r="K161" s="150"/>
      <c r="L161" s="150"/>
      <c r="M161" s="150"/>
      <c r="N161" s="150"/>
      <c r="O161" s="150"/>
      <c r="P161" s="150"/>
      <c r="Q161" s="150"/>
      <c r="R161" s="150"/>
      <c r="S161" s="150"/>
      <c r="T161" s="150"/>
      <c r="U161" s="150"/>
      <c r="V161" s="150"/>
      <c r="W161" s="150"/>
      <c r="X161" s="150"/>
      <c r="Y161" s="150"/>
      <c r="Z161" s="150"/>
    </row>
    <row r="162" ht="17.25" customHeight="1">
      <c r="A162" s="150"/>
      <c r="B162" s="150"/>
      <c r="C162" s="150"/>
      <c r="D162" s="150"/>
      <c r="E162" s="150"/>
      <c r="F162" s="150"/>
      <c r="G162" s="150"/>
      <c r="H162" s="150"/>
      <c r="I162" s="150"/>
      <c r="J162" s="150"/>
      <c r="K162" s="150"/>
      <c r="L162" s="150"/>
      <c r="M162" s="150"/>
      <c r="N162" s="150"/>
      <c r="O162" s="150"/>
      <c r="P162" s="150"/>
      <c r="Q162" s="150"/>
      <c r="R162" s="150"/>
      <c r="S162" s="150"/>
      <c r="T162" s="150"/>
      <c r="U162" s="150"/>
      <c r="V162" s="150"/>
      <c r="W162" s="150"/>
      <c r="X162" s="150"/>
      <c r="Y162" s="150"/>
      <c r="Z162" s="150"/>
    </row>
    <row r="163" ht="17.25" customHeight="1">
      <c r="A163" s="150"/>
      <c r="B163" s="150"/>
      <c r="C163" s="150"/>
      <c r="D163" s="150"/>
      <c r="E163" s="150"/>
      <c r="F163" s="150"/>
      <c r="G163" s="150"/>
      <c r="H163" s="150"/>
      <c r="I163" s="150"/>
      <c r="J163" s="150"/>
      <c r="K163" s="150"/>
      <c r="L163" s="150"/>
      <c r="M163" s="150"/>
      <c r="N163" s="150"/>
      <c r="O163" s="150"/>
      <c r="P163" s="150"/>
      <c r="Q163" s="150"/>
      <c r="R163" s="150"/>
      <c r="S163" s="150"/>
      <c r="T163" s="150"/>
      <c r="U163" s="150"/>
      <c r="V163" s="150"/>
      <c r="W163" s="150"/>
      <c r="X163" s="150"/>
      <c r="Y163" s="150"/>
      <c r="Z163" s="150"/>
    </row>
    <row r="164" ht="17.25" customHeight="1">
      <c r="A164" s="150"/>
      <c r="B164" s="150"/>
      <c r="C164" s="150"/>
      <c r="D164" s="150"/>
      <c r="E164" s="150"/>
      <c r="F164" s="150"/>
      <c r="G164" s="150"/>
      <c r="H164" s="150"/>
      <c r="I164" s="150"/>
      <c r="J164" s="150"/>
      <c r="K164" s="150"/>
      <c r="L164" s="150"/>
      <c r="M164" s="150"/>
      <c r="N164" s="150"/>
      <c r="O164" s="150"/>
      <c r="P164" s="150"/>
      <c r="Q164" s="150"/>
      <c r="R164" s="150"/>
      <c r="S164" s="150"/>
      <c r="T164" s="150"/>
      <c r="U164" s="150"/>
      <c r="V164" s="150"/>
      <c r="W164" s="150"/>
      <c r="X164" s="150"/>
      <c r="Y164" s="150"/>
      <c r="Z164" s="150"/>
    </row>
    <row r="165" ht="17.25" customHeight="1">
      <c r="A165" s="150"/>
      <c r="B165" s="150"/>
      <c r="C165" s="150"/>
      <c r="D165" s="150"/>
      <c r="E165" s="150"/>
      <c r="F165" s="150"/>
      <c r="G165" s="150"/>
      <c r="H165" s="150"/>
      <c r="I165" s="150"/>
      <c r="J165" s="150"/>
      <c r="K165" s="150"/>
      <c r="L165" s="150"/>
      <c r="M165" s="150"/>
      <c r="N165" s="150"/>
      <c r="O165" s="150"/>
      <c r="P165" s="150"/>
      <c r="Q165" s="150"/>
      <c r="R165" s="150"/>
      <c r="S165" s="150"/>
      <c r="T165" s="150"/>
      <c r="U165" s="150"/>
      <c r="V165" s="150"/>
      <c r="W165" s="150"/>
      <c r="X165" s="150"/>
      <c r="Y165" s="150"/>
      <c r="Z165" s="150"/>
    </row>
    <row r="166" ht="17.25" customHeight="1">
      <c r="A166" s="150"/>
      <c r="B166" s="150"/>
      <c r="C166" s="150"/>
      <c r="D166" s="150"/>
      <c r="E166" s="150"/>
      <c r="F166" s="150"/>
      <c r="G166" s="150"/>
      <c r="H166" s="150"/>
      <c r="I166" s="150"/>
      <c r="J166" s="150"/>
      <c r="K166" s="150"/>
      <c r="L166" s="150"/>
      <c r="M166" s="150"/>
      <c r="N166" s="150"/>
      <c r="O166" s="150"/>
      <c r="P166" s="150"/>
      <c r="Q166" s="150"/>
      <c r="R166" s="150"/>
      <c r="S166" s="150"/>
      <c r="T166" s="150"/>
      <c r="U166" s="150"/>
      <c r="V166" s="150"/>
      <c r="W166" s="150"/>
      <c r="X166" s="150"/>
      <c r="Y166" s="150"/>
      <c r="Z166" s="150"/>
    </row>
    <row r="167" ht="17.25" customHeight="1">
      <c r="A167" s="150"/>
      <c r="B167" s="150"/>
      <c r="C167" s="150"/>
      <c r="D167" s="150"/>
      <c r="E167" s="150"/>
      <c r="F167" s="150"/>
      <c r="G167" s="150"/>
      <c r="H167" s="150"/>
      <c r="I167" s="150"/>
      <c r="J167" s="150"/>
      <c r="K167" s="150"/>
      <c r="L167" s="150"/>
      <c r="M167" s="150"/>
      <c r="N167" s="150"/>
      <c r="O167" s="150"/>
      <c r="P167" s="150"/>
      <c r="Q167" s="150"/>
      <c r="R167" s="150"/>
      <c r="S167" s="150"/>
      <c r="T167" s="150"/>
      <c r="U167" s="150"/>
      <c r="V167" s="150"/>
      <c r="W167" s="150"/>
      <c r="X167" s="150"/>
      <c r="Y167" s="150"/>
      <c r="Z167" s="150"/>
    </row>
    <row r="168" ht="17.25" customHeight="1">
      <c r="A168" s="150"/>
      <c r="B168" s="150"/>
      <c r="C168" s="150"/>
      <c r="D168" s="150"/>
      <c r="E168" s="150"/>
      <c r="F168" s="150"/>
      <c r="G168" s="150"/>
      <c r="H168" s="150"/>
      <c r="I168" s="150"/>
      <c r="J168" s="150"/>
      <c r="K168" s="150"/>
      <c r="L168" s="150"/>
      <c r="M168" s="150"/>
      <c r="N168" s="150"/>
      <c r="O168" s="150"/>
      <c r="P168" s="150"/>
      <c r="Q168" s="150"/>
      <c r="R168" s="150"/>
      <c r="S168" s="150"/>
      <c r="T168" s="150"/>
      <c r="U168" s="150"/>
      <c r="V168" s="150"/>
      <c r="W168" s="150"/>
      <c r="X168" s="150"/>
      <c r="Y168" s="150"/>
      <c r="Z168" s="150"/>
    </row>
    <row r="169" ht="17.25" customHeight="1">
      <c r="A169" s="150"/>
      <c r="B169" s="150"/>
      <c r="C169" s="150"/>
      <c r="D169" s="150"/>
      <c r="E169" s="150"/>
      <c r="F169" s="150"/>
      <c r="G169" s="150"/>
      <c r="H169" s="150"/>
      <c r="I169" s="150"/>
      <c r="J169" s="150"/>
      <c r="K169" s="150"/>
      <c r="L169" s="150"/>
      <c r="M169" s="150"/>
      <c r="N169" s="150"/>
      <c r="O169" s="150"/>
      <c r="P169" s="150"/>
      <c r="Q169" s="150"/>
      <c r="R169" s="150"/>
      <c r="S169" s="150"/>
      <c r="T169" s="150"/>
      <c r="U169" s="150"/>
      <c r="V169" s="150"/>
      <c r="W169" s="150"/>
      <c r="X169" s="150"/>
      <c r="Y169" s="150"/>
      <c r="Z169" s="150"/>
    </row>
    <row r="170" ht="17.25" customHeight="1">
      <c r="A170" s="150"/>
      <c r="B170" s="150"/>
      <c r="C170" s="150"/>
      <c r="D170" s="150"/>
      <c r="E170" s="150"/>
      <c r="F170" s="150"/>
      <c r="G170" s="150"/>
      <c r="H170" s="150"/>
      <c r="I170" s="150"/>
      <c r="J170" s="150"/>
      <c r="K170" s="150"/>
      <c r="L170" s="150"/>
      <c r="M170" s="150"/>
      <c r="N170" s="150"/>
      <c r="O170" s="150"/>
      <c r="P170" s="150"/>
      <c r="Q170" s="150"/>
      <c r="R170" s="150"/>
      <c r="S170" s="150"/>
      <c r="T170" s="150"/>
      <c r="U170" s="150"/>
      <c r="V170" s="150"/>
      <c r="W170" s="150"/>
      <c r="X170" s="150"/>
      <c r="Y170" s="150"/>
      <c r="Z170" s="150"/>
    </row>
    <row r="171" ht="17.25" customHeight="1">
      <c r="A171" s="150"/>
      <c r="B171" s="150"/>
      <c r="C171" s="150"/>
      <c r="D171" s="150"/>
      <c r="E171" s="150"/>
      <c r="F171" s="150"/>
      <c r="G171" s="150"/>
      <c r="H171" s="150"/>
      <c r="I171" s="150"/>
      <c r="J171" s="150"/>
      <c r="K171" s="150"/>
      <c r="L171" s="150"/>
      <c r="M171" s="150"/>
      <c r="N171" s="150"/>
      <c r="O171" s="150"/>
      <c r="P171" s="150"/>
      <c r="Q171" s="150"/>
      <c r="R171" s="150"/>
      <c r="S171" s="150"/>
      <c r="T171" s="150"/>
      <c r="U171" s="150"/>
      <c r="V171" s="150"/>
      <c r="W171" s="150"/>
      <c r="X171" s="150"/>
      <c r="Y171" s="150"/>
      <c r="Z171" s="150"/>
    </row>
    <row r="172" ht="17.25" customHeight="1">
      <c r="A172" s="150"/>
      <c r="B172" s="150"/>
      <c r="C172" s="150"/>
      <c r="D172" s="150"/>
      <c r="E172" s="150"/>
      <c r="F172" s="150"/>
      <c r="G172" s="150"/>
      <c r="H172" s="150"/>
      <c r="I172" s="150"/>
      <c r="J172" s="150"/>
      <c r="K172" s="150"/>
      <c r="L172" s="150"/>
      <c r="M172" s="150"/>
      <c r="N172" s="150"/>
      <c r="O172" s="150"/>
      <c r="P172" s="150"/>
      <c r="Q172" s="150"/>
      <c r="R172" s="150"/>
      <c r="S172" s="150"/>
      <c r="T172" s="150"/>
      <c r="U172" s="150"/>
      <c r="V172" s="150"/>
      <c r="W172" s="150"/>
      <c r="X172" s="150"/>
      <c r="Y172" s="150"/>
      <c r="Z172" s="150"/>
    </row>
    <row r="173" ht="17.25" customHeight="1">
      <c r="A173" s="150"/>
      <c r="B173" s="150"/>
      <c r="C173" s="150"/>
      <c r="D173" s="150"/>
      <c r="E173" s="150"/>
      <c r="F173" s="150"/>
      <c r="G173" s="150"/>
      <c r="H173" s="150"/>
      <c r="I173" s="150"/>
      <c r="J173" s="150"/>
      <c r="K173" s="150"/>
      <c r="L173" s="150"/>
      <c r="M173" s="150"/>
      <c r="N173" s="150"/>
      <c r="O173" s="150"/>
      <c r="P173" s="150"/>
      <c r="Q173" s="150"/>
      <c r="R173" s="150"/>
      <c r="S173" s="150"/>
      <c r="T173" s="150"/>
      <c r="U173" s="150"/>
      <c r="V173" s="150"/>
      <c r="W173" s="150"/>
      <c r="X173" s="150"/>
      <c r="Y173" s="150"/>
      <c r="Z173" s="150"/>
    </row>
    <row r="174" ht="17.25" customHeight="1">
      <c r="A174" s="150"/>
      <c r="B174" s="150"/>
      <c r="C174" s="150"/>
      <c r="D174" s="150"/>
      <c r="E174" s="150"/>
      <c r="F174" s="150"/>
      <c r="G174" s="150"/>
      <c r="H174" s="150"/>
      <c r="I174" s="150"/>
      <c r="J174" s="150"/>
      <c r="K174" s="150"/>
      <c r="L174" s="150"/>
      <c r="M174" s="150"/>
      <c r="N174" s="150"/>
      <c r="O174" s="150"/>
      <c r="P174" s="150"/>
      <c r="Q174" s="150"/>
      <c r="R174" s="150"/>
      <c r="S174" s="150"/>
      <c r="T174" s="150"/>
      <c r="U174" s="150"/>
      <c r="V174" s="150"/>
      <c r="W174" s="150"/>
      <c r="X174" s="150"/>
      <c r="Y174" s="150"/>
      <c r="Z174" s="150"/>
    </row>
    <row r="175" ht="17.25" customHeight="1">
      <c r="A175" s="150"/>
      <c r="B175" s="150"/>
      <c r="C175" s="150"/>
      <c r="D175" s="150"/>
      <c r="E175" s="150"/>
      <c r="F175" s="150"/>
      <c r="G175" s="150"/>
      <c r="H175" s="150"/>
      <c r="I175" s="150"/>
      <c r="J175" s="150"/>
      <c r="K175" s="150"/>
      <c r="L175" s="150"/>
      <c r="M175" s="150"/>
      <c r="N175" s="150"/>
      <c r="O175" s="150"/>
      <c r="P175" s="150"/>
      <c r="Q175" s="150"/>
      <c r="R175" s="150"/>
      <c r="S175" s="150"/>
      <c r="T175" s="150"/>
      <c r="U175" s="150"/>
      <c r="V175" s="150"/>
      <c r="W175" s="150"/>
      <c r="X175" s="150"/>
      <c r="Y175" s="150"/>
      <c r="Z175" s="150"/>
    </row>
    <row r="176" ht="17.25" customHeight="1">
      <c r="A176" s="150"/>
      <c r="B176" s="150"/>
      <c r="C176" s="150"/>
      <c r="D176" s="150"/>
      <c r="E176" s="150"/>
      <c r="F176" s="150"/>
      <c r="G176" s="150"/>
      <c r="H176" s="150"/>
      <c r="I176" s="150"/>
      <c r="J176" s="150"/>
      <c r="K176" s="150"/>
      <c r="L176" s="150"/>
      <c r="M176" s="150"/>
      <c r="N176" s="150"/>
      <c r="O176" s="150"/>
      <c r="P176" s="150"/>
      <c r="Q176" s="150"/>
      <c r="R176" s="150"/>
      <c r="S176" s="150"/>
      <c r="T176" s="150"/>
      <c r="U176" s="150"/>
      <c r="V176" s="150"/>
      <c r="W176" s="150"/>
      <c r="X176" s="150"/>
      <c r="Y176" s="150"/>
      <c r="Z176" s="150"/>
    </row>
    <row r="177" ht="17.25" customHeight="1">
      <c r="A177" s="150"/>
      <c r="B177" s="150"/>
      <c r="C177" s="150"/>
      <c r="D177" s="150"/>
      <c r="E177" s="150"/>
      <c r="F177" s="150"/>
      <c r="G177" s="150"/>
      <c r="H177" s="150"/>
      <c r="I177" s="150"/>
      <c r="J177" s="150"/>
      <c r="K177" s="150"/>
      <c r="L177" s="150"/>
      <c r="M177" s="150"/>
      <c r="N177" s="150"/>
      <c r="O177" s="150"/>
      <c r="P177" s="150"/>
      <c r="Q177" s="150"/>
      <c r="R177" s="150"/>
      <c r="S177" s="150"/>
      <c r="T177" s="150"/>
      <c r="U177" s="150"/>
      <c r="V177" s="150"/>
      <c r="W177" s="150"/>
      <c r="X177" s="150"/>
      <c r="Y177" s="150"/>
      <c r="Z177" s="150"/>
    </row>
    <row r="178" ht="17.25" customHeight="1">
      <c r="A178" s="150"/>
      <c r="B178" s="150"/>
      <c r="C178" s="150"/>
      <c r="D178" s="150"/>
      <c r="E178" s="150"/>
      <c r="F178" s="150"/>
      <c r="G178" s="150"/>
      <c r="H178" s="150"/>
      <c r="I178" s="150"/>
      <c r="J178" s="150"/>
      <c r="K178" s="150"/>
      <c r="L178" s="150"/>
      <c r="M178" s="150"/>
      <c r="N178" s="150"/>
      <c r="O178" s="150"/>
      <c r="P178" s="150"/>
      <c r="Q178" s="150"/>
      <c r="R178" s="150"/>
      <c r="S178" s="150"/>
      <c r="T178" s="150"/>
      <c r="U178" s="150"/>
      <c r="V178" s="150"/>
      <c r="W178" s="150"/>
      <c r="X178" s="150"/>
      <c r="Y178" s="150"/>
      <c r="Z178" s="150"/>
    </row>
    <row r="179" ht="17.25" customHeight="1">
      <c r="A179" s="150"/>
      <c r="B179" s="150"/>
      <c r="C179" s="150"/>
      <c r="D179" s="150"/>
      <c r="E179" s="150"/>
      <c r="F179" s="150"/>
      <c r="G179" s="150"/>
      <c r="H179" s="150"/>
      <c r="I179" s="150"/>
      <c r="J179" s="150"/>
      <c r="K179" s="150"/>
      <c r="L179" s="150"/>
      <c r="M179" s="150"/>
      <c r="N179" s="150"/>
      <c r="O179" s="150"/>
      <c r="P179" s="150"/>
      <c r="Q179" s="150"/>
      <c r="R179" s="150"/>
      <c r="S179" s="150"/>
      <c r="T179" s="150"/>
      <c r="U179" s="150"/>
      <c r="V179" s="150"/>
      <c r="W179" s="150"/>
      <c r="X179" s="150"/>
      <c r="Y179" s="150"/>
      <c r="Z179" s="150"/>
    </row>
    <row r="180" ht="17.25" customHeight="1">
      <c r="A180" s="150"/>
      <c r="B180" s="150"/>
      <c r="C180" s="150"/>
      <c r="D180" s="150"/>
      <c r="E180" s="150"/>
      <c r="F180" s="150"/>
      <c r="G180" s="150"/>
      <c r="H180" s="150"/>
      <c r="I180" s="150"/>
      <c r="J180" s="150"/>
      <c r="K180" s="150"/>
      <c r="L180" s="150"/>
      <c r="M180" s="150"/>
      <c r="N180" s="150"/>
      <c r="O180" s="150"/>
      <c r="P180" s="150"/>
      <c r="Q180" s="150"/>
      <c r="R180" s="150"/>
      <c r="S180" s="150"/>
      <c r="T180" s="150"/>
      <c r="U180" s="150"/>
      <c r="V180" s="150"/>
      <c r="W180" s="150"/>
      <c r="X180" s="150"/>
      <c r="Y180" s="150"/>
      <c r="Z180" s="150"/>
    </row>
    <row r="181" ht="17.25" customHeight="1">
      <c r="A181" s="150"/>
      <c r="B181" s="150"/>
      <c r="C181" s="150"/>
      <c r="D181" s="150"/>
      <c r="E181" s="150"/>
      <c r="F181" s="150"/>
      <c r="G181" s="150"/>
      <c r="H181" s="150"/>
      <c r="I181" s="150"/>
      <c r="J181" s="150"/>
      <c r="K181" s="150"/>
      <c r="L181" s="150"/>
      <c r="M181" s="150"/>
      <c r="N181" s="150"/>
      <c r="O181" s="150"/>
      <c r="P181" s="150"/>
      <c r="Q181" s="150"/>
      <c r="R181" s="150"/>
      <c r="S181" s="150"/>
      <c r="T181" s="150"/>
      <c r="U181" s="150"/>
      <c r="V181" s="150"/>
      <c r="W181" s="150"/>
      <c r="X181" s="150"/>
      <c r="Y181" s="150"/>
      <c r="Z181" s="150"/>
    </row>
    <row r="182" ht="17.25" customHeight="1">
      <c r="A182" s="150"/>
      <c r="B182" s="150"/>
      <c r="C182" s="150"/>
      <c r="D182" s="150"/>
      <c r="E182" s="150"/>
      <c r="F182" s="150"/>
      <c r="G182" s="150"/>
      <c r="H182" s="150"/>
      <c r="I182" s="150"/>
      <c r="J182" s="150"/>
      <c r="K182" s="150"/>
      <c r="L182" s="150"/>
      <c r="M182" s="150"/>
      <c r="N182" s="150"/>
      <c r="O182" s="150"/>
      <c r="P182" s="150"/>
      <c r="Q182" s="150"/>
      <c r="R182" s="150"/>
      <c r="S182" s="150"/>
      <c r="T182" s="150"/>
      <c r="U182" s="150"/>
      <c r="V182" s="150"/>
      <c r="W182" s="150"/>
      <c r="X182" s="150"/>
      <c r="Y182" s="150"/>
      <c r="Z182" s="150"/>
    </row>
    <row r="183" ht="17.25" customHeight="1">
      <c r="A183" s="150"/>
      <c r="B183" s="150"/>
      <c r="C183" s="150"/>
      <c r="D183" s="150"/>
      <c r="E183" s="150"/>
      <c r="F183" s="150"/>
      <c r="G183" s="150"/>
      <c r="H183" s="150"/>
      <c r="I183" s="150"/>
      <c r="J183" s="150"/>
      <c r="K183" s="150"/>
      <c r="L183" s="150"/>
      <c r="M183" s="150"/>
      <c r="N183" s="150"/>
      <c r="O183" s="150"/>
      <c r="P183" s="150"/>
      <c r="Q183" s="150"/>
      <c r="R183" s="150"/>
      <c r="S183" s="150"/>
      <c r="T183" s="150"/>
      <c r="U183" s="150"/>
      <c r="V183" s="150"/>
      <c r="W183" s="150"/>
      <c r="X183" s="150"/>
      <c r="Y183" s="150"/>
      <c r="Z183" s="150"/>
    </row>
    <row r="184" ht="17.25" customHeight="1">
      <c r="A184" s="150"/>
      <c r="B184" s="150"/>
      <c r="C184" s="150"/>
      <c r="D184" s="150"/>
      <c r="E184" s="150"/>
      <c r="F184" s="150"/>
      <c r="G184" s="150"/>
      <c r="H184" s="150"/>
      <c r="I184" s="150"/>
      <c r="J184" s="150"/>
      <c r="K184" s="150"/>
      <c r="L184" s="150"/>
      <c r="M184" s="150"/>
      <c r="N184" s="150"/>
      <c r="O184" s="150"/>
      <c r="P184" s="150"/>
      <c r="Q184" s="150"/>
      <c r="R184" s="150"/>
      <c r="S184" s="150"/>
      <c r="T184" s="150"/>
      <c r="U184" s="150"/>
      <c r="V184" s="150"/>
      <c r="W184" s="150"/>
      <c r="X184" s="150"/>
      <c r="Y184" s="150"/>
      <c r="Z184" s="150"/>
    </row>
    <row r="185" ht="17.25" customHeight="1">
      <c r="A185" s="150"/>
      <c r="B185" s="150"/>
      <c r="C185" s="150"/>
      <c r="D185" s="150"/>
      <c r="E185" s="150"/>
      <c r="F185" s="150"/>
      <c r="G185" s="150"/>
      <c r="H185" s="150"/>
      <c r="I185" s="150"/>
      <c r="J185" s="150"/>
      <c r="K185" s="150"/>
      <c r="L185" s="150"/>
      <c r="M185" s="150"/>
      <c r="N185" s="150"/>
      <c r="O185" s="150"/>
      <c r="P185" s="150"/>
      <c r="Q185" s="150"/>
      <c r="R185" s="150"/>
      <c r="S185" s="150"/>
      <c r="T185" s="150"/>
      <c r="U185" s="150"/>
      <c r="V185" s="150"/>
      <c r="W185" s="150"/>
      <c r="X185" s="150"/>
      <c r="Y185" s="150"/>
      <c r="Z185" s="150"/>
    </row>
    <row r="186" ht="17.25" customHeight="1">
      <c r="A186" s="150"/>
      <c r="B186" s="150"/>
      <c r="C186" s="150"/>
      <c r="D186" s="150"/>
      <c r="E186" s="150"/>
      <c r="F186" s="150"/>
      <c r="G186" s="150"/>
      <c r="H186" s="150"/>
      <c r="I186" s="150"/>
      <c r="J186" s="150"/>
      <c r="K186" s="150"/>
      <c r="L186" s="150"/>
      <c r="M186" s="150"/>
      <c r="N186" s="150"/>
      <c r="O186" s="150"/>
      <c r="P186" s="150"/>
      <c r="Q186" s="150"/>
      <c r="R186" s="150"/>
      <c r="S186" s="150"/>
      <c r="T186" s="150"/>
      <c r="U186" s="150"/>
      <c r="V186" s="150"/>
      <c r="W186" s="150"/>
      <c r="X186" s="150"/>
      <c r="Y186" s="150"/>
      <c r="Z186" s="150"/>
    </row>
    <row r="187" ht="17.25" customHeight="1">
      <c r="A187" s="150"/>
      <c r="B187" s="150"/>
      <c r="C187" s="150"/>
      <c r="D187" s="150"/>
      <c r="E187" s="150"/>
      <c r="F187" s="150"/>
      <c r="G187" s="150"/>
      <c r="H187" s="150"/>
      <c r="I187" s="150"/>
      <c r="J187" s="150"/>
      <c r="K187" s="150"/>
      <c r="L187" s="150"/>
      <c r="M187" s="150"/>
      <c r="N187" s="150"/>
      <c r="O187" s="150"/>
      <c r="P187" s="150"/>
      <c r="Q187" s="150"/>
      <c r="R187" s="150"/>
      <c r="S187" s="150"/>
      <c r="T187" s="150"/>
      <c r="U187" s="150"/>
      <c r="V187" s="150"/>
      <c r="W187" s="150"/>
      <c r="X187" s="150"/>
      <c r="Y187" s="150"/>
      <c r="Z187" s="150"/>
    </row>
    <row r="188" ht="17.25" customHeight="1">
      <c r="A188" s="150"/>
      <c r="B188" s="150"/>
      <c r="C188" s="150"/>
      <c r="D188" s="150"/>
      <c r="E188" s="150"/>
      <c r="F188" s="150"/>
      <c r="G188" s="150"/>
      <c r="H188" s="150"/>
      <c r="I188" s="150"/>
      <c r="J188" s="150"/>
      <c r="K188" s="150"/>
      <c r="L188" s="150"/>
      <c r="M188" s="150"/>
      <c r="N188" s="150"/>
      <c r="O188" s="150"/>
      <c r="P188" s="150"/>
      <c r="Q188" s="150"/>
      <c r="R188" s="150"/>
      <c r="S188" s="150"/>
      <c r="T188" s="150"/>
      <c r="U188" s="150"/>
      <c r="V188" s="150"/>
      <c r="W188" s="150"/>
      <c r="X188" s="150"/>
      <c r="Y188" s="150"/>
      <c r="Z188" s="150"/>
    </row>
    <row r="189" ht="17.25" customHeight="1">
      <c r="A189" s="150"/>
      <c r="B189" s="150"/>
      <c r="C189" s="150"/>
      <c r="D189" s="150"/>
      <c r="E189" s="150"/>
      <c r="F189" s="150"/>
      <c r="G189" s="150"/>
      <c r="H189" s="150"/>
      <c r="I189" s="150"/>
      <c r="J189" s="150"/>
      <c r="K189" s="150"/>
      <c r="L189" s="150"/>
      <c r="M189" s="150"/>
      <c r="N189" s="150"/>
      <c r="O189" s="150"/>
      <c r="P189" s="150"/>
      <c r="Q189" s="150"/>
      <c r="R189" s="150"/>
      <c r="S189" s="150"/>
      <c r="T189" s="150"/>
      <c r="U189" s="150"/>
      <c r="V189" s="150"/>
      <c r="W189" s="150"/>
      <c r="X189" s="150"/>
      <c r="Y189" s="150"/>
      <c r="Z189" s="150"/>
    </row>
    <row r="190" ht="17.25" customHeight="1">
      <c r="A190" s="150"/>
      <c r="B190" s="150"/>
      <c r="C190" s="150"/>
      <c r="D190" s="150"/>
      <c r="E190" s="150"/>
      <c r="F190" s="150"/>
      <c r="G190" s="150"/>
      <c r="H190" s="150"/>
      <c r="I190" s="150"/>
      <c r="J190" s="150"/>
      <c r="K190" s="150"/>
      <c r="L190" s="150"/>
      <c r="M190" s="150"/>
      <c r="N190" s="150"/>
      <c r="O190" s="150"/>
      <c r="P190" s="150"/>
      <c r="Q190" s="150"/>
      <c r="R190" s="150"/>
      <c r="S190" s="150"/>
      <c r="T190" s="150"/>
      <c r="U190" s="150"/>
      <c r="V190" s="150"/>
      <c r="W190" s="150"/>
      <c r="X190" s="150"/>
      <c r="Y190" s="150"/>
      <c r="Z190" s="150"/>
    </row>
    <row r="191" ht="17.25" customHeight="1">
      <c r="A191" s="150"/>
      <c r="B191" s="150"/>
      <c r="C191" s="150"/>
      <c r="D191" s="150"/>
      <c r="E191" s="150"/>
      <c r="F191" s="150"/>
      <c r="G191" s="150"/>
      <c r="H191" s="150"/>
      <c r="I191" s="150"/>
      <c r="J191" s="150"/>
      <c r="K191" s="150"/>
      <c r="L191" s="150"/>
      <c r="M191" s="150"/>
      <c r="N191" s="150"/>
      <c r="O191" s="150"/>
      <c r="P191" s="150"/>
      <c r="Q191" s="150"/>
      <c r="R191" s="150"/>
      <c r="S191" s="150"/>
      <c r="T191" s="150"/>
      <c r="U191" s="150"/>
      <c r="V191" s="150"/>
      <c r="W191" s="150"/>
      <c r="X191" s="150"/>
      <c r="Y191" s="150"/>
      <c r="Z191" s="150"/>
    </row>
    <row r="192" ht="17.25" customHeight="1">
      <c r="A192" s="150"/>
      <c r="B192" s="150"/>
      <c r="C192" s="150"/>
      <c r="D192" s="150"/>
      <c r="E192" s="150"/>
      <c r="F192" s="150"/>
      <c r="G192" s="150"/>
      <c r="H192" s="150"/>
      <c r="I192" s="150"/>
      <c r="J192" s="150"/>
      <c r="K192" s="150"/>
      <c r="L192" s="150"/>
      <c r="M192" s="150"/>
      <c r="N192" s="150"/>
      <c r="O192" s="150"/>
      <c r="P192" s="150"/>
      <c r="Q192" s="150"/>
      <c r="R192" s="150"/>
      <c r="S192" s="150"/>
      <c r="T192" s="150"/>
      <c r="U192" s="150"/>
      <c r="V192" s="150"/>
      <c r="W192" s="150"/>
      <c r="X192" s="150"/>
      <c r="Y192" s="150"/>
      <c r="Z192" s="150"/>
    </row>
    <row r="193" ht="17.25" customHeight="1">
      <c r="A193" s="150"/>
      <c r="B193" s="150"/>
      <c r="C193" s="150"/>
      <c r="D193" s="150"/>
      <c r="E193" s="150"/>
      <c r="F193" s="150"/>
      <c r="G193" s="150"/>
      <c r="H193" s="150"/>
      <c r="I193" s="150"/>
      <c r="J193" s="150"/>
      <c r="K193" s="150"/>
      <c r="L193" s="150"/>
      <c r="M193" s="150"/>
      <c r="N193" s="150"/>
      <c r="O193" s="150"/>
      <c r="P193" s="150"/>
      <c r="Q193" s="150"/>
      <c r="R193" s="150"/>
      <c r="S193" s="150"/>
      <c r="T193" s="150"/>
      <c r="U193" s="150"/>
      <c r="V193" s="150"/>
      <c r="W193" s="150"/>
      <c r="X193" s="150"/>
      <c r="Y193" s="150"/>
      <c r="Z193" s="150"/>
    </row>
    <row r="194" ht="17.25" customHeight="1">
      <c r="A194" s="150"/>
      <c r="B194" s="150"/>
      <c r="C194" s="150"/>
      <c r="D194" s="150"/>
      <c r="E194" s="150"/>
      <c r="F194" s="150"/>
      <c r="G194" s="150"/>
      <c r="H194" s="150"/>
      <c r="I194" s="150"/>
      <c r="J194" s="150"/>
      <c r="K194" s="150"/>
      <c r="L194" s="150"/>
      <c r="M194" s="150"/>
      <c r="N194" s="150"/>
      <c r="O194" s="150"/>
      <c r="P194" s="150"/>
      <c r="Q194" s="150"/>
      <c r="R194" s="150"/>
      <c r="S194" s="150"/>
      <c r="T194" s="150"/>
      <c r="U194" s="150"/>
      <c r="V194" s="150"/>
      <c r="W194" s="150"/>
      <c r="X194" s="150"/>
      <c r="Y194" s="150"/>
      <c r="Z194" s="150"/>
    </row>
    <row r="195" ht="17.25" customHeight="1">
      <c r="A195" s="150"/>
      <c r="B195" s="150"/>
      <c r="C195" s="150"/>
      <c r="D195" s="150"/>
      <c r="E195" s="150"/>
      <c r="F195" s="150"/>
      <c r="G195" s="150"/>
      <c r="H195" s="150"/>
      <c r="I195" s="150"/>
      <c r="J195" s="150"/>
      <c r="K195" s="150"/>
      <c r="L195" s="150"/>
      <c r="M195" s="150"/>
      <c r="N195" s="150"/>
      <c r="O195" s="150"/>
      <c r="P195" s="150"/>
      <c r="Q195" s="150"/>
      <c r="R195" s="150"/>
      <c r="S195" s="150"/>
      <c r="T195" s="150"/>
      <c r="U195" s="150"/>
      <c r="V195" s="150"/>
      <c r="W195" s="150"/>
      <c r="X195" s="150"/>
      <c r="Y195" s="150"/>
      <c r="Z195" s="150"/>
    </row>
    <row r="196" ht="17.25" customHeight="1">
      <c r="A196" s="150"/>
      <c r="B196" s="150"/>
      <c r="C196" s="150"/>
      <c r="D196" s="150"/>
      <c r="E196" s="150"/>
      <c r="F196" s="150"/>
      <c r="G196" s="150"/>
      <c r="H196" s="150"/>
      <c r="I196" s="150"/>
      <c r="J196" s="150"/>
      <c r="K196" s="150"/>
      <c r="L196" s="150"/>
      <c r="M196" s="150"/>
      <c r="N196" s="150"/>
      <c r="O196" s="150"/>
      <c r="P196" s="150"/>
      <c r="Q196" s="150"/>
      <c r="R196" s="150"/>
      <c r="S196" s="150"/>
      <c r="T196" s="150"/>
      <c r="U196" s="150"/>
      <c r="V196" s="150"/>
      <c r="W196" s="150"/>
      <c r="X196" s="150"/>
      <c r="Y196" s="150"/>
      <c r="Z196" s="150"/>
    </row>
    <row r="197" ht="17.25" customHeight="1">
      <c r="A197" s="150"/>
      <c r="B197" s="150"/>
      <c r="C197" s="150"/>
      <c r="D197" s="150"/>
      <c r="E197" s="150"/>
      <c r="F197" s="150"/>
      <c r="G197" s="150"/>
      <c r="H197" s="150"/>
      <c r="I197" s="150"/>
      <c r="J197" s="150"/>
      <c r="K197" s="150"/>
      <c r="L197" s="150"/>
      <c r="M197" s="150"/>
      <c r="N197" s="150"/>
      <c r="O197" s="150"/>
      <c r="P197" s="150"/>
      <c r="Q197" s="150"/>
      <c r="R197" s="150"/>
      <c r="S197" s="150"/>
      <c r="T197" s="150"/>
      <c r="U197" s="150"/>
      <c r="V197" s="150"/>
      <c r="W197" s="150"/>
      <c r="X197" s="150"/>
      <c r="Y197" s="150"/>
      <c r="Z197" s="150"/>
    </row>
    <row r="198" ht="17.25" customHeight="1">
      <c r="A198" s="150"/>
      <c r="B198" s="150"/>
      <c r="C198" s="150"/>
      <c r="D198" s="150"/>
      <c r="E198" s="150"/>
      <c r="F198" s="150"/>
      <c r="G198" s="150"/>
      <c r="H198" s="150"/>
      <c r="I198" s="150"/>
      <c r="J198" s="150"/>
      <c r="K198" s="150"/>
      <c r="L198" s="150"/>
      <c r="M198" s="150"/>
      <c r="N198" s="150"/>
      <c r="O198" s="150"/>
      <c r="P198" s="150"/>
      <c r="Q198" s="150"/>
      <c r="R198" s="150"/>
      <c r="S198" s="150"/>
      <c r="T198" s="150"/>
      <c r="U198" s="150"/>
      <c r="V198" s="150"/>
      <c r="W198" s="150"/>
      <c r="X198" s="150"/>
      <c r="Y198" s="150"/>
      <c r="Z198" s="150"/>
    </row>
    <row r="199" ht="17.25" customHeight="1">
      <c r="A199" s="150"/>
      <c r="B199" s="150"/>
      <c r="C199" s="150"/>
      <c r="D199" s="150"/>
      <c r="E199" s="150"/>
      <c r="F199" s="150"/>
      <c r="G199" s="150"/>
      <c r="H199" s="150"/>
      <c r="I199" s="150"/>
      <c r="J199" s="150"/>
      <c r="K199" s="150"/>
      <c r="L199" s="150"/>
      <c r="M199" s="150"/>
      <c r="N199" s="150"/>
      <c r="O199" s="150"/>
      <c r="P199" s="150"/>
      <c r="Q199" s="150"/>
      <c r="R199" s="150"/>
      <c r="S199" s="150"/>
      <c r="T199" s="150"/>
      <c r="U199" s="150"/>
      <c r="V199" s="150"/>
      <c r="W199" s="150"/>
      <c r="X199" s="150"/>
      <c r="Y199" s="150"/>
      <c r="Z199" s="150"/>
    </row>
    <row r="200" ht="17.25" customHeight="1">
      <c r="A200" s="150"/>
      <c r="B200" s="150"/>
      <c r="C200" s="150"/>
      <c r="D200" s="150"/>
      <c r="E200" s="150"/>
      <c r="F200" s="150"/>
      <c r="G200" s="150"/>
      <c r="H200" s="150"/>
      <c r="I200" s="150"/>
      <c r="J200" s="150"/>
      <c r="K200" s="150"/>
      <c r="L200" s="150"/>
      <c r="M200" s="150"/>
      <c r="N200" s="150"/>
      <c r="O200" s="150"/>
      <c r="P200" s="150"/>
      <c r="Q200" s="150"/>
      <c r="R200" s="150"/>
      <c r="S200" s="150"/>
      <c r="T200" s="150"/>
      <c r="U200" s="150"/>
      <c r="V200" s="150"/>
      <c r="W200" s="150"/>
      <c r="X200" s="150"/>
      <c r="Y200" s="150"/>
      <c r="Z200" s="150"/>
    </row>
    <row r="201" ht="17.25" customHeight="1">
      <c r="A201" s="150"/>
      <c r="B201" s="150"/>
      <c r="C201" s="150"/>
      <c r="D201" s="150"/>
      <c r="E201" s="150"/>
      <c r="F201" s="150"/>
      <c r="G201" s="150"/>
      <c r="H201" s="150"/>
      <c r="I201" s="150"/>
      <c r="J201" s="150"/>
      <c r="K201" s="150"/>
      <c r="L201" s="150"/>
      <c r="M201" s="150"/>
      <c r="N201" s="150"/>
      <c r="O201" s="150"/>
      <c r="P201" s="150"/>
      <c r="Q201" s="150"/>
      <c r="R201" s="150"/>
      <c r="S201" s="150"/>
      <c r="T201" s="150"/>
      <c r="U201" s="150"/>
      <c r="V201" s="150"/>
      <c r="W201" s="150"/>
      <c r="X201" s="150"/>
      <c r="Y201" s="150"/>
      <c r="Z201" s="150"/>
    </row>
    <row r="202" ht="17.25" customHeight="1">
      <c r="A202" s="150"/>
      <c r="B202" s="150"/>
      <c r="C202" s="150"/>
      <c r="D202" s="150"/>
      <c r="E202" s="150"/>
      <c r="F202" s="150"/>
      <c r="G202" s="150"/>
      <c r="H202" s="150"/>
      <c r="I202" s="150"/>
      <c r="J202" s="150"/>
      <c r="K202" s="150"/>
      <c r="L202" s="150"/>
      <c r="M202" s="150"/>
      <c r="N202" s="150"/>
      <c r="O202" s="150"/>
      <c r="P202" s="150"/>
      <c r="Q202" s="150"/>
      <c r="R202" s="150"/>
      <c r="S202" s="150"/>
      <c r="T202" s="150"/>
      <c r="U202" s="150"/>
      <c r="V202" s="150"/>
      <c r="W202" s="150"/>
      <c r="X202" s="150"/>
      <c r="Y202" s="150"/>
      <c r="Z202" s="150"/>
    </row>
    <row r="203" ht="17.25" customHeight="1">
      <c r="A203" s="150"/>
      <c r="B203" s="150"/>
      <c r="C203" s="150"/>
      <c r="D203" s="150"/>
      <c r="E203" s="150"/>
      <c r="F203" s="150"/>
      <c r="G203" s="150"/>
      <c r="H203" s="150"/>
      <c r="I203" s="150"/>
      <c r="J203" s="150"/>
      <c r="K203" s="150"/>
      <c r="L203" s="150"/>
      <c r="M203" s="150"/>
      <c r="N203" s="150"/>
      <c r="O203" s="150"/>
      <c r="P203" s="150"/>
      <c r="Q203" s="150"/>
      <c r="R203" s="150"/>
      <c r="S203" s="150"/>
      <c r="T203" s="150"/>
      <c r="U203" s="150"/>
      <c r="V203" s="150"/>
      <c r="W203" s="150"/>
      <c r="X203" s="150"/>
      <c r="Y203" s="150"/>
      <c r="Z203" s="150"/>
    </row>
    <row r="204" ht="17.25" customHeight="1">
      <c r="A204" s="150"/>
      <c r="B204" s="150"/>
      <c r="C204" s="150"/>
      <c r="D204" s="150"/>
      <c r="E204" s="150"/>
      <c r="F204" s="150"/>
      <c r="G204" s="150"/>
      <c r="H204" s="150"/>
      <c r="I204" s="150"/>
      <c r="J204" s="150"/>
      <c r="K204" s="150"/>
      <c r="L204" s="150"/>
      <c r="M204" s="150"/>
      <c r="N204" s="150"/>
      <c r="O204" s="150"/>
      <c r="P204" s="150"/>
      <c r="Q204" s="150"/>
      <c r="R204" s="150"/>
      <c r="S204" s="150"/>
      <c r="T204" s="150"/>
      <c r="U204" s="150"/>
      <c r="V204" s="150"/>
      <c r="W204" s="150"/>
      <c r="X204" s="150"/>
      <c r="Y204" s="150"/>
      <c r="Z204" s="150"/>
    </row>
    <row r="205" ht="17.25" customHeight="1">
      <c r="A205" s="150"/>
      <c r="B205" s="150"/>
      <c r="C205" s="150"/>
      <c r="D205" s="150"/>
      <c r="E205" s="150"/>
      <c r="F205" s="150"/>
      <c r="G205" s="150"/>
      <c r="H205" s="150"/>
      <c r="I205" s="150"/>
      <c r="J205" s="150"/>
      <c r="K205" s="150"/>
      <c r="L205" s="150"/>
      <c r="M205" s="150"/>
      <c r="N205" s="150"/>
      <c r="O205" s="150"/>
      <c r="P205" s="150"/>
      <c r="Q205" s="150"/>
      <c r="R205" s="150"/>
      <c r="S205" s="150"/>
      <c r="T205" s="150"/>
      <c r="U205" s="150"/>
      <c r="V205" s="150"/>
      <c r="W205" s="150"/>
      <c r="X205" s="150"/>
      <c r="Y205" s="150"/>
      <c r="Z205" s="150"/>
    </row>
    <row r="206" ht="17.25" customHeight="1">
      <c r="A206" s="150"/>
      <c r="B206" s="150"/>
      <c r="C206" s="150"/>
      <c r="D206" s="150"/>
      <c r="E206" s="150"/>
      <c r="F206" s="150"/>
      <c r="G206" s="150"/>
      <c r="H206" s="150"/>
      <c r="I206" s="150"/>
      <c r="J206" s="150"/>
      <c r="K206" s="150"/>
      <c r="L206" s="150"/>
      <c r="M206" s="150"/>
      <c r="N206" s="150"/>
      <c r="O206" s="150"/>
      <c r="P206" s="150"/>
      <c r="Q206" s="150"/>
      <c r="R206" s="150"/>
      <c r="S206" s="150"/>
      <c r="T206" s="150"/>
      <c r="U206" s="150"/>
      <c r="V206" s="150"/>
      <c r="W206" s="150"/>
      <c r="X206" s="150"/>
      <c r="Y206" s="150"/>
      <c r="Z206" s="150"/>
    </row>
    <row r="207" ht="17.25" customHeight="1">
      <c r="A207" s="150"/>
      <c r="B207" s="150"/>
      <c r="C207" s="150"/>
      <c r="D207" s="150"/>
      <c r="E207" s="150"/>
      <c r="F207" s="150"/>
      <c r="G207" s="150"/>
      <c r="H207" s="150"/>
      <c r="I207" s="150"/>
      <c r="J207" s="150"/>
      <c r="K207" s="150"/>
      <c r="L207" s="150"/>
      <c r="M207" s="150"/>
      <c r="N207" s="150"/>
      <c r="O207" s="150"/>
      <c r="P207" s="150"/>
      <c r="Q207" s="150"/>
      <c r="R207" s="150"/>
      <c r="S207" s="150"/>
      <c r="T207" s="150"/>
      <c r="U207" s="150"/>
      <c r="V207" s="150"/>
      <c r="W207" s="150"/>
      <c r="X207" s="150"/>
      <c r="Y207" s="150"/>
      <c r="Z207" s="150"/>
    </row>
    <row r="208" ht="17.25" customHeight="1">
      <c r="A208" s="150"/>
      <c r="B208" s="150"/>
      <c r="C208" s="150"/>
      <c r="D208" s="150"/>
      <c r="E208" s="150"/>
      <c r="F208" s="150"/>
      <c r="G208" s="150"/>
      <c r="H208" s="150"/>
      <c r="I208" s="150"/>
      <c r="J208" s="150"/>
      <c r="K208" s="150"/>
      <c r="L208" s="150"/>
      <c r="M208" s="150"/>
      <c r="N208" s="150"/>
      <c r="O208" s="150"/>
      <c r="P208" s="150"/>
      <c r="Q208" s="150"/>
      <c r="R208" s="150"/>
      <c r="S208" s="150"/>
      <c r="T208" s="150"/>
      <c r="U208" s="150"/>
      <c r="V208" s="150"/>
      <c r="W208" s="150"/>
      <c r="X208" s="150"/>
      <c r="Y208" s="150"/>
      <c r="Z208" s="150"/>
    </row>
    <row r="209" ht="17.25" customHeight="1">
      <c r="A209" s="150"/>
      <c r="B209" s="150"/>
      <c r="C209" s="150"/>
      <c r="D209" s="150"/>
      <c r="E209" s="150"/>
      <c r="F209" s="150"/>
      <c r="G209" s="150"/>
      <c r="H209" s="150"/>
      <c r="I209" s="150"/>
      <c r="J209" s="150"/>
      <c r="K209" s="150"/>
      <c r="L209" s="150"/>
      <c r="M209" s="150"/>
      <c r="N209" s="150"/>
      <c r="O209" s="150"/>
      <c r="P209" s="150"/>
      <c r="Q209" s="150"/>
      <c r="R209" s="150"/>
      <c r="S209" s="150"/>
      <c r="T209" s="150"/>
      <c r="U209" s="150"/>
      <c r="V209" s="150"/>
      <c r="W209" s="150"/>
      <c r="X209" s="150"/>
      <c r="Y209" s="150"/>
      <c r="Z209" s="150"/>
    </row>
    <row r="210" ht="17.25" customHeight="1">
      <c r="A210" s="150"/>
      <c r="B210" s="150"/>
      <c r="C210" s="150"/>
      <c r="D210" s="150"/>
      <c r="E210" s="150"/>
      <c r="F210" s="150"/>
      <c r="G210" s="150"/>
      <c r="H210" s="150"/>
      <c r="I210" s="150"/>
      <c r="J210" s="150"/>
      <c r="K210" s="150"/>
      <c r="L210" s="150"/>
      <c r="M210" s="150"/>
      <c r="N210" s="150"/>
      <c r="O210" s="150"/>
      <c r="P210" s="150"/>
      <c r="Q210" s="150"/>
      <c r="R210" s="150"/>
      <c r="S210" s="150"/>
      <c r="T210" s="150"/>
      <c r="U210" s="150"/>
      <c r="V210" s="150"/>
      <c r="W210" s="150"/>
      <c r="X210" s="150"/>
      <c r="Y210" s="150"/>
      <c r="Z210" s="150"/>
    </row>
    <row r="211" ht="17.25" customHeight="1">
      <c r="A211" s="150"/>
      <c r="B211" s="150"/>
      <c r="C211" s="150"/>
      <c r="D211" s="150"/>
      <c r="E211" s="150"/>
      <c r="F211" s="150"/>
      <c r="G211" s="150"/>
      <c r="H211" s="150"/>
      <c r="I211" s="150"/>
      <c r="J211" s="150"/>
      <c r="K211" s="150"/>
      <c r="L211" s="150"/>
      <c r="M211" s="150"/>
      <c r="N211" s="150"/>
      <c r="O211" s="150"/>
      <c r="P211" s="150"/>
      <c r="Q211" s="150"/>
      <c r="R211" s="150"/>
      <c r="S211" s="150"/>
      <c r="T211" s="150"/>
      <c r="U211" s="150"/>
      <c r="V211" s="150"/>
      <c r="W211" s="150"/>
      <c r="X211" s="150"/>
      <c r="Y211" s="150"/>
      <c r="Z211" s="150"/>
    </row>
    <row r="212" ht="17.25" customHeight="1">
      <c r="A212" s="150"/>
      <c r="B212" s="150"/>
      <c r="C212" s="150"/>
      <c r="D212" s="150"/>
      <c r="E212" s="150"/>
      <c r="F212" s="150"/>
      <c r="G212" s="150"/>
      <c r="H212" s="150"/>
      <c r="I212" s="150"/>
      <c r="J212" s="150"/>
      <c r="K212" s="150"/>
      <c r="L212" s="150"/>
      <c r="M212" s="150"/>
      <c r="N212" s="150"/>
      <c r="O212" s="150"/>
      <c r="P212" s="150"/>
      <c r="Q212" s="150"/>
      <c r="R212" s="150"/>
      <c r="S212" s="150"/>
      <c r="T212" s="150"/>
      <c r="U212" s="150"/>
      <c r="V212" s="150"/>
      <c r="W212" s="150"/>
      <c r="X212" s="150"/>
      <c r="Y212" s="150"/>
      <c r="Z212" s="150"/>
    </row>
    <row r="213" ht="17.25" customHeight="1">
      <c r="A213" s="150"/>
      <c r="B213" s="150"/>
      <c r="C213" s="150"/>
      <c r="D213" s="150"/>
      <c r="E213" s="150"/>
      <c r="F213" s="150"/>
      <c r="G213" s="150"/>
      <c r="H213" s="150"/>
      <c r="I213" s="150"/>
      <c r="J213" s="150"/>
      <c r="K213" s="150"/>
      <c r="L213" s="150"/>
      <c r="M213" s="150"/>
      <c r="N213" s="150"/>
      <c r="O213" s="150"/>
      <c r="P213" s="150"/>
      <c r="Q213" s="150"/>
      <c r="R213" s="150"/>
      <c r="S213" s="150"/>
      <c r="T213" s="150"/>
      <c r="U213" s="150"/>
      <c r="V213" s="150"/>
      <c r="W213" s="150"/>
      <c r="X213" s="150"/>
      <c r="Y213" s="150"/>
      <c r="Z213" s="150"/>
    </row>
    <row r="214" ht="17.25" customHeight="1">
      <c r="A214" s="150"/>
      <c r="B214" s="150"/>
      <c r="C214" s="150"/>
      <c r="D214" s="150"/>
      <c r="E214" s="150"/>
      <c r="F214" s="150"/>
      <c r="G214" s="150"/>
      <c r="H214" s="150"/>
      <c r="I214" s="150"/>
      <c r="J214" s="150"/>
      <c r="K214" s="150"/>
      <c r="L214" s="150"/>
      <c r="M214" s="150"/>
      <c r="N214" s="150"/>
      <c r="O214" s="150"/>
      <c r="P214" s="150"/>
      <c r="Q214" s="150"/>
      <c r="R214" s="150"/>
      <c r="S214" s="150"/>
      <c r="T214" s="150"/>
      <c r="U214" s="150"/>
      <c r="V214" s="150"/>
      <c r="W214" s="150"/>
      <c r="X214" s="150"/>
      <c r="Y214" s="150"/>
      <c r="Z214" s="150"/>
    </row>
    <row r="215" ht="17.25" customHeight="1">
      <c r="A215" s="150"/>
      <c r="B215" s="150"/>
      <c r="C215" s="150"/>
      <c r="D215" s="150"/>
      <c r="E215" s="150"/>
      <c r="F215" s="150"/>
      <c r="G215" s="150"/>
      <c r="H215" s="150"/>
      <c r="I215" s="150"/>
      <c r="J215" s="150"/>
      <c r="K215" s="150"/>
      <c r="L215" s="150"/>
      <c r="M215" s="150"/>
      <c r="N215" s="150"/>
      <c r="O215" s="150"/>
      <c r="P215" s="150"/>
      <c r="Q215" s="150"/>
      <c r="R215" s="150"/>
      <c r="S215" s="150"/>
      <c r="T215" s="150"/>
      <c r="U215" s="150"/>
      <c r="V215" s="150"/>
      <c r="W215" s="150"/>
      <c r="X215" s="150"/>
      <c r="Y215" s="150"/>
      <c r="Z215" s="150"/>
    </row>
    <row r="216" ht="17.25" customHeight="1">
      <c r="A216" s="150"/>
      <c r="B216" s="150"/>
      <c r="C216" s="150"/>
      <c r="D216" s="150"/>
      <c r="E216" s="150"/>
      <c r="F216" s="150"/>
      <c r="G216" s="150"/>
      <c r="H216" s="150"/>
      <c r="I216" s="150"/>
      <c r="J216" s="150"/>
      <c r="K216" s="150"/>
      <c r="L216" s="150"/>
      <c r="M216" s="150"/>
      <c r="N216" s="150"/>
      <c r="O216" s="150"/>
      <c r="P216" s="150"/>
      <c r="Q216" s="150"/>
      <c r="R216" s="150"/>
      <c r="S216" s="150"/>
      <c r="T216" s="150"/>
      <c r="U216" s="150"/>
      <c r="V216" s="150"/>
      <c r="W216" s="150"/>
      <c r="X216" s="150"/>
      <c r="Y216" s="150"/>
      <c r="Z216" s="150"/>
    </row>
    <row r="217" ht="17.25" customHeight="1">
      <c r="A217" s="150"/>
      <c r="B217" s="150"/>
      <c r="C217" s="150"/>
      <c r="D217" s="150"/>
      <c r="E217" s="150"/>
      <c r="F217" s="150"/>
      <c r="G217" s="150"/>
      <c r="H217" s="150"/>
      <c r="I217" s="150"/>
      <c r="J217" s="150"/>
      <c r="K217" s="150"/>
      <c r="L217" s="150"/>
      <c r="M217" s="150"/>
      <c r="N217" s="150"/>
      <c r="O217" s="150"/>
      <c r="P217" s="150"/>
      <c r="Q217" s="150"/>
      <c r="R217" s="150"/>
      <c r="S217" s="150"/>
      <c r="T217" s="150"/>
      <c r="U217" s="150"/>
      <c r="V217" s="150"/>
      <c r="W217" s="150"/>
      <c r="X217" s="150"/>
      <c r="Y217" s="150"/>
      <c r="Z217" s="150"/>
    </row>
    <row r="218" ht="17.25" customHeight="1">
      <c r="A218" s="150"/>
      <c r="B218" s="150"/>
      <c r="C218" s="150"/>
      <c r="D218" s="150"/>
      <c r="E218" s="150"/>
      <c r="F218" s="150"/>
      <c r="G218" s="150"/>
      <c r="H218" s="150"/>
      <c r="I218" s="150"/>
      <c r="J218" s="150"/>
      <c r="K218" s="150"/>
      <c r="L218" s="150"/>
      <c r="M218" s="150"/>
      <c r="N218" s="150"/>
      <c r="O218" s="150"/>
      <c r="P218" s="150"/>
      <c r="Q218" s="150"/>
      <c r="R218" s="150"/>
      <c r="S218" s="150"/>
      <c r="T218" s="150"/>
      <c r="U218" s="150"/>
      <c r="V218" s="150"/>
      <c r="W218" s="150"/>
      <c r="X218" s="150"/>
      <c r="Y218" s="150"/>
      <c r="Z218" s="150"/>
    </row>
    <row r="219" ht="17.25" customHeight="1">
      <c r="A219" s="150"/>
      <c r="B219" s="150"/>
      <c r="C219" s="150"/>
      <c r="D219" s="150"/>
      <c r="E219" s="150"/>
      <c r="F219" s="150"/>
      <c r="G219" s="150"/>
      <c r="H219" s="150"/>
      <c r="I219" s="150"/>
      <c r="J219" s="150"/>
      <c r="K219" s="150"/>
      <c r="L219" s="150"/>
      <c r="M219" s="150"/>
      <c r="N219" s="150"/>
      <c r="O219" s="150"/>
      <c r="P219" s="150"/>
      <c r="Q219" s="150"/>
      <c r="R219" s="150"/>
      <c r="S219" s="150"/>
      <c r="T219" s="150"/>
      <c r="U219" s="150"/>
      <c r="V219" s="150"/>
      <c r="W219" s="150"/>
      <c r="X219" s="150"/>
      <c r="Y219" s="150"/>
      <c r="Z219" s="150"/>
    </row>
    <row r="220" ht="17.25" customHeight="1">
      <c r="A220" s="150"/>
      <c r="B220" s="150"/>
      <c r="C220" s="150"/>
      <c r="D220" s="150"/>
      <c r="E220" s="150"/>
      <c r="F220" s="150"/>
      <c r="G220" s="150"/>
      <c r="H220" s="150"/>
      <c r="I220" s="150"/>
      <c r="J220" s="150"/>
      <c r="K220" s="150"/>
      <c r="L220" s="150"/>
      <c r="M220" s="150"/>
      <c r="N220" s="150"/>
      <c r="O220" s="150"/>
      <c r="P220" s="150"/>
      <c r="Q220" s="150"/>
      <c r="R220" s="150"/>
      <c r="S220" s="150"/>
      <c r="T220" s="150"/>
      <c r="U220" s="150"/>
      <c r="V220" s="150"/>
      <c r="W220" s="150"/>
      <c r="X220" s="150"/>
      <c r="Y220" s="150"/>
      <c r="Z220" s="150"/>
    </row>
    <row r="221" ht="17.25" customHeight="1">
      <c r="A221" s="150"/>
      <c r="B221" s="150"/>
      <c r="C221" s="150"/>
      <c r="D221" s="150"/>
      <c r="E221" s="150"/>
      <c r="F221" s="150"/>
      <c r="G221" s="150"/>
      <c r="H221" s="150"/>
      <c r="I221" s="150"/>
      <c r="J221" s="150"/>
      <c r="K221" s="150"/>
      <c r="L221" s="150"/>
      <c r="M221" s="150"/>
      <c r="N221" s="150"/>
      <c r="O221" s="150"/>
      <c r="P221" s="150"/>
      <c r="Q221" s="150"/>
      <c r="R221" s="150"/>
      <c r="S221" s="150"/>
      <c r="T221" s="150"/>
      <c r="U221" s="150"/>
      <c r="V221" s="150"/>
      <c r="W221" s="150"/>
      <c r="X221" s="150"/>
      <c r="Y221" s="150"/>
      <c r="Z221" s="150"/>
    </row>
    <row r="222" ht="17.25" customHeight="1">
      <c r="A222" s="150"/>
      <c r="B222" s="150"/>
      <c r="C222" s="150"/>
      <c r="D222" s="150"/>
      <c r="E222" s="150"/>
      <c r="F222" s="150"/>
      <c r="G222" s="150"/>
      <c r="H222" s="150"/>
      <c r="I222" s="150"/>
      <c r="J222" s="150"/>
      <c r="K222" s="150"/>
      <c r="L222" s="150"/>
      <c r="M222" s="150"/>
      <c r="N222" s="150"/>
      <c r="O222" s="150"/>
      <c r="P222" s="150"/>
      <c r="Q222" s="150"/>
      <c r="R222" s="150"/>
      <c r="S222" s="150"/>
      <c r="T222" s="150"/>
      <c r="U222" s="150"/>
      <c r="V222" s="150"/>
      <c r="W222" s="150"/>
      <c r="X222" s="150"/>
      <c r="Y222" s="150"/>
      <c r="Z222" s="150"/>
    </row>
    <row r="223" ht="17.25" customHeight="1">
      <c r="A223" s="150"/>
      <c r="B223" s="150"/>
      <c r="C223" s="150"/>
      <c r="D223" s="150"/>
      <c r="E223" s="150"/>
      <c r="F223" s="150"/>
      <c r="G223" s="150"/>
      <c r="H223" s="150"/>
      <c r="I223" s="150"/>
      <c r="J223" s="150"/>
      <c r="K223" s="150"/>
      <c r="L223" s="150"/>
      <c r="M223" s="150"/>
      <c r="N223" s="150"/>
      <c r="O223" s="150"/>
      <c r="P223" s="150"/>
      <c r="Q223" s="150"/>
      <c r="R223" s="150"/>
      <c r="S223" s="150"/>
      <c r="T223" s="150"/>
      <c r="U223" s="150"/>
      <c r="V223" s="150"/>
      <c r="W223" s="150"/>
      <c r="X223" s="150"/>
      <c r="Y223" s="150"/>
      <c r="Z223" s="150"/>
    </row>
    <row r="224" ht="17.25" customHeight="1">
      <c r="A224" s="150"/>
      <c r="B224" s="150"/>
      <c r="C224" s="150"/>
      <c r="D224" s="150"/>
      <c r="E224" s="150"/>
      <c r="F224" s="150"/>
      <c r="G224" s="150"/>
      <c r="H224" s="150"/>
      <c r="I224" s="150"/>
      <c r="J224" s="150"/>
      <c r="K224" s="150"/>
      <c r="L224" s="150"/>
      <c r="M224" s="150"/>
      <c r="N224" s="150"/>
      <c r="O224" s="150"/>
      <c r="P224" s="150"/>
      <c r="Q224" s="150"/>
      <c r="R224" s="150"/>
      <c r="S224" s="150"/>
      <c r="T224" s="150"/>
      <c r="U224" s="150"/>
      <c r="V224" s="150"/>
      <c r="W224" s="150"/>
      <c r="X224" s="150"/>
      <c r="Y224" s="150"/>
      <c r="Z224" s="150"/>
    </row>
    <row r="225" ht="17.25" customHeight="1">
      <c r="A225" s="150"/>
      <c r="B225" s="150"/>
      <c r="C225" s="150"/>
      <c r="D225" s="150"/>
      <c r="E225" s="150"/>
      <c r="F225" s="150"/>
      <c r="G225" s="150"/>
      <c r="H225" s="150"/>
      <c r="I225" s="150"/>
      <c r="J225" s="150"/>
      <c r="K225" s="150"/>
      <c r="L225" s="150"/>
      <c r="M225" s="150"/>
      <c r="N225" s="150"/>
      <c r="O225" s="150"/>
      <c r="P225" s="150"/>
      <c r="Q225" s="150"/>
      <c r="R225" s="150"/>
      <c r="S225" s="150"/>
      <c r="T225" s="150"/>
      <c r="U225" s="150"/>
      <c r="V225" s="150"/>
      <c r="W225" s="150"/>
      <c r="X225" s="150"/>
      <c r="Y225" s="150"/>
      <c r="Z225" s="150"/>
    </row>
    <row r="226" ht="17.25" customHeight="1">
      <c r="A226" s="150"/>
      <c r="B226" s="150"/>
      <c r="C226" s="150"/>
      <c r="D226" s="150"/>
      <c r="E226" s="150"/>
      <c r="F226" s="150"/>
      <c r="G226" s="150"/>
      <c r="H226" s="150"/>
      <c r="I226" s="150"/>
      <c r="J226" s="150"/>
      <c r="K226" s="150"/>
      <c r="L226" s="150"/>
      <c r="M226" s="150"/>
      <c r="N226" s="150"/>
      <c r="O226" s="150"/>
      <c r="P226" s="150"/>
      <c r="Q226" s="150"/>
      <c r="R226" s="150"/>
      <c r="S226" s="150"/>
      <c r="T226" s="150"/>
      <c r="U226" s="150"/>
      <c r="V226" s="150"/>
      <c r="W226" s="150"/>
      <c r="X226" s="150"/>
      <c r="Y226" s="150"/>
      <c r="Z226" s="150"/>
    </row>
    <row r="227" ht="17.25" customHeight="1">
      <c r="A227" s="150"/>
      <c r="B227" s="150"/>
      <c r="C227" s="150"/>
      <c r="D227" s="150"/>
      <c r="E227" s="150"/>
      <c r="F227" s="150"/>
      <c r="G227" s="150"/>
      <c r="H227" s="150"/>
      <c r="I227" s="150"/>
      <c r="J227" s="150"/>
      <c r="K227" s="150"/>
      <c r="L227" s="150"/>
      <c r="M227" s="150"/>
      <c r="N227" s="150"/>
      <c r="O227" s="150"/>
      <c r="P227" s="150"/>
      <c r="Q227" s="150"/>
      <c r="R227" s="150"/>
      <c r="S227" s="150"/>
      <c r="T227" s="150"/>
      <c r="U227" s="150"/>
      <c r="V227" s="150"/>
      <c r="W227" s="150"/>
      <c r="X227" s="150"/>
      <c r="Y227" s="150"/>
      <c r="Z227" s="150"/>
    </row>
    <row r="228" ht="17.25" customHeight="1">
      <c r="A228" s="150"/>
      <c r="B228" s="150"/>
      <c r="C228" s="150"/>
      <c r="D228" s="150"/>
      <c r="E228" s="150"/>
      <c r="F228" s="150"/>
      <c r="G228" s="150"/>
      <c r="H228" s="150"/>
      <c r="I228" s="150"/>
      <c r="J228" s="150"/>
      <c r="K228" s="150"/>
      <c r="L228" s="150"/>
      <c r="M228" s="150"/>
      <c r="N228" s="150"/>
      <c r="O228" s="150"/>
      <c r="P228" s="150"/>
      <c r="Q228" s="150"/>
      <c r="R228" s="150"/>
      <c r="S228" s="150"/>
      <c r="T228" s="150"/>
      <c r="U228" s="150"/>
      <c r="V228" s="150"/>
      <c r="W228" s="150"/>
      <c r="X228" s="150"/>
      <c r="Y228" s="150"/>
      <c r="Z228" s="150"/>
    </row>
    <row r="229" ht="17.25" customHeight="1">
      <c r="A229" s="150"/>
      <c r="B229" s="150"/>
      <c r="C229" s="150"/>
      <c r="D229" s="150"/>
      <c r="E229" s="150"/>
      <c r="F229" s="150"/>
      <c r="G229" s="150"/>
      <c r="H229" s="150"/>
      <c r="I229" s="150"/>
      <c r="J229" s="150"/>
      <c r="K229" s="150"/>
      <c r="L229" s="150"/>
      <c r="M229" s="150"/>
      <c r="N229" s="150"/>
      <c r="O229" s="150"/>
      <c r="P229" s="150"/>
      <c r="Q229" s="150"/>
      <c r="R229" s="150"/>
      <c r="S229" s="150"/>
      <c r="T229" s="150"/>
      <c r="U229" s="150"/>
      <c r="V229" s="150"/>
      <c r="W229" s="150"/>
      <c r="X229" s="150"/>
      <c r="Y229" s="150"/>
      <c r="Z229" s="150"/>
    </row>
    <row r="230" ht="17.25" customHeight="1">
      <c r="A230" s="150"/>
      <c r="B230" s="150"/>
      <c r="C230" s="150"/>
      <c r="D230" s="150"/>
      <c r="E230" s="150"/>
      <c r="F230" s="150"/>
      <c r="G230" s="150"/>
      <c r="H230" s="150"/>
      <c r="I230" s="150"/>
      <c r="J230" s="150"/>
      <c r="K230" s="150"/>
      <c r="L230" s="150"/>
      <c r="M230" s="150"/>
      <c r="N230" s="150"/>
      <c r="O230" s="150"/>
      <c r="P230" s="150"/>
      <c r="Q230" s="150"/>
      <c r="R230" s="150"/>
      <c r="S230" s="150"/>
      <c r="T230" s="150"/>
      <c r="U230" s="150"/>
      <c r="V230" s="150"/>
      <c r="W230" s="150"/>
      <c r="X230" s="150"/>
      <c r="Y230" s="150"/>
      <c r="Z230" s="150"/>
    </row>
    <row r="231" ht="17.25" customHeight="1">
      <c r="A231" s="150"/>
      <c r="B231" s="150"/>
      <c r="C231" s="150"/>
      <c r="D231" s="150"/>
      <c r="E231" s="150"/>
      <c r="F231" s="150"/>
      <c r="G231" s="150"/>
      <c r="H231" s="150"/>
      <c r="I231" s="150"/>
      <c r="J231" s="150"/>
      <c r="K231" s="150"/>
      <c r="L231" s="150"/>
      <c r="M231" s="150"/>
      <c r="N231" s="150"/>
      <c r="O231" s="150"/>
      <c r="P231" s="150"/>
      <c r="Q231" s="150"/>
      <c r="R231" s="150"/>
      <c r="S231" s="150"/>
      <c r="T231" s="150"/>
      <c r="U231" s="150"/>
      <c r="V231" s="150"/>
      <c r="W231" s="150"/>
      <c r="X231" s="150"/>
      <c r="Y231" s="150"/>
      <c r="Z231" s="150"/>
    </row>
    <row r="232" ht="17.25" customHeight="1">
      <c r="A232" s="150"/>
      <c r="B232" s="150"/>
      <c r="C232" s="150"/>
      <c r="D232" s="150"/>
      <c r="E232" s="150"/>
      <c r="F232" s="150"/>
      <c r="G232" s="150"/>
      <c r="H232" s="150"/>
      <c r="I232" s="150"/>
      <c r="J232" s="150"/>
      <c r="K232" s="150"/>
      <c r="L232" s="150"/>
      <c r="M232" s="150"/>
      <c r="N232" s="150"/>
      <c r="O232" s="150"/>
      <c r="P232" s="150"/>
      <c r="Q232" s="150"/>
      <c r="R232" s="150"/>
      <c r="S232" s="150"/>
      <c r="T232" s="150"/>
      <c r="U232" s="150"/>
      <c r="V232" s="150"/>
      <c r="W232" s="150"/>
      <c r="X232" s="150"/>
      <c r="Y232" s="150"/>
      <c r="Z232" s="150"/>
    </row>
    <row r="233" ht="17.25" customHeight="1">
      <c r="A233" s="150"/>
      <c r="B233" s="150"/>
      <c r="C233" s="150"/>
      <c r="D233" s="150"/>
      <c r="E233" s="150"/>
      <c r="F233" s="150"/>
      <c r="G233" s="150"/>
      <c r="H233" s="150"/>
      <c r="I233" s="150"/>
      <c r="J233" s="150"/>
      <c r="K233" s="150"/>
      <c r="L233" s="150"/>
      <c r="M233" s="150"/>
      <c r="N233" s="150"/>
      <c r="O233" s="150"/>
      <c r="P233" s="150"/>
      <c r="Q233" s="150"/>
      <c r="R233" s="150"/>
      <c r="S233" s="150"/>
      <c r="T233" s="150"/>
      <c r="U233" s="150"/>
      <c r="V233" s="150"/>
      <c r="W233" s="150"/>
      <c r="X233" s="150"/>
      <c r="Y233" s="150"/>
      <c r="Z233" s="150"/>
    </row>
    <row r="234" ht="17.25" customHeight="1">
      <c r="A234" s="150"/>
      <c r="B234" s="150"/>
      <c r="C234" s="150"/>
      <c r="D234" s="150"/>
      <c r="E234" s="150"/>
      <c r="F234" s="150"/>
      <c r="G234" s="150"/>
      <c r="H234" s="150"/>
      <c r="I234" s="150"/>
      <c r="J234" s="150"/>
      <c r="K234" s="150"/>
      <c r="L234" s="150"/>
      <c r="M234" s="150"/>
      <c r="N234" s="150"/>
      <c r="O234" s="150"/>
      <c r="P234" s="150"/>
      <c r="Q234" s="150"/>
      <c r="R234" s="150"/>
      <c r="S234" s="150"/>
      <c r="T234" s="150"/>
      <c r="U234" s="150"/>
      <c r="V234" s="150"/>
      <c r="W234" s="150"/>
      <c r="X234" s="150"/>
      <c r="Y234" s="150"/>
      <c r="Z234" s="150"/>
    </row>
    <row r="235" ht="17.25" customHeight="1">
      <c r="A235" s="150"/>
      <c r="B235" s="150"/>
      <c r="C235" s="150"/>
      <c r="D235" s="150"/>
      <c r="E235" s="150"/>
      <c r="F235" s="150"/>
      <c r="G235" s="150"/>
      <c r="H235" s="150"/>
      <c r="I235" s="150"/>
      <c r="J235" s="150"/>
      <c r="K235" s="150"/>
      <c r="L235" s="150"/>
      <c r="M235" s="150"/>
      <c r="N235" s="150"/>
      <c r="O235" s="150"/>
      <c r="P235" s="150"/>
      <c r="Q235" s="150"/>
      <c r="R235" s="150"/>
      <c r="S235" s="150"/>
      <c r="T235" s="150"/>
      <c r="U235" s="150"/>
      <c r="V235" s="150"/>
      <c r="W235" s="150"/>
      <c r="X235" s="150"/>
      <c r="Y235" s="150"/>
      <c r="Z235" s="150"/>
    </row>
    <row r="236" ht="17.25" customHeight="1">
      <c r="A236" s="150"/>
      <c r="B236" s="150"/>
      <c r="C236" s="150"/>
      <c r="D236" s="150"/>
      <c r="E236" s="150"/>
      <c r="F236" s="150"/>
      <c r="G236" s="150"/>
      <c r="H236" s="150"/>
      <c r="I236" s="150"/>
      <c r="J236" s="150"/>
      <c r="K236" s="150"/>
      <c r="L236" s="150"/>
      <c r="M236" s="150"/>
      <c r="N236" s="150"/>
      <c r="O236" s="150"/>
      <c r="P236" s="150"/>
      <c r="Q236" s="150"/>
      <c r="R236" s="150"/>
      <c r="S236" s="150"/>
      <c r="T236" s="150"/>
      <c r="U236" s="150"/>
      <c r="V236" s="150"/>
      <c r="W236" s="150"/>
      <c r="X236" s="150"/>
      <c r="Y236" s="150"/>
      <c r="Z236" s="150"/>
    </row>
    <row r="237" ht="17.25" customHeight="1">
      <c r="A237" s="150"/>
      <c r="B237" s="150"/>
      <c r="C237" s="150"/>
      <c r="D237" s="150"/>
      <c r="E237" s="150"/>
      <c r="F237" s="150"/>
      <c r="G237" s="150"/>
      <c r="H237" s="150"/>
      <c r="I237" s="150"/>
      <c r="J237" s="150"/>
      <c r="K237" s="150"/>
      <c r="L237" s="150"/>
      <c r="M237" s="150"/>
      <c r="N237" s="150"/>
      <c r="O237" s="150"/>
      <c r="P237" s="150"/>
      <c r="Q237" s="150"/>
      <c r="R237" s="150"/>
      <c r="S237" s="150"/>
      <c r="T237" s="150"/>
      <c r="U237" s="150"/>
      <c r="V237" s="150"/>
      <c r="W237" s="150"/>
      <c r="X237" s="150"/>
      <c r="Y237" s="150"/>
      <c r="Z237" s="150"/>
    </row>
    <row r="238" ht="17.25" customHeight="1">
      <c r="A238" s="150"/>
      <c r="B238" s="150"/>
      <c r="C238" s="150"/>
      <c r="D238" s="150"/>
      <c r="E238" s="150"/>
      <c r="F238" s="150"/>
      <c r="G238" s="150"/>
      <c r="H238" s="150"/>
      <c r="I238" s="150"/>
      <c r="J238" s="150"/>
      <c r="K238" s="150"/>
      <c r="L238" s="150"/>
      <c r="M238" s="150"/>
      <c r="N238" s="150"/>
      <c r="O238" s="150"/>
      <c r="P238" s="150"/>
      <c r="Q238" s="150"/>
      <c r="R238" s="150"/>
      <c r="S238" s="150"/>
      <c r="T238" s="150"/>
      <c r="U238" s="150"/>
      <c r="V238" s="150"/>
      <c r="W238" s="150"/>
      <c r="X238" s="150"/>
      <c r="Y238" s="150"/>
      <c r="Z238" s="150"/>
    </row>
    <row r="239" ht="17.25" customHeight="1">
      <c r="A239" s="150"/>
      <c r="B239" s="150"/>
      <c r="C239" s="150"/>
      <c r="D239" s="150"/>
      <c r="E239" s="150"/>
      <c r="F239" s="150"/>
      <c r="G239" s="150"/>
      <c r="H239" s="150"/>
      <c r="I239" s="150"/>
      <c r="J239" s="150"/>
      <c r="K239" s="150"/>
      <c r="L239" s="150"/>
      <c r="M239" s="150"/>
      <c r="N239" s="150"/>
      <c r="O239" s="150"/>
      <c r="P239" s="150"/>
      <c r="Q239" s="150"/>
      <c r="R239" s="150"/>
      <c r="S239" s="150"/>
      <c r="T239" s="150"/>
      <c r="U239" s="150"/>
      <c r="V239" s="150"/>
      <c r="W239" s="150"/>
      <c r="X239" s="150"/>
      <c r="Y239" s="150"/>
      <c r="Z239" s="150"/>
    </row>
    <row r="240" ht="17.25" customHeight="1">
      <c r="A240" s="150"/>
      <c r="B240" s="150"/>
      <c r="C240" s="150"/>
      <c r="D240" s="150"/>
      <c r="E240" s="150"/>
      <c r="F240" s="150"/>
      <c r="G240" s="150"/>
      <c r="H240" s="150"/>
      <c r="I240" s="150"/>
      <c r="J240" s="150"/>
      <c r="K240" s="150"/>
      <c r="L240" s="150"/>
      <c r="M240" s="150"/>
      <c r="N240" s="150"/>
      <c r="O240" s="150"/>
      <c r="P240" s="150"/>
      <c r="Q240" s="150"/>
      <c r="R240" s="150"/>
      <c r="S240" s="150"/>
      <c r="T240" s="150"/>
      <c r="U240" s="150"/>
      <c r="V240" s="150"/>
      <c r="W240" s="150"/>
      <c r="X240" s="150"/>
      <c r="Y240" s="150"/>
      <c r="Z240" s="150"/>
    </row>
    <row r="241" ht="17.25" customHeight="1">
      <c r="A241" s="150"/>
      <c r="B241" s="150"/>
      <c r="C241" s="150"/>
      <c r="D241" s="150"/>
      <c r="E241" s="150"/>
      <c r="F241" s="150"/>
      <c r="G241" s="150"/>
      <c r="H241" s="150"/>
      <c r="I241" s="150"/>
      <c r="J241" s="150"/>
      <c r="K241" s="150"/>
      <c r="L241" s="150"/>
      <c r="M241" s="150"/>
      <c r="N241" s="150"/>
      <c r="O241" s="150"/>
      <c r="P241" s="150"/>
      <c r="Q241" s="150"/>
      <c r="R241" s="150"/>
      <c r="S241" s="150"/>
      <c r="T241" s="150"/>
      <c r="U241" s="150"/>
      <c r="V241" s="150"/>
      <c r="W241" s="150"/>
      <c r="X241" s="150"/>
      <c r="Y241" s="150"/>
      <c r="Z241" s="150"/>
    </row>
    <row r="242" ht="17.25" customHeight="1">
      <c r="A242" s="150"/>
      <c r="B242" s="150"/>
      <c r="C242" s="150"/>
      <c r="D242" s="150"/>
      <c r="E242" s="150"/>
      <c r="F242" s="150"/>
      <c r="G242" s="150"/>
      <c r="H242" s="150"/>
      <c r="I242" s="150"/>
      <c r="J242" s="150"/>
      <c r="K242" s="150"/>
      <c r="L242" s="150"/>
      <c r="M242" s="150"/>
      <c r="N242" s="150"/>
      <c r="O242" s="150"/>
      <c r="P242" s="150"/>
      <c r="Q242" s="150"/>
      <c r="R242" s="150"/>
      <c r="S242" s="150"/>
      <c r="T242" s="150"/>
      <c r="U242" s="150"/>
      <c r="V242" s="150"/>
      <c r="W242" s="150"/>
      <c r="X242" s="150"/>
      <c r="Y242" s="150"/>
      <c r="Z242" s="150"/>
    </row>
    <row r="243" ht="17.25" customHeight="1">
      <c r="A243" s="150"/>
      <c r="B243" s="150"/>
      <c r="C243" s="150"/>
      <c r="D243" s="150"/>
      <c r="E243" s="150"/>
      <c r="F243" s="150"/>
      <c r="G243" s="150"/>
      <c r="H243" s="150"/>
      <c r="I243" s="150"/>
      <c r="J243" s="150"/>
      <c r="K243" s="150"/>
      <c r="L243" s="150"/>
      <c r="M243" s="150"/>
      <c r="N243" s="150"/>
      <c r="O243" s="150"/>
      <c r="P243" s="150"/>
      <c r="Q243" s="150"/>
      <c r="R243" s="150"/>
      <c r="S243" s="150"/>
      <c r="T243" s="150"/>
      <c r="U243" s="150"/>
      <c r="V243" s="150"/>
      <c r="W243" s="150"/>
      <c r="X243" s="150"/>
      <c r="Y243" s="150"/>
      <c r="Z243" s="150"/>
    </row>
    <row r="244" ht="17.25" customHeight="1">
      <c r="A244" s="150"/>
      <c r="B244" s="150"/>
      <c r="C244" s="150"/>
      <c r="D244" s="150"/>
      <c r="E244" s="150"/>
      <c r="F244" s="150"/>
      <c r="G244" s="150"/>
      <c r="H244" s="150"/>
      <c r="I244" s="150"/>
      <c r="J244" s="150"/>
      <c r="K244" s="150"/>
      <c r="L244" s="150"/>
      <c r="M244" s="150"/>
      <c r="N244" s="150"/>
      <c r="O244" s="150"/>
      <c r="P244" s="150"/>
      <c r="Q244" s="150"/>
      <c r="R244" s="150"/>
      <c r="S244" s="150"/>
      <c r="T244" s="150"/>
      <c r="U244" s="150"/>
      <c r="V244" s="150"/>
      <c r="W244" s="150"/>
      <c r="X244" s="150"/>
      <c r="Y244" s="150"/>
      <c r="Z244" s="150"/>
    </row>
    <row r="245" ht="17.25" customHeight="1">
      <c r="A245" s="150"/>
      <c r="B245" s="150"/>
      <c r="C245" s="150"/>
      <c r="D245" s="150"/>
      <c r="E245" s="150"/>
      <c r="F245" s="150"/>
      <c r="G245" s="150"/>
      <c r="H245" s="150"/>
      <c r="I245" s="150"/>
      <c r="J245" s="150"/>
      <c r="K245" s="150"/>
      <c r="L245" s="150"/>
      <c r="M245" s="150"/>
      <c r="N245" s="150"/>
      <c r="O245" s="150"/>
      <c r="P245" s="150"/>
      <c r="Q245" s="150"/>
      <c r="R245" s="150"/>
      <c r="S245" s="150"/>
      <c r="T245" s="150"/>
      <c r="U245" s="150"/>
      <c r="V245" s="150"/>
      <c r="W245" s="150"/>
      <c r="X245" s="150"/>
      <c r="Y245" s="150"/>
      <c r="Z245" s="150"/>
    </row>
    <row r="246" ht="17.25" customHeight="1">
      <c r="A246" s="150"/>
      <c r="B246" s="150"/>
      <c r="C246" s="150"/>
      <c r="D246" s="150"/>
      <c r="E246" s="150"/>
      <c r="F246" s="150"/>
      <c r="G246" s="150"/>
      <c r="H246" s="150"/>
      <c r="I246" s="150"/>
      <c r="J246" s="150"/>
      <c r="K246" s="150"/>
      <c r="L246" s="150"/>
      <c r="M246" s="150"/>
      <c r="N246" s="150"/>
      <c r="O246" s="150"/>
      <c r="P246" s="150"/>
      <c r="Q246" s="150"/>
      <c r="R246" s="150"/>
      <c r="S246" s="150"/>
      <c r="T246" s="150"/>
      <c r="U246" s="150"/>
      <c r="V246" s="150"/>
      <c r="W246" s="150"/>
      <c r="X246" s="150"/>
      <c r="Y246" s="150"/>
      <c r="Z246" s="150"/>
    </row>
    <row r="247" ht="17.25" customHeight="1">
      <c r="A247" s="150"/>
      <c r="B247" s="150"/>
      <c r="C247" s="150"/>
      <c r="D247" s="150"/>
      <c r="E247" s="150"/>
      <c r="F247" s="150"/>
      <c r="G247" s="150"/>
      <c r="H247" s="150"/>
      <c r="I247" s="150"/>
      <c r="J247" s="150"/>
      <c r="K247" s="150"/>
      <c r="L247" s="150"/>
      <c r="M247" s="150"/>
      <c r="N247" s="150"/>
      <c r="O247" s="150"/>
      <c r="P247" s="150"/>
      <c r="Q247" s="150"/>
      <c r="R247" s="150"/>
      <c r="S247" s="150"/>
      <c r="T247" s="150"/>
      <c r="U247" s="150"/>
      <c r="V247" s="150"/>
      <c r="W247" s="150"/>
      <c r="X247" s="150"/>
      <c r="Y247" s="150"/>
      <c r="Z247" s="150"/>
    </row>
    <row r="248" ht="17.25" customHeight="1">
      <c r="A248" s="150"/>
      <c r="B248" s="150"/>
      <c r="C248" s="150"/>
      <c r="D248" s="150"/>
      <c r="E248" s="150"/>
      <c r="F248" s="150"/>
      <c r="G248" s="150"/>
      <c r="H248" s="150"/>
      <c r="I248" s="150"/>
      <c r="J248" s="150"/>
      <c r="K248" s="150"/>
      <c r="L248" s="150"/>
      <c r="M248" s="150"/>
      <c r="N248" s="150"/>
      <c r="O248" s="150"/>
      <c r="P248" s="150"/>
      <c r="Q248" s="150"/>
      <c r="R248" s="150"/>
      <c r="S248" s="150"/>
      <c r="T248" s="150"/>
      <c r="U248" s="150"/>
      <c r="V248" s="150"/>
      <c r="W248" s="150"/>
      <c r="X248" s="150"/>
      <c r="Y248" s="150"/>
      <c r="Z248" s="150"/>
    </row>
    <row r="249" ht="17.25" customHeight="1">
      <c r="A249" s="150"/>
      <c r="B249" s="150"/>
      <c r="C249" s="150"/>
      <c r="D249" s="150"/>
      <c r="E249" s="150"/>
      <c r="F249" s="150"/>
      <c r="G249" s="150"/>
      <c r="H249" s="150"/>
      <c r="I249" s="150"/>
      <c r="J249" s="150"/>
      <c r="K249" s="150"/>
      <c r="L249" s="150"/>
      <c r="M249" s="150"/>
      <c r="N249" s="150"/>
      <c r="O249" s="150"/>
      <c r="P249" s="150"/>
      <c r="Q249" s="150"/>
      <c r="R249" s="150"/>
      <c r="S249" s="150"/>
      <c r="T249" s="150"/>
      <c r="U249" s="150"/>
      <c r="V249" s="150"/>
      <c r="W249" s="150"/>
      <c r="X249" s="150"/>
      <c r="Y249" s="150"/>
      <c r="Z249" s="150"/>
    </row>
    <row r="250" ht="17.25" customHeight="1">
      <c r="A250" s="150"/>
      <c r="B250" s="150"/>
      <c r="C250" s="150"/>
      <c r="D250" s="150"/>
      <c r="E250" s="150"/>
      <c r="F250" s="150"/>
      <c r="G250" s="150"/>
      <c r="H250" s="150"/>
      <c r="I250" s="150"/>
      <c r="J250" s="150"/>
      <c r="K250" s="150"/>
      <c r="L250" s="150"/>
      <c r="M250" s="150"/>
      <c r="N250" s="150"/>
      <c r="O250" s="150"/>
      <c r="P250" s="150"/>
      <c r="Q250" s="150"/>
      <c r="R250" s="150"/>
      <c r="S250" s="150"/>
      <c r="T250" s="150"/>
      <c r="U250" s="150"/>
      <c r="V250" s="150"/>
      <c r="W250" s="150"/>
      <c r="X250" s="150"/>
      <c r="Y250" s="150"/>
      <c r="Z250" s="150"/>
    </row>
    <row r="251" ht="17.25" customHeight="1">
      <c r="A251" s="150"/>
      <c r="B251" s="150"/>
      <c r="C251" s="150"/>
      <c r="D251" s="150"/>
      <c r="E251" s="150"/>
      <c r="F251" s="150"/>
      <c r="G251" s="150"/>
      <c r="H251" s="150"/>
      <c r="I251" s="150"/>
      <c r="J251" s="150"/>
      <c r="K251" s="150"/>
      <c r="L251" s="150"/>
      <c r="M251" s="150"/>
      <c r="N251" s="150"/>
      <c r="O251" s="150"/>
      <c r="P251" s="150"/>
      <c r="Q251" s="150"/>
      <c r="R251" s="150"/>
      <c r="S251" s="150"/>
      <c r="T251" s="150"/>
      <c r="U251" s="150"/>
      <c r="V251" s="150"/>
      <c r="W251" s="150"/>
      <c r="X251" s="150"/>
      <c r="Y251" s="150"/>
      <c r="Z251" s="150"/>
    </row>
    <row r="252" ht="17.25" customHeight="1">
      <c r="A252" s="150"/>
      <c r="B252" s="150"/>
      <c r="C252" s="150"/>
      <c r="D252" s="150"/>
      <c r="E252" s="150"/>
      <c r="F252" s="150"/>
      <c r="G252" s="150"/>
      <c r="H252" s="150"/>
      <c r="I252" s="150"/>
      <c r="J252" s="150"/>
      <c r="K252" s="150"/>
      <c r="L252" s="150"/>
      <c r="M252" s="150"/>
      <c r="N252" s="150"/>
      <c r="O252" s="150"/>
      <c r="P252" s="150"/>
      <c r="Q252" s="150"/>
      <c r="R252" s="150"/>
      <c r="S252" s="150"/>
      <c r="T252" s="150"/>
      <c r="U252" s="150"/>
      <c r="V252" s="150"/>
      <c r="W252" s="150"/>
      <c r="X252" s="150"/>
      <c r="Y252" s="150"/>
      <c r="Z252" s="150"/>
    </row>
    <row r="253" ht="17.25" customHeight="1">
      <c r="A253" s="150"/>
      <c r="B253" s="150"/>
      <c r="C253" s="150"/>
      <c r="D253" s="150"/>
      <c r="E253" s="150"/>
      <c r="F253" s="150"/>
      <c r="G253" s="150"/>
      <c r="H253" s="150"/>
      <c r="I253" s="150"/>
      <c r="J253" s="150"/>
      <c r="K253" s="150"/>
      <c r="L253" s="150"/>
      <c r="M253" s="150"/>
      <c r="N253" s="150"/>
      <c r="O253" s="150"/>
      <c r="P253" s="150"/>
      <c r="Q253" s="150"/>
      <c r="R253" s="150"/>
      <c r="S253" s="150"/>
      <c r="T253" s="150"/>
      <c r="U253" s="150"/>
      <c r="V253" s="150"/>
      <c r="W253" s="150"/>
      <c r="X253" s="150"/>
      <c r="Y253" s="150"/>
      <c r="Z253" s="150"/>
    </row>
    <row r="254" ht="17.25" customHeight="1">
      <c r="A254" s="150"/>
      <c r="B254" s="150"/>
      <c r="C254" s="150"/>
      <c r="D254" s="150"/>
      <c r="E254" s="150"/>
      <c r="F254" s="150"/>
      <c r="G254" s="150"/>
      <c r="H254" s="150"/>
      <c r="I254" s="150"/>
      <c r="J254" s="150"/>
      <c r="K254" s="150"/>
      <c r="L254" s="150"/>
      <c r="M254" s="150"/>
      <c r="N254" s="150"/>
      <c r="O254" s="150"/>
      <c r="P254" s="150"/>
      <c r="Q254" s="150"/>
      <c r="R254" s="150"/>
      <c r="S254" s="150"/>
      <c r="T254" s="150"/>
      <c r="U254" s="150"/>
      <c r="V254" s="150"/>
      <c r="W254" s="150"/>
      <c r="X254" s="150"/>
      <c r="Y254" s="150"/>
      <c r="Z254" s="150"/>
    </row>
    <row r="255" ht="17.25" customHeight="1">
      <c r="A255" s="150"/>
      <c r="B255" s="150"/>
      <c r="C255" s="150"/>
      <c r="D255" s="150"/>
      <c r="E255" s="150"/>
      <c r="F255" s="150"/>
      <c r="G255" s="150"/>
      <c r="H255" s="150"/>
      <c r="I255" s="150"/>
      <c r="J255" s="150"/>
      <c r="K255" s="150"/>
      <c r="L255" s="150"/>
      <c r="M255" s="150"/>
      <c r="N255" s="150"/>
      <c r="O255" s="150"/>
      <c r="P255" s="150"/>
      <c r="Q255" s="150"/>
      <c r="R255" s="150"/>
      <c r="S255" s="150"/>
      <c r="T255" s="150"/>
      <c r="U255" s="150"/>
      <c r="V255" s="150"/>
      <c r="W255" s="150"/>
      <c r="X255" s="150"/>
      <c r="Y255" s="150"/>
      <c r="Z255" s="150"/>
    </row>
    <row r="256" ht="17.25" customHeight="1">
      <c r="A256" s="150"/>
      <c r="B256" s="150"/>
      <c r="C256" s="150"/>
      <c r="D256" s="150"/>
      <c r="E256" s="150"/>
      <c r="F256" s="150"/>
      <c r="G256" s="150"/>
      <c r="H256" s="150"/>
      <c r="I256" s="150"/>
      <c r="J256" s="150"/>
      <c r="K256" s="150"/>
      <c r="L256" s="150"/>
      <c r="M256" s="150"/>
      <c r="N256" s="150"/>
      <c r="O256" s="150"/>
      <c r="P256" s="150"/>
      <c r="Q256" s="150"/>
      <c r="R256" s="150"/>
      <c r="S256" s="150"/>
      <c r="T256" s="150"/>
      <c r="U256" s="150"/>
      <c r="V256" s="150"/>
      <c r="W256" s="150"/>
      <c r="X256" s="150"/>
      <c r="Y256" s="150"/>
      <c r="Z256" s="150"/>
    </row>
    <row r="257" ht="17.25" customHeight="1">
      <c r="A257" s="150"/>
      <c r="B257" s="150"/>
      <c r="C257" s="150"/>
      <c r="D257" s="150"/>
      <c r="E257" s="150"/>
      <c r="F257" s="150"/>
      <c r="G257" s="150"/>
      <c r="H257" s="150"/>
      <c r="I257" s="150"/>
      <c r="J257" s="150"/>
      <c r="K257" s="150"/>
      <c r="L257" s="150"/>
      <c r="M257" s="150"/>
      <c r="N257" s="150"/>
      <c r="O257" s="150"/>
      <c r="P257" s="150"/>
      <c r="Q257" s="150"/>
      <c r="R257" s="150"/>
      <c r="S257" s="150"/>
      <c r="T257" s="150"/>
      <c r="U257" s="150"/>
      <c r="V257" s="150"/>
      <c r="W257" s="150"/>
      <c r="X257" s="150"/>
      <c r="Y257" s="150"/>
      <c r="Z257" s="150"/>
    </row>
    <row r="258" ht="17.25" customHeight="1">
      <c r="A258" s="150"/>
      <c r="B258" s="150"/>
      <c r="C258" s="150"/>
      <c r="D258" s="150"/>
      <c r="E258" s="150"/>
      <c r="F258" s="150"/>
      <c r="G258" s="150"/>
      <c r="H258" s="150"/>
      <c r="I258" s="150"/>
      <c r="J258" s="150"/>
      <c r="K258" s="150"/>
      <c r="L258" s="150"/>
      <c r="M258" s="150"/>
      <c r="N258" s="150"/>
      <c r="O258" s="150"/>
      <c r="P258" s="150"/>
      <c r="Q258" s="150"/>
      <c r="R258" s="150"/>
      <c r="S258" s="150"/>
      <c r="T258" s="150"/>
      <c r="U258" s="150"/>
      <c r="V258" s="150"/>
      <c r="W258" s="150"/>
      <c r="X258" s="150"/>
      <c r="Y258" s="150"/>
      <c r="Z258" s="150"/>
    </row>
    <row r="259" ht="17.25" customHeight="1">
      <c r="A259" s="150"/>
      <c r="B259" s="150"/>
      <c r="C259" s="150"/>
      <c r="D259" s="150"/>
      <c r="E259" s="150"/>
      <c r="F259" s="150"/>
      <c r="G259" s="150"/>
      <c r="H259" s="150"/>
      <c r="I259" s="150"/>
      <c r="J259" s="150"/>
      <c r="K259" s="150"/>
      <c r="L259" s="150"/>
      <c r="M259" s="150"/>
      <c r="N259" s="150"/>
      <c r="O259" s="150"/>
      <c r="P259" s="150"/>
      <c r="Q259" s="150"/>
      <c r="R259" s="150"/>
      <c r="S259" s="150"/>
      <c r="T259" s="150"/>
      <c r="U259" s="150"/>
      <c r="V259" s="150"/>
      <c r="W259" s="150"/>
      <c r="X259" s="150"/>
      <c r="Y259" s="150"/>
      <c r="Z259" s="150"/>
    </row>
    <row r="260" ht="17.25" customHeight="1">
      <c r="A260" s="150"/>
      <c r="B260" s="150"/>
      <c r="C260" s="150"/>
      <c r="D260" s="150"/>
      <c r="E260" s="150"/>
      <c r="F260" s="150"/>
      <c r="G260" s="150"/>
      <c r="H260" s="150"/>
      <c r="I260" s="150"/>
      <c r="J260" s="150"/>
      <c r="K260" s="150"/>
      <c r="L260" s="150"/>
      <c r="M260" s="150"/>
      <c r="N260" s="150"/>
      <c r="O260" s="150"/>
      <c r="P260" s="150"/>
      <c r="Q260" s="150"/>
      <c r="R260" s="150"/>
      <c r="S260" s="150"/>
      <c r="T260" s="150"/>
      <c r="U260" s="150"/>
      <c r="V260" s="150"/>
      <c r="W260" s="150"/>
      <c r="X260" s="150"/>
      <c r="Y260" s="150"/>
      <c r="Z260" s="150"/>
    </row>
    <row r="261" ht="17.25" customHeight="1">
      <c r="A261" s="150"/>
      <c r="B261" s="150"/>
      <c r="C261" s="150"/>
      <c r="D261" s="150"/>
      <c r="E261" s="150"/>
      <c r="F261" s="150"/>
      <c r="G261" s="150"/>
      <c r="H261" s="150"/>
      <c r="I261" s="150"/>
      <c r="J261" s="150"/>
      <c r="K261" s="150"/>
      <c r="L261" s="150"/>
      <c r="M261" s="150"/>
      <c r="N261" s="150"/>
      <c r="O261" s="150"/>
      <c r="P261" s="150"/>
      <c r="Q261" s="150"/>
      <c r="R261" s="150"/>
      <c r="S261" s="150"/>
      <c r="T261" s="150"/>
      <c r="U261" s="150"/>
      <c r="V261" s="150"/>
      <c r="W261" s="150"/>
      <c r="X261" s="150"/>
      <c r="Y261" s="150"/>
      <c r="Z261" s="150"/>
    </row>
    <row r="262" ht="17.25" customHeight="1">
      <c r="A262" s="150"/>
      <c r="B262" s="150"/>
      <c r="C262" s="150"/>
      <c r="D262" s="150"/>
      <c r="E262" s="150"/>
      <c r="F262" s="150"/>
      <c r="G262" s="150"/>
      <c r="H262" s="150"/>
      <c r="I262" s="150"/>
      <c r="J262" s="150"/>
      <c r="K262" s="150"/>
      <c r="L262" s="150"/>
      <c r="M262" s="150"/>
      <c r="N262" s="150"/>
      <c r="O262" s="150"/>
      <c r="P262" s="150"/>
      <c r="Q262" s="150"/>
      <c r="R262" s="150"/>
      <c r="S262" s="150"/>
      <c r="T262" s="150"/>
      <c r="U262" s="150"/>
      <c r="V262" s="150"/>
      <c r="W262" s="150"/>
      <c r="X262" s="150"/>
      <c r="Y262" s="150"/>
      <c r="Z262" s="150"/>
    </row>
    <row r="263" ht="17.25" customHeight="1">
      <c r="A263" s="150"/>
      <c r="B263" s="150"/>
      <c r="C263" s="150"/>
      <c r="D263" s="150"/>
      <c r="E263" s="150"/>
      <c r="F263" s="150"/>
      <c r="G263" s="150"/>
      <c r="H263" s="150"/>
      <c r="I263" s="150"/>
      <c r="J263" s="150"/>
      <c r="K263" s="150"/>
      <c r="L263" s="150"/>
      <c r="M263" s="150"/>
      <c r="N263" s="150"/>
      <c r="O263" s="150"/>
      <c r="P263" s="150"/>
      <c r="Q263" s="150"/>
      <c r="R263" s="150"/>
      <c r="S263" s="150"/>
      <c r="T263" s="150"/>
      <c r="U263" s="150"/>
      <c r="V263" s="150"/>
      <c r="W263" s="150"/>
      <c r="X263" s="150"/>
      <c r="Y263" s="150"/>
      <c r="Z263" s="150"/>
    </row>
    <row r="264" ht="17.25" customHeight="1">
      <c r="A264" s="150"/>
      <c r="B264" s="150"/>
      <c r="C264" s="150"/>
      <c r="D264" s="150"/>
      <c r="E264" s="150"/>
      <c r="F264" s="150"/>
      <c r="G264" s="150"/>
      <c r="H264" s="150"/>
      <c r="I264" s="150"/>
      <c r="J264" s="150"/>
      <c r="K264" s="150"/>
      <c r="L264" s="150"/>
      <c r="M264" s="150"/>
      <c r="N264" s="150"/>
      <c r="O264" s="150"/>
      <c r="P264" s="150"/>
      <c r="Q264" s="150"/>
      <c r="R264" s="150"/>
      <c r="S264" s="150"/>
      <c r="T264" s="150"/>
      <c r="U264" s="150"/>
      <c r="V264" s="150"/>
      <c r="W264" s="150"/>
      <c r="X264" s="150"/>
      <c r="Y264" s="150"/>
      <c r="Z264" s="150"/>
    </row>
    <row r="265" ht="17.25" customHeight="1">
      <c r="A265" s="150"/>
      <c r="B265" s="150"/>
      <c r="C265" s="150"/>
      <c r="D265" s="150"/>
      <c r="E265" s="150"/>
      <c r="F265" s="150"/>
      <c r="G265" s="150"/>
      <c r="H265" s="150"/>
      <c r="I265" s="150"/>
      <c r="J265" s="150"/>
      <c r="K265" s="150"/>
      <c r="L265" s="150"/>
      <c r="M265" s="150"/>
      <c r="N265" s="150"/>
      <c r="O265" s="150"/>
      <c r="P265" s="150"/>
      <c r="Q265" s="150"/>
      <c r="R265" s="150"/>
      <c r="S265" s="150"/>
      <c r="T265" s="150"/>
      <c r="U265" s="150"/>
      <c r="V265" s="150"/>
      <c r="W265" s="150"/>
      <c r="X265" s="150"/>
      <c r="Y265" s="150"/>
      <c r="Z265" s="150"/>
    </row>
    <row r="266" ht="17.25" customHeight="1">
      <c r="A266" s="150"/>
      <c r="B266" s="150"/>
      <c r="C266" s="150"/>
      <c r="D266" s="150"/>
      <c r="E266" s="150"/>
      <c r="F266" s="150"/>
      <c r="G266" s="150"/>
      <c r="H266" s="150"/>
      <c r="I266" s="150"/>
      <c r="J266" s="150"/>
      <c r="K266" s="150"/>
      <c r="L266" s="150"/>
      <c r="M266" s="150"/>
      <c r="N266" s="150"/>
      <c r="O266" s="150"/>
      <c r="P266" s="150"/>
      <c r="Q266" s="150"/>
      <c r="R266" s="150"/>
      <c r="S266" s="150"/>
      <c r="T266" s="150"/>
      <c r="U266" s="150"/>
      <c r="V266" s="150"/>
      <c r="W266" s="150"/>
      <c r="X266" s="150"/>
      <c r="Y266" s="150"/>
      <c r="Z266" s="150"/>
    </row>
    <row r="267" ht="17.25" customHeight="1">
      <c r="A267" s="150"/>
      <c r="B267" s="150"/>
      <c r="C267" s="150"/>
      <c r="D267" s="150"/>
      <c r="E267" s="150"/>
      <c r="F267" s="150"/>
      <c r="G267" s="150"/>
      <c r="H267" s="150"/>
      <c r="I267" s="150"/>
      <c r="J267" s="150"/>
      <c r="K267" s="150"/>
      <c r="L267" s="150"/>
      <c r="M267" s="150"/>
      <c r="N267" s="150"/>
      <c r="O267" s="150"/>
      <c r="P267" s="150"/>
      <c r="Q267" s="150"/>
      <c r="R267" s="150"/>
      <c r="S267" s="150"/>
      <c r="T267" s="150"/>
      <c r="U267" s="150"/>
      <c r="V267" s="150"/>
      <c r="W267" s="150"/>
      <c r="X267" s="150"/>
      <c r="Y267" s="150"/>
      <c r="Z267" s="150"/>
    </row>
    <row r="268" ht="17.25" customHeight="1">
      <c r="A268" s="150"/>
      <c r="B268" s="150"/>
      <c r="C268" s="150"/>
      <c r="D268" s="150"/>
      <c r="E268" s="150"/>
      <c r="F268" s="150"/>
      <c r="G268" s="150"/>
      <c r="H268" s="150"/>
      <c r="I268" s="150"/>
      <c r="J268" s="150"/>
      <c r="K268" s="150"/>
      <c r="L268" s="150"/>
      <c r="M268" s="150"/>
      <c r="N268" s="150"/>
      <c r="O268" s="150"/>
      <c r="P268" s="150"/>
      <c r="Q268" s="150"/>
      <c r="R268" s="150"/>
      <c r="S268" s="150"/>
      <c r="T268" s="150"/>
      <c r="U268" s="150"/>
      <c r="V268" s="150"/>
      <c r="W268" s="150"/>
      <c r="X268" s="150"/>
      <c r="Y268" s="150"/>
      <c r="Z268" s="150"/>
    </row>
    <row r="269" ht="17.25" customHeight="1">
      <c r="A269" s="150"/>
      <c r="B269" s="150"/>
      <c r="C269" s="150"/>
      <c r="D269" s="150"/>
      <c r="E269" s="150"/>
      <c r="F269" s="150"/>
      <c r="G269" s="150"/>
      <c r="H269" s="150"/>
      <c r="I269" s="150"/>
      <c r="J269" s="150"/>
      <c r="K269" s="150"/>
      <c r="L269" s="150"/>
      <c r="M269" s="150"/>
      <c r="N269" s="150"/>
      <c r="O269" s="150"/>
      <c r="P269" s="150"/>
      <c r="Q269" s="150"/>
      <c r="R269" s="150"/>
      <c r="S269" s="150"/>
      <c r="T269" s="150"/>
      <c r="U269" s="150"/>
      <c r="V269" s="150"/>
      <c r="W269" s="150"/>
      <c r="X269" s="150"/>
      <c r="Y269" s="150"/>
      <c r="Z269" s="150"/>
    </row>
    <row r="270" ht="17.25" customHeight="1">
      <c r="A270" s="150"/>
      <c r="B270" s="150"/>
      <c r="C270" s="150"/>
      <c r="D270" s="150"/>
      <c r="E270" s="150"/>
      <c r="F270" s="150"/>
      <c r="G270" s="150"/>
      <c r="H270" s="150"/>
      <c r="I270" s="150"/>
      <c r="J270" s="150"/>
      <c r="K270" s="150"/>
      <c r="L270" s="150"/>
      <c r="M270" s="150"/>
      <c r="N270" s="150"/>
      <c r="O270" s="150"/>
      <c r="P270" s="150"/>
      <c r="Q270" s="150"/>
      <c r="R270" s="150"/>
      <c r="S270" s="150"/>
      <c r="T270" s="150"/>
      <c r="U270" s="150"/>
      <c r="V270" s="150"/>
      <c r="W270" s="150"/>
      <c r="X270" s="150"/>
      <c r="Y270" s="150"/>
      <c r="Z270" s="150"/>
    </row>
    <row r="271" ht="17.25" customHeight="1">
      <c r="A271" s="150"/>
      <c r="B271" s="150"/>
      <c r="C271" s="150"/>
      <c r="D271" s="150"/>
      <c r="E271" s="150"/>
      <c r="F271" s="150"/>
      <c r="G271" s="150"/>
      <c r="H271" s="150"/>
      <c r="I271" s="150"/>
      <c r="J271" s="150"/>
      <c r="K271" s="150"/>
      <c r="L271" s="150"/>
      <c r="M271" s="150"/>
      <c r="N271" s="150"/>
      <c r="O271" s="150"/>
      <c r="P271" s="150"/>
      <c r="Q271" s="150"/>
      <c r="R271" s="150"/>
      <c r="S271" s="150"/>
      <c r="T271" s="150"/>
      <c r="U271" s="150"/>
      <c r="V271" s="150"/>
      <c r="W271" s="150"/>
      <c r="X271" s="150"/>
      <c r="Y271" s="150"/>
      <c r="Z271" s="150"/>
    </row>
    <row r="272" ht="17.25" customHeight="1">
      <c r="A272" s="150"/>
      <c r="B272" s="150"/>
      <c r="C272" s="150"/>
      <c r="D272" s="150"/>
      <c r="E272" s="150"/>
      <c r="F272" s="150"/>
      <c r="G272" s="150"/>
      <c r="H272" s="150"/>
      <c r="I272" s="150"/>
      <c r="J272" s="150"/>
      <c r="K272" s="150"/>
      <c r="L272" s="150"/>
      <c r="M272" s="150"/>
      <c r="N272" s="150"/>
      <c r="O272" s="150"/>
      <c r="P272" s="150"/>
      <c r="Q272" s="150"/>
      <c r="R272" s="150"/>
      <c r="S272" s="150"/>
      <c r="T272" s="150"/>
      <c r="U272" s="150"/>
      <c r="V272" s="150"/>
      <c r="W272" s="150"/>
      <c r="X272" s="150"/>
      <c r="Y272" s="150"/>
      <c r="Z272" s="150"/>
    </row>
    <row r="273" ht="17.25" customHeight="1">
      <c r="A273" s="150"/>
      <c r="B273" s="150"/>
      <c r="C273" s="150"/>
      <c r="D273" s="150"/>
      <c r="E273" s="150"/>
      <c r="F273" s="150"/>
      <c r="G273" s="150"/>
      <c r="H273" s="150"/>
      <c r="I273" s="150"/>
      <c r="J273" s="150"/>
      <c r="K273" s="150"/>
      <c r="L273" s="150"/>
      <c r="M273" s="150"/>
      <c r="N273" s="150"/>
      <c r="O273" s="150"/>
      <c r="P273" s="150"/>
      <c r="Q273" s="150"/>
      <c r="R273" s="150"/>
      <c r="S273" s="150"/>
      <c r="T273" s="150"/>
      <c r="U273" s="150"/>
      <c r="V273" s="150"/>
      <c r="W273" s="150"/>
      <c r="X273" s="150"/>
      <c r="Y273" s="150"/>
      <c r="Z273" s="150"/>
    </row>
    <row r="274" ht="17.25" customHeight="1">
      <c r="A274" s="150"/>
      <c r="B274" s="150"/>
      <c r="C274" s="150"/>
      <c r="D274" s="150"/>
      <c r="E274" s="150"/>
      <c r="F274" s="150"/>
      <c r="G274" s="150"/>
      <c r="H274" s="150"/>
      <c r="I274" s="150"/>
      <c r="J274" s="150"/>
      <c r="K274" s="150"/>
      <c r="L274" s="150"/>
      <c r="M274" s="150"/>
      <c r="N274" s="150"/>
      <c r="O274" s="150"/>
      <c r="P274" s="150"/>
      <c r="Q274" s="150"/>
      <c r="R274" s="150"/>
      <c r="S274" s="150"/>
      <c r="T274" s="150"/>
      <c r="U274" s="150"/>
      <c r="V274" s="150"/>
      <c r="W274" s="150"/>
      <c r="X274" s="150"/>
      <c r="Y274" s="150"/>
      <c r="Z274" s="150"/>
    </row>
    <row r="275" ht="17.25" customHeight="1">
      <c r="A275" s="150"/>
      <c r="B275" s="150"/>
      <c r="C275" s="150"/>
      <c r="D275" s="150"/>
      <c r="E275" s="150"/>
      <c r="F275" s="150"/>
      <c r="G275" s="150"/>
      <c r="H275" s="150"/>
      <c r="I275" s="150"/>
      <c r="J275" s="150"/>
      <c r="K275" s="150"/>
      <c r="L275" s="150"/>
      <c r="M275" s="150"/>
      <c r="N275" s="150"/>
      <c r="O275" s="150"/>
      <c r="P275" s="150"/>
      <c r="Q275" s="150"/>
      <c r="R275" s="150"/>
      <c r="S275" s="150"/>
      <c r="T275" s="150"/>
      <c r="U275" s="150"/>
      <c r="V275" s="150"/>
      <c r="W275" s="150"/>
      <c r="X275" s="150"/>
      <c r="Y275" s="150"/>
      <c r="Z275" s="150"/>
    </row>
    <row r="276" ht="17.25" customHeight="1">
      <c r="A276" s="150"/>
      <c r="B276" s="150"/>
      <c r="C276" s="150"/>
      <c r="D276" s="150"/>
      <c r="E276" s="150"/>
      <c r="F276" s="150"/>
      <c r="G276" s="150"/>
      <c r="H276" s="150"/>
      <c r="I276" s="150"/>
      <c r="J276" s="150"/>
      <c r="K276" s="150"/>
      <c r="L276" s="150"/>
      <c r="M276" s="150"/>
      <c r="N276" s="150"/>
      <c r="O276" s="150"/>
      <c r="P276" s="150"/>
      <c r="Q276" s="150"/>
      <c r="R276" s="150"/>
      <c r="S276" s="150"/>
      <c r="T276" s="150"/>
      <c r="U276" s="150"/>
      <c r="V276" s="150"/>
      <c r="W276" s="150"/>
      <c r="X276" s="150"/>
      <c r="Y276" s="150"/>
      <c r="Z276" s="150"/>
    </row>
    <row r="277" ht="17.25" customHeight="1">
      <c r="A277" s="150"/>
      <c r="B277" s="150"/>
      <c r="C277" s="150"/>
      <c r="D277" s="150"/>
      <c r="E277" s="150"/>
      <c r="F277" s="150"/>
      <c r="G277" s="150"/>
      <c r="H277" s="150"/>
      <c r="I277" s="150"/>
      <c r="J277" s="150"/>
      <c r="K277" s="150"/>
      <c r="L277" s="150"/>
      <c r="M277" s="150"/>
      <c r="N277" s="150"/>
      <c r="O277" s="150"/>
      <c r="P277" s="150"/>
      <c r="Q277" s="150"/>
      <c r="R277" s="150"/>
      <c r="S277" s="150"/>
      <c r="T277" s="150"/>
      <c r="U277" s="150"/>
      <c r="V277" s="150"/>
      <c r="W277" s="150"/>
      <c r="X277" s="150"/>
      <c r="Y277" s="150"/>
      <c r="Z277" s="150"/>
    </row>
    <row r="278" ht="17.25" customHeight="1">
      <c r="A278" s="150"/>
      <c r="B278" s="150"/>
      <c r="C278" s="150"/>
      <c r="D278" s="150"/>
      <c r="E278" s="150"/>
      <c r="F278" s="150"/>
      <c r="G278" s="150"/>
      <c r="H278" s="150"/>
      <c r="I278" s="150"/>
      <c r="J278" s="150"/>
      <c r="K278" s="150"/>
      <c r="L278" s="150"/>
      <c r="M278" s="150"/>
      <c r="N278" s="150"/>
      <c r="O278" s="150"/>
      <c r="P278" s="150"/>
      <c r="Q278" s="150"/>
      <c r="R278" s="150"/>
      <c r="S278" s="150"/>
      <c r="T278" s="150"/>
      <c r="U278" s="150"/>
      <c r="V278" s="150"/>
      <c r="W278" s="150"/>
      <c r="X278" s="150"/>
      <c r="Y278" s="150"/>
      <c r="Z278" s="150"/>
    </row>
    <row r="279" ht="17.25" customHeight="1">
      <c r="A279" s="150"/>
      <c r="B279" s="150"/>
      <c r="C279" s="150"/>
      <c r="D279" s="150"/>
      <c r="E279" s="150"/>
      <c r="F279" s="150"/>
      <c r="G279" s="150"/>
      <c r="H279" s="150"/>
      <c r="I279" s="150"/>
      <c r="J279" s="150"/>
      <c r="K279" s="150"/>
      <c r="L279" s="150"/>
      <c r="M279" s="150"/>
      <c r="N279" s="150"/>
      <c r="O279" s="150"/>
      <c r="P279" s="150"/>
      <c r="Q279" s="150"/>
      <c r="R279" s="150"/>
      <c r="S279" s="150"/>
      <c r="T279" s="150"/>
      <c r="U279" s="150"/>
      <c r="V279" s="150"/>
      <c r="W279" s="150"/>
      <c r="X279" s="150"/>
      <c r="Y279" s="150"/>
      <c r="Z279" s="150"/>
    </row>
    <row r="280" ht="17.25" customHeight="1">
      <c r="A280" s="150"/>
      <c r="B280" s="150"/>
      <c r="C280" s="150"/>
      <c r="D280" s="150"/>
      <c r="E280" s="150"/>
      <c r="F280" s="150"/>
      <c r="G280" s="150"/>
      <c r="H280" s="150"/>
      <c r="I280" s="150"/>
      <c r="J280" s="150"/>
      <c r="K280" s="150"/>
      <c r="L280" s="150"/>
      <c r="M280" s="150"/>
      <c r="N280" s="150"/>
      <c r="O280" s="150"/>
      <c r="P280" s="150"/>
      <c r="Q280" s="150"/>
      <c r="R280" s="150"/>
      <c r="S280" s="150"/>
      <c r="T280" s="150"/>
      <c r="U280" s="150"/>
      <c r="V280" s="150"/>
      <c r="W280" s="150"/>
      <c r="X280" s="150"/>
      <c r="Y280" s="150"/>
      <c r="Z280" s="150"/>
    </row>
    <row r="281" ht="17.25" customHeight="1">
      <c r="A281" s="150"/>
      <c r="B281" s="150"/>
      <c r="C281" s="150"/>
      <c r="D281" s="150"/>
      <c r="E281" s="150"/>
      <c r="F281" s="150"/>
      <c r="G281" s="150"/>
      <c r="H281" s="150"/>
      <c r="I281" s="150"/>
      <c r="J281" s="150"/>
      <c r="K281" s="150"/>
      <c r="L281" s="150"/>
      <c r="M281" s="150"/>
      <c r="N281" s="150"/>
      <c r="O281" s="150"/>
      <c r="P281" s="150"/>
      <c r="Q281" s="150"/>
      <c r="R281" s="150"/>
      <c r="S281" s="150"/>
      <c r="T281" s="150"/>
      <c r="U281" s="150"/>
      <c r="V281" s="150"/>
      <c r="W281" s="150"/>
      <c r="X281" s="150"/>
      <c r="Y281" s="150"/>
      <c r="Z281" s="150"/>
    </row>
    <row r="282" ht="17.25" customHeight="1">
      <c r="A282" s="150"/>
      <c r="B282" s="150"/>
      <c r="C282" s="150"/>
      <c r="D282" s="150"/>
      <c r="E282" s="150"/>
      <c r="F282" s="150"/>
      <c r="G282" s="150"/>
      <c r="H282" s="150"/>
      <c r="I282" s="150"/>
      <c r="J282" s="150"/>
      <c r="K282" s="150"/>
      <c r="L282" s="150"/>
      <c r="M282" s="150"/>
      <c r="N282" s="150"/>
      <c r="O282" s="150"/>
      <c r="P282" s="150"/>
      <c r="Q282" s="150"/>
      <c r="R282" s="150"/>
      <c r="S282" s="150"/>
      <c r="T282" s="150"/>
      <c r="U282" s="150"/>
      <c r="V282" s="150"/>
      <c r="W282" s="150"/>
      <c r="X282" s="150"/>
      <c r="Y282" s="150"/>
      <c r="Z282" s="150"/>
    </row>
    <row r="283" ht="17.25" customHeight="1">
      <c r="A283" s="150"/>
      <c r="B283" s="150"/>
      <c r="C283" s="150"/>
      <c r="D283" s="150"/>
      <c r="E283" s="150"/>
      <c r="F283" s="150"/>
      <c r="G283" s="150"/>
      <c r="H283" s="150"/>
      <c r="I283" s="150"/>
      <c r="J283" s="150"/>
      <c r="K283" s="150"/>
      <c r="L283" s="150"/>
      <c r="M283" s="150"/>
      <c r="N283" s="150"/>
      <c r="O283" s="150"/>
      <c r="P283" s="150"/>
      <c r="Q283" s="150"/>
      <c r="R283" s="150"/>
      <c r="S283" s="150"/>
      <c r="T283" s="150"/>
      <c r="U283" s="150"/>
      <c r="V283" s="150"/>
      <c r="W283" s="150"/>
      <c r="X283" s="150"/>
      <c r="Y283" s="150"/>
      <c r="Z283" s="150"/>
    </row>
    <row r="284" ht="17.25" customHeight="1">
      <c r="A284" s="150"/>
      <c r="B284" s="150"/>
      <c r="C284" s="150"/>
      <c r="D284" s="150"/>
      <c r="E284" s="150"/>
      <c r="F284" s="150"/>
      <c r="G284" s="150"/>
      <c r="H284" s="150"/>
      <c r="I284" s="150"/>
      <c r="J284" s="150"/>
      <c r="K284" s="150"/>
      <c r="L284" s="150"/>
      <c r="M284" s="150"/>
      <c r="N284" s="150"/>
      <c r="O284" s="150"/>
      <c r="P284" s="150"/>
      <c r="Q284" s="150"/>
      <c r="R284" s="150"/>
      <c r="S284" s="150"/>
      <c r="T284" s="150"/>
      <c r="U284" s="150"/>
      <c r="V284" s="150"/>
      <c r="W284" s="150"/>
      <c r="X284" s="150"/>
      <c r="Y284" s="150"/>
      <c r="Z284" s="150"/>
    </row>
    <row r="285" ht="17.25" customHeight="1">
      <c r="A285" s="150"/>
      <c r="B285" s="150"/>
      <c r="C285" s="150"/>
      <c r="D285" s="150"/>
      <c r="E285" s="150"/>
      <c r="F285" s="150"/>
      <c r="G285" s="150"/>
      <c r="H285" s="150"/>
      <c r="I285" s="150"/>
      <c r="J285" s="150"/>
      <c r="K285" s="150"/>
      <c r="L285" s="150"/>
      <c r="M285" s="150"/>
      <c r="N285" s="150"/>
      <c r="O285" s="150"/>
      <c r="P285" s="150"/>
      <c r="Q285" s="150"/>
      <c r="R285" s="150"/>
      <c r="S285" s="150"/>
      <c r="T285" s="150"/>
      <c r="U285" s="150"/>
      <c r="V285" s="150"/>
      <c r="W285" s="150"/>
      <c r="X285" s="150"/>
      <c r="Y285" s="150"/>
      <c r="Z285" s="150"/>
    </row>
    <row r="286" ht="17.25" customHeight="1">
      <c r="A286" s="150"/>
      <c r="B286" s="150"/>
      <c r="C286" s="150"/>
      <c r="D286" s="150"/>
      <c r="E286" s="150"/>
      <c r="F286" s="150"/>
      <c r="G286" s="150"/>
      <c r="H286" s="150"/>
      <c r="I286" s="150"/>
      <c r="J286" s="150"/>
      <c r="K286" s="150"/>
      <c r="L286" s="150"/>
      <c r="M286" s="150"/>
      <c r="N286" s="150"/>
      <c r="O286" s="150"/>
      <c r="P286" s="150"/>
      <c r="Q286" s="150"/>
      <c r="R286" s="150"/>
      <c r="S286" s="150"/>
      <c r="T286" s="150"/>
      <c r="U286" s="150"/>
      <c r="V286" s="150"/>
      <c r="W286" s="150"/>
      <c r="X286" s="150"/>
      <c r="Y286" s="150"/>
      <c r="Z286" s="150"/>
    </row>
    <row r="287" ht="17.25" customHeight="1">
      <c r="A287" s="150"/>
      <c r="B287" s="150"/>
      <c r="C287" s="150"/>
      <c r="D287" s="150"/>
      <c r="E287" s="150"/>
      <c r="F287" s="150"/>
      <c r="G287" s="150"/>
      <c r="H287" s="150"/>
      <c r="I287" s="150"/>
      <c r="J287" s="150"/>
      <c r="K287" s="150"/>
      <c r="L287" s="150"/>
      <c r="M287" s="150"/>
      <c r="N287" s="150"/>
      <c r="O287" s="150"/>
      <c r="P287" s="150"/>
      <c r="Q287" s="150"/>
      <c r="R287" s="150"/>
      <c r="S287" s="150"/>
      <c r="T287" s="150"/>
      <c r="U287" s="150"/>
      <c r="V287" s="150"/>
      <c r="W287" s="150"/>
      <c r="X287" s="150"/>
      <c r="Y287" s="150"/>
      <c r="Z287" s="150"/>
    </row>
    <row r="288" ht="17.25" customHeight="1">
      <c r="A288" s="150"/>
      <c r="B288" s="150"/>
      <c r="C288" s="150"/>
      <c r="D288" s="150"/>
      <c r="E288" s="150"/>
      <c r="F288" s="150"/>
      <c r="G288" s="150"/>
      <c r="H288" s="150"/>
      <c r="I288" s="150"/>
      <c r="J288" s="150"/>
      <c r="K288" s="150"/>
      <c r="L288" s="150"/>
      <c r="M288" s="150"/>
      <c r="N288" s="150"/>
      <c r="O288" s="150"/>
      <c r="P288" s="150"/>
      <c r="Q288" s="150"/>
      <c r="R288" s="150"/>
      <c r="S288" s="150"/>
      <c r="T288" s="150"/>
      <c r="U288" s="150"/>
      <c r="V288" s="150"/>
      <c r="W288" s="150"/>
      <c r="X288" s="150"/>
      <c r="Y288" s="150"/>
      <c r="Z288" s="150"/>
    </row>
    <row r="289" ht="17.25" customHeight="1">
      <c r="A289" s="150"/>
      <c r="B289" s="150"/>
      <c r="C289" s="150"/>
      <c r="D289" s="150"/>
      <c r="E289" s="150"/>
      <c r="F289" s="150"/>
      <c r="G289" s="150"/>
      <c r="H289" s="150"/>
      <c r="I289" s="150"/>
      <c r="J289" s="150"/>
      <c r="K289" s="150"/>
      <c r="L289" s="150"/>
      <c r="M289" s="150"/>
      <c r="N289" s="150"/>
      <c r="O289" s="150"/>
      <c r="P289" s="150"/>
      <c r="Q289" s="150"/>
      <c r="R289" s="150"/>
      <c r="S289" s="150"/>
      <c r="T289" s="150"/>
      <c r="U289" s="150"/>
      <c r="V289" s="150"/>
      <c r="W289" s="150"/>
      <c r="X289" s="150"/>
      <c r="Y289" s="150"/>
      <c r="Z289" s="150"/>
    </row>
    <row r="290" ht="17.25" customHeight="1">
      <c r="A290" s="150"/>
      <c r="B290" s="150"/>
      <c r="C290" s="150"/>
      <c r="D290" s="150"/>
      <c r="E290" s="150"/>
      <c r="F290" s="150"/>
      <c r="G290" s="150"/>
      <c r="H290" s="150"/>
      <c r="I290" s="150"/>
      <c r="J290" s="150"/>
      <c r="K290" s="150"/>
      <c r="L290" s="150"/>
      <c r="M290" s="150"/>
      <c r="N290" s="150"/>
      <c r="O290" s="150"/>
      <c r="P290" s="150"/>
      <c r="Q290" s="150"/>
      <c r="R290" s="150"/>
      <c r="S290" s="150"/>
      <c r="T290" s="150"/>
      <c r="U290" s="150"/>
      <c r="V290" s="150"/>
      <c r="W290" s="150"/>
      <c r="X290" s="150"/>
      <c r="Y290" s="150"/>
      <c r="Z290" s="150"/>
    </row>
    <row r="291" ht="17.25" customHeight="1">
      <c r="A291" s="150"/>
      <c r="B291" s="150"/>
      <c r="C291" s="150"/>
      <c r="D291" s="150"/>
      <c r="E291" s="150"/>
      <c r="F291" s="150"/>
      <c r="G291" s="150"/>
      <c r="H291" s="150"/>
      <c r="I291" s="150"/>
      <c r="J291" s="150"/>
      <c r="K291" s="150"/>
      <c r="L291" s="150"/>
      <c r="M291" s="150"/>
      <c r="N291" s="150"/>
      <c r="O291" s="150"/>
      <c r="P291" s="150"/>
      <c r="Q291" s="150"/>
      <c r="R291" s="150"/>
      <c r="S291" s="150"/>
      <c r="T291" s="150"/>
      <c r="U291" s="150"/>
      <c r="V291" s="150"/>
      <c r="W291" s="150"/>
      <c r="X291" s="150"/>
      <c r="Y291" s="150"/>
      <c r="Z291" s="150"/>
    </row>
    <row r="292" ht="17.25" customHeight="1">
      <c r="A292" s="150"/>
      <c r="B292" s="150"/>
      <c r="C292" s="150"/>
      <c r="D292" s="150"/>
      <c r="E292" s="150"/>
      <c r="F292" s="150"/>
      <c r="G292" s="150"/>
      <c r="H292" s="150"/>
      <c r="I292" s="150"/>
      <c r="J292" s="150"/>
      <c r="K292" s="150"/>
      <c r="L292" s="150"/>
      <c r="M292" s="150"/>
      <c r="N292" s="150"/>
      <c r="O292" s="150"/>
      <c r="P292" s="150"/>
      <c r="Q292" s="150"/>
      <c r="R292" s="150"/>
      <c r="S292" s="150"/>
      <c r="T292" s="150"/>
      <c r="U292" s="150"/>
      <c r="V292" s="150"/>
      <c r="W292" s="150"/>
      <c r="X292" s="150"/>
      <c r="Y292" s="150"/>
      <c r="Z292" s="150"/>
    </row>
    <row r="293" ht="17.25" customHeight="1">
      <c r="A293" s="150"/>
      <c r="B293" s="150"/>
      <c r="C293" s="150"/>
      <c r="D293" s="150"/>
      <c r="E293" s="150"/>
      <c r="F293" s="150"/>
      <c r="G293" s="150"/>
      <c r="H293" s="150"/>
      <c r="I293" s="150"/>
      <c r="J293" s="150"/>
      <c r="K293" s="150"/>
      <c r="L293" s="150"/>
      <c r="M293" s="150"/>
      <c r="N293" s="150"/>
      <c r="O293" s="150"/>
      <c r="P293" s="150"/>
      <c r="Q293" s="150"/>
      <c r="R293" s="150"/>
      <c r="S293" s="150"/>
      <c r="T293" s="150"/>
      <c r="U293" s="150"/>
      <c r="V293" s="150"/>
      <c r="W293" s="150"/>
      <c r="X293" s="150"/>
      <c r="Y293" s="150"/>
      <c r="Z293" s="150"/>
    </row>
    <row r="294" ht="17.25" customHeight="1">
      <c r="A294" s="150"/>
      <c r="B294" s="150"/>
      <c r="C294" s="150"/>
      <c r="D294" s="150"/>
      <c r="E294" s="150"/>
      <c r="F294" s="150"/>
      <c r="G294" s="150"/>
      <c r="H294" s="150"/>
      <c r="I294" s="150"/>
      <c r="J294" s="150"/>
      <c r="K294" s="150"/>
      <c r="L294" s="150"/>
      <c r="M294" s="150"/>
      <c r="N294" s="150"/>
      <c r="O294" s="150"/>
      <c r="P294" s="150"/>
      <c r="Q294" s="150"/>
      <c r="R294" s="150"/>
      <c r="S294" s="150"/>
      <c r="T294" s="150"/>
      <c r="U294" s="150"/>
      <c r="V294" s="150"/>
      <c r="W294" s="150"/>
      <c r="X294" s="150"/>
      <c r="Y294" s="150"/>
      <c r="Z294" s="150"/>
    </row>
    <row r="295" ht="17.25" customHeight="1">
      <c r="A295" s="150"/>
      <c r="B295" s="150"/>
      <c r="C295" s="150"/>
      <c r="D295" s="150"/>
      <c r="E295" s="150"/>
      <c r="F295" s="150"/>
      <c r="G295" s="150"/>
      <c r="H295" s="150"/>
      <c r="I295" s="150"/>
      <c r="J295" s="150"/>
      <c r="K295" s="150"/>
      <c r="L295" s="150"/>
      <c r="M295" s="150"/>
      <c r="N295" s="150"/>
      <c r="O295" s="150"/>
      <c r="P295" s="150"/>
      <c r="Q295" s="150"/>
      <c r="R295" s="150"/>
      <c r="S295" s="150"/>
      <c r="T295" s="150"/>
      <c r="U295" s="150"/>
      <c r="V295" s="150"/>
      <c r="W295" s="150"/>
      <c r="X295" s="150"/>
      <c r="Y295" s="150"/>
      <c r="Z295" s="150"/>
    </row>
    <row r="296" ht="17.25" customHeight="1">
      <c r="A296" s="150"/>
      <c r="B296" s="150"/>
      <c r="C296" s="150"/>
      <c r="D296" s="150"/>
      <c r="E296" s="150"/>
      <c r="F296" s="150"/>
      <c r="G296" s="150"/>
      <c r="H296" s="150"/>
      <c r="I296" s="150"/>
      <c r="J296" s="150"/>
      <c r="K296" s="150"/>
      <c r="L296" s="150"/>
      <c r="M296" s="150"/>
      <c r="N296" s="150"/>
      <c r="O296" s="150"/>
      <c r="P296" s="150"/>
      <c r="Q296" s="150"/>
      <c r="R296" s="150"/>
      <c r="S296" s="150"/>
      <c r="T296" s="150"/>
      <c r="U296" s="150"/>
      <c r="V296" s="150"/>
      <c r="W296" s="150"/>
      <c r="X296" s="150"/>
      <c r="Y296" s="150"/>
      <c r="Z296" s="150"/>
    </row>
    <row r="297" ht="17.25" customHeight="1">
      <c r="A297" s="150"/>
      <c r="B297" s="150"/>
      <c r="C297" s="150"/>
      <c r="D297" s="150"/>
      <c r="E297" s="150"/>
      <c r="F297" s="150"/>
      <c r="G297" s="150"/>
      <c r="H297" s="150"/>
      <c r="I297" s="150"/>
      <c r="J297" s="150"/>
      <c r="K297" s="150"/>
      <c r="L297" s="150"/>
      <c r="M297" s="150"/>
      <c r="N297" s="150"/>
      <c r="O297" s="150"/>
      <c r="P297" s="150"/>
      <c r="Q297" s="150"/>
      <c r="R297" s="150"/>
      <c r="S297" s="150"/>
      <c r="T297" s="150"/>
      <c r="U297" s="150"/>
      <c r="V297" s="150"/>
      <c r="W297" s="150"/>
      <c r="X297" s="150"/>
      <c r="Y297" s="150"/>
      <c r="Z297" s="150"/>
    </row>
    <row r="298" ht="17.25" customHeight="1">
      <c r="A298" s="150"/>
      <c r="B298" s="150"/>
      <c r="C298" s="150"/>
      <c r="D298" s="150"/>
      <c r="E298" s="150"/>
      <c r="F298" s="150"/>
      <c r="G298" s="150"/>
      <c r="H298" s="150"/>
      <c r="I298" s="150"/>
      <c r="J298" s="150"/>
      <c r="K298" s="150"/>
      <c r="L298" s="150"/>
      <c r="M298" s="150"/>
      <c r="N298" s="150"/>
      <c r="O298" s="150"/>
      <c r="P298" s="150"/>
      <c r="Q298" s="150"/>
      <c r="R298" s="150"/>
      <c r="S298" s="150"/>
      <c r="T298" s="150"/>
      <c r="U298" s="150"/>
      <c r="V298" s="150"/>
      <c r="W298" s="150"/>
      <c r="X298" s="150"/>
      <c r="Y298" s="150"/>
      <c r="Z298" s="150"/>
    </row>
    <row r="299" ht="17.25" customHeight="1">
      <c r="A299" s="150"/>
      <c r="B299" s="150"/>
      <c r="C299" s="150"/>
      <c r="D299" s="150"/>
      <c r="E299" s="150"/>
      <c r="F299" s="150"/>
      <c r="G299" s="150"/>
      <c r="H299" s="150"/>
      <c r="I299" s="150"/>
      <c r="J299" s="150"/>
      <c r="K299" s="150"/>
      <c r="L299" s="150"/>
      <c r="M299" s="150"/>
      <c r="N299" s="150"/>
      <c r="O299" s="150"/>
      <c r="P299" s="150"/>
      <c r="Q299" s="150"/>
      <c r="R299" s="150"/>
      <c r="S299" s="150"/>
      <c r="T299" s="150"/>
      <c r="U299" s="150"/>
      <c r="V299" s="150"/>
      <c r="W299" s="150"/>
      <c r="X299" s="150"/>
      <c r="Y299" s="150"/>
      <c r="Z299" s="150"/>
    </row>
    <row r="300" ht="17.25" customHeight="1">
      <c r="A300" s="150"/>
      <c r="B300" s="150"/>
      <c r="C300" s="150"/>
      <c r="D300" s="150"/>
      <c r="E300" s="150"/>
      <c r="F300" s="150"/>
      <c r="G300" s="150"/>
      <c r="H300" s="150"/>
      <c r="I300" s="150"/>
      <c r="J300" s="150"/>
      <c r="K300" s="150"/>
      <c r="L300" s="150"/>
      <c r="M300" s="150"/>
      <c r="N300" s="150"/>
      <c r="O300" s="150"/>
      <c r="P300" s="150"/>
      <c r="Q300" s="150"/>
      <c r="R300" s="150"/>
      <c r="S300" s="150"/>
      <c r="T300" s="150"/>
      <c r="U300" s="150"/>
      <c r="V300" s="150"/>
      <c r="W300" s="150"/>
      <c r="X300" s="150"/>
      <c r="Y300" s="150"/>
      <c r="Z300" s="150"/>
    </row>
    <row r="301" ht="17.25" customHeight="1">
      <c r="A301" s="150"/>
      <c r="B301" s="150"/>
      <c r="C301" s="150"/>
      <c r="D301" s="150"/>
      <c r="E301" s="150"/>
      <c r="F301" s="150"/>
      <c r="G301" s="150"/>
      <c r="H301" s="150"/>
      <c r="I301" s="150"/>
      <c r="J301" s="150"/>
      <c r="K301" s="150"/>
      <c r="L301" s="150"/>
      <c r="M301" s="150"/>
      <c r="N301" s="150"/>
      <c r="O301" s="150"/>
      <c r="P301" s="150"/>
      <c r="Q301" s="150"/>
      <c r="R301" s="150"/>
      <c r="S301" s="150"/>
      <c r="T301" s="150"/>
      <c r="U301" s="150"/>
      <c r="V301" s="150"/>
      <c r="W301" s="150"/>
      <c r="X301" s="150"/>
      <c r="Y301" s="150"/>
      <c r="Z301" s="150"/>
    </row>
    <row r="302" ht="17.25" customHeight="1">
      <c r="A302" s="150"/>
      <c r="B302" s="150"/>
      <c r="C302" s="150"/>
      <c r="D302" s="150"/>
      <c r="E302" s="150"/>
      <c r="F302" s="150"/>
      <c r="G302" s="150"/>
      <c r="H302" s="150"/>
      <c r="I302" s="150"/>
      <c r="J302" s="150"/>
      <c r="K302" s="150"/>
      <c r="L302" s="150"/>
      <c r="M302" s="150"/>
      <c r="N302" s="150"/>
      <c r="O302" s="150"/>
      <c r="P302" s="150"/>
      <c r="Q302" s="150"/>
      <c r="R302" s="150"/>
      <c r="S302" s="150"/>
      <c r="T302" s="150"/>
      <c r="U302" s="150"/>
      <c r="V302" s="150"/>
      <c r="W302" s="150"/>
      <c r="X302" s="150"/>
      <c r="Y302" s="150"/>
      <c r="Z302" s="150"/>
    </row>
    <row r="303" ht="17.25" customHeight="1">
      <c r="A303" s="150"/>
      <c r="B303" s="150"/>
      <c r="C303" s="150"/>
      <c r="D303" s="150"/>
      <c r="E303" s="150"/>
      <c r="F303" s="150"/>
      <c r="G303" s="150"/>
      <c r="H303" s="150"/>
      <c r="I303" s="150"/>
      <c r="J303" s="150"/>
      <c r="K303" s="150"/>
      <c r="L303" s="150"/>
      <c r="M303" s="150"/>
      <c r="N303" s="150"/>
      <c r="O303" s="150"/>
      <c r="P303" s="150"/>
      <c r="Q303" s="150"/>
      <c r="R303" s="150"/>
      <c r="S303" s="150"/>
      <c r="T303" s="150"/>
      <c r="U303" s="150"/>
      <c r="V303" s="150"/>
      <c r="W303" s="150"/>
      <c r="X303" s="150"/>
      <c r="Y303" s="150"/>
      <c r="Z303" s="150"/>
    </row>
    <row r="304" ht="17.25" customHeight="1">
      <c r="A304" s="150"/>
      <c r="B304" s="150"/>
      <c r="C304" s="150"/>
      <c r="D304" s="150"/>
      <c r="E304" s="150"/>
      <c r="F304" s="150"/>
      <c r="G304" s="150"/>
      <c r="H304" s="150"/>
      <c r="I304" s="150"/>
      <c r="J304" s="150"/>
      <c r="K304" s="150"/>
      <c r="L304" s="150"/>
      <c r="M304" s="150"/>
      <c r="N304" s="150"/>
      <c r="O304" s="150"/>
      <c r="P304" s="150"/>
      <c r="Q304" s="150"/>
      <c r="R304" s="150"/>
      <c r="S304" s="150"/>
      <c r="T304" s="150"/>
      <c r="U304" s="150"/>
      <c r="V304" s="150"/>
      <c r="W304" s="150"/>
      <c r="X304" s="150"/>
      <c r="Y304" s="150"/>
      <c r="Z304" s="150"/>
    </row>
    <row r="305" ht="17.25" customHeight="1">
      <c r="A305" s="150"/>
      <c r="B305" s="150"/>
      <c r="C305" s="150"/>
      <c r="D305" s="150"/>
      <c r="E305" s="150"/>
      <c r="F305" s="150"/>
      <c r="G305" s="150"/>
      <c r="H305" s="150"/>
      <c r="I305" s="150"/>
      <c r="J305" s="150"/>
      <c r="K305" s="150"/>
      <c r="L305" s="150"/>
      <c r="M305" s="150"/>
      <c r="N305" s="150"/>
      <c r="O305" s="150"/>
      <c r="P305" s="150"/>
      <c r="Q305" s="150"/>
      <c r="R305" s="150"/>
      <c r="S305" s="150"/>
      <c r="T305" s="150"/>
      <c r="U305" s="150"/>
      <c r="V305" s="150"/>
      <c r="W305" s="150"/>
      <c r="X305" s="150"/>
      <c r="Y305" s="150"/>
      <c r="Z305" s="150"/>
    </row>
    <row r="306" ht="17.25" customHeight="1">
      <c r="A306" s="150"/>
      <c r="B306" s="150"/>
      <c r="C306" s="150"/>
      <c r="D306" s="150"/>
      <c r="E306" s="150"/>
      <c r="F306" s="150"/>
      <c r="G306" s="150"/>
      <c r="H306" s="150"/>
      <c r="I306" s="150"/>
      <c r="J306" s="150"/>
      <c r="K306" s="150"/>
      <c r="L306" s="150"/>
      <c r="M306" s="150"/>
      <c r="N306" s="150"/>
      <c r="O306" s="150"/>
      <c r="P306" s="150"/>
      <c r="Q306" s="150"/>
      <c r="R306" s="150"/>
      <c r="S306" s="150"/>
      <c r="T306" s="150"/>
      <c r="U306" s="150"/>
      <c r="V306" s="150"/>
      <c r="W306" s="150"/>
      <c r="X306" s="150"/>
      <c r="Y306" s="150"/>
      <c r="Z306" s="150"/>
    </row>
    <row r="307" ht="17.25" customHeight="1">
      <c r="A307" s="150"/>
      <c r="B307" s="150"/>
      <c r="C307" s="150"/>
      <c r="D307" s="150"/>
      <c r="E307" s="150"/>
      <c r="F307" s="150"/>
      <c r="G307" s="150"/>
      <c r="H307" s="150"/>
      <c r="I307" s="150"/>
      <c r="J307" s="150"/>
      <c r="K307" s="150"/>
      <c r="L307" s="150"/>
      <c r="M307" s="150"/>
      <c r="N307" s="150"/>
      <c r="O307" s="150"/>
      <c r="P307" s="150"/>
      <c r="Q307" s="150"/>
      <c r="R307" s="150"/>
      <c r="S307" s="150"/>
      <c r="T307" s="150"/>
      <c r="U307" s="150"/>
      <c r="V307" s="150"/>
      <c r="W307" s="150"/>
      <c r="X307" s="150"/>
      <c r="Y307" s="150"/>
      <c r="Z307" s="150"/>
    </row>
    <row r="308" ht="17.25" customHeight="1">
      <c r="A308" s="150"/>
      <c r="B308" s="150"/>
      <c r="C308" s="150"/>
      <c r="D308" s="150"/>
      <c r="E308" s="150"/>
      <c r="F308" s="150"/>
      <c r="G308" s="150"/>
      <c r="H308" s="150"/>
      <c r="I308" s="150"/>
      <c r="J308" s="150"/>
      <c r="K308" s="150"/>
      <c r="L308" s="150"/>
      <c r="M308" s="150"/>
      <c r="N308" s="150"/>
      <c r="O308" s="150"/>
      <c r="P308" s="150"/>
      <c r="Q308" s="150"/>
      <c r="R308" s="150"/>
      <c r="S308" s="150"/>
      <c r="T308" s="150"/>
      <c r="U308" s="150"/>
      <c r="V308" s="150"/>
      <c r="W308" s="150"/>
      <c r="X308" s="150"/>
      <c r="Y308" s="150"/>
      <c r="Z308" s="150"/>
    </row>
    <row r="309" ht="17.25" customHeight="1">
      <c r="A309" s="150"/>
      <c r="B309" s="150"/>
      <c r="C309" s="150"/>
      <c r="D309" s="150"/>
      <c r="E309" s="150"/>
      <c r="F309" s="150"/>
      <c r="G309" s="150"/>
      <c r="H309" s="150"/>
      <c r="I309" s="150"/>
      <c r="J309" s="150"/>
      <c r="K309" s="150"/>
      <c r="L309" s="150"/>
      <c r="M309" s="150"/>
      <c r="N309" s="150"/>
      <c r="O309" s="150"/>
      <c r="P309" s="150"/>
      <c r="Q309" s="150"/>
      <c r="R309" s="150"/>
      <c r="S309" s="150"/>
      <c r="T309" s="150"/>
      <c r="U309" s="150"/>
      <c r="V309" s="150"/>
      <c r="W309" s="150"/>
      <c r="X309" s="150"/>
      <c r="Y309" s="150"/>
      <c r="Z309" s="150"/>
    </row>
    <row r="310" ht="17.25" customHeight="1">
      <c r="A310" s="150"/>
      <c r="B310" s="150"/>
      <c r="C310" s="150"/>
      <c r="D310" s="150"/>
      <c r="E310" s="150"/>
      <c r="F310" s="150"/>
      <c r="G310" s="150"/>
      <c r="H310" s="150"/>
      <c r="I310" s="150"/>
      <c r="J310" s="150"/>
      <c r="K310" s="150"/>
      <c r="L310" s="150"/>
      <c r="M310" s="150"/>
      <c r="N310" s="150"/>
      <c r="O310" s="150"/>
      <c r="P310" s="150"/>
      <c r="Q310" s="150"/>
      <c r="R310" s="150"/>
      <c r="S310" s="150"/>
      <c r="T310" s="150"/>
      <c r="U310" s="150"/>
      <c r="V310" s="150"/>
      <c r="W310" s="150"/>
      <c r="X310" s="150"/>
      <c r="Y310" s="150"/>
      <c r="Z310" s="150"/>
    </row>
    <row r="311" ht="17.25" customHeight="1">
      <c r="A311" s="150"/>
      <c r="B311" s="150"/>
      <c r="C311" s="150"/>
      <c r="D311" s="150"/>
      <c r="E311" s="150"/>
      <c r="F311" s="150"/>
      <c r="G311" s="150"/>
      <c r="H311" s="150"/>
      <c r="I311" s="150"/>
      <c r="J311" s="150"/>
      <c r="K311" s="150"/>
      <c r="L311" s="150"/>
      <c r="M311" s="150"/>
      <c r="N311" s="150"/>
      <c r="O311" s="150"/>
      <c r="P311" s="150"/>
      <c r="Q311" s="150"/>
      <c r="R311" s="150"/>
      <c r="S311" s="150"/>
      <c r="T311" s="150"/>
      <c r="U311" s="150"/>
      <c r="V311" s="150"/>
      <c r="W311" s="150"/>
      <c r="X311" s="150"/>
      <c r="Y311" s="150"/>
      <c r="Z311" s="150"/>
    </row>
    <row r="312" ht="17.25" customHeight="1">
      <c r="A312" s="150"/>
      <c r="B312" s="150"/>
      <c r="C312" s="150"/>
      <c r="D312" s="150"/>
      <c r="E312" s="150"/>
      <c r="F312" s="150"/>
      <c r="G312" s="150"/>
      <c r="H312" s="150"/>
      <c r="I312" s="150"/>
      <c r="J312" s="150"/>
      <c r="K312" s="150"/>
      <c r="L312" s="150"/>
      <c r="M312" s="150"/>
      <c r="N312" s="150"/>
      <c r="O312" s="150"/>
      <c r="P312" s="150"/>
      <c r="Q312" s="150"/>
      <c r="R312" s="150"/>
      <c r="S312" s="150"/>
      <c r="T312" s="150"/>
      <c r="U312" s="150"/>
      <c r="V312" s="150"/>
      <c r="W312" s="150"/>
      <c r="X312" s="150"/>
      <c r="Y312" s="150"/>
      <c r="Z312" s="150"/>
    </row>
    <row r="313" ht="17.25" customHeight="1">
      <c r="A313" s="150"/>
      <c r="B313" s="150"/>
      <c r="C313" s="150"/>
      <c r="D313" s="150"/>
      <c r="E313" s="150"/>
      <c r="F313" s="150"/>
      <c r="G313" s="150"/>
      <c r="H313" s="150"/>
      <c r="I313" s="150"/>
      <c r="J313" s="150"/>
      <c r="K313" s="150"/>
      <c r="L313" s="150"/>
      <c r="M313" s="150"/>
      <c r="N313" s="150"/>
      <c r="O313" s="150"/>
      <c r="P313" s="150"/>
      <c r="Q313" s="150"/>
      <c r="R313" s="150"/>
      <c r="S313" s="150"/>
      <c r="T313" s="150"/>
      <c r="U313" s="150"/>
      <c r="V313" s="150"/>
      <c r="W313" s="150"/>
      <c r="X313" s="150"/>
      <c r="Y313" s="150"/>
      <c r="Z313" s="150"/>
    </row>
    <row r="314" ht="17.25" customHeight="1">
      <c r="A314" s="150"/>
      <c r="B314" s="150"/>
      <c r="C314" s="150"/>
      <c r="D314" s="150"/>
      <c r="E314" s="150"/>
      <c r="F314" s="150"/>
      <c r="G314" s="150"/>
      <c r="H314" s="150"/>
      <c r="I314" s="150"/>
      <c r="J314" s="150"/>
      <c r="K314" s="150"/>
      <c r="L314" s="150"/>
      <c r="M314" s="150"/>
      <c r="N314" s="150"/>
      <c r="O314" s="150"/>
      <c r="P314" s="150"/>
      <c r="Q314" s="150"/>
      <c r="R314" s="150"/>
      <c r="S314" s="150"/>
      <c r="T314" s="150"/>
      <c r="U314" s="150"/>
      <c r="V314" s="150"/>
      <c r="W314" s="150"/>
      <c r="X314" s="150"/>
      <c r="Y314" s="150"/>
      <c r="Z314" s="150"/>
    </row>
    <row r="315" ht="17.25" customHeight="1">
      <c r="A315" s="150"/>
      <c r="B315" s="150"/>
      <c r="C315" s="150"/>
      <c r="D315" s="150"/>
      <c r="E315" s="150"/>
      <c r="F315" s="150"/>
      <c r="G315" s="150"/>
      <c r="H315" s="150"/>
      <c r="I315" s="150"/>
      <c r="J315" s="150"/>
      <c r="K315" s="150"/>
      <c r="L315" s="150"/>
      <c r="M315" s="150"/>
      <c r="N315" s="150"/>
      <c r="O315" s="150"/>
      <c r="P315" s="150"/>
      <c r="Q315" s="150"/>
      <c r="R315" s="150"/>
      <c r="S315" s="150"/>
      <c r="T315" s="150"/>
      <c r="U315" s="150"/>
      <c r="V315" s="150"/>
      <c r="W315" s="150"/>
      <c r="X315" s="150"/>
      <c r="Y315" s="150"/>
      <c r="Z315" s="150"/>
    </row>
    <row r="316" ht="17.25" customHeight="1">
      <c r="A316" s="150"/>
      <c r="B316" s="150"/>
      <c r="C316" s="150"/>
      <c r="D316" s="150"/>
      <c r="E316" s="150"/>
      <c r="F316" s="150"/>
      <c r="G316" s="150"/>
      <c r="H316" s="150"/>
      <c r="I316" s="150"/>
      <c r="J316" s="150"/>
      <c r="K316" s="150"/>
      <c r="L316" s="150"/>
      <c r="M316" s="150"/>
      <c r="N316" s="150"/>
      <c r="O316" s="150"/>
      <c r="P316" s="150"/>
      <c r="Q316" s="150"/>
      <c r="R316" s="150"/>
      <c r="S316" s="150"/>
      <c r="T316" s="150"/>
      <c r="U316" s="150"/>
      <c r="V316" s="150"/>
      <c r="W316" s="150"/>
      <c r="X316" s="150"/>
      <c r="Y316" s="150"/>
      <c r="Z316" s="150"/>
    </row>
    <row r="317" ht="17.25" customHeight="1">
      <c r="A317" s="150"/>
      <c r="B317" s="150"/>
      <c r="C317" s="150"/>
      <c r="D317" s="150"/>
      <c r="E317" s="150"/>
      <c r="F317" s="150"/>
      <c r="G317" s="150"/>
      <c r="H317" s="150"/>
      <c r="I317" s="150"/>
      <c r="J317" s="150"/>
      <c r="K317" s="150"/>
      <c r="L317" s="150"/>
      <c r="M317" s="150"/>
      <c r="N317" s="150"/>
      <c r="O317" s="150"/>
      <c r="P317" s="150"/>
      <c r="Q317" s="150"/>
      <c r="R317" s="150"/>
      <c r="S317" s="150"/>
      <c r="T317" s="150"/>
      <c r="U317" s="150"/>
      <c r="V317" s="150"/>
      <c r="W317" s="150"/>
      <c r="X317" s="150"/>
      <c r="Y317" s="150"/>
      <c r="Z317" s="150"/>
    </row>
    <row r="318" ht="17.25" customHeight="1">
      <c r="A318" s="150"/>
      <c r="B318" s="150"/>
      <c r="C318" s="150"/>
      <c r="D318" s="150"/>
      <c r="E318" s="150"/>
      <c r="F318" s="150"/>
      <c r="G318" s="150"/>
      <c r="H318" s="150"/>
      <c r="I318" s="150"/>
      <c r="J318" s="150"/>
      <c r="K318" s="150"/>
      <c r="L318" s="150"/>
      <c r="M318" s="150"/>
      <c r="N318" s="150"/>
      <c r="O318" s="150"/>
      <c r="P318" s="150"/>
      <c r="Q318" s="150"/>
      <c r="R318" s="150"/>
      <c r="S318" s="150"/>
      <c r="T318" s="150"/>
      <c r="U318" s="150"/>
      <c r="V318" s="150"/>
      <c r="W318" s="150"/>
      <c r="X318" s="150"/>
      <c r="Y318" s="150"/>
      <c r="Z318" s="150"/>
    </row>
    <row r="319" ht="17.25" customHeight="1">
      <c r="A319" s="150"/>
      <c r="B319" s="150"/>
      <c r="C319" s="150"/>
      <c r="D319" s="150"/>
      <c r="E319" s="150"/>
      <c r="F319" s="150"/>
      <c r="G319" s="150"/>
      <c r="H319" s="150"/>
      <c r="I319" s="150"/>
      <c r="J319" s="150"/>
      <c r="K319" s="150"/>
      <c r="L319" s="150"/>
      <c r="M319" s="150"/>
      <c r="N319" s="150"/>
      <c r="O319" s="150"/>
      <c r="P319" s="150"/>
      <c r="Q319" s="150"/>
      <c r="R319" s="150"/>
      <c r="S319" s="150"/>
      <c r="T319" s="150"/>
      <c r="U319" s="150"/>
      <c r="V319" s="150"/>
      <c r="W319" s="150"/>
      <c r="X319" s="150"/>
      <c r="Y319" s="150"/>
      <c r="Z319" s="150"/>
    </row>
    <row r="320" ht="17.25" customHeight="1">
      <c r="A320" s="150"/>
      <c r="B320" s="150"/>
      <c r="C320" s="150"/>
      <c r="D320" s="150"/>
      <c r="E320" s="150"/>
      <c r="F320" s="150"/>
      <c r="G320" s="150"/>
      <c r="H320" s="150"/>
      <c r="I320" s="150"/>
      <c r="J320" s="150"/>
      <c r="K320" s="150"/>
      <c r="L320" s="150"/>
      <c r="M320" s="150"/>
      <c r="N320" s="150"/>
      <c r="O320" s="150"/>
      <c r="P320" s="150"/>
      <c r="Q320" s="150"/>
      <c r="R320" s="150"/>
      <c r="S320" s="150"/>
      <c r="T320" s="150"/>
      <c r="U320" s="150"/>
      <c r="V320" s="150"/>
      <c r="W320" s="150"/>
      <c r="X320" s="150"/>
      <c r="Y320" s="150"/>
      <c r="Z320" s="150"/>
    </row>
    <row r="321" ht="17.25" customHeight="1">
      <c r="A321" s="150"/>
      <c r="B321" s="150"/>
      <c r="C321" s="150"/>
      <c r="D321" s="150"/>
      <c r="E321" s="150"/>
      <c r="F321" s="150"/>
      <c r="G321" s="150"/>
      <c r="H321" s="150"/>
      <c r="I321" s="150"/>
      <c r="J321" s="150"/>
      <c r="K321" s="150"/>
      <c r="L321" s="150"/>
      <c r="M321" s="150"/>
      <c r="N321" s="150"/>
      <c r="O321" s="150"/>
      <c r="P321" s="150"/>
      <c r="Q321" s="150"/>
      <c r="R321" s="150"/>
      <c r="S321" s="150"/>
      <c r="T321" s="150"/>
      <c r="U321" s="150"/>
      <c r="V321" s="150"/>
      <c r="W321" s="150"/>
      <c r="X321" s="150"/>
      <c r="Y321" s="150"/>
      <c r="Z321" s="150"/>
    </row>
    <row r="322" ht="17.25" customHeight="1">
      <c r="A322" s="150"/>
      <c r="B322" s="150"/>
      <c r="C322" s="150"/>
      <c r="D322" s="150"/>
      <c r="E322" s="150"/>
      <c r="F322" s="150"/>
      <c r="G322" s="150"/>
      <c r="H322" s="150"/>
      <c r="I322" s="150"/>
      <c r="J322" s="150"/>
      <c r="K322" s="150"/>
      <c r="L322" s="150"/>
      <c r="M322" s="150"/>
      <c r="N322" s="150"/>
      <c r="O322" s="150"/>
      <c r="P322" s="150"/>
      <c r="Q322" s="150"/>
      <c r="R322" s="150"/>
      <c r="S322" s="150"/>
      <c r="T322" s="150"/>
      <c r="U322" s="150"/>
      <c r="V322" s="150"/>
      <c r="W322" s="150"/>
      <c r="X322" s="150"/>
      <c r="Y322" s="150"/>
      <c r="Z322" s="150"/>
    </row>
    <row r="323" ht="17.25" customHeight="1">
      <c r="A323" s="150"/>
      <c r="B323" s="150"/>
      <c r="C323" s="150"/>
      <c r="D323" s="150"/>
      <c r="E323" s="150"/>
      <c r="F323" s="150"/>
      <c r="G323" s="150"/>
      <c r="H323" s="150"/>
      <c r="I323" s="150"/>
      <c r="J323" s="150"/>
      <c r="K323" s="150"/>
      <c r="L323" s="150"/>
      <c r="M323" s="150"/>
      <c r="N323" s="150"/>
      <c r="O323" s="150"/>
      <c r="P323" s="150"/>
      <c r="Q323" s="150"/>
      <c r="R323" s="150"/>
      <c r="S323" s="150"/>
      <c r="T323" s="150"/>
      <c r="U323" s="150"/>
      <c r="V323" s="150"/>
      <c r="W323" s="150"/>
      <c r="X323" s="150"/>
      <c r="Y323" s="150"/>
      <c r="Z323" s="150"/>
    </row>
    <row r="324" ht="17.25" customHeight="1">
      <c r="A324" s="150"/>
      <c r="B324" s="150"/>
      <c r="C324" s="150"/>
      <c r="D324" s="150"/>
      <c r="E324" s="150"/>
      <c r="F324" s="150"/>
      <c r="G324" s="150"/>
      <c r="H324" s="150"/>
      <c r="I324" s="150"/>
      <c r="J324" s="150"/>
      <c r="K324" s="150"/>
      <c r="L324" s="150"/>
      <c r="M324" s="150"/>
      <c r="N324" s="150"/>
      <c r="O324" s="150"/>
      <c r="P324" s="150"/>
      <c r="Q324" s="150"/>
      <c r="R324" s="150"/>
      <c r="S324" s="150"/>
      <c r="T324" s="150"/>
      <c r="U324" s="150"/>
      <c r="V324" s="150"/>
      <c r="W324" s="150"/>
      <c r="X324" s="150"/>
      <c r="Y324" s="150"/>
      <c r="Z324" s="150"/>
    </row>
    <row r="325" ht="17.25" customHeight="1">
      <c r="A325" s="150"/>
      <c r="B325" s="150"/>
      <c r="C325" s="150"/>
      <c r="D325" s="150"/>
      <c r="E325" s="150"/>
      <c r="F325" s="150"/>
      <c r="G325" s="150"/>
      <c r="H325" s="150"/>
      <c r="I325" s="150"/>
      <c r="J325" s="150"/>
      <c r="K325" s="150"/>
      <c r="L325" s="150"/>
      <c r="M325" s="150"/>
      <c r="N325" s="150"/>
      <c r="O325" s="150"/>
      <c r="P325" s="150"/>
      <c r="Q325" s="150"/>
      <c r="R325" s="150"/>
      <c r="S325" s="150"/>
      <c r="T325" s="150"/>
      <c r="U325" s="150"/>
      <c r="V325" s="150"/>
      <c r="W325" s="150"/>
      <c r="X325" s="150"/>
      <c r="Y325" s="150"/>
      <c r="Z325" s="150"/>
    </row>
    <row r="326" ht="17.25" customHeight="1">
      <c r="A326" s="150"/>
      <c r="B326" s="150"/>
      <c r="C326" s="150"/>
      <c r="D326" s="150"/>
      <c r="E326" s="150"/>
      <c r="F326" s="150"/>
      <c r="G326" s="150"/>
      <c r="H326" s="150"/>
      <c r="I326" s="150"/>
      <c r="J326" s="150"/>
      <c r="K326" s="150"/>
      <c r="L326" s="150"/>
      <c r="M326" s="150"/>
      <c r="N326" s="150"/>
      <c r="O326" s="150"/>
      <c r="P326" s="150"/>
      <c r="Q326" s="150"/>
      <c r="R326" s="150"/>
      <c r="S326" s="150"/>
      <c r="T326" s="150"/>
      <c r="U326" s="150"/>
      <c r="V326" s="150"/>
      <c r="W326" s="150"/>
      <c r="X326" s="150"/>
      <c r="Y326" s="150"/>
      <c r="Z326" s="150"/>
    </row>
    <row r="327" ht="17.25" customHeight="1">
      <c r="A327" s="150"/>
      <c r="B327" s="150"/>
      <c r="C327" s="150"/>
      <c r="D327" s="150"/>
      <c r="E327" s="150"/>
      <c r="F327" s="150"/>
      <c r="G327" s="150"/>
      <c r="H327" s="150"/>
      <c r="I327" s="150"/>
      <c r="J327" s="150"/>
      <c r="K327" s="150"/>
      <c r="L327" s="150"/>
      <c r="M327" s="150"/>
      <c r="N327" s="150"/>
      <c r="O327" s="150"/>
      <c r="P327" s="150"/>
      <c r="Q327" s="150"/>
      <c r="R327" s="150"/>
      <c r="S327" s="150"/>
      <c r="T327" s="150"/>
      <c r="U327" s="150"/>
      <c r="V327" s="150"/>
      <c r="W327" s="150"/>
      <c r="X327" s="150"/>
      <c r="Y327" s="150"/>
      <c r="Z327" s="150"/>
    </row>
    <row r="328" ht="17.25" customHeight="1">
      <c r="A328" s="150"/>
      <c r="B328" s="150"/>
      <c r="C328" s="150"/>
      <c r="D328" s="150"/>
      <c r="E328" s="150"/>
      <c r="F328" s="150"/>
      <c r="G328" s="150"/>
      <c r="H328" s="150"/>
      <c r="I328" s="150"/>
      <c r="J328" s="150"/>
      <c r="K328" s="150"/>
      <c r="L328" s="150"/>
      <c r="M328" s="150"/>
      <c r="N328" s="150"/>
      <c r="O328" s="150"/>
      <c r="P328" s="150"/>
      <c r="Q328" s="150"/>
      <c r="R328" s="150"/>
      <c r="S328" s="150"/>
      <c r="T328" s="150"/>
      <c r="U328" s="150"/>
      <c r="V328" s="150"/>
      <c r="W328" s="150"/>
      <c r="X328" s="150"/>
      <c r="Y328" s="150"/>
      <c r="Z328" s="150"/>
    </row>
    <row r="329" ht="17.25" customHeight="1">
      <c r="A329" s="150"/>
      <c r="B329" s="150"/>
      <c r="C329" s="150"/>
      <c r="D329" s="150"/>
      <c r="E329" s="150"/>
      <c r="F329" s="150"/>
      <c r="G329" s="150"/>
      <c r="H329" s="150"/>
      <c r="I329" s="150"/>
      <c r="J329" s="150"/>
      <c r="K329" s="150"/>
      <c r="L329" s="150"/>
      <c r="M329" s="150"/>
      <c r="N329" s="150"/>
      <c r="O329" s="150"/>
      <c r="P329" s="150"/>
      <c r="Q329" s="150"/>
      <c r="R329" s="150"/>
      <c r="S329" s="150"/>
      <c r="T329" s="150"/>
      <c r="U329" s="150"/>
      <c r="V329" s="150"/>
      <c r="W329" s="150"/>
      <c r="X329" s="150"/>
      <c r="Y329" s="150"/>
      <c r="Z329" s="150"/>
    </row>
    <row r="330" ht="17.25" customHeight="1">
      <c r="A330" s="150"/>
      <c r="B330" s="150"/>
      <c r="C330" s="150"/>
      <c r="D330" s="150"/>
      <c r="E330" s="150"/>
      <c r="F330" s="150"/>
      <c r="G330" s="150"/>
      <c r="H330" s="150"/>
      <c r="I330" s="150"/>
      <c r="J330" s="150"/>
      <c r="K330" s="150"/>
      <c r="L330" s="150"/>
      <c r="M330" s="150"/>
      <c r="N330" s="150"/>
      <c r="O330" s="150"/>
      <c r="P330" s="150"/>
      <c r="Q330" s="150"/>
      <c r="R330" s="150"/>
      <c r="S330" s="150"/>
      <c r="T330" s="150"/>
      <c r="U330" s="150"/>
      <c r="V330" s="150"/>
      <c r="W330" s="150"/>
      <c r="X330" s="150"/>
      <c r="Y330" s="150"/>
      <c r="Z330" s="150"/>
    </row>
    <row r="331" ht="17.25" customHeight="1">
      <c r="A331" s="150"/>
      <c r="B331" s="150"/>
      <c r="C331" s="150"/>
      <c r="D331" s="150"/>
      <c r="E331" s="150"/>
      <c r="F331" s="150"/>
      <c r="G331" s="150"/>
      <c r="H331" s="150"/>
      <c r="I331" s="150"/>
      <c r="J331" s="150"/>
      <c r="K331" s="150"/>
      <c r="L331" s="150"/>
      <c r="M331" s="150"/>
      <c r="N331" s="150"/>
      <c r="O331" s="150"/>
      <c r="P331" s="150"/>
      <c r="Q331" s="150"/>
      <c r="R331" s="150"/>
      <c r="S331" s="150"/>
      <c r="T331" s="150"/>
      <c r="U331" s="150"/>
      <c r="V331" s="150"/>
      <c r="W331" s="150"/>
      <c r="X331" s="150"/>
      <c r="Y331" s="150"/>
      <c r="Z331" s="150"/>
    </row>
    <row r="332" ht="17.25" customHeight="1">
      <c r="A332" s="150"/>
      <c r="B332" s="150"/>
      <c r="C332" s="150"/>
      <c r="D332" s="150"/>
      <c r="E332" s="150"/>
      <c r="F332" s="150"/>
      <c r="G332" s="150"/>
      <c r="H332" s="150"/>
      <c r="I332" s="150"/>
      <c r="J332" s="150"/>
      <c r="K332" s="150"/>
      <c r="L332" s="150"/>
      <c r="M332" s="150"/>
      <c r="N332" s="150"/>
      <c r="O332" s="150"/>
      <c r="P332" s="150"/>
      <c r="Q332" s="150"/>
      <c r="R332" s="150"/>
      <c r="S332" s="150"/>
      <c r="T332" s="150"/>
      <c r="U332" s="150"/>
      <c r="V332" s="150"/>
      <c r="W332" s="150"/>
      <c r="X332" s="150"/>
      <c r="Y332" s="150"/>
      <c r="Z332" s="150"/>
    </row>
    <row r="333" ht="17.25" customHeight="1">
      <c r="A333" s="150"/>
      <c r="B333" s="150"/>
      <c r="C333" s="150"/>
      <c r="D333" s="150"/>
      <c r="E333" s="150"/>
      <c r="F333" s="150"/>
      <c r="G333" s="150"/>
      <c r="H333" s="150"/>
      <c r="I333" s="150"/>
      <c r="J333" s="150"/>
      <c r="K333" s="150"/>
      <c r="L333" s="150"/>
      <c r="M333" s="150"/>
      <c r="N333" s="150"/>
      <c r="O333" s="150"/>
      <c r="P333" s="150"/>
      <c r="Q333" s="150"/>
      <c r="R333" s="150"/>
      <c r="S333" s="150"/>
      <c r="T333" s="150"/>
      <c r="U333" s="150"/>
      <c r="V333" s="150"/>
      <c r="W333" s="150"/>
      <c r="X333" s="150"/>
      <c r="Y333" s="150"/>
      <c r="Z333" s="150"/>
    </row>
    <row r="334" ht="17.25" customHeight="1">
      <c r="A334" s="150"/>
      <c r="B334" s="150"/>
      <c r="C334" s="150"/>
      <c r="D334" s="150"/>
      <c r="E334" s="150"/>
      <c r="F334" s="150"/>
      <c r="G334" s="150"/>
      <c r="H334" s="150"/>
      <c r="I334" s="150"/>
      <c r="J334" s="150"/>
      <c r="K334" s="150"/>
      <c r="L334" s="150"/>
      <c r="M334" s="150"/>
      <c r="N334" s="150"/>
      <c r="O334" s="150"/>
      <c r="P334" s="150"/>
      <c r="Q334" s="150"/>
      <c r="R334" s="150"/>
      <c r="S334" s="150"/>
      <c r="T334" s="150"/>
      <c r="U334" s="150"/>
      <c r="V334" s="150"/>
      <c r="W334" s="150"/>
      <c r="X334" s="150"/>
      <c r="Y334" s="150"/>
      <c r="Z334" s="150"/>
    </row>
    <row r="335" ht="17.25" customHeight="1">
      <c r="A335" s="150"/>
      <c r="B335" s="150"/>
      <c r="C335" s="150"/>
      <c r="D335" s="150"/>
      <c r="E335" s="150"/>
      <c r="F335" s="150"/>
      <c r="G335" s="150"/>
      <c r="H335" s="150"/>
      <c r="I335" s="150"/>
      <c r="J335" s="150"/>
      <c r="K335" s="150"/>
      <c r="L335" s="150"/>
      <c r="M335" s="150"/>
      <c r="N335" s="150"/>
      <c r="O335" s="150"/>
      <c r="P335" s="150"/>
      <c r="Q335" s="150"/>
      <c r="R335" s="150"/>
      <c r="S335" s="150"/>
      <c r="T335" s="150"/>
      <c r="U335" s="150"/>
      <c r="V335" s="150"/>
      <c r="W335" s="150"/>
      <c r="X335" s="150"/>
      <c r="Y335" s="150"/>
      <c r="Z335" s="150"/>
    </row>
    <row r="336" ht="17.25" customHeight="1">
      <c r="A336" s="150"/>
      <c r="B336" s="150"/>
      <c r="C336" s="150"/>
      <c r="D336" s="150"/>
      <c r="E336" s="150"/>
      <c r="F336" s="150"/>
      <c r="G336" s="150"/>
      <c r="H336" s="150"/>
      <c r="I336" s="150"/>
      <c r="J336" s="150"/>
      <c r="K336" s="150"/>
      <c r="L336" s="150"/>
      <c r="M336" s="150"/>
      <c r="N336" s="150"/>
      <c r="O336" s="150"/>
      <c r="P336" s="150"/>
      <c r="Q336" s="150"/>
      <c r="R336" s="150"/>
      <c r="S336" s="150"/>
      <c r="T336" s="150"/>
      <c r="U336" s="150"/>
      <c r="V336" s="150"/>
      <c r="W336" s="150"/>
      <c r="X336" s="150"/>
      <c r="Y336" s="150"/>
      <c r="Z336" s="150"/>
    </row>
    <row r="337" ht="17.25" customHeight="1">
      <c r="A337" s="150"/>
      <c r="B337" s="150"/>
      <c r="C337" s="150"/>
      <c r="D337" s="150"/>
      <c r="E337" s="150"/>
      <c r="F337" s="150"/>
      <c r="G337" s="150"/>
      <c r="H337" s="150"/>
      <c r="I337" s="150"/>
      <c r="J337" s="150"/>
      <c r="K337" s="150"/>
      <c r="L337" s="150"/>
      <c r="M337" s="150"/>
      <c r="N337" s="150"/>
      <c r="O337" s="150"/>
      <c r="P337" s="150"/>
      <c r="Q337" s="150"/>
      <c r="R337" s="150"/>
      <c r="S337" s="150"/>
      <c r="T337" s="150"/>
      <c r="U337" s="150"/>
      <c r="V337" s="150"/>
      <c r="W337" s="150"/>
      <c r="X337" s="150"/>
      <c r="Y337" s="150"/>
      <c r="Z337" s="150"/>
    </row>
    <row r="338" ht="17.25" customHeight="1">
      <c r="A338" s="150"/>
      <c r="B338" s="150"/>
      <c r="C338" s="150"/>
      <c r="D338" s="150"/>
      <c r="E338" s="150"/>
      <c r="F338" s="150"/>
      <c r="G338" s="150"/>
      <c r="H338" s="150"/>
      <c r="I338" s="150"/>
      <c r="J338" s="150"/>
      <c r="K338" s="150"/>
      <c r="L338" s="150"/>
      <c r="M338" s="150"/>
      <c r="N338" s="150"/>
      <c r="O338" s="150"/>
      <c r="P338" s="150"/>
      <c r="Q338" s="150"/>
      <c r="R338" s="150"/>
      <c r="S338" s="150"/>
      <c r="T338" s="150"/>
      <c r="U338" s="150"/>
      <c r="V338" s="150"/>
      <c r="W338" s="150"/>
      <c r="X338" s="150"/>
      <c r="Y338" s="150"/>
      <c r="Z338" s="150"/>
    </row>
    <row r="339" ht="17.25" customHeight="1">
      <c r="A339" s="150"/>
      <c r="B339" s="150"/>
      <c r="C339" s="150"/>
      <c r="D339" s="150"/>
      <c r="E339" s="150"/>
      <c r="F339" s="150"/>
      <c r="G339" s="150"/>
      <c r="H339" s="150"/>
      <c r="I339" s="150"/>
      <c r="J339" s="150"/>
      <c r="K339" s="150"/>
      <c r="L339" s="150"/>
      <c r="M339" s="150"/>
      <c r="N339" s="150"/>
      <c r="O339" s="150"/>
      <c r="P339" s="150"/>
      <c r="Q339" s="150"/>
      <c r="R339" s="150"/>
      <c r="S339" s="150"/>
      <c r="T339" s="150"/>
      <c r="U339" s="150"/>
      <c r="V339" s="150"/>
      <c r="W339" s="150"/>
      <c r="X339" s="150"/>
      <c r="Y339" s="150"/>
      <c r="Z339" s="150"/>
    </row>
    <row r="340" ht="17.25" customHeight="1">
      <c r="A340" s="150"/>
      <c r="B340" s="150"/>
      <c r="C340" s="150"/>
      <c r="D340" s="150"/>
      <c r="E340" s="150"/>
      <c r="F340" s="150"/>
      <c r="G340" s="150"/>
      <c r="H340" s="150"/>
      <c r="I340" s="150"/>
      <c r="J340" s="150"/>
      <c r="K340" s="150"/>
      <c r="L340" s="150"/>
      <c r="M340" s="150"/>
      <c r="N340" s="150"/>
      <c r="O340" s="150"/>
      <c r="P340" s="150"/>
      <c r="Q340" s="150"/>
      <c r="R340" s="150"/>
      <c r="S340" s="150"/>
      <c r="T340" s="150"/>
      <c r="U340" s="150"/>
      <c r="V340" s="150"/>
      <c r="W340" s="150"/>
      <c r="X340" s="150"/>
      <c r="Y340" s="150"/>
      <c r="Z340" s="150"/>
    </row>
    <row r="341" ht="17.25" customHeight="1">
      <c r="A341" s="150"/>
      <c r="B341" s="150"/>
      <c r="C341" s="150"/>
      <c r="D341" s="150"/>
      <c r="E341" s="150"/>
      <c r="F341" s="150"/>
      <c r="G341" s="150"/>
      <c r="H341" s="150"/>
      <c r="I341" s="150"/>
      <c r="J341" s="150"/>
      <c r="K341" s="150"/>
      <c r="L341" s="150"/>
      <c r="M341" s="150"/>
      <c r="N341" s="150"/>
      <c r="O341" s="150"/>
      <c r="P341" s="150"/>
      <c r="Q341" s="150"/>
      <c r="R341" s="150"/>
      <c r="S341" s="150"/>
      <c r="T341" s="150"/>
      <c r="U341" s="150"/>
      <c r="V341" s="150"/>
      <c r="W341" s="150"/>
      <c r="X341" s="150"/>
      <c r="Y341" s="150"/>
      <c r="Z341" s="150"/>
    </row>
    <row r="342" ht="17.25" customHeight="1">
      <c r="A342" s="150"/>
      <c r="B342" s="150"/>
      <c r="C342" s="150"/>
      <c r="D342" s="150"/>
      <c r="E342" s="150"/>
      <c r="F342" s="150"/>
      <c r="G342" s="150"/>
      <c r="H342" s="150"/>
      <c r="I342" s="150"/>
      <c r="J342" s="150"/>
      <c r="K342" s="150"/>
      <c r="L342" s="150"/>
      <c r="M342" s="150"/>
      <c r="N342" s="150"/>
      <c r="O342" s="150"/>
      <c r="P342" s="150"/>
      <c r="Q342" s="150"/>
      <c r="R342" s="150"/>
      <c r="S342" s="150"/>
      <c r="T342" s="150"/>
      <c r="U342" s="150"/>
      <c r="V342" s="150"/>
      <c r="W342" s="150"/>
      <c r="X342" s="150"/>
      <c r="Y342" s="150"/>
      <c r="Z342" s="150"/>
    </row>
    <row r="343" ht="17.25" customHeight="1">
      <c r="A343" s="150"/>
      <c r="B343" s="150"/>
      <c r="C343" s="150"/>
      <c r="D343" s="150"/>
      <c r="E343" s="150"/>
      <c r="F343" s="150"/>
      <c r="G343" s="150"/>
      <c r="H343" s="150"/>
      <c r="I343" s="150"/>
      <c r="J343" s="150"/>
      <c r="K343" s="150"/>
      <c r="L343" s="150"/>
      <c r="M343" s="150"/>
      <c r="N343" s="150"/>
      <c r="O343" s="150"/>
      <c r="P343" s="150"/>
      <c r="Q343" s="150"/>
      <c r="R343" s="150"/>
      <c r="S343" s="150"/>
      <c r="T343" s="150"/>
      <c r="U343" s="150"/>
      <c r="V343" s="150"/>
      <c r="W343" s="150"/>
      <c r="X343" s="150"/>
      <c r="Y343" s="150"/>
      <c r="Z343" s="150"/>
    </row>
    <row r="344" ht="17.25" customHeight="1">
      <c r="A344" s="150"/>
      <c r="B344" s="150"/>
      <c r="C344" s="150"/>
      <c r="D344" s="150"/>
      <c r="E344" s="150"/>
      <c r="F344" s="150"/>
      <c r="G344" s="150"/>
      <c r="H344" s="150"/>
      <c r="I344" s="150"/>
      <c r="J344" s="150"/>
      <c r="K344" s="150"/>
      <c r="L344" s="150"/>
      <c r="M344" s="150"/>
      <c r="N344" s="150"/>
      <c r="O344" s="150"/>
      <c r="P344" s="150"/>
      <c r="Q344" s="150"/>
      <c r="R344" s="150"/>
      <c r="S344" s="150"/>
      <c r="T344" s="150"/>
      <c r="U344" s="150"/>
      <c r="V344" s="150"/>
      <c r="W344" s="150"/>
      <c r="X344" s="150"/>
      <c r="Y344" s="150"/>
      <c r="Z344" s="150"/>
    </row>
    <row r="345" ht="17.25" customHeight="1">
      <c r="A345" s="150"/>
      <c r="B345" s="150"/>
      <c r="C345" s="150"/>
      <c r="D345" s="150"/>
      <c r="E345" s="150"/>
      <c r="F345" s="150"/>
      <c r="G345" s="150"/>
      <c r="H345" s="150"/>
      <c r="I345" s="150"/>
      <c r="J345" s="150"/>
      <c r="K345" s="150"/>
      <c r="L345" s="150"/>
      <c r="M345" s="150"/>
      <c r="N345" s="150"/>
      <c r="O345" s="150"/>
      <c r="P345" s="150"/>
      <c r="Q345" s="150"/>
      <c r="R345" s="150"/>
      <c r="S345" s="150"/>
      <c r="T345" s="150"/>
      <c r="U345" s="150"/>
      <c r="V345" s="150"/>
      <c r="W345" s="150"/>
      <c r="X345" s="150"/>
      <c r="Y345" s="150"/>
      <c r="Z345" s="150"/>
    </row>
    <row r="346" ht="17.25" customHeight="1">
      <c r="A346" s="150"/>
      <c r="B346" s="150"/>
      <c r="C346" s="150"/>
      <c r="D346" s="150"/>
      <c r="E346" s="150"/>
      <c r="F346" s="150"/>
      <c r="G346" s="150"/>
      <c r="H346" s="150"/>
      <c r="I346" s="150"/>
      <c r="J346" s="150"/>
      <c r="K346" s="150"/>
      <c r="L346" s="150"/>
      <c r="M346" s="150"/>
      <c r="N346" s="150"/>
      <c r="O346" s="150"/>
      <c r="P346" s="150"/>
      <c r="Q346" s="150"/>
      <c r="R346" s="150"/>
      <c r="S346" s="150"/>
      <c r="T346" s="150"/>
      <c r="U346" s="150"/>
      <c r="V346" s="150"/>
      <c r="W346" s="150"/>
      <c r="X346" s="150"/>
      <c r="Y346" s="150"/>
      <c r="Z346" s="150"/>
    </row>
    <row r="347" ht="17.25" customHeight="1">
      <c r="A347" s="150"/>
      <c r="B347" s="150"/>
      <c r="C347" s="150"/>
      <c r="D347" s="150"/>
      <c r="E347" s="150"/>
      <c r="F347" s="150"/>
      <c r="G347" s="150"/>
      <c r="H347" s="150"/>
      <c r="I347" s="150"/>
      <c r="J347" s="150"/>
      <c r="K347" s="150"/>
      <c r="L347" s="150"/>
      <c r="M347" s="150"/>
      <c r="N347" s="150"/>
      <c r="O347" s="150"/>
      <c r="P347" s="150"/>
      <c r="Q347" s="150"/>
      <c r="R347" s="150"/>
      <c r="S347" s="150"/>
      <c r="T347" s="150"/>
      <c r="U347" s="150"/>
      <c r="V347" s="150"/>
      <c r="W347" s="150"/>
      <c r="X347" s="150"/>
      <c r="Y347" s="150"/>
      <c r="Z347" s="150"/>
    </row>
    <row r="348" ht="17.25" customHeight="1">
      <c r="A348" s="150"/>
      <c r="B348" s="150"/>
      <c r="C348" s="150"/>
      <c r="D348" s="150"/>
      <c r="E348" s="150"/>
      <c r="F348" s="150"/>
      <c r="G348" s="150"/>
      <c r="H348" s="150"/>
      <c r="I348" s="150"/>
      <c r="J348" s="150"/>
      <c r="K348" s="150"/>
      <c r="L348" s="150"/>
      <c r="M348" s="150"/>
      <c r="N348" s="150"/>
      <c r="O348" s="150"/>
      <c r="P348" s="150"/>
      <c r="Q348" s="150"/>
      <c r="R348" s="150"/>
      <c r="S348" s="150"/>
      <c r="T348" s="150"/>
      <c r="U348" s="150"/>
      <c r="V348" s="150"/>
      <c r="W348" s="150"/>
      <c r="X348" s="150"/>
      <c r="Y348" s="150"/>
      <c r="Z348" s="150"/>
    </row>
    <row r="349" ht="17.25" customHeight="1">
      <c r="A349" s="150"/>
      <c r="B349" s="150"/>
      <c r="C349" s="150"/>
      <c r="D349" s="150"/>
      <c r="E349" s="150"/>
      <c r="F349" s="150"/>
      <c r="G349" s="150"/>
      <c r="H349" s="150"/>
      <c r="I349" s="150"/>
      <c r="J349" s="150"/>
      <c r="K349" s="150"/>
      <c r="L349" s="150"/>
      <c r="M349" s="150"/>
      <c r="N349" s="150"/>
      <c r="O349" s="150"/>
      <c r="P349" s="150"/>
      <c r="Q349" s="150"/>
      <c r="R349" s="150"/>
      <c r="S349" s="150"/>
      <c r="T349" s="150"/>
      <c r="U349" s="150"/>
      <c r="V349" s="150"/>
      <c r="W349" s="150"/>
      <c r="X349" s="150"/>
      <c r="Y349" s="150"/>
      <c r="Z349" s="150"/>
    </row>
    <row r="350" ht="17.25" customHeight="1">
      <c r="A350" s="150"/>
      <c r="B350" s="150"/>
      <c r="C350" s="150"/>
      <c r="D350" s="150"/>
      <c r="E350" s="150"/>
      <c r="F350" s="150"/>
      <c r="G350" s="150"/>
      <c r="H350" s="150"/>
      <c r="I350" s="150"/>
      <c r="J350" s="150"/>
      <c r="K350" s="150"/>
      <c r="L350" s="150"/>
      <c r="M350" s="150"/>
      <c r="N350" s="150"/>
      <c r="O350" s="150"/>
      <c r="P350" s="150"/>
      <c r="Q350" s="150"/>
      <c r="R350" s="150"/>
      <c r="S350" s="150"/>
      <c r="T350" s="150"/>
      <c r="U350" s="150"/>
      <c r="V350" s="150"/>
      <c r="W350" s="150"/>
      <c r="X350" s="150"/>
      <c r="Y350" s="150"/>
      <c r="Z350" s="150"/>
    </row>
    <row r="351" ht="17.25" customHeight="1">
      <c r="A351" s="150"/>
      <c r="B351" s="150"/>
      <c r="C351" s="150"/>
      <c r="D351" s="150"/>
      <c r="E351" s="150"/>
      <c r="F351" s="150"/>
      <c r="G351" s="150"/>
      <c r="H351" s="150"/>
      <c r="I351" s="150"/>
      <c r="J351" s="150"/>
      <c r="K351" s="150"/>
      <c r="L351" s="150"/>
      <c r="M351" s="150"/>
      <c r="N351" s="150"/>
      <c r="O351" s="150"/>
      <c r="P351" s="150"/>
      <c r="Q351" s="150"/>
      <c r="R351" s="150"/>
      <c r="S351" s="150"/>
      <c r="T351" s="150"/>
      <c r="U351" s="150"/>
      <c r="V351" s="150"/>
      <c r="W351" s="150"/>
      <c r="X351" s="150"/>
      <c r="Y351" s="150"/>
      <c r="Z351" s="150"/>
    </row>
    <row r="352" ht="17.25" customHeight="1">
      <c r="A352" s="150"/>
      <c r="B352" s="150"/>
      <c r="C352" s="150"/>
      <c r="D352" s="150"/>
      <c r="E352" s="150"/>
      <c r="F352" s="150"/>
      <c r="G352" s="150"/>
      <c r="H352" s="150"/>
      <c r="I352" s="150"/>
      <c r="J352" s="150"/>
      <c r="K352" s="150"/>
      <c r="L352" s="150"/>
      <c r="M352" s="150"/>
      <c r="N352" s="150"/>
      <c r="O352" s="150"/>
      <c r="P352" s="150"/>
      <c r="Q352" s="150"/>
      <c r="R352" s="150"/>
      <c r="S352" s="150"/>
      <c r="T352" s="150"/>
      <c r="U352" s="150"/>
      <c r="V352" s="150"/>
      <c r="W352" s="150"/>
      <c r="X352" s="150"/>
      <c r="Y352" s="150"/>
      <c r="Z352" s="150"/>
    </row>
    <row r="353" ht="17.25" customHeight="1">
      <c r="A353" s="150"/>
      <c r="B353" s="150"/>
      <c r="C353" s="150"/>
      <c r="D353" s="150"/>
      <c r="E353" s="150"/>
      <c r="F353" s="150"/>
      <c r="G353" s="150"/>
      <c r="H353" s="150"/>
      <c r="I353" s="150"/>
      <c r="J353" s="150"/>
      <c r="K353" s="150"/>
      <c r="L353" s="150"/>
      <c r="M353" s="150"/>
      <c r="N353" s="150"/>
      <c r="O353" s="150"/>
      <c r="P353" s="150"/>
      <c r="Q353" s="150"/>
      <c r="R353" s="150"/>
      <c r="S353" s="150"/>
      <c r="T353" s="150"/>
      <c r="U353" s="150"/>
      <c r="V353" s="150"/>
      <c r="W353" s="150"/>
      <c r="X353" s="150"/>
      <c r="Y353" s="150"/>
      <c r="Z353" s="150"/>
    </row>
    <row r="354" ht="17.25" customHeight="1">
      <c r="A354" s="150"/>
      <c r="B354" s="150"/>
      <c r="C354" s="150"/>
      <c r="D354" s="150"/>
      <c r="E354" s="150"/>
      <c r="F354" s="150"/>
      <c r="G354" s="150"/>
      <c r="H354" s="150"/>
      <c r="I354" s="150"/>
      <c r="J354" s="150"/>
      <c r="K354" s="150"/>
      <c r="L354" s="150"/>
      <c r="M354" s="150"/>
      <c r="N354" s="150"/>
      <c r="O354" s="150"/>
      <c r="P354" s="150"/>
      <c r="Q354" s="150"/>
      <c r="R354" s="150"/>
      <c r="S354" s="150"/>
      <c r="T354" s="150"/>
      <c r="U354" s="150"/>
      <c r="V354" s="150"/>
      <c r="W354" s="150"/>
      <c r="X354" s="150"/>
      <c r="Y354" s="150"/>
      <c r="Z354" s="150"/>
    </row>
    <row r="355" ht="17.25" customHeight="1">
      <c r="A355" s="150"/>
      <c r="B355" s="150"/>
      <c r="C355" s="150"/>
      <c r="D355" s="150"/>
      <c r="E355" s="150"/>
      <c r="F355" s="150"/>
      <c r="G355" s="150"/>
      <c r="H355" s="150"/>
      <c r="I355" s="150"/>
      <c r="J355" s="150"/>
      <c r="K355" s="150"/>
      <c r="L355" s="150"/>
      <c r="M355" s="150"/>
      <c r="N355" s="150"/>
      <c r="O355" s="150"/>
      <c r="P355" s="150"/>
      <c r="Q355" s="150"/>
      <c r="R355" s="150"/>
      <c r="S355" s="150"/>
      <c r="T355" s="150"/>
      <c r="U355" s="150"/>
      <c r="V355" s="150"/>
      <c r="W355" s="150"/>
      <c r="X355" s="150"/>
      <c r="Y355" s="150"/>
      <c r="Z355" s="150"/>
    </row>
    <row r="356" ht="17.25" customHeight="1">
      <c r="A356" s="150"/>
      <c r="B356" s="150"/>
      <c r="C356" s="150"/>
      <c r="D356" s="150"/>
      <c r="E356" s="150"/>
      <c r="F356" s="150"/>
      <c r="G356" s="150"/>
      <c r="H356" s="150"/>
      <c r="I356" s="150"/>
      <c r="J356" s="150"/>
      <c r="K356" s="150"/>
      <c r="L356" s="150"/>
      <c r="M356" s="150"/>
      <c r="N356" s="150"/>
      <c r="O356" s="150"/>
      <c r="P356" s="150"/>
      <c r="Q356" s="150"/>
      <c r="R356" s="150"/>
      <c r="S356" s="150"/>
      <c r="T356" s="150"/>
      <c r="U356" s="150"/>
      <c r="V356" s="150"/>
      <c r="W356" s="150"/>
      <c r="X356" s="150"/>
      <c r="Y356" s="150"/>
      <c r="Z356" s="150"/>
    </row>
    <row r="357" ht="17.25" customHeight="1">
      <c r="A357" s="150"/>
      <c r="B357" s="150"/>
      <c r="C357" s="150"/>
      <c r="D357" s="150"/>
      <c r="E357" s="150"/>
      <c r="F357" s="150"/>
      <c r="G357" s="150"/>
      <c r="H357" s="150"/>
      <c r="I357" s="150"/>
      <c r="J357" s="150"/>
      <c r="K357" s="150"/>
      <c r="L357" s="150"/>
      <c r="M357" s="150"/>
      <c r="N357" s="150"/>
      <c r="O357" s="150"/>
      <c r="P357" s="150"/>
      <c r="Q357" s="150"/>
      <c r="R357" s="150"/>
      <c r="S357" s="150"/>
      <c r="T357" s="150"/>
      <c r="U357" s="150"/>
      <c r="V357" s="150"/>
      <c r="W357" s="150"/>
      <c r="X357" s="150"/>
      <c r="Y357" s="150"/>
      <c r="Z357" s="150"/>
    </row>
    <row r="358" ht="17.25" customHeight="1">
      <c r="A358" s="150"/>
      <c r="B358" s="150"/>
      <c r="C358" s="150"/>
      <c r="D358" s="150"/>
      <c r="E358" s="150"/>
      <c r="F358" s="150"/>
      <c r="G358" s="150"/>
      <c r="H358" s="150"/>
      <c r="I358" s="150"/>
      <c r="J358" s="150"/>
      <c r="K358" s="150"/>
      <c r="L358" s="150"/>
      <c r="M358" s="150"/>
      <c r="N358" s="150"/>
      <c r="O358" s="150"/>
      <c r="P358" s="150"/>
      <c r="Q358" s="150"/>
      <c r="R358" s="150"/>
      <c r="S358" s="150"/>
      <c r="T358" s="150"/>
      <c r="U358" s="150"/>
      <c r="V358" s="150"/>
      <c r="W358" s="150"/>
      <c r="X358" s="150"/>
      <c r="Y358" s="150"/>
      <c r="Z358" s="150"/>
    </row>
    <row r="359" ht="17.25" customHeight="1">
      <c r="A359" s="150"/>
      <c r="B359" s="150"/>
      <c r="C359" s="150"/>
      <c r="D359" s="150"/>
      <c r="E359" s="150"/>
      <c r="F359" s="150"/>
      <c r="G359" s="150"/>
      <c r="H359" s="150"/>
      <c r="I359" s="150"/>
      <c r="J359" s="150"/>
      <c r="K359" s="150"/>
      <c r="L359" s="150"/>
      <c r="M359" s="150"/>
      <c r="N359" s="150"/>
      <c r="O359" s="150"/>
      <c r="P359" s="150"/>
      <c r="Q359" s="150"/>
      <c r="R359" s="150"/>
      <c r="S359" s="150"/>
      <c r="T359" s="150"/>
      <c r="U359" s="150"/>
      <c r="V359" s="150"/>
      <c r="W359" s="150"/>
      <c r="X359" s="150"/>
      <c r="Y359" s="150"/>
      <c r="Z359" s="150"/>
    </row>
    <row r="360" ht="17.25" customHeight="1">
      <c r="A360" s="150"/>
      <c r="B360" s="150"/>
      <c r="C360" s="150"/>
      <c r="D360" s="150"/>
      <c r="E360" s="150"/>
      <c r="F360" s="150"/>
      <c r="G360" s="150"/>
      <c r="H360" s="150"/>
      <c r="I360" s="150"/>
      <c r="J360" s="150"/>
      <c r="K360" s="150"/>
      <c r="L360" s="150"/>
      <c r="M360" s="150"/>
      <c r="N360" s="150"/>
      <c r="O360" s="150"/>
      <c r="P360" s="150"/>
      <c r="Q360" s="150"/>
      <c r="R360" s="150"/>
      <c r="S360" s="150"/>
      <c r="T360" s="150"/>
      <c r="U360" s="150"/>
      <c r="V360" s="150"/>
      <c r="W360" s="150"/>
      <c r="X360" s="150"/>
      <c r="Y360" s="150"/>
      <c r="Z360" s="150"/>
    </row>
    <row r="361" ht="17.25" customHeight="1">
      <c r="A361" s="150"/>
      <c r="B361" s="150"/>
      <c r="C361" s="150"/>
      <c r="D361" s="150"/>
      <c r="E361" s="150"/>
      <c r="F361" s="150"/>
      <c r="G361" s="150"/>
      <c r="H361" s="150"/>
      <c r="I361" s="150"/>
      <c r="J361" s="150"/>
      <c r="K361" s="150"/>
      <c r="L361" s="150"/>
      <c r="M361" s="150"/>
      <c r="N361" s="150"/>
      <c r="O361" s="150"/>
      <c r="P361" s="150"/>
      <c r="Q361" s="150"/>
      <c r="R361" s="150"/>
      <c r="S361" s="150"/>
      <c r="T361" s="150"/>
      <c r="U361" s="150"/>
      <c r="V361" s="150"/>
      <c r="W361" s="150"/>
      <c r="X361" s="150"/>
      <c r="Y361" s="150"/>
      <c r="Z361" s="150"/>
    </row>
    <row r="362" ht="17.25" customHeight="1">
      <c r="A362" s="150"/>
      <c r="B362" s="150"/>
      <c r="C362" s="150"/>
      <c r="D362" s="150"/>
      <c r="E362" s="150"/>
      <c r="F362" s="150"/>
      <c r="G362" s="150"/>
      <c r="H362" s="150"/>
      <c r="I362" s="150"/>
      <c r="J362" s="150"/>
      <c r="K362" s="150"/>
      <c r="L362" s="150"/>
      <c r="M362" s="150"/>
      <c r="N362" s="150"/>
      <c r="O362" s="150"/>
      <c r="P362" s="150"/>
      <c r="Q362" s="150"/>
      <c r="R362" s="150"/>
      <c r="S362" s="150"/>
      <c r="T362" s="150"/>
      <c r="U362" s="150"/>
      <c r="V362" s="150"/>
      <c r="W362" s="150"/>
      <c r="X362" s="150"/>
      <c r="Y362" s="150"/>
      <c r="Z362" s="150"/>
    </row>
    <row r="363" ht="17.25" customHeight="1">
      <c r="A363" s="150"/>
      <c r="B363" s="150"/>
      <c r="C363" s="150"/>
      <c r="D363" s="150"/>
      <c r="E363" s="150"/>
      <c r="F363" s="150"/>
      <c r="G363" s="150"/>
      <c r="H363" s="150"/>
      <c r="I363" s="150"/>
      <c r="J363" s="150"/>
      <c r="K363" s="150"/>
      <c r="L363" s="150"/>
      <c r="M363" s="150"/>
      <c r="N363" s="150"/>
      <c r="O363" s="150"/>
      <c r="P363" s="150"/>
      <c r="Q363" s="150"/>
      <c r="R363" s="150"/>
      <c r="S363" s="150"/>
      <c r="T363" s="150"/>
      <c r="U363" s="150"/>
      <c r="V363" s="150"/>
      <c r="W363" s="150"/>
      <c r="X363" s="150"/>
      <c r="Y363" s="150"/>
      <c r="Z363" s="150"/>
    </row>
    <row r="364" ht="17.25" customHeight="1">
      <c r="A364" s="150"/>
      <c r="B364" s="150"/>
      <c r="C364" s="150"/>
      <c r="D364" s="150"/>
      <c r="E364" s="150"/>
      <c r="F364" s="150"/>
      <c r="G364" s="150"/>
      <c r="H364" s="150"/>
      <c r="I364" s="150"/>
      <c r="J364" s="150"/>
      <c r="K364" s="150"/>
      <c r="L364" s="150"/>
      <c r="M364" s="150"/>
      <c r="N364" s="150"/>
      <c r="O364" s="150"/>
      <c r="P364" s="150"/>
      <c r="Q364" s="150"/>
      <c r="R364" s="150"/>
      <c r="S364" s="150"/>
      <c r="T364" s="150"/>
      <c r="U364" s="150"/>
      <c r="V364" s="150"/>
      <c r="W364" s="150"/>
      <c r="X364" s="150"/>
      <c r="Y364" s="150"/>
      <c r="Z364" s="150"/>
    </row>
    <row r="365" ht="17.25" customHeight="1">
      <c r="A365" s="150"/>
      <c r="B365" s="150"/>
      <c r="C365" s="150"/>
      <c r="D365" s="150"/>
      <c r="E365" s="150"/>
      <c r="F365" s="150"/>
      <c r="G365" s="150"/>
      <c r="H365" s="150"/>
      <c r="I365" s="150"/>
      <c r="J365" s="150"/>
      <c r="K365" s="150"/>
      <c r="L365" s="150"/>
      <c r="M365" s="150"/>
      <c r="N365" s="150"/>
      <c r="O365" s="150"/>
      <c r="P365" s="150"/>
      <c r="Q365" s="150"/>
      <c r="R365" s="150"/>
      <c r="S365" s="150"/>
      <c r="T365" s="150"/>
      <c r="U365" s="150"/>
      <c r="V365" s="150"/>
      <c r="W365" s="150"/>
      <c r="X365" s="150"/>
      <c r="Y365" s="150"/>
      <c r="Z365" s="150"/>
    </row>
    <row r="366" ht="17.25" customHeight="1">
      <c r="A366" s="150"/>
      <c r="B366" s="150"/>
      <c r="C366" s="150"/>
      <c r="D366" s="150"/>
      <c r="E366" s="150"/>
      <c r="F366" s="150"/>
      <c r="G366" s="150"/>
      <c r="H366" s="150"/>
      <c r="I366" s="150"/>
      <c r="J366" s="150"/>
      <c r="K366" s="150"/>
      <c r="L366" s="150"/>
      <c r="M366" s="150"/>
      <c r="N366" s="150"/>
      <c r="O366" s="150"/>
      <c r="P366" s="150"/>
      <c r="Q366" s="150"/>
      <c r="R366" s="150"/>
      <c r="S366" s="150"/>
      <c r="T366" s="150"/>
      <c r="U366" s="150"/>
      <c r="V366" s="150"/>
      <c r="W366" s="150"/>
      <c r="X366" s="150"/>
      <c r="Y366" s="150"/>
      <c r="Z366" s="150"/>
    </row>
    <row r="367" ht="17.25" customHeight="1">
      <c r="A367" s="150"/>
      <c r="B367" s="150"/>
      <c r="C367" s="150"/>
      <c r="D367" s="150"/>
      <c r="E367" s="150"/>
      <c r="F367" s="150"/>
      <c r="G367" s="150"/>
      <c r="H367" s="150"/>
      <c r="I367" s="150"/>
      <c r="J367" s="150"/>
      <c r="K367" s="150"/>
      <c r="L367" s="150"/>
      <c r="M367" s="150"/>
      <c r="N367" s="150"/>
      <c r="O367" s="150"/>
      <c r="P367" s="150"/>
      <c r="Q367" s="150"/>
      <c r="R367" s="150"/>
      <c r="S367" s="150"/>
      <c r="T367" s="150"/>
      <c r="U367" s="150"/>
      <c r="V367" s="150"/>
      <c r="W367" s="150"/>
      <c r="X367" s="150"/>
      <c r="Y367" s="150"/>
      <c r="Z367" s="150"/>
    </row>
    <row r="368" ht="17.25" customHeight="1">
      <c r="A368" s="150"/>
      <c r="B368" s="150"/>
      <c r="C368" s="150"/>
      <c r="D368" s="150"/>
      <c r="E368" s="150"/>
      <c r="F368" s="150"/>
      <c r="G368" s="150"/>
      <c r="H368" s="150"/>
      <c r="I368" s="150"/>
      <c r="J368" s="150"/>
      <c r="K368" s="150"/>
      <c r="L368" s="150"/>
      <c r="M368" s="150"/>
      <c r="N368" s="150"/>
      <c r="O368" s="150"/>
      <c r="P368" s="150"/>
      <c r="Q368" s="150"/>
      <c r="R368" s="150"/>
      <c r="S368" s="150"/>
      <c r="T368" s="150"/>
      <c r="U368" s="150"/>
      <c r="V368" s="150"/>
      <c r="W368" s="150"/>
      <c r="X368" s="150"/>
      <c r="Y368" s="150"/>
      <c r="Z368" s="150"/>
    </row>
    <row r="369" ht="17.25" customHeight="1">
      <c r="A369" s="150"/>
      <c r="B369" s="150"/>
      <c r="C369" s="150"/>
      <c r="D369" s="150"/>
      <c r="E369" s="150"/>
      <c r="F369" s="150"/>
      <c r="G369" s="150"/>
      <c r="H369" s="150"/>
      <c r="I369" s="150"/>
      <c r="J369" s="150"/>
      <c r="K369" s="150"/>
      <c r="L369" s="150"/>
      <c r="M369" s="150"/>
      <c r="N369" s="150"/>
      <c r="O369" s="150"/>
      <c r="P369" s="150"/>
      <c r="Q369" s="150"/>
      <c r="R369" s="150"/>
      <c r="S369" s="150"/>
      <c r="T369" s="150"/>
      <c r="U369" s="150"/>
      <c r="V369" s="150"/>
      <c r="W369" s="150"/>
      <c r="X369" s="150"/>
      <c r="Y369" s="150"/>
      <c r="Z369" s="150"/>
    </row>
    <row r="370" ht="17.25" customHeight="1">
      <c r="A370" s="150"/>
      <c r="B370" s="150"/>
      <c r="C370" s="150"/>
      <c r="D370" s="150"/>
      <c r="E370" s="150"/>
      <c r="F370" s="150"/>
      <c r="G370" s="150"/>
      <c r="H370" s="150"/>
      <c r="I370" s="150"/>
      <c r="J370" s="150"/>
      <c r="K370" s="150"/>
      <c r="L370" s="150"/>
      <c r="M370" s="150"/>
      <c r="N370" s="150"/>
      <c r="O370" s="150"/>
      <c r="P370" s="150"/>
      <c r="Q370" s="150"/>
      <c r="R370" s="150"/>
      <c r="S370" s="150"/>
      <c r="T370" s="150"/>
      <c r="U370" s="150"/>
      <c r="V370" s="150"/>
      <c r="W370" s="150"/>
      <c r="X370" s="150"/>
      <c r="Y370" s="150"/>
      <c r="Z370" s="150"/>
    </row>
    <row r="371" ht="17.25" customHeight="1">
      <c r="A371" s="150"/>
      <c r="B371" s="150"/>
      <c r="C371" s="150"/>
      <c r="D371" s="150"/>
      <c r="E371" s="150"/>
      <c r="F371" s="150"/>
      <c r="G371" s="150"/>
      <c r="H371" s="150"/>
      <c r="I371" s="150"/>
      <c r="J371" s="150"/>
      <c r="K371" s="150"/>
      <c r="L371" s="150"/>
      <c r="M371" s="150"/>
      <c r="N371" s="150"/>
      <c r="O371" s="150"/>
      <c r="P371" s="150"/>
      <c r="Q371" s="150"/>
      <c r="R371" s="150"/>
      <c r="S371" s="150"/>
      <c r="T371" s="150"/>
      <c r="U371" s="150"/>
      <c r="V371" s="150"/>
      <c r="W371" s="150"/>
      <c r="X371" s="150"/>
      <c r="Y371" s="150"/>
      <c r="Z371" s="150"/>
    </row>
    <row r="372" ht="17.25" customHeight="1">
      <c r="A372" s="150"/>
      <c r="B372" s="150"/>
      <c r="C372" s="150"/>
      <c r="D372" s="150"/>
      <c r="E372" s="150"/>
      <c r="F372" s="150"/>
      <c r="G372" s="150"/>
      <c r="H372" s="150"/>
      <c r="I372" s="150"/>
      <c r="J372" s="150"/>
      <c r="K372" s="150"/>
      <c r="L372" s="150"/>
      <c r="M372" s="150"/>
      <c r="N372" s="150"/>
      <c r="O372" s="150"/>
      <c r="P372" s="150"/>
      <c r="Q372" s="150"/>
      <c r="R372" s="150"/>
      <c r="S372" s="150"/>
      <c r="T372" s="150"/>
      <c r="U372" s="150"/>
      <c r="V372" s="150"/>
      <c r="W372" s="150"/>
      <c r="X372" s="150"/>
      <c r="Y372" s="150"/>
      <c r="Z372" s="150"/>
    </row>
    <row r="373" ht="17.25" customHeight="1">
      <c r="A373" s="150"/>
      <c r="B373" s="150"/>
      <c r="C373" s="150"/>
      <c r="D373" s="150"/>
      <c r="E373" s="150"/>
      <c r="F373" s="150"/>
      <c r="G373" s="150"/>
      <c r="H373" s="150"/>
      <c r="I373" s="150"/>
      <c r="J373" s="150"/>
      <c r="K373" s="150"/>
      <c r="L373" s="150"/>
      <c r="M373" s="150"/>
      <c r="N373" s="150"/>
      <c r="O373" s="150"/>
      <c r="P373" s="150"/>
      <c r="Q373" s="150"/>
      <c r="R373" s="150"/>
      <c r="S373" s="150"/>
      <c r="T373" s="150"/>
      <c r="U373" s="150"/>
      <c r="V373" s="150"/>
      <c r="W373" s="150"/>
      <c r="X373" s="150"/>
      <c r="Y373" s="150"/>
      <c r="Z373" s="150"/>
    </row>
    <row r="374" ht="17.25" customHeight="1">
      <c r="A374" s="150"/>
      <c r="B374" s="150"/>
      <c r="C374" s="150"/>
      <c r="D374" s="150"/>
      <c r="E374" s="150"/>
      <c r="F374" s="150"/>
      <c r="G374" s="150"/>
      <c r="H374" s="150"/>
      <c r="I374" s="150"/>
      <c r="J374" s="150"/>
      <c r="K374" s="150"/>
      <c r="L374" s="150"/>
      <c r="M374" s="150"/>
      <c r="N374" s="150"/>
      <c r="O374" s="150"/>
      <c r="P374" s="150"/>
      <c r="Q374" s="150"/>
      <c r="R374" s="150"/>
      <c r="S374" s="150"/>
      <c r="T374" s="150"/>
      <c r="U374" s="150"/>
      <c r="V374" s="150"/>
      <c r="W374" s="150"/>
      <c r="X374" s="150"/>
      <c r="Y374" s="150"/>
      <c r="Z374" s="150"/>
    </row>
    <row r="375" ht="17.25" customHeight="1">
      <c r="A375" s="150"/>
      <c r="B375" s="150"/>
      <c r="C375" s="150"/>
      <c r="D375" s="150"/>
      <c r="E375" s="150"/>
      <c r="F375" s="150"/>
      <c r="G375" s="150"/>
      <c r="H375" s="150"/>
      <c r="I375" s="150"/>
      <c r="J375" s="150"/>
      <c r="K375" s="150"/>
      <c r="L375" s="150"/>
      <c r="M375" s="150"/>
      <c r="N375" s="150"/>
      <c r="O375" s="150"/>
      <c r="P375" s="150"/>
      <c r="Q375" s="150"/>
      <c r="R375" s="150"/>
      <c r="S375" s="150"/>
      <c r="T375" s="150"/>
      <c r="U375" s="150"/>
      <c r="V375" s="150"/>
      <c r="W375" s="150"/>
      <c r="X375" s="150"/>
      <c r="Y375" s="150"/>
      <c r="Z375" s="150"/>
    </row>
    <row r="376" ht="17.25" customHeight="1">
      <c r="A376" s="150"/>
      <c r="B376" s="150"/>
      <c r="C376" s="150"/>
      <c r="D376" s="150"/>
      <c r="E376" s="150"/>
      <c r="F376" s="150"/>
      <c r="G376" s="150"/>
      <c r="H376" s="150"/>
      <c r="I376" s="150"/>
      <c r="J376" s="150"/>
      <c r="K376" s="150"/>
      <c r="L376" s="150"/>
      <c r="M376" s="150"/>
      <c r="N376" s="150"/>
      <c r="O376" s="150"/>
      <c r="P376" s="150"/>
      <c r="Q376" s="150"/>
      <c r="R376" s="150"/>
      <c r="S376" s="150"/>
      <c r="T376" s="150"/>
      <c r="U376" s="150"/>
      <c r="V376" s="150"/>
      <c r="W376" s="150"/>
      <c r="X376" s="150"/>
      <c r="Y376" s="150"/>
      <c r="Z376" s="150"/>
    </row>
    <row r="377" ht="17.25" customHeight="1">
      <c r="A377" s="150"/>
      <c r="B377" s="150"/>
      <c r="C377" s="150"/>
      <c r="D377" s="150"/>
      <c r="E377" s="150"/>
      <c r="F377" s="150"/>
      <c r="G377" s="150"/>
      <c r="H377" s="150"/>
      <c r="I377" s="150"/>
      <c r="J377" s="150"/>
      <c r="K377" s="150"/>
      <c r="L377" s="150"/>
      <c r="M377" s="150"/>
      <c r="N377" s="150"/>
      <c r="O377" s="150"/>
      <c r="P377" s="150"/>
      <c r="Q377" s="150"/>
      <c r="R377" s="150"/>
      <c r="S377" s="150"/>
      <c r="T377" s="150"/>
      <c r="U377" s="150"/>
      <c r="V377" s="150"/>
      <c r="W377" s="150"/>
      <c r="X377" s="150"/>
      <c r="Y377" s="150"/>
      <c r="Z377" s="150"/>
    </row>
    <row r="378" ht="17.25" customHeight="1">
      <c r="A378" s="150"/>
      <c r="B378" s="150"/>
      <c r="C378" s="150"/>
      <c r="D378" s="150"/>
      <c r="E378" s="150"/>
      <c r="F378" s="150"/>
      <c r="G378" s="150"/>
      <c r="H378" s="150"/>
      <c r="I378" s="150"/>
      <c r="J378" s="150"/>
      <c r="K378" s="150"/>
      <c r="L378" s="150"/>
      <c r="M378" s="150"/>
      <c r="N378" s="150"/>
      <c r="O378" s="150"/>
      <c r="P378" s="150"/>
      <c r="Q378" s="150"/>
      <c r="R378" s="150"/>
      <c r="S378" s="150"/>
      <c r="T378" s="150"/>
      <c r="U378" s="150"/>
      <c r="V378" s="150"/>
      <c r="W378" s="150"/>
      <c r="X378" s="150"/>
      <c r="Y378" s="150"/>
      <c r="Z378" s="150"/>
    </row>
    <row r="379" ht="17.25" customHeight="1">
      <c r="A379" s="150"/>
      <c r="B379" s="150"/>
      <c r="C379" s="150"/>
      <c r="D379" s="150"/>
      <c r="E379" s="150"/>
      <c r="F379" s="150"/>
      <c r="G379" s="150"/>
      <c r="H379" s="150"/>
      <c r="I379" s="150"/>
      <c r="J379" s="150"/>
      <c r="K379" s="150"/>
      <c r="L379" s="150"/>
      <c r="M379" s="150"/>
      <c r="N379" s="150"/>
      <c r="O379" s="150"/>
      <c r="P379" s="150"/>
      <c r="Q379" s="150"/>
      <c r="R379" s="150"/>
      <c r="S379" s="150"/>
      <c r="T379" s="150"/>
      <c r="U379" s="150"/>
      <c r="V379" s="150"/>
      <c r="W379" s="150"/>
      <c r="X379" s="150"/>
      <c r="Y379" s="150"/>
      <c r="Z379" s="150"/>
    </row>
    <row r="380" ht="17.25" customHeight="1">
      <c r="A380" s="150"/>
      <c r="B380" s="150"/>
      <c r="C380" s="150"/>
      <c r="D380" s="150"/>
      <c r="E380" s="150"/>
      <c r="F380" s="150"/>
      <c r="G380" s="150"/>
      <c r="H380" s="150"/>
      <c r="I380" s="150"/>
      <c r="J380" s="150"/>
      <c r="K380" s="150"/>
      <c r="L380" s="150"/>
      <c r="M380" s="150"/>
      <c r="N380" s="150"/>
      <c r="O380" s="150"/>
      <c r="P380" s="150"/>
      <c r="Q380" s="150"/>
      <c r="R380" s="150"/>
      <c r="S380" s="150"/>
      <c r="T380" s="150"/>
      <c r="U380" s="150"/>
      <c r="V380" s="150"/>
      <c r="W380" s="150"/>
      <c r="X380" s="150"/>
      <c r="Y380" s="150"/>
      <c r="Z380" s="150"/>
    </row>
    <row r="381" ht="17.25" customHeight="1">
      <c r="A381" s="150"/>
      <c r="B381" s="150"/>
      <c r="C381" s="150"/>
      <c r="D381" s="150"/>
      <c r="E381" s="150"/>
      <c r="F381" s="150"/>
      <c r="G381" s="150"/>
      <c r="H381" s="150"/>
      <c r="I381" s="150"/>
      <c r="J381" s="150"/>
      <c r="K381" s="150"/>
      <c r="L381" s="150"/>
      <c r="M381" s="150"/>
      <c r="N381" s="150"/>
      <c r="O381" s="150"/>
      <c r="P381" s="150"/>
      <c r="Q381" s="150"/>
      <c r="R381" s="150"/>
      <c r="S381" s="150"/>
      <c r="T381" s="150"/>
      <c r="U381" s="150"/>
      <c r="V381" s="150"/>
      <c r="W381" s="150"/>
      <c r="X381" s="150"/>
      <c r="Y381" s="150"/>
      <c r="Z381" s="150"/>
    </row>
    <row r="382" ht="17.25" customHeight="1">
      <c r="A382" s="150"/>
      <c r="B382" s="150"/>
      <c r="C382" s="150"/>
      <c r="D382" s="150"/>
      <c r="E382" s="150"/>
      <c r="F382" s="150"/>
      <c r="G382" s="150"/>
      <c r="H382" s="150"/>
      <c r="I382" s="150"/>
      <c r="J382" s="150"/>
      <c r="K382" s="150"/>
      <c r="L382" s="150"/>
      <c r="M382" s="150"/>
      <c r="N382" s="150"/>
      <c r="O382" s="150"/>
      <c r="P382" s="150"/>
      <c r="Q382" s="150"/>
      <c r="R382" s="150"/>
      <c r="S382" s="150"/>
      <c r="T382" s="150"/>
      <c r="U382" s="150"/>
      <c r="V382" s="150"/>
      <c r="W382" s="150"/>
      <c r="X382" s="150"/>
      <c r="Y382" s="150"/>
      <c r="Z382" s="150"/>
    </row>
    <row r="383" ht="17.25" customHeight="1">
      <c r="A383" s="150"/>
      <c r="B383" s="150"/>
      <c r="C383" s="150"/>
      <c r="D383" s="150"/>
      <c r="E383" s="150"/>
      <c r="F383" s="150"/>
      <c r="G383" s="150"/>
      <c r="H383" s="150"/>
      <c r="I383" s="150"/>
      <c r="J383" s="150"/>
      <c r="K383" s="150"/>
      <c r="L383" s="150"/>
      <c r="M383" s="150"/>
      <c r="N383" s="150"/>
      <c r="O383" s="150"/>
      <c r="P383" s="150"/>
      <c r="Q383" s="150"/>
      <c r="R383" s="150"/>
      <c r="S383" s="150"/>
      <c r="T383" s="150"/>
      <c r="U383" s="150"/>
      <c r="V383" s="150"/>
      <c r="W383" s="150"/>
      <c r="X383" s="150"/>
      <c r="Y383" s="150"/>
      <c r="Z383" s="150"/>
    </row>
    <row r="384" ht="17.25" customHeight="1">
      <c r="A384" s="150"/>
      <c r="B384" s="150"/>
      <c r="C384" s="150"/>
      <c r="D384" s="150"/>
      <c r="E384" s="150"/>
      <c r="F384" s="150"/>
      <c r="G384" s="150"/>
      <c r="H384" s="150"/>
      <c r="I384" s="150"/>
      <c r="J384" s="150"/>
      <c r="K384" s="150"/>
      <c r="L384" s="150"/>
      <c r="M384" s="150"/>
      <c r="N384" s="150"/>
      <c r="O384" s="150"/>
      <c r="P384" s="150"/>
      <c r="Q384" s="150"/>
      <c r="R384" s="150"/>
      <c r="S384" s="150"/>
      <c r="T384" s="150"/>
      <c r="U384" s="150"/>
      <c r="V384" s="150"/>
      <c r="W384" s="150"/>
      <c r="X384" s="150"/>
      <c r="Y384" s="150"/>
      <c r="Z384" s="150"/>
    </row>
    <row r="385" ht="17.25" customHeight="1">
      <c r="A385" s="150"/>
      <c r="B385" s="150"/>
      <c r="C385" s="150"/>
      <c r="D385" s="150"/>
      <c r="E385" s="150"/>
      <c r="F385" s="150"/>
      <c r="G385" s="150"/>
      <c r="H385" s="150"/>
      <c r="I385" s="150"/>
      <c r="J385" s="150"/>
      <c r="K385" s="150"/>
      <c r="L385" s="150"/>
      <c r="M385" s="150"/>
      <c r="N385" s="150"/>
      <c r="O385" s="150"/>
      <c r="P385" s="150"/>
      <c r="Q385" s="150"/>
      <c r="R385" s="150"/>
      <c r="S385" s="150"/>
      <c r="T385" s="150"/>
      <c r="U385" s="150"/>
      <c r="V385" s="150"/>
      <c r="W385" s="150"/>
      <c r="X385" s="150"/>
      <c r="Y385" s="150"/>
      <c r="Z385" s="150"/>
    </row>
    <row r="386" ht="17.25" customHeight="1">
      <c r="A386" s="150"/>
      <c r="B386" s="150"/>
      <c r="C386" s="150"/>
      <c r="D386" s="150"/>
      <c r="E386" s="150"/>
      <c r="F386" s="150"/>
      <c r="G386" s="150"/>
      <c r="H386" s="150"/>
      <c r="I386" s="150"/>
      <c r="J386" s="150"/>
      <c r="K386" s="150"/>
      <c r="L386" s="150"/>
      <c r="M386" s="150"/>
      <c r="N386" s="150"/>
      <c r="O386" s="150"/>
      <c r="P386" s="150"/>
      <c r="Q386" s="150"/>
      <c r="R386" s="150"/>
      <c r="S386" s="150"/>
      <c r="T386" s="150"/>
      <c r="U386" s="150"/>
      <c r="V386" s="150"/>
      <c r="W386" s="150"/>
      <c r="X386" s="150"/>
      <c r="Y386" s="150"/>
      <c r="Z386" s="150"/>
    </row>
    <row r="387" ht="17.25" customHeight="1">
      <c r="A387" s="150"/>
      <c r="B387" s="150"/>
      <c r="C387" s="150"/>
      <c r="D387" s="150"/>
      <c r="E387" s="150"/>
      <c r="F387" s="150"/>
      <c r="G387" s="150"/>
      <c r="H387" s="150"/>
      <c r="I387" s="150"/>
      <c r="J387" s="150"/>
      <c r="K387" s="150"/>
      <c r="L387" s="150"/>
      <c r="M387" s="150"/>
      <c r="N387" s="150"/>
      <c r="O387" s="150"/>
      <c r="P387" s="150"/>
      <c r="Q387" s="150"/>
      <c r="R387" s="150"/>
      <c r="S387" s="150"/>
      <c r="T387" s="150"/>
      <c r="U387" s="150"/>
      <c r="V387" s="150"/>
      <c r="W387" s="150"/>
      <c r="X387" s="150"/>
      <c r="Y387" s="150"/>
      <c r="Z387" s="150"/>
    </row>
    <row r="388" ht="17.25" customHeight="1">
      <c r="A388" s="150"/>
      <c r="B388" s="150"/>
      <c r="C388" s="150"/>
      <c r="D388" s="150"/>
      <c r="E388" s="150"/>
      <c r="F388" s="150"/>
      <c r="G388" s="150"/>
      <c r="H388" s="150"/>
      <c r="I388" s="150"/>
      <c r="J388" s="150"/>
      <c r="K388" s="150"/>
      <c r="L388" s="150"/>
      <c r="M388" s="150"/>
      <c r="N388" s="150"/>
      <c r="O388" s="150"/>
      <c r="P388" s="150"/>
      <c r="Q388" s="150"/>
      <c r="R388" s="150"/>
      <c r="S388" s="150"/>
      <c r="T388" s="150"/>
      <c r="U388" s="150"/>
      <c r="V388" s="150"/>
      <c r="W388" s="150"/>
      <c r="X388" s="150"/>
      <c r="Y388" s="150"/>
      <c r="Z388" s="150"/>
    </row>
    <row r="389" ht="17.25" customHeight="1">
      <c r="A389" s="150"/>
      <c r="B389" s="150"/>
      <c r="C389" s="150"/>
      <c r="D389" s="150"/>
      <c r="E389" s="150"/>
      <c r="F389" s="150"/>
      <c r="G389" s="150"/>
      <c r="H389" s="150"/>
      <c r="I389" s="150"/>
      <c r="J389" s="150"/>
      <c r="K389" s="150"/>
      <c r="L389" s="150"/>
      <c r="M389" s="150"/>
      <c r="N389" s="150"/>
      <c r="O389" s="150"/>
      <c r="P389" s="150"/>
      <c r="Q389" s="150"/>
      <c r="R389" s="150"/>
      <c r="S389" s="150"/>
      <c r="T389" s="150"/>
      <c r="U389" s="150"/>
      <c r="V389" s="150"/>
      <c r="W389" s="150"/>
      <c r="X389" s="150"/>
      <c r="Y389" s="150"/>
      <c r="Z389" s="150"/>
    </row>
    <row r="390" ht="17.25" customHeight="1">
      <c r="A390" s="150"/>
      <c r="B390" s="150"/>
      <c r="C390" s="150"/>
      <c r="D390" s="150"/>
      <c r="E390" s="150"/>
      <c r="F390" s="150"/>
      <c r="G390" s="150"/>
      <c r="H390" s="150"/>
      <c r="I390" s="150"/>
      <c r="J390" s="150"/>
      <c r="K390" s="150"/>
      <c r="L390" s="150"/>
      <c r="M390" s="150"/>
      <c r="N390" s="150"/>
      <c r="O390" s="150"/>
      <c r="P390" s="150"/>
      <c r="Q390" s="150"/>
      <c r="R390" s="150"/>
      <c r="S390" s="150"/>
      <c r="T390" s="150"/>
      <c r="U390" s="150"/>
      <c r="V390" s="150"/>
      <c r="W390" s="150"/>
      <c r="X390" s="150"/>
      <c r="Y390" s="150"/>
      <c r="Z390" s="150"/>
    </row>
    <row r="391" ht="17.25" customHeight="1">
      <c r="A391" s="150"/>
      <c r="B391" s="150"/>
      <c r="C391" s="150"/>
      <c r="D391" s="150"/>
      <c r="E391" s="150"/>
      <c r="F391" s="150"/>
      <c r="G391" s="150"/>
      <c r="H391" s="150"/>
      <c r="I391" s="150"/>
      <c r="J391" s="150"/>
      <c r="K391" s="150"/>
      <c r="L391" s="150"/>
      <c r="M391" s="150"/>
      <c r="N391" s="150"/>
      <c r="O391" s="150"/>
      <c r="P391" s="150"/>
      <c r="Q391" s="150"/>
      <c r="R391" s="150"/>
      <c r="S391" s="150"/>
      <c r="T391" s="150"/>
      <c r="U391" s="150"/>
      <c r="V391" s="150"/>
      <c r="W391" s="150"/>
      <c r="X391" s="150"/>
      <c r="Y391" s="150"/>
      <c r="Z391" s="150"/>
    </row>
    <row r="392" ht="17.25" customHeight="1">
      <c r="A392" s="150"/>
      <c r="B392" s="150"/>
      <c r="C392" s="150"/>
      <c r="D392" s="150"/>
      <c r="E392" s="150"/>
      <c r="F392" s="150"/>
      <c r="G392" s="150"/>
      <c r="H392" s="150"/>
      <c r="I392" s="150"/>
      <c r="J392" s="150"/>
      <c r="K392" s="150"/>
      <c r="L392" s="150"/>
      <c r="M392" s="150"/>
      <c r="N392" s="150"/>
      <c r="O392" s="150"/>
      <c r="P392" s="150"/>
      <c r="Q392" s="150"/>
      <c r="R392" s="150"/>
      <c r="S392" s="150"/>
      <c r="T392" s="150"/>
      <c r="U392" s="150"/>
      <c r="V392" s="150"/>
      <c r="W392" s="150"/>
      <c r="X392" s="150"/>
      <c r="Y392" s="150"/>
      <c r="Z392" s="150"/>
    </row>
    <row r="393" ht="17.25" customHeight="1">
      <c r="A393" s="150"/>
      <c r="B393" s="150"/>
      <c r="C393" s="150"/>
      <c r="D393" s="150"/>
      <c r="E393" s="150"/>
      <c r="F393" s="150"/>
      <c r="G393" s="150"/>
      <c r="H393" s="150"/>
      <c r="I393" s="150"/>
      <c r="J393" s="150"/>
      <c r="K393" s="150"/>
      <c r="L393" s="150"/>
      <c r="M393" s="150"/>
      <c r="N393" s="150"/>
      <c r="O393" s="150"/>
      <c r="P393" s="150"/>
      <c r="Q393" s="150"/>
      <c r="R393" s="150"/>
      <c r="S393" s="150"/>
      <c r="T393" s="150"/>
      <c r="U393" s="150"/>
      <c r="V393" s="150"/>
      <c r="W393" s="150"/>
      <c r="X393" s="150"/>
      <c r="Y393" s="150"/>
      <c r="Z393" s="150"/>
    </row>
    <row r="394" ht="17.25" customHeight="1">
      <c r="A394" s="150"/>
      <c r="B394" s="150"/>
      <c r="C394" s="150"/>
      <c r="D394" s="150"/>
      <c r="E394" s="150"/>
      <c r="F394" s="150"/>
      <c r="G394" s="150"/>
      <c r="H394" s="150"/>
      <c r="I394" s="150"/>
      <c r="J394" s="150"/>
      <c r="K394" s="150"/>
      <c r="L394" s="150"/>
      <c r="M394" s="150"/>
      <c r="N394" s="150"/>
      <c r="O394" s="150"/>
      <c r="P394" s="150"/>
      <c r="Q394" s="150"/>
      <c r="R394" s="150"/>
      <c r="S394" s="150"/>
      <c r="T394" s="150"/>
      <c r="U394" s="150"/>
      <c r="V394" s="150"/>
      <c r="W394" s="150"/>
      <c r="X394" s="150"/>
      <c r="Y394" s="150"/>
      <c r="Z394" s="150"/>
    </row>
    <row r="395" ht="17.25" customHeight="1">
      <c r="A395" s="150"/>
      <c r="B395" s="150"/>
      <c r="C395" s="150"/>
      <c r="D395" s="150"/>
      <c r="E395" s="150"/>
      <c r="F395" s="150"/>
      <c r="G395" s="150"/>
      <c r="H395" s="150"/>
      <c r="I395" s="150"/>
      <c r="J395" s="150"/>
      <c r="K395" s="150"/>
      <c r="L395" s="150"/>
      <c r="M395" s="150"/>
      <c r="N395" s="150"/>
      <c r="O395" s="150"/>
      <c r="P395" s="150"/>
      <c r="Q395" s="150"/>
      <c r="R395" s="150"/>
      <c r="S395" s="150"/>
      <c r="T395" s="150"/>
      <c r="U395" s="150"/>
      <c r="V395" s="150"/>
      <c r="W395" s="150"/>
      <c r="X395" s="150"/>
      <c r="Y395" s="150"/>
      <c r="Z395" s="150"/>
    </row>
    <row r="396" ht="17.25" customHeight="1">
      <c r="A396" s="150"/>
      <c r="B396" s="150"/>
      <c r="C396" s="150"/>
      <c r="D396" s="150"/>
      <c r="E396" s="150"/>
      <c r="F396" s="150"/>
      <c r="G396" s="150"/>
      <c r="H396" s="150"/>
      <c r="I396" s="150"/>
      <c r="J396" s="150"/>
      <c r="K396" s="150"/>
      <c r="L396" s="150"/>
      <c r="M396" s="150"/>
      <c r="N396" s="150"/>
      <c r="O396" s="150"/>
      <c r="P396" s="150"/>
      <c r="Q396" s="150"/>
      <c r="R396" s="150"/>
      <c r="S396" s="150"/>
      <c r="T396" s="150"/>
      <c r="U396" s="150"/>
      <c r="V396" s="150"/>
      <c r="W396" s="150"/>
      <c r="X396" s="150"/>
      <c r="Y396" s="150"/>
      <c r="Z396" s="150"/>
    </row>
    <row r="397" ht="17.25" customHeight="1">
      <c r="A397" s="150"/>
      <c r="B397" s="150"/>
      <c r="C397" s="150"/>
      <c r="D397" s="150"/>
      <c r="E397" s="150"/>
      <c r="F397" s="150"/>
      <c r="G397" s="150"/>
      <c r="H397" s="150"/>
      <c r="I397" s="150"/>
      <c r="J397" s="150"/>
      <c r="K397" s="150"/>
      <c r="L397" s="150"/>
      <c r="M397" s="150"/>
      <c r="N397" s="150"/>
      <c r="O397" s="150"/>
      <c r="P397" s="150"/>
      <c r="Q397" s="150"/>
      <c r="R397" s="150"/>
      <c r="S397" s="150"/>
      <c r="T397" s="150"/>
      <c r="U397" s="150"/>
      <c r="V397" s="150"/>
      <c r="W397" s="150"/>
      <c r="X397" s="150"/>
      <c r="Y397" s="150"/>
      <c r="Z397" s="150"/>
    </row>
    <row r="398" ht="17.25" customHeight="1">
      <c r="A398" s="150"/>
      <c r="B398" s="150"/>
      <c r="C398" s="150"/>
      <c r="D398" s="150"/>
      <c r="E398" s="150"/>
      <c r="F398" s="150"/>
      <c r="G398" s="150"/>
      <c r="H398" s="150"/>
      <c r="I398" s="150"/>
      <c r="J398" s="150"/>
      <c r="K398" s="150"/>
      <c r="L398" s="150"/>
      <c r="M398" s="150"/>
      <c r="N398" s="150"/>
      <c r="O398" s="150"/>
      <c r="P398" s="150"/>
      <c r="Q398" s="150"/>
      <c r="R398" s="150"/>
      <c r="S398" s="150"/>
      <c r="T398" s="150"/>
      <c r="U398" s="150"/>
      <c r="V398" s="150"/>
      <c r="W398" s="150"/>
      <c r="X398" s="150"/>
      <c r="Y398" s="150"/>
      <c r="Z398" s="150"/>
    </row>
    <row r="399" ht="17.25" customHeight="1">
      <c r="A399" s="150"/>
      <c r="B399" s="150"/>
      <c r="C399" s="150"/>
      <c r="D399" s="150"/>
      <c r="E399" s="150"/>
      <c r="F399" s="150"/>
      <c r="G399" s="150"/>
      <c r="H399" s="150"/>
      <c r="I399" s="150"/>
      <c r="J399" s="150"/>
      <c r="K399" s="150"/>
      <c r="L399" s="150"/>
      <c r="M399" s="150"/>
      <c r="N399" s="150"/>
      <c r="O399" s="150"/>
      <c r="P399" s="150"/>
      <c r="Q399" s="150"/>
      <c r="R399" s="150"/>
      <c r="S399" s="150"/>
      <c r="T399" s="150"/>
      <c r="U399" s="150"/>
      <c r="V399" s="150"/>
      <c r="W399" s="150"/>
      <c r="X399" s="150"/>
      <c r="Y399" s="150"/>
      <c r="Z399" s="150"/>
    </row>
    <row r="400" ht="17.25" customHeight="1">
      <c r="A400" s="150"/>
      <c r="B400" s="150"/>
      <c r="C400" s="150"/>
      <c r="D400" s="150"/>
      <c r="E400" s="150"/>
      <c r="F400" s="150"/>
      <c r="G400" s="150"/>
      <c r="H400" s="150"/>
      <c r="I400" s="150"/>
      <c r="J400" s="150"/>
      <c r="K400" s="150"/>
      <c r="L400" s="150"/>
      <c r="M400" s="150"/>
      <c r="N400" s="150"/>
      <c r="O400" s="150"/>
      <c r="P400" s="150"/>
      <c r="Q400" s="150"/>
      <c r="R400" s="150"/>
      <c r="S400" s="150"/>
      <c r="T400" s="150"/>
      <c r="U400" s="150"/>
      <c r="V400" s="150"/>
      <c r="W400" s="150"/>
      <c r="X400" s="150"/>
      <c r="Y400" s="150"/>
      <c r="Z400" s="150"/>
    </row>
    <row r="401" ht="17.25" customHeight="1">
      <c r="A401" s="150"/>
      <c r="B401" s="150"/>
      <c r="C401" s="150"/>
      <c r="D401" s="150"/>
      <c r="E401" s="150"/>
      <c r="F401" s="150"/>
      <c r="G401" s="150"/>
      <c r="H401" s="150"/>
      <c r="I401" s="150"/>
      <c r="J401" s="150"/>
      <c r="K401" s="150"/>
      <c r="L401" s="150"/>
      <c r="M401" s="150"/>
      <c r="N401" s="150"/>
      <c r="O401" s="150"/>
      <c r="P401" s="150"/>
      <c r="Q401" s="150"/>
      <c r="R401" s="150"/>
      <c r="S401" s="150"/>
      <c r="T401" s="150"/>
      <c r="U401" s="150"/>
      <c r="V401" s="150"/>
      <c r="W401" s="150"/>
      <c r="X401" s="150"/>
      <c r="Y401" s="150"/>
      <c r="Z401" s="150"/>
    </row>
    <row r="402" ht="17.25" customHeight="1">
      <c r="A402" s="150"/>
      <c r="B402" s="150"/>
      <c r="C402" s="150"/>
      <c r="D402" s="150"/>
      <c r="E402" s="150"/>
      <c r="F402" s="150"/>
      <c r="G402" s="150"/>
      <c r="H402" s="150"/>
      <c r="I402" s="150"/>
      <c r="J402" s="150"/>
      <c r="K402" s="150"/>
      <c r="L402" s="150"/>
      <c r="M402" s="150"/>
      <c r="N402" s="150"/>
      <c r="O402" s="150"/>
      <c r="P402" s="150"/>
      <c r="Q402" s="150"/>
      <c r="R402" s="150"/>
      <c r="S402" s="150"/>
      <c r="T402" s="150"/>
      <c r="U402" s="150"/>
      <c r="V402" s="150"/>
      <c r="W402" s="150"/>
      <c r="X402" s="150"/>
      <c r="Y402" s="150"/>
      <c r="Z402" s="150"/>
    </row>
    <row r="403" ht="17.25" customHeight="1">
      <c r="A403" s="150"/>
      <c r="B403" s="150"/>
      <c r="C403" s="150"/>
      <c r="D403" s="150"/>
      <c r="E403" s="150"/>
      <c r="F403" s="150"/>
      <c r="G403" s="150"/>
      <c r="H403" s="150"/>
      <c r="I403" s="150"/>
      <c r="J403" s="150"/>
      <c r="K403" s="150"/>
      <c r="L403" s="150"/>
      <c r="M403" s="150"/>
      <c r="N403" s="150"/>
      <c r="O403" s="150"/>
      <c r="P403" s="150"/>
      <c r="Q403" s="150"/>
      <c r="R403" s="150"/>
      <c r="S403" s="150"/>
      <c r="T403" s="150"/>
      <c r="U403" s="150"/>
      <c r="V403" s="150"/>
      <c r="W403" s="150"/>
      <c r="X403" s="150"/>
      <c r="Y403" s="150"/>
      <c r="Z403" s="150"/>
    </row>
    <row r="404" ht="17.25" customHeight="1">
      <c r="A404" s="150"/>
      <c r="B404" s="150"/>
      <c r="C404" s="150"/>
      <c r="D404" s="150"/>
      <c r="E404" s="150"/>
      <c r="F404" s="150"/>
      <c r="G404" s="150"/>
      <c r="H404" s="150"/>
      <c r="I404" s="150"/>
      <c r="J404" s="150"/>
      <c r="K404" s="150"/>
      <c r="L404" s="150"/>
      <c r="M404" s="150"/>
      <c r="N404" s="150"/>
      <c r="O404" s="150"/>
      <c r="P404" s="150"/>
      <c r="Q404" s="150"/>
      <c r="R404" s="150"/>
      <c r="S404" s="150"/>
      <c r="T404" s="150"/>
      <c r="U404" s="150"/>
      <c r="V404" s="150"/>
      <c r="W404" s="150"/>
      <c r="X404" s="150"/>
      <c r="Y404" s="150"/>
      <c r="Z404" s="150"/>
    </row>
    <row r="405" ht="17.25" customHeight="1">
      <c r="A405" s="150"/>
      <c r="B405" s="150"/>
      <c r="C405" s="150"/>
      <c r="D405" s="150"/>
      <c r="E405" s="150"/>
      <c r="F405" s="150"/>
      <c r="G405" s="150"/>
      <c r="H405" s="150"/>
      <c r="I405" s="150"/>
      <c r="J405" s="150"/>
      <c r="K405" s="150"/>
      <c r="L405" s="150"/>
      <c r="M405" s="150"/>
      <c r="N405" s="150"/>
      <c r="O405" s="150"/>
      <c r="P405" s="150"/>
      <c r="Q405" s="150"/>
      <c r="R405" s="150"/>
      <c r="S405" s="150"/>
      <c r="T405" s="150"/>
      <c r="U405" s="150"/>
      <c r="V405" s="150"/>
      <c r="W405" s="150"/>
      <c r="X405" s="150"/>
      <c r="Y405" s="150"/>
      <c r="Z405" s="150"/>
    </row>
    <row r="406" ht="17.25" customHeight="1">
      <c r="A406" s="150"/>
      <c r="B406" s="150"/>
      <c r="C406" s="150"/>
      <c r="D406" s="150"/>
      <c r="E406" s="150"/>
      <c r="F406" s="150"/>
      <c r="G406" s="150"/>
      <c r="H406" s="150"/>
      <c r="I406" s="150"/>
      <c r="J406" s="150"/>
      <c r="K406" s="150"/>
      <c r="L406" s="150"/>
      <c r="M406" s="150"/>
      <c r="N406" s="150"/>
      <c r="O406" s="150"/>
      <c r="P406" s="150"/>
      <c r="Q406" s="150"/>
      <c r="R406" s="150"/>
      <c r="S406" s="150"/>
      <c r="T406" s="150"/>
      <c r="U406" s="150"/>
      <c r="V406" s="150"/>
      <c r="W406" s="150"/>
      <c r="X406" s="150"/>
      <c r="Y406" s="150"/>
      <c r="Z406" s="150"/>
    </row>
    <row r="407" ht="17.25" customHeight="1">
      <c r="A407" s="150"/>
      <c r="B407" s="150"/>
      <c r="C407" s="150"/>
      <c r="D407" s="150"/>
      <c r="E407" s="150"/>
      <c r="F407" s="150"/>
      <c r="G407" s="150"/>
      <c r="H407" s="150"/>
      <c r="I407" s="150"/>
      <c r="J407" s="150"/>
      <c r="K407" s="150"/>
      <c r="L407" s="150"/>
      <c r="M407" s="150"/>
      <c r="N407" s="150"/>
      <c r="O407" s="150"/>
      <c r="P407" s="150"/>
      <c r="Q407" s="150"/>
      <c r="R407" s="150"/>
      <c r="S407" s="150"/>
      <c r="T407" s="150"/>
      <c r="U407" s="150"/>
      <c r="V407" s="150"/>
      <c r="W407" s="150"/>
      <c r="X407" s="150"/>
      <c r="Y407" s="150"/>
      <c r="Z407" s="150"/>
    </row>
    <row r="408" ht="17.25" customHeight="1">
      <c r="A408" s="150"/>
      <c r="B408" s="150"/>
      <c r="C408" s="150"/>
      <c r="D408" s="150"/>
      <c r="E408" s="150"/>
      <c r="F408" s="150"/>
      <c r="G408" s="150"/>
      <c r="H408" s="150"/>
      <c r="I408" s="150"/>
      <c r="J408" s="150"/>
      <c r="K408" s="150"/>
      <c r="L408" s="150"/>
      <c r="M408" s="150"/>
      <c r="N408" s="150"/>
      <c r="O408" s="150"/>
      <c r="P408" s="150"/>
      <c r="Q408" s="150"/>
      <c r="R408" s="150"/>
      <c r="S408" s="150"/>
      <c r="T408" s="150"/>
      <c r="U408" s="150"/>
      <c r="V408" s="150"/>
      <c r="W408" s="150"/>
      <c r="X408" s="150"/>
      <c r="Y408" s="150"/>
      <c r="Z408" s="150"/>
    </row>
    <row r="409" ht="17.25" customHeight="1">
      <c r="A409" s="150"/>
      <c r="B409" s="150"/>
      <c r="C409" s="150"/>
      <c r="D409" s="150"/>
      <c r="E409" s="150"/>
      <c r="F409" s="150"/>
      <c r="G409" s="150"/>
      <c r="H409" s="150"/>
      <c r="I409" s="150"/>
      <c r="J409" s="150"/>
      <c r="K409" s="150"/>
      <c r="L409" s="150"/>
      <c r="M409" s="150"/>
      <c r="N409" s="150"/>
      <c r="O409" s="150"/>
      <c r="P409" s="150"/>
      <c r="Q409" s="150"/>
      <c r="R409" s="150"/>
      <c r="S409" s="150"/>
      <c r="T409" s="150"/>
      <c r="U409" s="150"/>
      <c r="V409" s="150"/>
      <c r="W409" s="150"/>
      <c r="X409" s="150"/>
      <c r="Y409" s="150"/>
      <c r="Z409" s="150"/>
    </row>
    <row r="410" ht="17.25" customHeight="1">
      <c r="A410" s="150"/>
      <c r="B410" s="150"/>
      <c r="C410" s="150"/>
      <c r="D410" s="150"/>
      <c r="E410" s="150"/>
      <c r="F410" s="150"/>
      <c r="G410" s="150"/>
      <c r="H410" s="150"/>
      <c r="I410" s="150"/>
      <c r="J410" s="150"/>
      <c r="K410" s="150"/>
      <c r="L410" s="150"/>
      <c r="M410" s="150"/>
      <c r="N410" s="150"/>
      <c r="O410" s="150"/>
      <c r="P410" s="150"/>
      <c r="Q410" s="150"/>
      <c r="R410" s="150"/>
      <c r="S410" s="150"/>
      <c r="T410" s="150"/>
      <c r="U410" s="150"/>
      <c r="V410" s="150"/>
      <c r="W410" s="150"/>
      <c r="X410" s="150"/>
      <c r="Y410" s="150"/>
      <c r="Z410" s="150"/>
    </row>
    <row r="411" ht="17.25" customHeight="1">
      <c r="A411" s="150"/>
      <c r="B411" s="150"/>
      <c r="C411" s="150"/>
      <c r="D411" s="150"/>
      <c r="E411" s="150"/>
      <c r="F411" s="150"/>
      <c r="G411" s="150"/>
      <c r="H411" s="150"/>
      <c r="I411" s="150"/>
      <c r="J411" s="150"/>
      <c r="K411" s="150"/>
      <c r="L411" s="150"/>
      <c r="M411" s="150"/>
      <c r="N411" s="150"/>
      <c r="O411" s="150"/>
      <c r="P411" s="150"/>
      <c r="Q411" s="150"/>
      <c r="R411" s="150"/>
      <c r="S411" s="150"/>
      <c r="T411" s="150"/>
      <c r="U411" s="150"/>
      <c r="V411" s="150"/>
      <c r="W411" s="150"/>
      <c r="X411" s="150"/>
      <c r="Y411" s="150"/>
      <c r="Z411" s="150"/>
    </row>
    <row r="412" ht="17.25" customHeight="1">
      <c r="A412" s="150"/>
      <c r="B412" s="150"/>
      <c r="C412" s="150"/>
      <c r="D412" s="150"/>
      <c r="E412" s="150"/>
      <c r="F412" s="150"/>
      <c r="G412" s="150"/>
      <c r="H412" s="150"/>
      <c r="I412" s="150"/>
      <c r="J412" s="150"/>
      <c r="K412" s="150"/>
      <c r="L412" s="150"/>
      <c r="M412" s="150"/>
      <c r="N412" s="150"/>
      <c r="O412" s="150"/>
      <c r="P412" s="150"/>
      <c r="Q412" s="150"/>
      <c r="R412" s="150"/>
      <c r="S412" s="150"/>
      <c r="T412" s="150"/>
      <c r="U412" s="150"/>
      <c r="V412" s="150"/>
      <c r="W412" s="150"/>
      <c r="X412" s="150"/>
      <c r="Y412" s="150"/>
      <c r="Z412" s="150"/>
    </row>
    <row r="413" ht="17.25" customHeight="1">
      <c r="A413" s="150"/>
      <c r="B413" s="150"/>
      <c r="C413" s="150"/>
      <c r="D413" s="150"/>
      <c r="E413" s="150"/>
      <c r="F413" s="150"/>
      <c r="G413" s="150"/>
      <c r="H413" s="150"/>
      <c r="I413" s="150"/>
      <c r="J413" s="150"/>
      <c r="K413" s="150"/>
      <c r="L413" s="150"/>
      <c r="M413" s="150"/>
      <c r="N413" s="150"/>
      <c r="O413" s="150"/>
      <c r="P413" s="150"/>
      <c r="Q413" s="150"/>
      <c r="R413" s="150"/>
      <c r="S413" s="150"/>
      <c r="T413" s="150"/>
      <c r="U413" s="150"/>
      <c r="V413" s="150"/>
      <c r="W413" s="150"/>
      <c r="X413" s="150"/>
      <c r="Y413" s="150"/>
      <c r="Z413" s="150"/>
    </row>
    <row r="414" ht="17.25" customHeight="1">
      <c r="A414" s="150"/>
      <c r="B414" s="150"/>
      <c r="C414" s="150"/>
      <c r="D414" s="150"/>
      <c r="E414" s="150"/>
      <c r="F414" s="150"/>
      <c r="G414" s="150"/>
      <c r="H414" s="150"/>
      <c r="I414" s="150"/>
      <c r="J414" s="150"/>
      <c r="K414" s="150"/>
      <c r="L414" s="150"/>
      <c r="M414" s="150"/>
      <c r="N414" s="150"/>
      <c r="O414" s="150"/>
      <c r="P414" s="150"/>
      <c r="Q414" s="150"/>
      <c r="R414" s="150"/>
      <c r="S414" s="150"/>
      <c r="T414" s="150"/>
      <c r="U414" s="150"/>
      <c r="V414" s="150"/>
      <c r="W414" s="150"/>
      <c r="X414" s="150"/>
      <c r="Y414" s="150"/>
      <c r="Z414" s="150"/>
    </row>
    <row r="415" ht="17.25" customHeight="1">
      <c r="A415" s="150"/>
      <c r="B415" s="150"/>
      <c r="C415" s="150"/>
      <c r="D415" s="150"/>
      <c r="E415" s="150"/>
      <c r="F415" s="150"/>
      <c r="G415" s="150"/>
      <c r="H415" s="150"/>
      <c r="I415" s="150"/>
      <c r="J415" s="150"/>
      <c r="K415" s="150"/>
      <c r="L415" s="150"/>
      <c r="M415" s="150"/>
      <c r="N415" s="150"/>
      <c r="O415" s="150"/>
      <c r="P415" s="150"/>
      <c r="Q415" s="150"/>
      <c r="R415" s="150"/>
      <c r="S415" s="150"/>
      <c r="T415" s="150"/>
      <c r="U415" s="150"/>
      <c r="V415" s="150"/>
      <c r="W415" s="150"/>
      <c r="X415" s="150"/>
      <c r="Y415" s="150"/>
      <c r="Z415" s="150"/>
    </row>
    <row r="416" ht="17.25" customHeight="1">
      <c r="A416" s="150"/>
      <c r="B416" s="150"/>
      <c r="C416" s="150"/>
      <c r="D416" s="150"/>
      <c r="E416" s="150"/>
      <c r="F416" s="150"/>
      <c r="G416" s="150"/>
      <c r="H416" s="150"/>
      <c r="I416" s="150"/>
      <c r="J416" s="150"/>
      <c r="K416" s="150"/>
      <c r="L416" s="150"/>
      <c r="M416" s="150"/>
      <c r="N416" s="150"/>
      <c r="O416" s="150"/>
      <c r="P416" s="150"/>
      <c r="Q416" s="150"/>
      <c r="R416" s="150"/>
      <c r="S416" s="150"/>
      <c r="T416" s="150"/>
      <c r="U416" s="150"/>
      <c r="V416" s="150"/>
      <c r="W416" s="150"/>
      <c r="X416" s="150"/>
      <c r="Y416" s="150"/>
      <c r="Z416" s="150"/>
    </row>
    <row r="417" ht="17.25" customHeight="1">
      <c r="A417" s="150"/>
      <c r="B417" s="150"/>
      <c r="C417" s="150"/>
      <c r="D417" s="150"/>
      <c r="E417" s="150"/>
      <c r="F417" s="150"/>
      <c r="G417" s="150"/>
      <c r="H417" s="150"/>
      <c r="I417" s="150"/>
      <c r="J417" s="150"/>
      <c r="K417" s="150"/>
      <c r="L417" s="150"/>
      <c r="M417" s="150"/>
      <c r="N417" s="150"/>
      <c r="O417" s="150"/>
      <c r="P417" s="150"/>
      <c r="Q417" s="150"/>
      <c r="R417" s="150"/>
      <c r="S417" s="150"/>
      <c r="T417" s="150"/>
      <c r="U417" s="150"/>
      <c r="V417" s="150"/>
      <c r="W417" s="150"/>
      <c r="X417" s="150"/>
      <c r="Y417" s="150"/>
      <c r="Z417" s="150"/>
    </row>
    <row r="418" ht="17.25" customHeight="1">
      <c r="A418" s="150"/>
      <c r="B418" s="150"/>
      <c r="C418" s="150"/>
      <c r="D418" s="150"/>
      <c r="E418" s="150"/>
      <c r="F418" s="150"/>
      <c r="G418" s="150"/>
      <c r="H418" s="150"/>
      <c r="I418" s="150"/>
      <c r="J418" s="150"/>
      <c r="K418" s="150"/>
      <c r="L418" s="150"/>
      <c r="M418" s="150"/>
      <c r="N418" s="150"/>
      <c r="O418" s="150"/>
      <c r="P418" s="150"/>
      <c r="Q418" s="150"/>
      <c r="R418" s="150"/>
      <c r="S418" s="150"/>
      <c r="T418" s="150"/>
      <c r="U418" s="150"/>
      <c r="V418" s="150"/>
      <c r="W418" s="150"/>
      <c r="X418" s="150"/>
      <c r="Y418" s="150"/>
      <c r="Z418" s="150"/>
    </row>
    <row r="419" ht="17.25" customHeight="1">
      <c r="A419" s="150"/>
      <c r="B419" s="150"/>
      <c r="C419" s="150"/>
      <c r="D419" s="150"/>
      <c r="E419" s="150"/>
      <c r="F419" s="150"/>
      <c r="G419" s="150"/>
      <c r="H419" s="150"/>
      <c r="I419" s="150"/>
      <c r="J419" s="150"/>
      <c r="K419" s="150"/>
      <c r="L419" s="150"/>
      <c r="M419" s="150"/>
      <c r="N419" s="150"/>
      <c r="O419" s="150"/>
      <c r="P419" s="150"/>
      <c r="Q419" s="150"/>
      <c r="R419" s="150"/>
      <c r="S419" s="150"/>
      <c r="T419" s="150"/>
      <c r="U419" s="150"/>
      <c r="V419" s="150"/>
      <c r="W419" s="150"/>
      <c r="X419" s="150"/>
      <c r="Y419" s="150"/>
      <c r="Z419" s="150"/>
    </row>
    <row r="420" ht="17.25" customHeight="1">
      <c r="A420" s="150"/>
      <c r="B420" s="150"/>
      <c r="C420" s="150"/>
      <c r="D420" s="150"/>
      <c r="E420" s="150"/>
      <c r="F420" s="150"/>
      <c r="G420" s="150"/>
      <c r="H420" s="150"/>
      <c r="I420" s="150"/>
      <c r="J420" s="150"/>
      <c r="K420" s="150"/>
      <c r="L420" s="150"/>
      <c r="M420" s="150"/>
      <c r="N420" s="150"/>
      <c r="O420" s="150"/>
      <c r="P420" s="150"/>
      <c r="Q420" s="150"/>
      <c r="R420" s="150"/>
      <c r="S420" s="150"/>
      <c r="T420" s="150"/>
      <c r="U420" s="150"/>
      <c r="V420" s="150"/>
      <c r="W420" s="150"/>
      <c r="X420" s="150"/>
      <c r="Y420" s="150"/>
      <c r="Z420" s="150"/>
    </row>
    <row r="421" ht="17.25" customHeight="1">
      <c r="A421" s="150"/>
      <c r="B421" s="150"/>
      <c r="C421" s="150"/>
      <c r="D421" s="150"/>
      <c r="E421" s="150"/>
      <c r="F421" s="150"/>
      <c r="G421" s="150"/>
      <c r="H421" s="150"/>
      <c r="I421" s="150"/>
      <c r="J421" s="150"/>
      <c r="K421" s="150"/>
      <c r="L421" s="150"/>
      <c r="M421" s="150"/>
      <c r="N421" s="150"/>
      <c r="O421" s="150"/>
      <c r="P421" s="150"/>
      <c r="Q421" s="150"/>
      <c r="R421" s="150"/>
      <c r="S421" s="150"/>
      <c r="T421" s="150"/>
      <c r="U421" s="150"/>
      <c r="V421" s="150"/>
      <c r="W421" s="150"/>
      <c r="X421" s="150"/>
      <c r="Y421" s="150"/>
      <c r="Z421" s="150"/>
    </row>
    <row r="422" ht="17.25" customHeight="1">
      <c r="A422" s="150"/>
      <c r="B422" s="150"/>
      <c r="C422" s="150"/>
      <c r="D422" s="150"/>
      <c r="E422" s="150"/>
      <c r="F422" s="150"/>
      <c r="G422" s="150"/>
      <c r="H422" s="150"/>
      <c r="I422" s="150"/>
      <c r="J422" s="150"/>
      <c r="K422" s="150"/>
      <c r="L422" s="150"/>
      <c r="M422" s="150"/>
      <c r="N422" s="150"/>
      <c r="O422" s="150"/>
      <c r="P422" s="150"/>
      <c r="Q422" s="150"/>
      <c r="R422" s="150"/>
      <c r="S422" s="150"/>
      <c r="T422" s="150"/>
      <c r="U422" s="150"/>
      <c r="V422" s="150"/>
      <c r="W422" s="150"/>
      <c r="X422" s="150"/>
      <c r="Y422" s="150"/>
      <c r="Z422" s="150"/>
    </row>
    <row r="423" ht="17.25" customHeight="1">
      <c r="A423" s="150"/>
      <c r="B423" s="150"/>
      <c r="C423" s="150"/>
      <c r="D423" s="150"/>
      <c r="E423" s="150"/>
      <c r="F423" s="150"/>
      <c r="G423" s="150"/>
      <c r="H423" s="150"/>
      <c r="I423" s="150"/>
      <c r="J423" s="150"/>
      <c r="K423" s="150"/>
      <c r="L423" s="150"/>
      <c r="M423" s="150"/>
      <c r="N423" s="150"/>
      <c r="O423" s="150"/>
      <c r="P423" s="150"/>
      <c r="Q423" s="150"/>
      <c r="R423" s="150"/>
      <c r="S423" s="150"/>
      <c r="T423" s="150"/>
      <c r="U423" s="150"/>
      <c r="V423" s="150"/>
      <c r="W423" s="150"/>
      <c r="X423" s="150"/>
      <c r="Y423" s="150"/>
      <c r="Z423" s="150"/>
    </row>
    <row r="424" ht="17.25" customHeight="1">
      <c r="A424" s="150"/>
      <c r="B424" s="150"/>
      <c r="C424" s="150"/>
      <c r="D424" s="150"/>
      <c r="E424" s="150"/>
      <c r="F424" s="150"/>
      <c r="G424" s="150"/>
      <c r="H424" s="150"/>
      <c r="I424" s="150"/>
      <c r="J424" s="150"/>
      <c r="K424" s="150"/>
      <c r="L424" s="150"/>
      <c r="M424" s="150"/>
      <c r="N424" s="150"/>
      <c r="O424" s="150"/>
      <c r="P424" s="150"/>
      <c r="Q424" s="150"/>
      <c r="R424" s="150"/>
      <c r="S424" s="150"/>
      <c r="T424" s="150"/>
      <c r="U424" s="150"/>
      <c r="V424" s="150"/>
      <c r="W424" s="150"/>
      <c r="X424" s="150"/>
      <c r="Y424" s="150"/>
      <c r="Z424" s="150"/>
    </row>
    <row r="425" ht="17.25" customHeight="1">
      <c r="A425" s="150"/>
      <c r="B425" s="150"/>
      <c r="C425" s="150"/>
      <c r="D425" s="150"/>
      <c r="E425" s="150"/>
      <c r="F425" s="150"/>
      <c r="G425" s="150"/>
      <c r="H425" s="150"/>
      <c r="I425" s="150"/>
      <c r="J425" s="150"/>
      <c r="K425" s="150"/>
      <c r="L425" s="150"/>
      <c r="M425" s="150"/>
      <c r="N425" s="150"/>
      <c r="O425" s="150"/>
      <c r="P425" s="150"/>
      <c r="Q425" s="150"/>
      <c r="R425" s="150"/>
      <c r="S425" s="150"/>
      <c r="T425" s="150"/>
      <c r="U425" s="150"/>
      <c r="V425" s="150"/>
      <c r="W425" s="150"/>
      <c r="X425" s="150"/>
      <c r="Y425" s="150"/>
      <c r="Z425" s="150"/>
    </row>
    <row r="426" ht="17.25" customHeight="1">
      <c r="A426" s="150"/>
      <c r="B426" s="150"/>
      <c r="C426" s="150"/>
      <c r="D426" s="150"/>
      <c r="E426" s="150"/>
      <c r="F426" s="150"/>
      <c r="G426" s="150"/>
      <c r="H426" s="150"/>
      <c r="I426" s="150"/>
      <c r="J426" s="150"/>
      <c r="K426" s="150"/>
      <c r="L426" s="150"/>
      <c r="M426" s="150"/>
      <c r="N426" s="150"/>
      <c r="O426" s="150"/>
      <c r="P426" s="150"/>
      <c r="Q426" s="150"/>
      <c r="R426" s="150"/>
      <c r="S426" s="150"/>
      <c r="T426" s="150"/>
      <c r="U426" s="150"/>
      <c r="V426" s="150"/>
      <c r="W426" s="150"/>
      <c r="X426" s="150"/>
      <c r="Y426" s="150"/>
      <c r="Z426" s="150"/>
    </row>
    <row r="427" ht="17.25" customHeight="1">
      <c r="A427" s="150"/>
      <c r="B427" s="150"/>
      <c r="C427" s="150"/>
      <c r="D427" s="150"/>
      <c r="E427" s="150"/>
      <c r="F427" s="150"/>
      <c r="G427" s="150"/>
      <c r="H427" s="150"/>
      <c r="I427" s="150"/>
      <c r="J427" s="150"/>
      <c r="K427" s="150"/>
      <c r="L427" s="150"/>
      <c r="M427" s="150"/>
      <c r="N427" s="150"/>
      <c r="O427" s="150"/>
      <c r="P427" s="150"/>
      <c r="Q427" s="150"/>
      <c r="R427" s="150"/>
      <c r="S427" s="150"/>
      <c r="T427" s="150"/>
      <c r="U427" s="150"/>
      <c r="V427" s="150"/>
      <c r="W427" s="150"/>
      <c r="X427" s="150"/>
      <c r="Y427" s="150"/>
      <c r="Z427" s="150"/>
    </row>
    <row r="428" ht="17.25" customHeight="1">
      <c r="A428" s="150"/>
      <c r="B428" s="150"/>
      <c r="C428" s="150"/>
      <c r="D428" s="150"/>
      <c r="E428" s="150"/>
      <c r="F428" s="150"/>
      <c r="G428" s="150"/>
      <c r="H428" s="150"/>
      <c r="I428" s="150"/>
      <c r="J428" s="150"/>
      <c r="K428" s="150"/>
      <c r="L428" s="150"/>
      <c r="M428" s="150"/>
      <c r="N428" s="150"/>
      <c r="O428" s="150"/>
      <c r="P428" s="150"/>
      <c r="Q428" s="150"/>
      <c r="R428" s="150"/>
      <c r="S428" s="150"/>
      <c r="T428" s="150"/>
      <c r="U428" s="150"/>
      <c r="V428" s="150"/>
      <c r="W428" s="150"/>
      <c r="X428" s="150"/>
      <c r="Y428" s="150"/>
      <c r="Z428" s="150"/>
    </row>
    <row r="429" ht="17.25" customHeight="1">
      <c r="A429" s="150"/>
      <c r="B429" s="150"/>
      <c r="C429" s="150"/>
      <c r="D429" s="150"/>
      <c r="E429" s="150"/>
      <c r="F429" s="150"/>
      <c r="G429" s="150"/>
      <c r="H429" s="150"/>
      <c r="I429" s="150"/>
      <c r="J429" s="150"/>
      <c r="K429" s="150"/>
      <c r="L429" s="150"/>
      <c r="M429" s="150"/>
      <c r="N429" s="150"/>
      <c r="O429" s="150"/>
      <c r="P429" s="150"/>
      <c r="Q429" s="150"/>
      <c r="R429" s="150"/>
      <c r="S429" s="150"/>
      <c r="T429" s="150"/>
      <c r="U429" s="150"/>
      <c r="V429" s="150"/>
      <c r="W429" s="150"/>
      <c r="X429" s="150"/>
      <c r="Y429" s="150"/>
      <c r="Z429" s="150"/>
    </row>
    <row r="430" ht="17.25" customHeight="1">
      <c r="A430" s="150"/>
      <c r="B430" s="150"/>
      <c r="C430" s="150"/>
      <c r="D430" s="150"/>
      <c r="E430" s="150"/>
      <c r="F430" s="150"/>
      <c r="G430" s="150"/>
      <c r="H430" s="150"/>
      <c r="I430" s="150"/>
      <c r="J430" s="150"/>
      <c r="K430" s="150"/>
      <c r="L430" s="150"/>
      <c r="M430" s="150"/>
      <c r="N430" s="150"/>
      <c r="O430" s="150"/>
      <c r="P430" s="150"/>
      <c r="Q430" s="150"/>
      <c r="R430" s="150"/>
      <c r="S430" s="150"/>
      <c r="T430" s="150"/>
      <c r="U430" s="150"/>
      <c r="V430" s="150"/>
      <c r="W430" s="150"/>
      <c r="X430" s="150"/>
      <c r="Y430" s="150"/>
      <c r="Z430" s="150"/>
    </row>
    <row r="431" ht="17.25" customHeight="1">
      <c r="A431" s="150"/>
      <c r="B431" s="150"/>
      <c r="C431" s="150"/>
      <c r="D431" s="150"/>
      <c r="E431" s="150"/>
      <c r="F431" s="150"/>
      <c r="G431" s="150"/>
      <c r="H431" s="150"/>
      <c r="I431" s="150"/>
      <c r="J431" s="150"/>
      <c r="K431" s="150"/>
      <c r="L431" s="150"/>
      <c r="M431" s="150"/>
      <c r="N431" s="150"/>
      <c r="O431" s="150"/>
      <c r="P431" s="150"/>
      <c r="Q431" s="150"/>
      <c r="R431" s="150"/>
      <c r="S431" s="150"/>
      <c r="T431" s="150"/>
      <c r="U431" s="150"/>
      <c r="V431" s="150"/>
      <c r="W431" s="150"/>
      <c r="X431" s="150"/>
      <c r="Y431" s="150"/>
      <c r="Z431" s="150"/>
    </row>
    <row r="432" ht="17.25" customHeight="1">
      <c r="A432" s="150"/>
      <c r="B432" s="150"/>
      <c r="C432" s="150"/>
      <c r="D432" s="150"/>
      <c r="E432" s="150"/>
      <c r="F432" s="150"/>
      <c r="G432" s="150"/>
      <c r="H432" s="150"/>
      <c r="I432" s="150"/>
      <c r="J432" s="150"/>
      <c r="K432" s="150"/>
      <c r="L432" s="150"/>
      <c r="M432" s="150"/>
      <c r="N432" s="150"/>
      <c r="O432" s="150"/>
      <c r="P432" s="150"/>
      <c r="Q432" s="150"/>
      <c r="R432" s="150"/>
      <c r="S432" s="150"/>
      <c r="T432" s="150"/>
      <c r="U432" s="150"/>
      <c r="V432" s="150"/>
      <c r="W432" s="150"/>
      <c r="X432" s="150"/>
      <c r="Y432" s="150"/>
      <c r="Z432" s="150"/>
    </row>
    <row r="433" ht="17.25" customHeight="1">
      <c r="A433" s="150"/>
      <c r="B433" s="150"/>
      <c r="C433" s="150"/>
      <c r="D433" s="150"/>
      <c r="E433" s="150"/>
      <c r="F433" s="150"/>
      <c r="G433" s="150"/>
      <c r="H433" s="150"/>
      <c r="I433" s="150"/>
      <c r="J433" s="150"/>
      <c r="K433" s="150"/>
      <c r="L433" s="150"/>
      <c r="M433" s="150"/>
      <c r="N433" s="150"/>
      <c r="O433" s="150"/>
      <c r="P433" s="150"/>
      <c r="Q433" s="150"/>
      <c r="R433" s="150"/>
      <c r="S433" s="150"/>
      <c r="T433" s="150"/>
      <c r="U433" s="150"/>
      <c r="V433" s="150"/>
      <c r="W433" s="150"/>
      <c r="X433" s="150"/>
      <c r="Y433" s="150"/>
      <c r="Z433" s="150"/>
    </row>
    <row r="434" ht="17.25" customHeight="1">
      <c r="A434" s="150"/>
      <c r="B434" s="150"/>
      <c r="C434" s="150"/>
      <c r="D434" s="150"/>
      <c r="E434" s="150"/>
      <c r="F434" s="150"/>
      <c r="G434" s="150"/>
      <c r="H434" s="150"/>
      <c r="I434" s="150"/>
      <c r="J434" s="150"/>
      <c r="K434" s="150"/>
      <c r="L434" s="150"/>
      <c r="M434" s="150"/>
      <c r="N434" s="150"/>
      <c r="O434" s="150"/>
      <c r="P434" s="150"/>
      <c r="Q434" s="150"/>
      <c r="R434" s="150"/>
      <c r="S434" s="150"/>
      <c r="T434" s="150"/>
      <c r="U434" s="150"/>
      <c r="V434" s="150"/>
      <c r="W434" s="150"/>
      <c r="X434" s="150"/>
      <c r="Y434" s="150"/>
      <c r="Z434" s="150"/>
    </row>
    <row r="435" ht="17.25" customHeight="1">
      <c r="A435" s="150"/>
      <c r="B435" s="150"/>
      <c r="C435" s="150"/>
      <c r="D435" s="150"/>
      <c r="E435" s="150"/>
      <c r="F435" s="150"/>
      <c r="G435" s="150"/>
      <c r="H435" s="150"/>
      <c r="I435" s="150"/>
      <c r="J435" s="150"/>
      <c r="K435" s="150"/>
      <c r="L435" s="150"/>
      <c r="M435" s="150"/>
      <c r="N435" s="150"/>
      <c r="O435" s="150"/>
      <c r="P435" s="150"/>
      <c r="Q435" s="150"/>
      <c r="R435" s="150"/>
      <c r="S435" s="150"/>
      <c r="T435" s="150"/>
      <c r="U435" s="150"/>
      <c r="V435" s="150"/>
      <c r="W435" s="150"/>
      <c r="X435" s="150"/>
      <c r="Y435" s="150"/>
      <c r="Z435" s="150"/>
    </row>
    <row r="436" ht="17.25" customHeight="1">
      <c r="A436" s="150"/>
      <c r="B436" s="150"/>
      <c r="C436" s="150"/>
      <c r="D436" s="150"/>
      <c r="E436" s="150"/>
      <c r="F436" s="150"/>
      <c r="G436" s="150"/>
      <c r="H436" s="150"/>
      <c r="I436" s="150"/>
      <c r="J436" s="150"/>
      <c r="K436" s="150"/>
      <c r="L436" s="150"/>
      <c r="M436" s="150"/>
      <c r="N436" s="150"/>
      <c r="O436" s="150"/>
      <c r="P436" s="150"/>
      <c r="Q436" s="150"/>
      <c r="R436" s="150"/>
      <c r="S436" s="150"/>
      <c r="T436" s="150"/>
      <c r="U436" s="150"/>
      <c r="V436" s="150"/>
      <c r="W436" s="150"/>
      <c r="X436" s="150"/>
      <c r="Y436" s="150"/>
      <c r="Z436" s="150"/>
    </row>
    <row r="437" ht="17.25" customHeight="1">
      <c r="A437" s="150"/>
      <c r="B437" s="150"/>
      <c r="C437" s="150"/>
      <c r="D437" s="150"/>
      <c r="E437" s="150"/>
      <c r="F437" s="150"/>
      <c r="G437" s="150"/>
      <c r="H437" s="150"/>
      <c r="I437" s="150"/>
      <c r="J437" s="150"/>
      <c r="K437" s="150"/>
      <c r="L437" s="150"/>
      <c r="M437" s="150"/>
      <c r="N437" s="150"/>
      <c r="O437" s="150"/>
      <c r="P437" s="150"/>
      <c r="Q437" s="150"/>
      <c r="R437" s="150"/>
      <c r="S437" s="150"/>
      <c r="T437" s="150"/>
      <c r="U437" s="150"/>
      <c r="V437" s="150"/>
      <c r="W437" s="150"/>
      <c r="X437" s="150"/>
      <c r="Y437" s="150"/>
      <c r="Z437" s="150"/>
    </row>
    <row r="438" ht="17.25" customHeight="1">
      <c r="A438" s="150"/>
      <c r="B438" s="150"/>
      <c r="C438" s="150"/>
      <c r="D438" s="150"/>
      <c r="E438" s="150"/>
      <c r="F438" s="150"/>
      <c r="G438" s="150"/>
      <c r="H438" s="150"/>
      <c r="I438" s="150"/>
      <c r="J438" s="150"/>
      <c r="K438" s="150"/>
      <c r="L438" s="150"/>
      <c r="M438" s="150"/>
      <c r="N438" s="150"/>
      <c r="O438" s="150"/>
      <c r="P438" s="150"/>
      <c r="Q438" s="150"/>
      <c r="R438" s="150"/>
      <c r="S438" s="150"/>
      <c r="T438" s="150"/>
      <c r="U438" s="150"/>
      <c r="V438" s="150"/>
      <c r="W438" s="150"/>
      <c r="X438" s="150"/>
      <c r="Y438" s="150"/>
      <c r="Z438" s="150"/>
    </row>
    <row r="439" ht="17.25" customHeight="1">
      <c r="A439" s="150"/>
      <c r="B439" s="150"/>
      <c r="C439" s="150"/>
      <c r="D439" s="150"/>
      <c r="E439" s="150"/>
      <c r="F439" s="150"/>
      <c r="G439" s="150"/>
      <c r="H439" s="150"/>
      <c r="I439" s="150"/>
      <c r="J439" s="150"/>
      <c r="K439" s="150"/>
      <c r="L439" s="150"/>
      <c r="M439" s="150"/>
      <c r="N439" s="150"/>
      <c r="O439" s="150"/>
      <c r="P439" s="150"/>
      <c r="Q439" s="150"/>
      <c r="R439" s="150"/>
      <c r="S439" s="150"/>
      <c r="T439" s="150"/>
      <c r="U439" s="150"/>
      <c r="V439" s="150"/>
      <c r="W439" s="150"/>
      <c r="X439" s="150"/>
      <c r="Y439" s="150"/>
      <c r="Z439" s="150"/>
    </row>
    <row r="440" ht="17.25" customHeight="1">
      <c r="A440" s="150"/>
      <c r="B440" s="150"/>
      <c r="C440" s="150"/>
      <c r="D440" s="150"/>
      <c r="E440" s="150"/>
      <c r="F440" s="150"/>
      <c r="G440" s="150"/>
      <c r="H440" s="150"/>
      <c r="I440" s="150"/>
      <c r="J440" s="150"/>
      <c r="K440" s="150"/>
      <c r="L440" s="150"/>
      <c r="M440" s="150"/>
      <c r="N440" s="150"/>
      <c r="O440" s="150"/>
      <c r="P440" s="150"/>
      <c r="Q440" s="150"/>
      <c r="R440" s="150"/>
      <c r="S440" s="150"/>
      <c r="T440" s="150"/>
      <c r="U440" s="150"/>
      <c r="V440" s="150"/>
      <c r="W440" s="150"/>
      <c r="X440" s="150"/>
      <c r="Y440" s="150"/>
      <c r="Z440" s="150"/>
    </row>
    <row r="441" ht="17.25" customHeight="1">
      <c r="A441" s="150"/>
      <c r="B441" s="150"/>
      <c r="C441" s="150"/>
      <c r="D441" s="150"/>
      <c r="E441" s="150"/>
      <c r="F441" s="150"/>
      <c r="G441" s="150"/>
      <c r="H441" s="150"/>
      <c r="I441" s="150"/>
      <c r="J441" s="150"/>
      <c r="K441" s="150"/>
      <c r="L441" s="150"/>
      <c r="M441" s="150"/>
      <c r="N441" s="150"/>
      <c r="O441" s="150"/>
      <c r="P441" s="150"/>
      <c r="Q441" s="150"/>
      <c r="R441" s="150"/>
      <c r="S441" s="150"/>
      <c r="T441" s="150"/>
      <c r="U441" s="150"/>
      <c r="V441" s="150"/>
      <c r="W441" s="150"/>
      <c r="X441" s="150"/>
      <c r="Y441" s="150"/>
      <c r="Z441" s="150"/>
    </row>
    <row r="442" ht="17.25" customHeight="1">
      <c r="A442" s="150"/>
      <c r="B442" s="150"/>
      <c r="C442" s="150"/>
      <c r="D442" s="150"/>
      <c r="E442" s="150"/>
      <c r="F442" s="150"/>
      <c r="G442" s="150"/>
      <c r="H442" s="150"/>
      <c r="I442" s="150"/>
      <c r="J442" s="150"/>
      <c r="K442" s="150"/>
      <c r="L442" s="150"/>
      <c r="M442" s="150"/>
      <c r="N442" s="150"/>
      <c r="O442" s="150"/>
      <c r="P442" s="150"/>
      <c r="Q442" s="150"/>
      <c r="R442" s="150"/>
      <c r="S442" s="150"/>
      <c r="T442" s="150"/>
      <c r="U442" s="150"/>
      <c r="V442" s="150"/>
      <c r="W442" s="150"/>
      <c r="X442" s="150"/>
      <c r="Y442" s="150"/>
      <c r="Z442" s="150"/>
    </row>
    <row r="443" ht="17.25" customHeight="1">
      <c r="A443" s="150"/>
      <c r="B443" s="150"/>
      <c r="C443" s="150"/>
      <c r="D443" s="150"/>
      <c r="E443" s="150"/>
      <c r="F443" s="150"/>
      <c r="G443" s="150"/>
      <c r="H443" s="150"/>
      <c r="I443" s="150"/>
      <c r="J443" s="150"/>
      <c r="K443" s="150"/>
      <c r="L443" s="150"/>
      <c r="M443" s="150"/>
      <c r="N443" s="150"/>
      <c r="O443" s="150"/>
      <c r="P443" s="150"/>
      <c r="Q443" s="150"/>
      <c r="R443" s="150"/>
      <c r="S443" s="150"/>
      <c r="T443" s="150"/>
      <c r="U443" s="150"/>
      <c r="V443" s="150"/>
      <c r="W443" s="150"/>
      <c r="X443" s="150"/>
      <c r="Y443" s="150"/>
      <c r="Z443" s="150"/>
    </row>
    <row r="444" ht="17.25" customHeight="1">
      <c r="A444" s="150"/>
      <c r="B444" s="150"/>
      <c r="C444" s="150"/>
      <c r="D444" s="150"/>
      <c r="E444" s="150"/>
      <c r="F444" s="150"/>
      <c r="G444" s="150"/>
      <c r="H444" s="150"/>
      <c r="I444" s="150"/>
      <c r="J444" s="150"/>
      <c r="K444" s="150"/>
      <c r="L444" s="150"/>
      <c r="M444" s="150"/>
      <c r="N444" s="150"/>
      <c r="O444" s="150"/>
      <c r="P444" s="150"/>
      <c r="Q444" s="150"/>
      <c r="R444" s="150"/>
      <c r="S444" s="150"/>
      <c r="T444" s="150"/>
      <c r="U444" s="150"/>
      <c r="V444" s="150"/>
      <c r="W444" s="150"/>
      <c r="X444" s="150"/>
      <c r="Y444" s="150"/>
      <c r="Z444" s="150"/>
    </row>
    <row r="445" ht="17.25" customHeight="1">
      <c r="A445" s="150"/>
      <c r="B445" s="150"/>
      <c r="C445" s="150"/>
      <c r="D445" s="150"/>
      <c r="E445" s="150"/>
      <c r="F445" s="150"/>
      <c r="G445" s="150"/>
      <c r="H445" s="150"/>
      <c r="I445" s="150"/>
      <c r="J445" s="150"/>
      <c r="K445" s="150"/>
      <c r="L445" s="150"/>
      <c r="M445" s="150"/>
      <c r="N445" s="150"/>
      <c r="O445" s="150"/>
      <c r="P445" s="150"/>
      <c r="Q445" s="150"/>
      <c r="R445" s="150"/>
      <c r="S445" s="150"/>
      <c r="T445" s="150"/>
      <c r="U445" s="150"/>
      <c r="V445" s="150"/>
      <c r="W445" s="150"/>
      <c r="X445" s="150"/>
      <c r="Y445" s="150"/>
      <c r="Z445" s="150"/>
    </row>
    <row r="446" ht="17.25" customHeight="1">
      <c r="A446" s="150"/>
      <c r="B446" s="150"/>
      <c r="C446" s="150"/>
      <c r="D446" s="150"/>
      <c r="E446" s="150"/>
      <c r="F446" s="150"/>
      <c r="G446" s="150"/>
      <c r="H446" s="150"/>
      <c r="I446" s="150"/>
      <c r="J446" s="150"/>
      <c r="K446" s="150"/>
      <c r="L446" s="150"/>
      <c r="M446" s="150"/>
      <c r="N446" s="150"/>
      <c r="O446" s="150"/>
      <c r="P446" s="150"/>
      <c r="Q446" s="150"/>
      <c r="R446" s="150"/>
      <c r="S446" s="150"/>
      <c r="T446" s="150"/>
      <c r="U446" s="150"/>
      <c r="V446" s="150"/>
      <c r="W446" s="150"/>
      <c r="X446" s="150"/>
      <c r="Y446" s="150"/>
      <c r="Z446" s="150"/>
    </row>
    <row r="447" ht="17.25" customHeight="1">
      <c r="A447" s="150"/>
      <c r="B447" s="150"/>
      <c r="C447" s="150"/>
      <c r="D447" s="150"/>
      <c r="E447" s="150"/>
      <c r="F447" s="150"/>
      <c r="G447" s="150"/>
      <c r="H447" s="150"/>
      <c r="I447" s="150"/>
      <c r="J447" s="150"/>
      <c r="K447" s="150"/>
      <c r="L447" s="150"/>
      <c r="M447" s="150"/>
      <c r="N447" s="150"/>
      <c r="O447" s="150"/>
      <c r="P447" s="150"/>
      <c r="Q447" s="150"/>
      <c r="R447" s="150"/>
      <c r="S447" s="150"/>
      <c r="T447" s="150"/>
      <c r="U447" s="150"/>
      <c r="V447" s="150"/>
      <c r="W447" s="150"/>
      <c r="X447" s="150"/>
      <c r="Y447" s="150"/>
      <c r="Z447" s="150"/>
    </row>
    <row r="448" ht="17.25" customHeight="1">
      <c r="A448" s="150"/>
      <c r="B448" s="150"/>
      <c r="C448" s="150"/>
      <c r="D448" s="150"/>
      <c r="E448" s="150"/>
      <c r="F448" s="150"/>
      <c r="G448" s="150"/>
      <c r="H448" s="150"/>
      <c r="I448" s="150"/>
      <c r="J448" s="150"/>
      <c r="K448" s="150"/>
      <c r="L448" s="150"/>
      <c r="M448" s="150"/>
      <c r="N448" s="150"/>
      <c r="O448" s="150"/>
      <c r="P448" s="150"/>
      <c r="Q448" s="150"/>
      <c r="R448" s="150"/>
      <c r="S448" s="150"/>
      <c r="T448" s="150"/>
      <c r="U448" s="150"/>
      <c r="V448" s="150"/>
      <c r="W448" s="150"/>
      <c r="X448" s="150"/>
      <c r="Y448" s="150"/>
      <c r="Z448" s="150"/>
    </row>
    <row r="449" ht="17.25" customHeight="1">
      <c r="A449" s="150"/>
      <c r="B449" s="150"/>
      <c r="C449" s="150"/>
      <c r="D449" s="150"/>
      <c r="E449" s="150"/>
      <c r="F449" s="150"/>
      <c r="G449" s="150"/>
      <c r="H449" s="150"/>
      <c r="I449" s="150"/>
      <c r="J449" s="150"/>
      <c r="K449" s="150"/>
      <c r="L449" s="150"/>
      <c r="M449" s="150"/>
      <c r="N449" s="150"/>
      <c r="O449" s="150"/>
      <c r="P449" s="150"/>
      <c r="Q449" s="150"/>
      <c r="R449" s="150"/>
      <c r="S449" s="150"/>
      <c r="T449" s="150"/>
      <c r="U449" s="150"/>
      <c r="V449" s="150"/>
      <c r="W449" s="150"/>
      <c r="X449" s="150"/>
      <c r="Y449" s="150"/>
      <c r="Z449" s="150"/>
    </row>
    <row r="450" ht="17.25" customHeight="1">
      <c r="A450" s="150"/>
      <c r="B450" s="150"/>
      <c r="C450" s="150"/>
      <c r="D450" s="150"/>
      <c r="E450" s="150"/>
      <c r="F450" s="150"/>
      <c r="G450" s="150"/>
      <c r="H450" s="150"/>
      <c r="I450" s="150"/>
      <c r="J450" s="150"/>
      <c r="K450" s="150"/>
      <c r="L450" s="150"/>
      <c r="M450" s="150"/>
      <c r="N450" s="150"/>
      <c r="O450" s="150"/>
      <c r="P450" s="150"/>
      <c r="Q450" s="150"/>
      <c r="R450" s="150"/>
      <c r="S450" s="150"/>
      <c r="T450" s="150"/>
      <c r="U450" s="150"/>
      <c r="V450" s="150"/>
      <c r="W450" s="150"/>
      <c r="X450" s="150"/>
      <c r="Y450" s="150"/>
      <c r="Z450" s="150"/>
    </row>
    <row r="451" ht="17.25" customHeight="1">
      <c r="A451" s="150"/>
      <c r="B451" s="150"/>
      <c r="C451" s="150"/>
      <c r="D451" s="150"/>
      <c r="E451" s="150"/>
      <c r="F451" s="150"/>
      <c r="G451" s="150"/>
      <c r="H451" s="150"/>
      <c r="I451" s="150"/>
      <c r="J451" s="150"/>
      <c r="K451" s="150"/>
      <c r="L451" s="150"/>
      <c r="M451" s="150"/>
      <c r="N451" s="150"/>
      <c r="O451" s="150"/>
      <c r="P451" s="150"/>
      <c r="Q451" s="150"/>
      <c r="R451" s="150"/>
      <c r="S451" s="150"/>
      <c r="T451" s="150"/>
      <c r="U451" s="150"/>
      <c r="V451" s="150"/>
      <c r="W451" s="150"/>
      <c r="X451" s="150"/>
      <c r="Y451" s="150"/>
      <c r="Z451" s="150"/>
    </row>
    <row r="452" ht="17.25" customHeight="1">
      <c r="A452" s="150"/>
      <c r="B452" s="150"/>
      <c r="C452" s="150"/>
      <c r="D452" s="150"/>
      <c r="E452" s="150"/>
      <c r="F452" s="150"/>
      <c r="G452" s="150"/>
      <c r="H452" s="150"/>
      <c r="I452" s="150"/>
      <c r="J452" s="150"/>
      <c r="K452" s="150"/>
      <c r="L452" s="150"/>
      <c r="M452" s="150"/>
      <c r="N452" s="150"/>
      <c r="O452" s="150"/>
      <c r="P452" s="150"/>
      <c r="Q452" s="150"/>
      <c r="R452" s="150"/>
      <c r="S452" s="150"/>
      <c r="T452" s="150"/>
      <c r="U452" s="150"/>
      <c r="V452" s="150"/>
      <c r="W452" s="150"/>
      <c r="X452" s="150"/>
      <c r="Y452" s="150"/>
      <c r="Z452" s="150"/>
    </row>
    <row r="453" ht="17.25" customHeight="1">
      <c r="A453" s="150"/>
      <c r="B453" s="150"/>
      <c r="C453" s="150"/>
      <c r="D453" s="150"/>
      <c r="E453" s="150"/>
      <c r="F453" s="150"/>
      <c r="G453" s="150"/>
      <c r="H453" s="150"/>
      <c r="I453" s="150"/>
      <c r="J453" s="150"/>
      <c r="K453" s="150"/>
      <c r="L453" s="150"/>
      <c r="M453" s="150"/>
      <c r="N453" s="150"/>
      <c r="O453" s="150"/>
      <c r="P453" s="150"/>
      <c r="Q453" s="150"/>
      <c r="R453" s="150"/>
      <c r="S453" s="150"/>
      <c r="T453" s="150"/>
      <c r="U453" s="150"/>
      <c r="V453" s="150"/>
      <c r="W453" s="150"/>
      <c r="X453" s="150"/>
      <c r="Y453" s="150"/>
      <c r="Z453" s="150"/>
    </row>
    <row r="454" ht="17.25" customHeight="1">
      <c r="A454" s="150"/>
      <c r="B454" s="150"/>
      <c r="C454" s="150"/>
      <c r="D454" s="150"/>
      <c r="E454" s="150"/>
      <c r="F454" s="150"/>
      <c r="G454" s="150"/>
      <c r="H454" s="150"/>
      <c r="I454" s="150"/>
      <c r="J454" s="150"/>
      <c r="K454" s="150"/>
      <c r="L454" s="150"/>
      <c r="M454" s="150"/>
      <c r="N454" s="150"/>
      <c r="O454" s="150"/>
      <c r="P454" s="150"/>
      <c r="Q454" s="150"/>
      <c r="R454" s="150"/>
      <c r="S454" s="150"/>
      <c r="T454" s="150"/>
      <c r="U454" s="150"/>
      <c r="V454" s="150"/>
      <c r="W454" s="150"/>
      <c r="X454" s="150"/>
      <c r="Y454" s="150"/>
      <c r="Z454" s="150"/>
    </row>
    <row r="455" ht="17.25" customHeight="1">
      <c r="A455" s="150"/>
      <c r="B455" s="150"/>
      <c r="C455" s="150"/>
      <c r="D455" s="150"/>
      <c r="E455" s="150"/>
      <c r="F455" s="150"/>
      <c r="G455" s="150"/>
      <c r="H455" s="150"/>
      <c r="I455" s="150"/>
      <c r="J455" s="150"/>
      <c r="K455" s="150"/>
      <c r="L455" s="150"/>
      <c r="M455" s="150"/>
      <c r="N455" s="150"/>
      <c r="O455" s="150"/>
      <c r="P455" s="150"/>
      <c r="Q455" s="150"/>
      <c r="R455" s="150"/>
      <c r="S455" s="150"/>
      <c r="T455" s="150"/>
      <c r="U455" s="150"/>
      <c r="V455" s="150"/>
      <c r="W455" s="150"/>
      <c r="X455" s="150"/>
      <c r="Y455" s="150"/>
      <c r="Z455" s="150"/>
    </row>
    <row r="456" ht="17.25" customHeight="1">
      <c r="A456" s="150"/>
      <c r="B456" s="150"/>
      <c r="C456" s="150"/>
      <c r="D456" s="150"/>
      <c r="E456" s="150"/>
      <c r="F456" s="150"/>
      <c r="G456" s="150"/>
      <c r="H456" s="150"/>
      <c r="I456" s="150"/>
      <c r="J456" s="150"/>
      <c r="K456" s="150"/>
      <c r="L456" s="150"/>
      <c r="M456" s="150"/>
      <c r="N456" s="150"/>
      <c r="O456" s="150"/>
      <c r="P456" s="150"/>
      <c r="Q456" s="150"/>
      <c r="R456" s="150"/>
      <c r="S456" s="150"/>
      <c r="T456" s="150"/>
      <c r="U456" s="150"/>
      <c r="V456" s="150"/>
      <c r="W456" s="150"/>
      <c r="X456" s="150"/>
      <c r="Y456" s="150"/>
      <c r="Z456" s="150"/>
    </row>
    <row r="457" ht="17.25" customHeight="1">
      <c r="A457" s="150"/>
      <c r="B457" s="150"/>
      <c r="C457" s="150"/>
      <c r="D457" s="150"/>
      <c r="E457" s="150"/>
      <c r="F457" s="150"/>
      <c r="G457" s="150"/>
      <c r="H457" s="150"/>
      <c r="I457" s="150"/>
      <c r="J457" s="150"/>
      <c r="K457" s="150"/>
      <c r="L457" s="150"/>
      <c r="M457" s="150"/>
      <c r="N457" s="150"/>
      <c r="O457" s="150"/>
      <c r="P457" s="150"/>
      <c r="Q457" s="150"/>
      <c r="R457" s="150"/>
      <c r="S457" s="150"/>
      <c r="T457" s="150"/>
      <c r="U457" s="150"/>
      <c r="V457" s="150"/>
      <c r="W457" s="150"/>
      <c r="X457" s="150"/>
      <c r="Y457" s="150"/>
      <c r="Z457" s="150"/>
    </row>
    <row r="458" ht="17.25" customHeight="1">
      <c r="A458" s="150"/>
      <c r="B458" s="150"/>
      <c r="C458" s="150"/>
      <c r="D458" s="150"/>
      <c r="E458" s="150"/>
      <c r="F458" s="150"/>
      <c r="G458" s="150"/>
      <c r="H458" s="150"/>
      <c r="I458" s="150"/>
      <c r="J458" s="150"/>
      <c r="K458" s="150"/>
      <c r="L458" s="150"/>
      <c r="M458" s="150"/>
      <c r="N458" s="150"/>
      <c r="O458" s="150"/>
      <c r="P458" s="150"/>
      <c r="Q458" s="150"/>
      <c r="R458" s="150"/>
      <c r="S458" s="150"/>
      <c r="T458" s="150"/>
      <c r="U458" s="150"/>
      <c r="V458" s="150"/>
      <c r="W458" s="150"/>
      <c r="X458" s="150"/>
      <c r="Y458" s="150"/>
      <c r="Z458" s="150"/>
    </row>
    <row r="459" ht="17.25" customHeight="1">
      <c r="A459" s="150"/>
      <c r="B459" s="150"/>
      <c r="C459" s="150"/>
      <c r="D459" s="150"/>
      <c r="E459" s="150"/>
      <c r="F459" s="150"/>
      <c r="G459" s="150"/>
      <c r="H459" s="150"/>
      <c r="I459" s="150"/>
      <c r="J459" s="150"/>
      <c r="K459" s="150"/>
      <c r="L459" s="150"/>
      <c r="M459" s="150"/>
      <c r="N459" s="150"/>
      <c r="O459" s="150"/>
      <c r="P459" s="150"/>
      <c r="Q459" s="150"/>
      <c r="R459" s="150"/>
      <c r="S459" s="150"/>
      <c r="T459" s="150"/>
      <c r="U459" s="150"/>
      <c r="V459" s="150"/>
      <c r="W459" s="150"/>
      <c r="X459" s="150"/>
      <c r="Y459" s="150"/>
      <c r="Z459" s="150"/>
    </row>
    <row r="460" ht="17.25" customHeight="1">
      <c r="A460" s="150"/>
      <c r="B460" s="150"/>
      <c r="C460" s="150"/>
      <c r="D460" s="150"/>
      <c r="E460" s="150"/>
      <c r="F460" s="150"/>
      <c r="G460" s="150"/>
      <c r="H460" s="150"/>
      <c r="I460" s="150"/>
      <c r="J460" s="150"/>
      <c r="K460" s="150"/>
      <c r="L460" s="150"/>
      <c r="M460" s="150"/>
      <c r="N460" s="150"/>
      <c r="O460" s="150"/>
      <c r="P460" s="150"/>
      <c r="Q460" s="150"/>
      <c r="R460" s="150"/>
      <c r="S460" s="150"/>
      <c r="T460" s="150"/>
      <c r="U460" s="150"/>
      <c r="V460" s="150"/>
      <c r="W460" s="150"/>
      <c r="X460" s="150"/>
      <c r="Y460" s="150"/>
      <c r="Z460" s="150"/>
    </row>
    <row r="461" ht="17.25" customHeight="1">
      <c r="A461" s="150"/>
      <c r="B461" s="150"/>
      <c r="C461" s="150"/>
      <c r="D461" s="150"/>
      <c r="E461" s="150"/>
      <c r="F461" s="150"/>
      <c r="G461" s="150"/>
      <c r="H461" s="150"/>
      <c r="I461" s="150"/>
      <c r="J461" s="150"/>
      <c r="K461" s="150"/>
      <c r="L461" s="150"/>
      <c r="M461" s="150"/>
      <c r="N461" s="150"/>
      <c r="O461" s="150"/>
      <c r="P461" s="150"/>
      <c r="Q461" s="150"/>
      <c r="R461" s="150"/>
      <c r="S461" s="150"/>
      <c r="T461" s="150"/>
      <c r="U461" s="150"/>
      <c r="V461" s="150"/>
      <c r="W461" s="150"/>
      <c r="X461" s="150"/>
      <c r="Y461" s="150"/>
      <c r="Z461" s="150"/>
    </row>
    <row r="462" ht="17.25" customHeight="1">
      <c r="A462" s="150"/>
      <c r="B462" s="150"/>
      <c r="C462" s="150"/>
      <c r="D462" s="150"/>
      <c r="E462" s="150"/>
      <c r="F462" s="150"/>
      <c r="G462" s="150"/>
      <c r="H462" s="150"/>
      <c r="I462" s="150"/>
      <c r="J462" s="150"/>
      <c r="K462" s="150"/>
      <c r="L462" s="150"/>
      <c r="M462" s="150"/>
      <c r="N462" s="150"/>
      <c r="O462" s="150"/>
      <c r="P462" s="150"/>
      <c r="Q462" s="150"/>
      <c r="R462" s="150"/>
      <c r="S462" s="150"/>
      <c r="T462" s="150"/>
      <c r="U462" s="150"/>
      <c r="V462" s="150"/>
      <c r="W462" s="150"/>
      <c r="X462" s="150"/>
      <c r="Y462" s="150"/>
      <c r="Z462" s="150"/>
    </row>
    <row r="463" ht="17.25" customHeight="1">
      <c r="A463" s="150"/>
      <c r="B463" s="150"/>
      <c r="C463" s="150"/>
      <c r="D463" s="150"/>
      <c r="E463" s="150"/>
      <c r="F463" s="150"/>
      <c r="G463" s="150"/>
      <c r="H463" s="150"/>
      <c r="I463" s="150"/>
      <c r="J463" s="150"/>
      <c r="K463" s="150"/>
      <c r="L463" s="150"/>
      <c r="M463" s="150"/>
      <c r="N463" s="150"/>
      <c r="O463" s="150"/>
      <c r="P463" s="150"/>
      <c r="Q463" s="150"/>
      <c r="R463" s="150"/>
      <c r="S463" s="150"/>
      <c r="T463" s="150"/>
      <c r="U463" s="150"/>
      <c r="V463" s="150"/>
      <c r="W463" s="150"/>
      <c r="X463" s="150"/>
      <c r="Y463" s="150"/>
      <c r="Z463" s="150"/>
    </row>
    <row r="464" ht="17.25" customHeight="1">
      <c r="A464" s="150"/>
      <c r="B464" s="150"/>
      <c r="C464" s="150"/>
      <c r="D464" s="150"/>
      <c r="E464" s="150"/>
      <c r="F464" s="150"/>
      <c r="G464" s="150"/>
      <c r="H464" s="150"/>
      <c r="I464" s="150"/>
      <c r="J464" s="150"/>
      <c r="K464" s="150"/>
      <c r="L464" s="150"/>
      <c r="M464" s="150"/>
      <c r="N464" s="150"/>
      <c r="O464" s="150"/>
      <c r="P464" s="150"/>
      <c r="Q464" s="150"/>
      <c r="R464" s="150"/>
      <c r="S464" s="150"/>
      <c r="T464" s="150"/>
      <c r="U464" s="150"/>
      <c r="V464" s="150"/>
      <c r="W464" s="150"/>
      <c r="X464" s="150"/>
      <c r="Y464" s="150"/>
      <c r="Z464" s="150"/>
    </row>
    <row r="465" ht="17.25" customHeight="1">
      <c r="A465" s="150"/>
      <c r="B465" s="150"/>
      <c r="C465" s="150"/>
      <c r="D465" s="150"/>
      <c r="E465" s="150"/>
      <c r="F465" s="150"/>
      <c r="G465" s="150"/>
      <c r="H465" s="150"/>
      <c r="I465" s="150"/>
      <c r="J465" s="150"/>
      <c r="K465" s="150"/>
      <c r="L465" s="150"/>
      <c r="M465" s="150"/>
      <c r="N465" s="150"/>
      <c r="O465" s="150"/>
      <c r="P465" s="150"/>
      <c r="Q465" s="150"/>
      <c r="R465" s="150"/>
      <c r="S465" s="150"/>
      <c r="T465" s="150"/>
      <c r="U465" s="150"/>
      <c r="V465" s="150"/>
      <c r="W465" s="150"/>
      <c r="X465" s="150"/>
      <c r="Y465" s="150"/>
      <c r="Z465" s="150"/>
    </row>
    <row r="466" ht="17.25" customHeight="1">
      <c r="A466" s="150"/>
      <c r="B466" s="150"/>
      <c r="C466" s="150"/>
      <c r="D466" s="150"/>
      <c r="E466" s="150"/>
      <c r="F466" s="150"/>
      <c r="G466" s="150"/>
      <c r="H466" s="150"/>
      <c r="I466" s="150"/>
      <c r="J466" s="150"/>
      <c r="K466" s="150"/>
      <c r="L466" s="150"/>
      <c r="M466" s="150"/>
      <c r="N466" s="150"/>
      <c r="O466" s="150"/>
      <c r="P466" s="150"/>
      <c r="Q466" s="150"/>
      <c r="R466" s="150"/>
      <c r="S466" s="150"/>
      <c r="T466" s="150"/>
      <c r="U466" s="150"/>
      <c r="V466" s="150"/>
      <c r="W466" s="150"/>
      <c r="X466" s="150"/>
      <c r="Y466" s="150"/>
      <c r="Z466" s="150"/>
    </row>
    <row r="467" ht="17.25" customHeight="1">
      <c r="A467" s="150"/>
      <c r="B467" s="150"/>
      <c r="C467" s="150"/>
      <c r="D467" s="150"/>
      <c r="E467" s="150"/>
      <c r="F467" s="150"/>
      <c r="G467" s="150"/>
      <c r="H467" s="150"/>
      <c r="I467" s="150"/>
      <c r="J467" s="150"/>
      <c r="K467" s="150"/>
      <c r="L467" s="150"/>
      <c r="M467" s="150"/>
      <c r="N467" s="150"/>
      <c r="O467" s="150"/>
      <c r="P467" s="150"/>
      <c r="Q467" s="150"/>
      <c r="R467" s="150"/>
      <c r="S467" s="150"/>
      <c r="T467" s="150"/>
      <c r="U467" s="150"/>
      <c r="V467" s="150"/>
      <c r="W467" s="150"/>
      <c r="X467" s="150"/>
      <c r="Y467" s="150"/>
      <c r="Z467" s="150"/>
    </row>
    <row r="468" ht="17.25" customHeight="1">
      <c r="A468" s="150"/>
      <c r="B468" s="150"/>
      <c r="C468" s="150"/>
      <c r="D468" s="150"/>
      <c r="E468" s="150"/>
      <c r="F468" s="150"/>
      <c r="G468" s="150"/>
      <c r="H468" s="150"/>
      <c r="I468" s="150"/>
      <c r="J468" s="150"/>
      <c r="K468" s="150"/>
      <c r="L468" s="150"/>
      <c r="M468" s="150"/>
      <c r="N468" s="150"/>
      <c r="O468" s="150"/>
      <c r="P468" s="150"/>
      <c r="Q468" s="150"/>
      <c r="R468" s="150"/>
      <c r="S468" s="150"/>
      <c r="T468" s="150"/>
      <c r="U468" s="150"/>
      <c r="V468" s="150"/>
      <c r="W468" s="150"/>
      <c r="X468" s="150"/>
      <c r="Y468" s="150"/>
      <c r="Z468" s="150"/>
    </row>
    <row r="469" ht="17.25" customHeight="1">
      <c r="A469" s="150"/>
      <c r="B469" s="150"/>
      <c r="C469" s="150"/>
      <c r="D469" s="150"/>
      <c r="E469" s="150"/>
      <c r="F469" s="150"/>
      <c r="G469" s="150"/>
      <c r="H469" s="150"/>
      <c r="I469" s="150"/>
      <c r="J469" s="150"/>
      <c r="K469" s="150"/>
      <c r="L469" s="150"/>
      <c r="M469" s="150"/>
      <c r="N469" s="150"/>
      <c r="O469" s="150"/>
      <c r="P469" s="150"/>
      <c r="Q469" s="150"/>
      <c r="R469" s="150"/>
      <c r="S469" s="150"/>
      <c r="T469" s="150"/>
      <c r="U469" s="150"/>
      <c r="V469" s="150"/>
      <c r="W469" s="150"/>
      <c r="X469" s="150"/>
      <c r="Y469" s="150"/>
      <c r="Z469" s="150"/>
    </row>
    <row r="470" ht="17.25" customHeight="1">
      <c r="A470" s="150"/>
      <c r="B470" s="150"/>
      <c r="C470" s="150"/>
      <c r="D470" s="150"/>
      <c r="E470" s="150"/>
      <c r="F470" s="150"/>
      <c r="G470" s="150"/>
      <c r="H470" s="150"/>
      <c r="I470" s="150"/>
      <c r="J470" s="150"/>
      <c r="K470" s="150"/>
      <c r="L470" s="150"/>
      <c r="M470" s="150"/>
      <c r="N470" s="150"/>
      <c r="O470" s="150"/>
      <c r="P470" s="150"/>
      <c r="Q470" s="150"/>
      <c r="R470" s="150"/>
      <c r="S470" s="150"/>
      <c r="T470" s="150"/>
      <c r="U470" s="150"/>
      <c r="V470" s="150"/>
      <c r="W470" s="150"/>
      <c r="X470" s="150"/>
      <c r="Y470" s="150"/>
      <c r="Z470" s="150"/>
    </row>
    <row r="471" ht="17.25" customHeight="1">
      <c r="A471" s="150"/>
      <c r="B471" s="150"/>
      <c r="C471" s="150"/>
      <c r="D471" s="150"/>
      <c r="E471" s="150"/>
      <c r="F471" s="150"/>
      <c r="G471" s="150"/>
      <c r="H471" s="150"/>
      <c r="I471" s="150"/>
      <c r="J471" s="150"/>
      <c r="K471" s="150"/>
      <c r="L471" s="150"/>
      <c r="M471" s="150"/>
      <c r="N471" s="150"/>
      <c r="O471" s="150"/>
      <c r="P471" s="150"/>
      <c r="Q471" s="150"/>
      <c r="R471" s="150"/>
      <c r="S471" s="150"/>
      <c r="T471" s="150"/>
      <c r="U471" s="150"/>
      <c r="V471" s="150"/>
      <c r="W471" s="150"/>
      <c r="X471" s="150"/>
      <c r="Y471" s="150"/>
      <c r="Z471" s="150"/>
    </row>
    <row r="472" ht="17.25" customHeight="1">
      <c r="A472" s="150"/>
      <c r="B472" s="150"/>
      <c r="C472" s="150"/>
      <c r="D472" s="150"/>
      <c r="E472" s="150"/>
      <c r="F472" s="150"/>
      <c r="G472" s="150"/>
      <c r="H472" s="150"/>
      <c r="I472" s="150"/>
      <c r="J472" s="150"/>
      <c r="K472" s="150"/>
      <c r="L472" s="150"/>
      <c r="M472" s="150"/>
      <c r="N472" s="150"/>
      <c r="O472" s="150"/>
      <c r="P472" s="150"/>
      <c r="Q472" s="150"/>
      <c r="R472" s="150"/>
      <c r="S472" s="150"/>
      <c r="T472" s="150"/>
      <c r="U472" s="150"/>
      <c r="V472" s="150"/>
      <c r="W472" s="150"/>
      <c r="X472" s="150"/>
      <c r="Y472" s="150"/>
      <c r="Z472" s="150"/>
    </row>
    <row r="473" ht="17.25" customHeight="1">
      <c r="A473" s="150"/>
      <c r="B473" s="150"/>
      <c r="C473" s="150"/>
      <c r="D473" s="150"/>
      <c r="E473" s="150"/>
      <c r="F473" s="150"/>
      <c r="G473" s="150"/>
      <c r="H473" s="150"/>
      <c r="I473" s="150"/>
      <c r="J473" s="150"/>
      <c r="K473" s="150"/>
      <c r="L473" s="150"/>
      <c r="M473" s="150"/>
      <c r="N473" s="150"/>
      <c r="O473" s="150"/>
      <c r="P473" s="150"/>
      <c r="Q473" s="150"/>
      <c r="R473" s="150"/>
      <c r="S473" s="150"/>
      <c r="T473" s="150"/>
      <c r="U473" s="150"/>
      <c r="V473" s="150"/>
      <c r="W473" s="150"/>
      <c r="X473" s="150"/>
      <c r="Y473" s="150"/>
      <c r="Z473" s="150"/>
    </row>
    <row r="474" ht="17.25" customHeight="1">
      <c r="A474" s="150"/>
      <c r="B474" s="150"/>
      <c r="C474" s="150"/>
      <c r="D474" s="150"/>
      <c r="E474" s="150"/>
      <c r="F474" s="150"/>
      <c r="G474" s="150"/>
      <c r="H474" s="150"/>
      <c r="I474" s="150"/>
      <c r="J474" s="150"/>
      <c r="K474" s="150"/>
      <c r="L474" s="150"/>
      <c r="M474" s="150"/>
      <c r="N474" s="150"/>
      <c r="O474" s="150"/>
      <c r="P474" s="150"/>
      <c r="Q474" s="150"/>
      <c r="R474" s="150"/>
      <c r="S474" s="150"/>
      <c r="T474" s="150"/>
      <c r="U474" s="150"/>
      <c r="V474" s="150"/>
      <c r="W474" s="150"/>
      <c r="X474" s="150"/>
      <c r="Y474" s="150"/>
      <c r="Z474" s="150"/>
    </row>
    <row r="475" ht="17.25" customHeight="1">
      <c r="A475" s="150"/>
      <c r="B475" s="150"/>
      <c r="C475" s="150"/>
      <c r="D475" s="150"/>
      <c r="E475" s="150"/>
      <c r="F475" s="150"/>
      <c r="G475" s="150"/>
      <c r="H475" s="150"/>
      <c r="I475" s="150"/>
      <c r="J475" s="150"/>
      <c r="K475" s="150"/>
      <c r="L475" s="150"/>
      <c r="M475" s="150"/>
      <c r="N475" s="150"/>
      <c r="O475" s="150"/>
      <c r="P475" s="150"/>
      <c r="Q475" s="150"/>
      <c r="R475" s="150"/>
      <c r="S475" s="150"/>
      <c r="T475" s="150"/>
      <c r="U475" s="150"/>
      <c r="V475" s="150"/>
      <c r="W475" s="150"/>
      <c r="X475" s="150"/>
      <c r="Y475" s="150"/>
      <c r="Z475" s="150"/>
    </row>
    <row r="476" ht="17.25" customHeight="1">
      <c r="A476" s="150"/>
      <c r="B476" s="150"/>
      <c r="C476" s="150"/>
      <c r="D476" s="150"/>
      <c r="E476" s="150"/>
      <c r="F476" s="150"/>
      <c r="G476" s="150"/>
      <c r="H476" s="150"/>
      <c r="I476" s="150"/>
      <c r="J476" s="150"/>
      <c r="K476" s="150"/>
      <c r="L476" s="150"/>
      <c r="M476" s="150"/>
      <c r="N476" s="150"/>
      <c r="O476" s="150"/>
      <c r="P476" s="150"/>
      <c r="Q476" s="150"/>
      <c r="R476" s="150"/>
      <c r="S476" s="150"/>
      <c r="T476" s="150"/>
      <c r="U476" s="150"/>
      <c r="V476" s="150"/>
      <c r="W476" s="150"/>
      <c r="X476" s="150"/>
      <c r="Y476" s="150"/>
      <c r="Z476" s="150"/>
    </row>
    <row r="477" ht="17.25" customHeight="1">
      <c r="A477" s="150"/>
      <c r="B477" s="150"/>
      <c r="C477" s="150"/>
      <c r="D477" s="150"/>
      <c r="E477" s="150"/>
      <c r="F477" s="150"/>
      <c r="G477" s="150"/>
      <c r="H477" s="150"/>
      <c r="I477" s="150"/>
      <c r="J477" s="150"/>
      <c r="K477" s="150"/>
      <c r="L477" s="150"/>
      <c r="M477" s="150"/>
      <c r="N477" s="150"/>
      <c r="O477" s="150"/>
      <c r="P477" s="150"/>
      <c r="Q477" s="150"/>
      <c r="R477" s="150"/>
      <c r="S477" s="150"/>
      <c r="T477" s="150"/>
      <c r="U477" s="150"/>
      <c r="V477" s="150"/>
      <c r="W477" s="150"/>
      <c r="X477" s="150"/>
      <c r="Y477" s="150"/>
      <c r="Z477" s="150"/>
    </row>
    <row r="478" ht="17.25" customHeight="1">
      <c r="A478" s="150"/>
      <c r="B478" s="150"/>
      <c r="C478" s="150"/>
      <c r="D478" s="150"/>
      <c r="E478" s="150"/>
      <c r="F478" s="150"/>
      <c r="G478" s="150"/>
      <c r="H478" s="150"/>
      <c r="I478" s="150"/>
      <c r="J478" s="150"/>
      <c r="K478" s="150"/>
      <c r="L478" s="150"/>
      <c r="M478" s="150"/>
      <c r="N478" s="150"/>
      <c r="O478" s="150"/>
      <c r="P478" s="150"/>
      <c r="Q478" s="150"/>
      <c r="R478" s="150"/>
      <c r="S478" s="150"/>
      <c r="T478" s="150"/>
      <c r="U478" s="150"/>
      <c r="V478" s="150"/>
      <c r="W478" s="150"/>
      <c r="X478" s="150"/>
      <c r="Y478" s="150"/>
      <c r="Z478" s="150"/>
    </row>
    <row r="479" ht="17.25" customHeight="1">
      <c r="A479" s="150"/>
      <c r="B479" s="150"/>
      <c r="C479" s="150"/>
      <c r="D479" s="150"/>
      <c r="E479" s="150"/>
      <c r="F479" s="150"/>
      <c r="G479" s="150"/>
      <c r="H479" s="150"/>
      <c r="I479" s="150"/>
      <c r="J479" s="150"/>
      <c r="K479" s="150"/>
      <c r="L479" s="150"/>
      <c r="M479" s="150"/>
      <c r="N479" s="150"/>
      <c r="O479" s="150"/>
      <c r="P479" s="150"/>
      <c r="Q479" s="150"/>
      <c r="R479" s="150"/>
      <c r="S479" s="150"/>
      <c r="T479" s="150"/>
      <c r="U479" s="150"/>
      <c r="V479" s="150"/>
      <c r="W479" s="150"/>
      <c r="X479" s="150"/>
      <c r="Y479" s="150"/>
      <c r="Z479" s="150"/>
    </row>
    <row r="480" ht="17.25" customHeight="1">
      <c r="A480" s="150"/>
      <c r="B480" s="150"/>
      <c r="C480" s="150"/>
      <c r="D480" s="150"/>
      <c r="E480" s="150"/>
      <c r="F480" s="150"/>
      <c r="G480" s="150"/>
      <c r="H480" s="150"/>
      <c r="I480" s="150"/>
      <c r="J480" s="150"/>
      <c r="K480" s="150"/>
      <c r="L480" s="150"/>
      <c r="M480" s="150"/>
      <c r="N480" s="150"/>
      <c r="O480" s="150"/>
      <c r="P480" s="150"/>
      <c r="Q480" s="150"/>
      <c r="R480" s="150"/>
      <c r="S480" s="150"/>
      <c r="T480" s="150"/>
      <c r="U480" s="150"/>
      <c r="V480" s="150"/>
      <c r="W480" s="150"/>
      <c r="X480" s="150"/>
      <c r="Y480" s="150"/>
      <c r="Z480" s="150"/>
    </row>
    <row r="481" ht="17.25" customHeight="1">
      <c r="A481" s="150"/>
      <c r="B481" s="150"/>
      <c r="C481" s="150"/>
      <c r="D481" s="150"/>
      <c r="E481" s="150"/>
      <c r="F481" s="150"/>
      <c r="G481" s="150"/>
      <c r="H481" s="150"/>
      <c r="I481" s="150"/>
      <c r="J481" s="150"/>
      <c r="K481" s="150"/>
      <c r="L481" s="150"/>
      <c r="M481" s="150"/>
      <c r="N481" s="150"/>
      <c r="O481" s="150"/>
      <c r="P481" s="150"/>
      <c r="Q481" s="150"/>
      <c r="R481" s="150"/>
      <c r="S481" s="150"/>
      <c r="T481" s="150"/>
      <c r="U481" s="150"/>
      <c r="V481" s="150"/>
      <c r="W481" s="150"/>
      <c r="X481" s="150"/>
      <c r="Y481" s="150"/>
      <c r="Z481" s="150"/>
    </row>
    <row r="482" ht="17.25" customHeight="1">
      <c r="A482" s="150"/>
      <c r="B482" s="150"/>
      <c r="C482" s="150"/>
      <c r="D482" s="150"/>
      <c r="E482" s="150"/>
      <c r="F482" s="150"/>
      <c r="G482" s="150"/>
      <c r="H482" s="150"/>
      <c r="I482" s="150"/>
      <c r="J482" s="150"/>
      <c r="K482" s="150"/>
      <c r="L482" s="150"/>
      <c r="M482" s="150"/>
      <c r="N482" s="150"/>
      <c r="O482" s="150"/>
      <c r="P482" s="150"/>
      <c r="Q482" s="150"/>
      <c r="R482" s="150"/>
      <c r="S482" s="150"/>
      <c r="T482" s="150"/>
      <c r="U482" s="150"/>
      <c r="V482" s="150"/>
      <c r="W482" s="150"/>
      <c r="X482" s="150"/>
      <c r="Y482" s="150"/>
      <c r="Z482" s="150"/>
    </row>
    <row r="483" ht="17.25" customHeight="1">
      <c r="A483" s="150"/>
      <c r="B483" s="150"/>
      <c r="C483" s="150"/>
      <c r="D483" s="150"/>
      <c r="E483" s="150"/>
      <c r="F483" s="150"/>
      <c r="G483" s="150"/>
      <c r="H483" s="150"/>
      <c r="I483" s="150"/>
      <c r="J483" s="150"/>
      <c r="K483" s="150"/>
      <c r="L483" s="150"/>
      <c r="M483" s="150"/>
      <c r="N483" s="150"/>
      <c r="O483" s="150"/>
      <c r="P483" s="150"/>
      <c r="Q483" s="150"/>
      <c r="R483" s="150"/>
      <c r="S483" s="150"/>
      <c r="T483" s="150"/>
      <c r="U483" s="150"/>
      <c r="V483" s="150"/>
      <c r="W483" s="150"/>
      <c r="X483" s="150"/>
      <c r="Y483" s="150"/>
      <c r="Z483" s="150"/>
    </row>
    <row r="484" ht="17.25" customHeight="1">
      <c r="A484" s="150"/>
      <c r="B484" s="150"/>
      <c r="C484" s="150"/>
      <c r="D484" s="150"/>
      <c r="E484" s="150"/>
      <c r="F484" s="150"/>
      <c r="G484" s="150"/>
      <c r="H484" s="150"/>
      <c r="I484" s="150"/>
      <c r="J484" s="150"/>
      <c r="K484" s="150"/>
      <c r="L484" s="150"/>
      <c r="M484" s="150"/>
      <c r="N484" s="150"/>
      <c r="O484" s="150"/>
      <c r="P484" s="150"/>
      <c r="Q484" s="150"/>
      <c r="R484" s="150"/>
      <c r="S484" s="150"/>
      <c r="T484" s="150"/>
      <c r="U484" s="150"/>
      <c r="V484" s="150"/>
      <c r="W484" s="150"/>
      <c r="X484" s="150"/>
      <c r="Y484" s="150"/>
      <c r="Z484" s="150"/>
    </row>
    <row r="485" ht="17.25" customHeight="1">
      <c r="A485" s="150"/>
      <c r="B485" s="150"/>
      <c r="C485" s="150"/>
      <c r="D485" s="150"/>
      <c r="E485" s="150"/>
      <c r="F485" s="150"/>
      <c r="G485" s="150"/>
      <c r="H485" s="150"/>
      <c r="I485" s="150"/>
      <c r="J485" s="150"/>
      <c r="K485" s="150"/>
      <c r="L485" s="150"/>
      <c r="M485" s="150"/>
      <c r="N485" s="150"/>
      <c r="O485" s="150"/>
      <c r="P485" s="150"/>
      <c r="Q485" s="150"/>
      <c r="R485" s="150"/>
      <c r="S485" s="150"/>
      <c r="T485" s="150"/>
      <c r="U485" s="150"/>
      <c r="V485" s="150"/>
      <c r="W485" s="150"/>
      <c r="X485" s="150"/>
      <c r="Y485" s="150"/>
      <c r="Z485" s="150"/>
    </row>
    <row r="486" ht="17.25" customHeight="1">
      <c r="A486" s="150"/>
      <c r="B486" s="150"/>
      <c r="C486" s="150"/>
      <c r="D486" s="150"/>
      <c r="E486" s="150"/>
      <c r="F486" s="150"/>
      <c r="G486" s="150"/>
      <c r="H486" s="150"/>
      <c r="I486" s="150"/>
      <c r="J486" s="150"/>
      <c r="K486" s="150"/>
      <c r="L486" s="150"/>
      <c r="M486" s="150"/>
      <c r="N486" s="150"/>
      <c r="O486" s="150"/>
      <c r="P486" s="150"/>
      <c r="Q486" s="150"/>
      <c r="R486" s="150"/>
      <c r="S486" s="150"/>
      <c r="T486" s="150"/>
      <c r="U486" s="150"/>
      <c r="V486" s="150"/>
      <c r="W486" s="150"/>
      <c r="X486" s="150"/>
      <c r="Y486" s="150"/>
      <c r="Z486" s="150"/>
    </row>
    <row r="487" ht="17.25" customHeight="1">
      <c r="A487" s="150"/>
      <c r="B487" s="150"/>
      <c r="C487" s="150"/>
      <c r="D487" s="150"/>
      <c r="E487" s="150"/>
      <c r="F487" s="150"/>
      <c r="G487" s="150"/>
      <c r="H487" s="150"/>
      <c r="I487" s="150"/>
      <c r="J487" s="150"/>
      <c r="K487" s="150"/>
      <c r="L487" s="150"/>
      <c r="M487" s="150"/>
      <c r="N487" s="150"/>
      <c r="O487" s="150"/>
      <c r="P487" s="150"/>
      <c r="Q487" s="150"/>
      <c r="R487" s="150"/>
      <c r="S487" s="150"/>
      <c r="T487" s="150"/>
      <c r="U487" s="150"/>
      <c r="V487" s="150"/>
      <c r="W487" s="150"/>
      <c r="X487" s="150"/>
      <c r="Y487" s="150"/>
      <c r="Z487" s="150"/>
    </row>
    <row r="488" ht="17.25" customHeight="1">
      <c r="A488" s="150"/>
      <c r="B488" s="150"/>
      <c r="C488" s="150"/>
      <c r="D488" s="150"/>
      <c r="E488" s="150"/>
      <c r="F488" s="150"/>
      <c r="G488" s="150"/>
      <c r="H488" s="150"/>
      <c r="I488" s="150"/>
      <c r="J488" s="150"/>
      <c r="K488" s="150"/>
      <c r="L488" s="150"/>
      <c r="M488" s="150"/>
      <c r="N488" s="150"/>
      <c r="O488" s="150"/>
      <c r="P488" s="150"/>
      <c r="Q488" s="150"/>
      <c r="R488" s="150"/>
      <c r="S488" s="150"/>
      <c r="T488" s="150"/>
      <c r="U488" s="150"/>
      <c r="V488" s="150"/>
      <c r="W488" s="150"/>
      <c r="X488" s="150"/>
      <c r="Y488" s="150"/>
      <c r="Z488" s="150"/>
    </row>
    <row r="489" ht="17.25" customHeight="1">
      <c r="A489" s="150"/>
      <c r="B489" s="150"/>
      <c r="C489" s="150"/>
      <c r="D489" s="150"/>
      <c r="E489" s="150"/>
      <c r="F489" s="150"/>
      <c r="G489" s="150"/>
      <c r="H489" s="150"/>
      <c r="I489" s="150"/>
      <c r="J489" s="150"/>
      <c r="K489" s="150"/>
      <c r="L489" s="150"/>
      <c r="M489" s="150"/>
      <c r="N489" s="150"/>
      <c r="O489" s="150"/>
      <c r="P489" s="150"/>
      <c r="Q489" s="150"/>
      <c r="R489" s="150"/>
      <c r="S489" s="150"/>
      <c r="T489" s="150"/>
      <c r="U489" s="150"/>
      <c r="V489" s="150"/>
      <c r="W489" s="150"/>
      <c r="X489" s="150"/>
      <c r="Y489" s="150"/>
      <c r="Z489" s="150"/>
    </row>
    <row r="490" ht="17.25" customHeight="1">
      <c r="A490" s="150"/>
      <c r="B490" s="150"/>
      <c r="C490" s="150"/>
      <c r="D490" s="150"/>
      <c r="E490" s="150"/>
      <c r="F490" s="150"/>
      <c r="G490" s="150"/>
      <c r="H490" s="150"/>
      <c r="I490" s="150"/>
      <c r="J490" s="150"/>
      <c r="K490" s="150"/>
      <c r="L490" s="150"/>
      <c r="M490" s="150"/>
      <c r="N490" s="150"/>
      <c r="O490" s="150"/>
      <c r="P490" s="150"/>
      <c r="Q490" s="150"/>
      <c r="R490" s="150"/>
      <c r="S490" s="150"/>
      <c r="T490" s="150"/>
      <c r="U490" s="150"/>
      <c r="V490" s="150"/>
      <c r="W490" s="150"/>
      <c r="X490" s="150"/>
      <c r="Y490" s="150"/>
      <c r="Z490" s="150"/>
    </row>
    <row r="491" ht="17.25" customHeight="1">
      <c r="A491" s="150"/>
      <c r="B491" s="150"/>
      <c r="C491" s="150"/>
      <c r="D491" s="150"/>
      <c r="E491" s="150"/>
      <c r="F491" s="150"/>
      <c r="G491" s="150"/>
      <c r="H491" s="150"/>
      <c r="I491" s="150"/>
      <c r="J491" s="150"/>
      <c r="K491" s="150"/>
      <c r="L491" s="150"/>
      <c r="M491" s="150"/>
      <c r="N491" s="150"/>
      <c r="O491" s="150"/>
      <c r="P491" s="150"/>
      <c r="Q491" s="150"/>
      <c r="R491" s="150"/>
      <c r="S491" s="150"/>
      <c r="T491" s="150"/>
      <c r="U491" s="150"/>
      <c r="V491" s="150"/>
      <c r="W491" s="150"/>
      <c r="X491" s="150"/>
      <c r="Y491" s="150"/>
      <c r="Z491" s="150"/>
    </row>
    <row r="492" ht="17.25" customHeight="1">
      <c r="A492" s="150"/>
      <c r="B492" s="150"/>
      <c r="C492" s="150"/>
      <c r="D492" s="150"/>
      <c r="E492" s="150"/>
      <c r="F492" s="150"/>
      <c r="G492" s="150"/>
      <c r="H492" s="150"/>
      <c r="I492" s="150"/>
      <c r="J492" s="150"/>
      <c r="K492" s="150"/>
      <c r="L492" s="150"/>
      <c r="M492" s="150"/>
      <c r="N492" s="150"/>
      <c r="O492" s="150"/>
      <c r="P492" s="150"/>
      <c r="Q492" s="150"/>
      <c r="R492" s="150"/>
      <c r="S492" s="150"/>
      <c r="T492" s="150"/>
      <c r="U492" s="150"/>
      <c r="V492" s="150"/>
      <c r="W492" s="150"/>
      <c r="X492" s="150"/>
      <c r="Y492" s="150"/>
      <c r="Z492" s="150"/>
    </row>
    <row r="493" ht="17.25" customHeight="1">
      <c r="A493" s="150"/>
      <c r="B493" s="150"/>
      <c r="C493" s="150"/>
      <c r="D493" s="150"/>
      <c r="E493" s="150"/>
      <c r="F493" s="150"/>
      <c r="G493" s="150"/>
      <c r="H493" s="150"/>
      <c r="I493" s="150"/>
      <c r="J493" s="150"/>
      <c r="K493" s="150"/>
      <c r="L493" s="150"/>
      <c r="M493" s="150"/>
      <c r="N493" s="150"/>
      <c r="O493" s="150"/>
      <c r="P493" s="150"/>
      <c r="Q493" s="150"/>
      <c r="R493" s="150"/>
      <c r="S493" s="150"/>
      <c r="T493" s="150"/>
      <c r="U493" s="150"/>
      <c r="V493" s="150"/>
      <c r="W493" s="150"/>
      <c r="X493" s="150"/>
      <c r="Y493" s="150"/>
      <c r="Z493" s="150"/>
    </row>
    <row r="494" ht="17.25" customHeight="1">
      <c r="A494" s="150"/>
      <c r="B494" s="150"/>
      <c r="C494" s="150"/>
      <c r="D494" s="150"/>
      <c r="E494" s="150"/>
      <c r="F494" s="150"/>
      <c r="G494" s="150"/>
      <c r="H494" s="150"/>
      <c r="I494" s="150"/>
      <c r="J494" s="150"/>
      <c r="K494" s="150"/>
      <c r="L494" s="150"/>
      <c r="M494" s="150"/>
      <c r="N494" s="150"/>
      <c r="O494" s="150"/>
      <c r="P494" s="150"/>
      <c r="Q494" s="150"/>
      <c r="R494" s="150"/>
      <c r="S494" s="150"/>
      <c r="T494" s="150"/>
      <c r="U494" s="150"/>
      <c r="V494" s="150"/>
      <c r="W494" s="150"/>
      <c r="X494" s="150"/>
      <c r="Y494" s="150"/>
      <c r="Z494" s="150"/>
    </row>
    <row r="495" ht="17.25" customHeight="1">
      <c r="A495" s="150"/>
      <c r="B495" s="150"/>
      <c r="C495" s="150"/>
      <c r="D495" s="150"/>
      <c r="E495" s="150"/>
      <c r="F495" s="150"/>
      <c r="G495" s="150"/>
      <c r="H495" s="150"/>
      <c r="I495" s="150"/>
      <c r="J495" s="150"/>
      <c r="K495" s="150"/>
      <c r="L495" s="150"/>
      <c r="M495" s="150"/>
      <c r="N495" s="150"/>
      <c r="O495" s="150"/>
      <c r="P495" s="150"/>
      <c r="Q495" s="150"/>
      <c r="R495" s="150"/>
      <c r="S495" s="150"/>
      <c r="T495" s="150"/>
      <c r="U495" s="150"/>
      <c r="V495" s="150"/>
      <c r="W495" s="150"/>
      <c r="X495" s="150"/>
      <c r="Y495" s="150"/>
      <c r="Z495" s="150"/>
    </row>
    <row r="496" ht="17.25" customHeight="1">
      <c r="A496" s="150"/>
      <c r="B496" s="150"/>
      <c r="C496" s="150"/>
      <c r="D496" s="150"/>
      <c r="E496" s="150"/>
      <c r="F496" s="150"/>
      <c r="G496" s="150"/>
      <c r="H496" s="150"/>
      <c r="I496" s="150"/>
      <c r="J496" s="150"/>
      <c r="K496" s="150"/>
      <c r="L496" s="150"/>
      <c r="M496" s="150"/>
      <c r="N496" s="150"/>
      <c r="O496" s="150"/>
      <c r="P496" s="150"/>
      <c r="Q496" s="150"/>
      <c r="R496" s="150"/>
      <c r="S496" s="150"/>
      <c r="T496" s="150"/>
      <c r="U496" s="150"/>
      <c r="V496" s="150"/>
      <c r="W496" s="150"/>
      <c r="X496" s="150"/>
      <c r="Y496" s="150"/>
      <c r="Z496" s="150"/>
    </row>
    <row r="497" ht="17.25" customHeight="1">
      <c r="A497" s="150"/>
      <c r="B497" s="150"/>
      <c r="C497" s="150"/>
      <c r="D497" s="150"/>
      <c r="E497" s="150"/>
      <c r="F497" s="150"/>
      <c r="G497" s="150"/>
      <c r="H497" s="150"/>
      <c r="I497" s="150"/>
      <c r="J497" s="150"/>
      <c r="K497" s="150"/>
      <c r="L497" s="150"/>
      <c r="M497" s="150"/>
      <c r="N497" s="150"/>
      <c r="O497" s="150"/>
      <c r="P497" s="150"/>
      <c r="Q497" s="150"/>
      <c r="R497" s="150"/>
      <c r="S497" s="150"/>
      <c r="T497" s="150"/>
      <c r="U497" s="150"/>
      <c r="V497" s="150"/>
      <c r="W497" s="150"/>
      <c r="X497" s="150"/>
      <c r="Y497" s="150"/>
      <c r="Z497" s="150"/>
    </row>
    <row r="498" ht="17.25" customHeight="1">
      <c r="A498" s="150"/>
      <c r="B498" s="150"/>
      <c r="C498" s="150"/>
      <c r="D498" s="150"/>
      <c r="E498" s="150"/>
      <c r="F498" s="150"/>
      <c r="G498" s="150"/>
      <c r="H498" s="150"/>
      <c r="I498" s="150"/>
      <c r="J498" s="150"/>
      <c r="K498" s="150"/>
      <c r="L498" s="150"/>
      <c r="M498" s="150"/>
      <c r="N498" s="150"/>
      <c r="O498" s="150"/>
      <c r="P498" s="150"/>
      <c r="Q498" s="150"/>
      <c r="R498" s="150"/>
      <c r="S498" s="150"/>
      <c r="T498" s="150"/>
      <c r="U498" s="150"/>
      <c r="V498" s="150"/>
      <c r="W498" s="150"/>
      <c r="X498" s="150"/>
      <c r="Y498" s="150"/>
      <c r="Z498" s="150"/>
    </row>
    <row r="499" ht="17.25" customHeight="1">
      <c r="A499" s="150"/>
      <c r="B499" s="150"/>
      <c r="C499" s="150"/>
      <c r="D499" s="150"/>
      <c r="E499" s="150"/>
      <c r="F499" s="150"/>
      <c r="G499" s="150"/>
      <c r="H499" s="150"/>
      <c r="I499" s="150"/>
      <c r="J499" s="150"/>
      <c r="K499" s="150"/>
      <c r="L499" s="150"/>
      <c r="M499" s="150"/>
      <c r="N499" s="150"/>
      <c r="O499" s="150"/>
      <c r="P499" s="150"/>
      <c r="Q499" s="150"/>
      <c r="R499" s="150"/>
      <c r="S499" s="150"/>
      <c r="T499" s="150"/>
      <c r="U499" s="150"/>
      <c r="V499" s="150"/>
      <c r="W499" s="150"/>
      <c r="X499" s="150"/>
      <c r="Y499" s="150"/>
      <c r="Z499" s="150"/>
    </row>
    <row r="500" ht="17.25" customHeight="1">
      <c r="A500" s="150"/>
      <c r="B500" s="150"/>
      <c r="C500" s="150"/>
      <c r="D500" s="150"/>
      <c r="E500" s="150"/>
      <c r="F500" s="150"/>
      <c r="G500" s="150"/>
      <c r="H500" s="150"/>
      <c r="I500" s="150"/>
      <c r="J500" s="150"/>
      <c r="K500" s="150"/>
      <c r="L500" s="150"/>
      <c r="M500" s="150"/>
      <c r="N500" s="150"/>
      <c r="O500" s="150"/>
      <c r="P500" s="150"/>
      <c r="Q500" s="150"/>
      <c r="R500" s="150"/>
      <c r="S500" s="150"/>
      <c r="T500" s="150"/>
      <c r="U500" s="150"/>
      <c r="V500" s="150"/>
      <c r="W500" s="150"/>
      <c r="X500" s="150"/>
      <c r="Y500" s="150"/>
      <c r="Z500" s="150"/>
    </row>
    <row r="501" ht="17.25" customHeight="1">
      <c r="A501" s="150"/>
      <c r="B501" s="150"/>
      <c r="C501" s="150"/>
      <c r="D501" s="150"/>
      <c r="E501" s="150"/>
      <c r="F501" s="150"/>
      <c r="G501" s="150"/>
      <c r="H501" s="150"/>
      <c r="I501" s="150"/>
      <c r="J501" s="150"/>
      <c r="K501" s="150"/>
      <c r="L501" s="150"/>
      <c r="M501" s="150"/>
      <c r="N501" s="150"/>
      <c r="O501" s="150"/>
      <c r="P501" s="150"/>
      <c r="Q501" s="150"/>
      <c r="R501" s="150"/>
      <c r="S501" s="150"/>
      <c r="T501" s="150"/>
      <c r="U501" s="150"/>
      <c r="V501" s="150"/>
      <c r="W501" s="150"/>
      <c r="X501" s="150"/>
      <c r="Y501" s="150"/>
      <c r="Z501" s="150"/>
    </row>
    <row r="502" ht="17.25" customHeight="1">
      <c r="A502" s="150"/>
      <c r="B502" s="150"/>
      <c r="C502" s="150"/>
      <c r="D502" s="150"/>
      <c r="E502" s="150"/>
      <c r="F502" s="150"/>
      <c r="G502" s="150"/>
      <c r="H502" s="150"/>
      <c r="I502" s="150"/>
      <c r="J502" s="150"/>
      <c r="K502" s="150"/>
      <c r="L502" s="150"/>
      <c r="M502" s="150"/>
      <c r="N502" s="150"/>
      <c r="O502" s="150"/>
      <c r="P502" s="150"/>
      <c r="Q502" s="150"/>
      <c r="R502" s="150"/>
      <c r="S502" s="150"/>
      <c r="T502" s="150"/>
      <c r="U502" s="150"/>
      <c r="V502" s="150"/>
      <c r="W502" s="150"/>
      <c r="X502" s="150"/>
      <c r="Y502" s="150"/>
      <c r="Z502" s="150"/>
    </row>
    <row r="503" ht="17.25" customHeight="1">
      <c r="A503" s="150"/>
      <c r="B503" s="150"/>
      <c r="C503" s="150"/>
      <c r="D503" s="150"/>
      <c r="E503" s="150"/>
      <c r="F503" s="150"/>
      <c r="G503" s="150"/>
      <c r="H503" s="150"/>
      <c r="I503" s="150"/>
      <c r="J503" s="150"/>
      <c r="K503" s="150"/>
      <c r="L503" s="150"/>
      <c r="M503" s="150"/>
      <c r="N503" s="150"/>
      <c r="O503" s="150"/>
      <c r="P503" s="150"/>
      <c r="Q503" s="150"/>
      <c r="R503" s="150"/>
      <c r="S503" s="150"/>
      <c r="T503" s="150"/>
      <c r="U503" s="150"/>
      <c r="V503" s="150"/>
      <c r="W503" s="150"/>
      <c r="X503" s="150"/>
      <c r="Y503" s="150"/>
      <c r="Z503" s="150"/>
    </row>
    <row r="504" ht="17.25" customHeight="1">
      <c r="A504" s="150"/>
      <c r="B504" s="150"/>
      <c r="C504" s="150"/>
      <c r="D504" s="150"/>
      <c r="E504" s="150"/>
      <c r="F504" s="150"/>
      <c r="G504" s="150"/>
      <c r="H504" s="150"/>
      <c r="I504" s="150"/>
      <c r="J504" s="150"/>
      <c r="K504" s="150"/>
      <c r="L504" s="150"/>
      <c r="M504" s="150"/>
      <c r="N504" s="150"/>
      <c r="O504" s="150"/>
      <c r="P504" s="150"/>
      <c r="Q504" s="150"/>
      <c r="R504" s="150"/>
      <c r="S504" s="150"/>
      <c r="T504" s="150"/>
      <c r="U504" s="150"/>
      <c r="V504" s="150"/>
      <c r="W504" s="150"/>
      <c r="X504" s="150"/>
      <c r="Y504" s="150"/>
      <c r="Z504" s="150"/>
    </row>
    <row r="505" ht="17.25" customHeight="1">
      <c r="A505" s="150"/>
      <c r="B505" s="150"/>
      <c r="C505" s="150"/>
      <c r="D505" s="150"/>
      <c r="E505" s="150"/>
      <c r="F505" s="150"/>
      <c r="G505" s="150"/>
      <c r="H505" s="150"/>
      <c r="I505" s="150"/>
      <c r="J505" s="150"/>
      <c r="K505" s="150"/>
      <c r="L505" s="150"/>
      <c r="M505" s="150"/>
      <c r="N505" s="150"/>
      <c r="O505" s="150"/>
      <c r="P505" s="150"/>
      <c r="Q505" s="150"/>
      <c r="R505" s="150"/>
      <c r="S505" s="150"/>
      <c r="T505" s="150"/>
      <c r="U505" s="150"/>
      <c r="V505" s="150"/>
      <c r="W505" s="150"/>
      <c r="X505" s="150"/>
      <c r="Y505" s="150"/>
      <c r="Z505" s="150"/>
    </row>
    <row r="506" ht="17.25" customHeight="1">
      <c r="A506" s="150"/>
      <c r="B506" s="150"/>
      <c r="C506" s="150"/>
      <c r="D506" s="150"/>
      <c r="E506" s="150"/>
      <c r="F506" s="150"/>
      <c r="G506" s="150"/>
      <c r="H506" s="150"/>
      <c r="I506" s="150"/>
      <c r="J506" s="150"/>
      <c r="K506" s="150"/>
      <c r="L506" s="150"/>
      <c r="M506" s="150"/>
      <c r="N506" s="150"/>
      <c r="O506" s="150"/>
      <c r="P506" s="150"/>
      <c r="Q506" s="150"/>
      <c r="R506" s="150"/>
      <c r="S506" s="150"/>
      <c r="T506" s="150"/>
      <c r="U506" s="150"/>
      <c r="V506" s="150"/>
      <c r="W506" s="150"/>
      <c r="X506" s="150"/>
      <c r="Y506" s="150"/>
      <c r="Z506" s="150"/>
    </row>
    <row r="507" ht="17.25" customHeight="1">
      <c r="A507" s="150"/>
      <c r="B507" s="150"/>
      <c r="C507" s="150"/>
      <c r="D507" s="150"/>
      <c r="E507" s="150"/>
      <c r="F507" s="150"/>
      <c r="G507" s="150"/>
      <c r="H507" s="150"/>
      <c r="I507" s="150"/>
      <c r="J507" s="150"/>
      <c r="K507" s="150"/>
      <c r="L507" s="150"/>
      <c r="M507" s="150"/>
      <c r="N507" s="150"/>
      <c r="O507" s="150"/>
      <c r="P507" s="150"/>
      <c r="Q507" s="150"/>
      <c r="R507" s="150"/>
      <c r="S507" s="150"/>
      <c r="T507" s="150"/>
      <c r="U507" s="150"/>
      <c r="V507" s="150"/>
      <c r="W507" s="150"/>
      <c r="X507" s="150"/>
      <c r="Y507" s="150"/>
      <c r="Z507" s="150"/>
    </row>
    <row r="508" ht="17.25" customHeight="1">
      <c r="A508" s="150"/>
      <c r="B508" s="150"/>
      <c r="C508" s="150"/>
      <c r="D508" s="150"/>
      <c r="E508" s="150"/>
      <c r="F508" s="150"/>
      <c r="G508" s="150"/>
      <c r="H508" s="150"/>
      <c r="I508" s="150"/>
      <c r="J508" s="150"/>
      <c r="K508" s="150"/>
      <c r="L508" s="150"/>
      <c r="M508" s="150"/>
      <c r="N508" s="150"/>
      <c r="O508" s="150"/>
      <c r="P508" s="150"/>
      <c r="Q508" s="150"/>
      <c r="R508" s="150"/>
      <c r="S508" s="150"/>
      <c r="T508" s="150"/>
      <c r="U508" s="150"/>
      <c r="V508" s="150"/>
      <c r="W508" s="150"/>
      <c r="X508" s="150"/>
      <c r="Y508" s="150"/>
      <c r="Z508" s="150"/>
    </row>
    <row r="509" ht="17.25" customHeight="1">
      <c r="A509" s="150"/>
      <c r="B509" s="150"/>
      <c r="C509" s="150"/>
      <c r="D509" s="150"/>
      <c r="E509" s="150"/>
      <c r="F509" s="150"/>
      <c r="G509" s="150"/>
      <c r="H509" s="150"/>
      <c r="I509" s="150"/>
      <c r="J509" s="150"/>
      <c r="K509" s="150"/>
      <c r="L509" s="150"/>
      <c r="M509" s="150"/>
      <c r="N509" s="150"/>
      <c r="O509" s="150"/>
      <c r="P509" s="150"/>
      <c r="Q509" s="150"/>
      <c r="R509" s="150"/>
      <c r="S509" s="150"/>
      <c r="T509" s="150"/>
      <c r="U509" s="150"/>
      <c r="V509" s="150"/>
      <c r="W509" s="150"/>
      <c r="X509" s="150"/>
      <c r="Y509" s="150"/>
      <c r="Z509" s="150"/>
    </row>
    <row r="510" ht="17.25" customHeight="1">
      <c r="A510" s="150"/>
      <c r="B510" s="150"/>
      <c r="C510" s="150"/>
      <c r="D510" s="150"/>
      <c r="E510" s="150"/>
      <c r="F510" s="150"/>
      <c r="G510" s="150"/>
      <c r="H510" s="150"/>
      <c r="I510" s="150"/>
      <c r="J510" s="150"/>
      <c r="K510" s="150"/>
      <c r="L510" s="150"/>
      <c r="M510" s="150"/>
      <c r="N510" s="150"/>
      <c r="O510" s="150"/>
      <c r="P510" s="150"/>
      <c r="Q510" s="150"/>
      <c r="R510" s="150"/>
      <c r="S510" s="150"/>
      <c r="T510" s="150"/>
      <c r="U510" s="150"/>
      <c r="V510" s="150"/>
      <c r="W510" s="150"/>
      <c r="X510" s="150"/>
      <c r="Y510" s="150"/>
      <c r="Z510" s="150"/>
    </row>
    <row r="511" ht="17.25" customHeight="1">
      <c r="A511" s="150"/>
      <c r="B511" s="150"/>
      <c r="C511" s="150"/>
      <c r="D511" s="150"/>
      <c r="E511" s="150"/>
      <c r="F511" s="150"/>
      <c r="G511" s="150"/>
      <c r="H511" s="150"/>
      <c r="I511" s="150"/>
      <c r="J511" s="150"/>
      <c r="K511" s="150"/>
      <c r="L511" s="150"/>
      <c r="M511" s="150"/>
      <c r="N511" s="150"/>
      <c r="O511" s="150"/>
      <c r="P511" s="150"/>
      <c r="Q511" s="150"/>
      <c r="R511" s="150"/>
      <c r="S511" s="150"/>
      <c r="T511" s="150"/>
      <c r="U511" s="150"/>
      <c r="V511" s="150"/>
      <c r="W511" s="150"/>
      <c r="X511" s="150"/>
      <c r="Y511" s="150"/>
      <c r="Z511" s="150"/>
    </row>
    <row r="512" ht="17.25" customHeight="1">
      <c r="A512" s="150"/>
      <c r="B512" s="150"/>
      <c r="C512" s="150"/>
      <c r="D512" s="150"/>
      <c r="E512" s="150"/>
      <c r="F512" s="150"/>
      <c r="G512" s="150"/>
      <c r="H512" s="150"/>
      <c r="I512" s="150"/>
      <c r="J512" s="150"/>
      <c r="K512" s="150"/>
      <c r="L512" s="150"/>
      <c r="M512" s="150"/>
      <c r="N512" s="150"/>
      <c r="O512" s="150"/>
      <c r="P512" s="150"/>
      <c r="Q512" s="150"/>
      <c r="R512" s="150"/>
      <c r="S512" s="150"/>
      <c r="T512" s="150"/>
      <c r="U512" s="150"/>
      <c r="V512" s="150"/>
      <c r="W512" s="150"/>
      <c r="X512" s="150"/>
      <c r="Y512" s="150"/>
      <c r="Z512" s="150"/>
    </row>
    <row r="513" ht="17.25" customHeight="1">
      <c r="A513" s="150"/>
      <c r="B513" s="150"/>
      <c r="C513" s="150"/>
      <c r="D513" s="150"/>
      <c r="E513" s="150"/>
      <c r="F513" s="150"/>
      <c r="G513" s="150"/>
      <c r="H513" s="150"/>
      <c r="I513" s="150"/>
      <c r="J513" s="150"/>
      <c r="K513" s="150"/>
      <c r="L513" s="150"/>
      <c r="M513" s="150"/>
      <c r="N513" s="150"/>
      <c r="O513" s="150"/>
      <c r="P513" s="150"/>
      <c r="Q513" s="150"/>
      <c r="R513" s="150"/>
      <c r="S513" s="150"/>
      <c r="T513" s="150"/>
      <c r="U513" s="150"/>
      <c r="V513" s="150"/>
      <c r="W513" s="150"/>
      <c r="X513" s="150"/>
      <c r="Y513" s="150"/>
      <c r="Z513" s="150"/>
    </row>
    <row r="514" ht="17.25" customHeight="1">
      <c r="A514" s="150"/>
      <c r="B514" s="150"/>
      <c r="C514" s="150"/>
      <c r="D514" s="150"/>
      <c r="E514" s="150"/>
      <c r="F514" s="150"/>
      <c r="G514" s="150"/>
      <c r="H514" s="150"/>
      <c r="I514" s="150"/>
      <c r="J514" s="150"/>
      <c r="K514" s="150"/>
      <c r="L514" s="150"/>
      <c r="M514" s="150"/>
      <c r="N514" s="150"/>
      <c r="O514" s="150"/>
      <c r="P514" s="150"/>
      <c r="Q514" s="150"/>
      <c r="R514" s="150"/>
      <c r="S514" s="150"/>
      <c r="T514" s="150"/>
      <c r="U514" s="150"/>
      <c r="V514" s="150"/>
      <c r="W514" s="150"/>
      <c r="X514" s="150"/>
      <c r="Y514" s="150"/>
      <c r="Z514" s="150"/>
    </row>
    <row r="515" ht="17.25" customHeight="1">
      <c r="A515" s="150"/>
      <c r="B515" s="150"/>
      <c r="C515" s="150"/>
      <c r="D515" s="150"/>
      <c r="E515" s="150"/>
      <c r="F515" s="150"/>
      <c r="G515" s="150"/>
      <c r="H515" s="150"/>
      <c r="I515" s="150"/>
      <c r="J515" s="150"/>
      <c r="K515" s="150"/>
      <c r="L515" s="150"/>
      <c r="M515" s="150"/>
      <c r="N515" s="150"/>
      <c r="O515" s="150"/>
      <c r="P515" s="150"/>
      <c r="Q515" s="150"/>
      <c r="R515" s="150"/>
      <c r="S515" s="150"/>
      <c r="T515" s="150"/>
      <c r="U515" s="150"/>
      <c r="V515" s="150"/>
      <c r="W515" s="150"/>
      <c r="X515" s="150"/>
      <c r="Y515" s="150"/>
      <c r="Z515" s="150"/>
    </row>
    <row r="516" ht="17.25" customHeight="1">
      <c r="A516" s="150"/>
      <c r="B516" s="150"/>
      <c r="C516" s="150"/>
      <c r="D516" s="150"/>
      <c r="E516" s="150"/>
      <c r="F516" s="150"/>
      <c r="G516" s="150"/>
      <c r="H516" s="150"/>
      <c r="I516" s="150"/>
      <c r="J516" s="150"/>
      <c r="K516" s="150"/>
      <c r="L516" s="150"/>
      <c r="M516" s="150"/>
      <c r="N516" s="150"/>
      <c r="O516" s="150"/>
      <c r="P516" s="150"/>
      <c r="Q516" s="150"/>
      <c r="R516" s="150"/>
      <c r="S516" s="150"/>
      <c r="T516" s="150"/>
      <c r="U516" s="150"/>
      <c r="V516" s="150"/>
      <c r="W516" s="150"/>
      <c r="X516" s="150"/>
      <c r="Y516" s="150"/>
      <c r="Z516" s="150"/>
    </row>
    <row r="517" ht="17.25" customHeight="1">
      <c r="A517" s="150"/>
      <c r="B517" s="150"/>
      <c r="C517" s="150"/>
      <c r="D517" s="150"/>
      <c r="E517" s="150"/>
      <c r="F517" s="150"/>
      <c r="G517" s="150"/>
      <c r="H517" s="150"/>
      <c r="I517" s="150"/>
      <c r="J517" s="150"/>
      <c r="K517" s="150"/>
      <c r="L517" s="150"/>
      <c r="M517" s="150"/>
      <c r="N517" s="150"/>
      <c r="O517" s="150"/>
      <c r="P517" s="150"/>
      <c r="Q517" s="150"/>
      <c r="R517" s="150"/>
      <c r="S517" s="150"/>
      <c r="T517" s="150"/>
      <c r="U517" s="150"/>
      <c r="V517" s="150"/>
      <c r="W517" s="150"/>
      <c r="X517" s="150"/>
      <c r="Y517" s="150"/>
      <c r="Z517" s="150"/>
    </row>
    <row r="518" ht="17.25" customHeight="1">
      <c r="A518" s="150"/>
      <c r="B518" s="150"/>
      <c r="C518" s="150"/>
      <c r="D518" s="150"/>
      <c r="E518" s="150"/>
      <c r="F518" s="150"/>
      <c r="G518" s="150"/>
      <c r="H518" s="150"/>
      <c r="I518" s="150"/>
      <c r="J518" s="150"/>
      <c r="K518" s="150"/>
      <c r="L518" s="150"/>
      <c r="M518" s="150"/>
      <c r="N518" s="150"/>
      <c r="O518" s="150"/>
      <c r="P518" s="150"/>
      <c r="Q518" s="150"/>
      <c r="R518" s="150"/>
      <c r="S518" s="150"/>
      <c r="T518" s="150"/>
      <c r="U518" s="150"/>
      <c r="V518" s="150"/>
      <c r="W518" s="150"/>
      <c r="X518" s="150"/>
      <c r="Y518" s="150"/>
      <c r="Z518" s="150"/>
    </row>
    <row r="519" ht="17.25" customHeight="1">
      <c r="A519" s="150"/>
      <c r="B519" s="150"/>
      <c r="C519" s="150"/>
      <c r="D519" s="150"/>
      <c r="E519" s="150"/>
      <c r="F519" s="150"/>
      <c r="G519" s="150"/>
      <c r="H519" s="150"/>
      <c r="I519" s="150"/>
      <c r="J519" s="150"/>
      <c r="K519" s="150"/>
      <c r="L519" s="150"/>
      <c r="M519" s="150"/>
      <c r="N519" s="150"/>
      <c r="O519" s="150"/>
      <c r="P519" s="150"/>
      <c r="Q519" s="150"/>
      <c r="R519" s="150"/>
      <c r="S519" s="150"/>
      <c r="T519" s="150"/>
      <c r="U519" s="150"/>
      <c r="V519" s="150"/>
      <c r="W519" s="150"/>
      <c r="X519" s="150"/>
      <c r="Y519" s="150"/>
      <c r="Z519" s="150"/>
    </row>
    <row r="520" ht="17.25" customHeight="1">
      <c r="A520" s="150"/>
      <c r="B520" s="150"/>
      <c r="C520" s="150"/>
      <c r="D520" s="150"/>
      <c r="E520" s="150"/>
      <c r="F520" s="150"/>
      <c r="G520" s="150"/>
      <c r="H520" s="150"/>
      <c r="I520" s="150"/>
      <c r="J520" s="150"/>
      <c r="K520" s="150"/>
      <c r="L520" s="150"/>
      <c r="M520" s="150"/>
      <c r="N520" s="150"/>
      <c r="O520" s="150"/>
      <c r="P520" s="150"/>
      <c r="Q520" s="150"/>
      <c r="R520" s="150"/>
      <c r="S520" s="150"/>
      <c r="T520" s="150"/>
      <c r="U520" s="150"/>
      <c r="V520" s="150"/>
      <c r="W520" s="150"/>
      <c r="X520" s="150"/>
      <c r="Y520" s="150"/>
      <c r="Z520" s="150"/>
    </row>
    <row r="521" ht="17.25" customHeight="1">
      <c r="A521" s="150"/>
      <c r="B521" s="150"/>
      <c r="C521" s="150"/>
      <c r="D521" s="150"/>
      <c r="E521" s="150"/>
      <c r="F521" s="150"/>
      <c r="G521" s="150"/>
      <c r="H521" s="150"/>
      <c r="I521" s="150"/>
      <c r="J521" s="150"/>
      <c r="K521" s="150"/>
      <c r="L521" s="150"/>
      <c r="M521" s="150"/>
      <c r="N521" s="150"/>
      <c r="O521" s="150"/>
      <c r="P521" s="150"/>
      <c r="Q521" s="150"/>
      <c r="R521" s="150"/>
      <c r="S521" s="150"/>
      <c r="T521" s="150"/>
      <c r="U521" s="150"/>
      <c r="V521" s="150"/>
      <c r="W521" s="150"/>
      <c r="X521" s="150"/>
      <c r="Y521" s="150"/>
      <c r="Z521" s="150"/>
    </row>
    <row r="522" ht="17.25" customHeight="1">
      <c r="A522" s="150"/>
      <c r="B522" s="150"/>
      <c r="C522" s="150"/>
      <c r="D522" s="150"/>
      <c r="E522" s="150"/>
      <c r="F522" s="150"/>
      <c r="G522" s="150"/>
      <c r="H522" s="150"/>
      <c r="I522" s="150"/>
      <c r="J522" s="150"/>
      <c r="K522" s="150"/>
      <c r="L522" s="150"/>
      <c r="M522" s="150"/>
      <c r="N522" s="150"/>
      <c r="O522" s="150"/>
      <c r="P522" s="150"/>
      <c r="Q522" s="150"/>
      <c r="R522" s="150"/>
      <c r="S522" s="150"/>
      <c r="T522" s="150"/>
      <c r="U522" s="150"/>
      <c r="V522" s="150"/>
      <c r="W522" s="150"/>
      <c r="X522" s="150"/>
      <c r="Y522" s="150"/>
      <c r="Z522" s="150"/>
    </row>
    <row r="523" ht="17.25" customHeight="1">
      <c r="A523" s="150"/>
      <c r="B523" s="150"/>
      <c r="C523" s="150"/>
      <c r="D523" s="150"/>
      <c r="E523" s="150"/>
      <c r="F523" s="150"/>
      <c r="G523" s="150"/>
      <c r="H523" s="150"/>
      <c r="I523" s="150"/>
      <c r="J523" s="150"/>
      <c r="K523" s="150"/>
      <c r="L523" s="150"/>
      <c r="M523" s="150"/>
      <c r="N523" s="150"/>
      <c r="O523" s="150"/>
      <c r="P523" s="150"/>
      <c r="Q523" s="150"/>
      <c r="R523" s="150"/>
      <c r="S523" s="150"/>
      <c r="T523" s="150"/>
      <c r="U523" s="150"/>
      <c r="V523" s="150"/>
      <c r="W523" s="150"/>
      <c r="X523" s="150"/>
      <c r="Y523" s="150"/>
      <c r="Z523" s="150"/>
    </row>
    <row r="524" ht="17.25" customHeight="1">
      <c r="A524" s="150"/>
      <c r="B524" s="150"/>
      <c r="C524" s="150"/>
      <c r="D524" s="150"/>
      <c r="E524" s="150"/>
      <c r="F524" s="150"/>
      <c r="G524" s="150"/>
      <c r="H524" s="150"/>
      <c r="I524" s="150"/>
      <c r="J524" s="150"/>
      <c r="K524" s="150"/>
      <c r="L524" s="150"/>
      <c r="M524" s="150"/>
      <c r="N524" s="150"/>
      <c r="O524" s="150"/>
      <c r="P524" s="150"/>
      <c r="Q524" s="150"/>
      <c r="R524" s="150"/>
      <c r="S524" s="150"/>
      <c r="T524" s="150"/>
      <c r="U524" s="150"/>
      <c r="V524" s="150"/>
      <c r="W524" s="150"/>
      <c r="X524" s="150"/>
      <c r="Y524" s="150"/>
      <c r="Z524" s="150"/>
    </row>
    <row r="525" ht="17.25" customHeight="1">
      <c r="A525" s="150"/>
      <c r="B525" s="150"/>
      <c r="C525" s="150"/>
      <c r="D525" s="150"/>
      <c r="E525" s="150"/>
      <c r="F525" s="150"/>
      <c r="G525" s="150"/>
      <c r="H525" s="150"/>
      <c r="I525" s="150"/>
      <c r="J525" s="150"/>
      <c r="K525" s="150"/>
      <c r="L525" s="150"/>
      <c r="M525" s="150"/>
      <c r="N525" s="150"/>
      <c r="O525" s="150"/>
      <c r="P525" s="150"/>
      <c r="Q525" s="150"/>
      <c r="R525" s="150"/>
      <c r="S525" s="150"/>
      <c r="T525" s="150"/>
      <c r="U525" s="150"/>
      <c r="V525" s="150"/>
      <c r="W525" s="150"/>
      <c r="X525" s="150"/>
      <c r="Y525" s="150"/>
      <c r="Z525" s="150"/>
    </row>
    <row r="526" ht="17.25" customHeight="1">
      <c r="A526" s="150"/>
      <c r="B526" s="150"/>
      <c r="C526" s="150"/>
      <c r="D526" s="150"/>
      <c r="E526" s="150"/>
      <c r="F526" s="150"/>
      <c r="G526" s="150"/>
      <c r="H526" s="150"/>
      <c r="I526" s="150"/>
      <c r="J526" s="150"/>
      <c r="K526" s="150"/>
      <c r="L526" s="150"/>
      <c r="M526" s="150"/>
      <c r="N526" s="150"/>
      <c r="O526" s="150"/>
      <c r="P526" s="150"/>
      <c r="Q526" s="150"/>
      <c r="R526" s="150"/>
      <c r="S526" s="150"/>
      <c r="T526" s="150"/>
      <c r="U526" s="150"/>
      <c r="V526" s="150"/>
      <c r="W526" s="150"/>
      <c r="X526" s="150"/>
      <c r="Y526" s="150"/>
      <c r="Z526" s="150"/>
    </row>
    <row r="527" ht="17.25" customHeight="1">
      <c r="A527" s="150"/>
      <c r="B527" s="150"/>
      <c r="C527" s="150"/>
      <c r="D527" s="150"/>
      <c r="E527" s="150"/>
      <c r="F527" s="150"/>
      <c r="G527" s="150"/>
      <c r="H527" s="150"/>
      <c r="I527" s="150"/>
      <c r="J527" s="150"/>
      <c r="K527" s="150"/>
      <c r="L527" s="150"/>
      <c r="M527" s="150"/>
      <c r="N527" s="150"/>
      <c r="O527" s="150"/>
      <c r="P527" s="150"/>
      <c r="Q527" s="150"/>
      <c r="R527" s="150"/>
      <c r="S527" s="150"/>
      <c r="T527" s="150"/>
      <c r="U527" s="150"/>
      <c r="V527" s="150"/>
      <c r="W527" s="150"/>
      <c r="X527" s="150"/>
      <c r="Y527" s="150"/>
      <c r="Z527" s="150"/>
    </row>
    <row r="528" ht="17.25" customHeight="1">
      <c r="A528" s="150"/>
      <c r="B528" s="150"/>
      <c r="C528" s="150"/>
      <c r="D528" s="150"/>
      <c r="E528" s="150"/>
      <c r="F528" s="150"/>
      <c r="G528" s="150"/>
      <c r="H528" s="150"/>
      <c r="I528" s="150"/>
      <c r="J528" s="150"/>
      <c r="K528" s="150"/>
      <c r="L528" s="150"/>
      <c r="M528" s="150"/>
      <c r="N528" s="150"/>
      <c r="O528" s="150"/>
      <c r="P528" s="150"/>
      <c r="Q528" s="150"/>
      <c r="R528" s="150"/>
      <c r="S528" s="150"/>
      <c r="T528" s="150"/>
      <c r="U528" s="150"/>
      <c r="V528" s="150"/>
      <c r="W528" s="150"/>
      <c r="X528" s="150"/>
      <c r="Y528" s="150"/>
      <c r="Z528" s="150"/>
    </row>
    <row r="529" ht="17.25" customHeight="1">
      <c r="A529" s="150"/>
      <c r="B529" s="150"/>
      <c r="C529" s="150"/>
      <c r="D529" s="150"/>
      <c r="E529" s="150"/>
      <c r="F529" s="150"/>
      <c r="G529" s="150"/>
      <c r="H529" s="150"/>
      <c r="I529" s="150"/>
      <c r="J529" s="150"/>
      <c r="K529" s="150"/>
      <c r="L529" s="150"/>
      <c r="M529" s="150"/>
      <c r="N529" s="150"/>
      <c r="O529" s="150"/>
      <c r="P529" s="150"/>
      <c r="Q529" s="150"/>
      <c r="R529" s="150"/>
      <c r="S529" s="150"/>
      <c r="T529" s="150"/>
      <c r="U529" s="150"/>
      <c r="V529" s="150"/>
      <c r="W529" s="150"/>
      <c r="X529" s="150"/>
      <c r="Y529" s="150"/>
      <c r="Z529" s="150"/>
    </row>
    <row r="530" ht="17.25" customHeight="1">
      <c r="A530" s="150"/>
      <c r="B530" s="150"/>
      <c r="C530" s="150"/>
      <c r="D530" s="150"/>
      <c r="E530" s="150"/>
      <c r="F530" s="150"/>
      <c r="G530" s="150"/>
      <c r="H530" s="150"/>
      <c r="I530" s="150"/>
      <c r="J530" s="150"/>
      <c r="K530" s="150"/>
      <c r="L530" s="150"/>
      <c r="M530" s="150"/>
      <c r="N530" s="150"/>
      <c r="O530" s="150"/>
      <c r="P530" s="150"/>
      <c r="Q530" s="150"/>
      <c r="R530" s="150"/>
      <c r="S530" s="150"/>
      <c r="T530" s="150"/>
      <c r="U530" s="150"/>
      <c r="V530" s="150"/>
      <c r="W530" s="150"/>
      <c r="X530" s="150"/>
      <c r="Y530" s="150"/>
      <c r="Z530" s="150"/>
    </row>
    <row r="531" ht="17.25" customHeight="1">
      <c r="A531" s="150"/>
      <c r="B531" s="150"/>
      <c r="C531" s="150"/>
      <c r="D531" s="150"/>
      <c r="E531" s="150"/>
      <c r="F531" s="150"/>
      <c r="G531" s="150"/>
      <c r="H531" s="150"/>
      <c r="I531" s="150"/>
      <c r="J531" s="150"/>
      <c r="K531" s="150"/>
      <c r="L531" s="150"/>
      <c r="M531" s="150"/>
      <c r="N531" s="150"/>
      <c r="O531" s="150"/>
      <c r="P531" s="150"/>
      <c r="Q531" s="150"/>
      <c r="R531" s="150"/>
      <c r="S531" s="150"/>
      <c r="T531" s="150"/>
      <c r="U531" s="150"/>
      <c r="V531" s="150"/>
      <c r="W531" s="150"/>
      <c r="X531" s="150"/>
      <c r="Y531" s="150"/>
      <c r="Z531" s="150"/>
    </row>
    <row r="532" ht="17.25" customHeight="1">
      <c r="A532" s="150"/>
      <c r="B532" s="150"/>
      <c r="C532" s="150"/>
      <c r="D532" s="150"/>
      <c r="E532" s="150"/>
      <c r="F532" s="150"/>
      <c r="G532" s="150"/>
      <c r="H532" s="150"/>
      <c r="I532" s="150"/>
      <c r="J532" s="150"/>
      <c r="K532" s="150"/>
      <c r="L532" s="150"/>
      <c r="M532" s="150"/>
      <c r="N532" s="150"/>
      <c r="O532" s="150"/>
      <c r="P532" s="150"/>
      <c r="Q532" s="150"/>
      <c r="R532" s="150"/>
      <c r="S532" s="150"/>
      <c r="T532" s="150"/>
      <c r="U532" s="150"/>
      <c r="V532" s="150"/>
      <c r="W532" s="150"/>
      <c r="X532" s="150"/>
      <c r="Y532" s="150"/>
      <c r="Z532" s="150"/>
    </row>
    <row r="533" ht="17.25" customHeight="1">
      <c r="A533" s="150"/>
      <c r="B533" s="150"/>
      <c r="C533" s="150"/>
      <c r="D533" s="150"/>
      <c r="E533" s="150"/>
      <c r="F533" s="150"/>
      <c r="G533" s="150"/>
      <c r="H533" s="150"/>
      <c r="I533" s="150"/>
      <c r="J533" s="150"/>
      <c r="K533" s="150"/>
      <c r="L533" s="150"/>
      <c r="M533" s="150"/>
      <c r="N533" s="150"/>
      <c r="O533" s="150"/>
      <c r="P533" s="150"/>
      <c r="Q533" s="150"/>
      <c r="R533" s="150"/>
      <c r="S533" s="150"/>
      <c r="T533" s="150"/>
      <c r="U533" s="150"/>
      <c r="V533" s="150"/>
      <c r="W533" s="150"/>
      <c r="X533" s="150"/>
      <c r="Y533" s="150"/>
      <c r="Z533" s="150"/>
    </row>
    <row r="534" ht="17.25" customHeight="1">
      <c r="A534" s="150"/>
      <c r="B534" s="150"/>
      <c r="C534" s="150"/>
      <c r="D534" s="150"/>
      <c r="E534" s="150"/>
      <c r="F534" s="150"/>
      <c r="G534" s="150"/>
      <c r="H534" s="150"/>
      <c r="I534" s="150"/>
      <c r="J534" s="150"/>
      <c r="K534" s="150"/>
      <c r="L534" s="150"/>
      <c r="M534" s="150"/>
      <c r="N534" s="150"/>
      <c r="O534" s="150"/>
      <c r="P534" s="150"/>
      <c r="Q534" s="150"/>
      <c r="R534" s="150"/>
      <c r="S534" s="150"/>
      <c r="T534" s="150"/>
      <c r="U534" s="150"/>
      <c r="V534" s="150"/>
      <c r="W534" s="150"/>
      <c r="X534" s="150"/>
      <c r="Y534" s="150"/>
      <c r="Z534" s="150"/>
    </row>
    <row r="535" ht="17.25" customHeight="1">
      <c r="A535" s="150"/>
      <c r="B535" s="150"/>
      <c r="C535" s="150"/>
      <c r="D535" s="150"/>
      <c r="E535" s="150"/>
      <c r="F535" s="150"/>
      <c r="G535" s="150"/>
      <c r="H535" s="150"/>
      <c r="I535" s="150"/>
      <c r="J535" s="150"/>
      <c r="K535" s="150"/>
      <c r="L535" s="150"/>
      <c r="M535" s="150"/>
      <c r="N535" s="150"/>
      <c r="O535" s="150"/>
      <c r="P535" s="150"/>
      <c r="Q535" s="150"/>
      <c r="R535" s="150"/>
      <c r="S535" s="150"/>
      <c r="T535" s="150"/>
      <c r="U535" s="150"/>
      <c r="V535" s="150"/>
      <c r="W535" s="150"/>
      <c r="X535" s="150"/>
      <c r="Y535" s="150"/>
      <c r="Z535" s="150"/>
    </row>
    <row r="536" ht="17.25" customHeight="1">
      <c r="A536" s="150"/>
      <c r="B536" s="150"/>
      <c r="C536" s="150"/>
      <c r="D536" s="150"/>
      <c r="E536" s="150"/>
      <c r="F536" s="150"/>
      <c r="G536" s="150"/>
      <c r="H536" s="150"/>
      <c r="I536" s="150"/>
      <c r="J536" s="150"/>
      <c r="K536" s="150"/>
      <c r="L536" s="150"/>
      <c r="M536" s="150"/>
      <c r="N536" s="150"/>
      <c r="O536" s="150"/>
      <c r="P536" s="150"/>
      <c r="Q536" s="150"/>
      <c r="R536" s="150"/>
      <c r="S536" s="150"/>
      <c r="T536" s="150"/>
      <c r="U536" s="150"/>
      <c r="V536" s="150"/>
      <c r="W536" s="150"/>
      <c r="X536" s="150"/>
      <c r="Y536" s="150"/>
      <c r="Z536" s="150"/>
    </row>
    <row r="537" ht="17.25" customHeight="1">
      <c r="A537" s="150"/>
      <c r="B537" s="150"/>
      <c r="C537" s="150"/>
      <c r="D537" s="150"/>
      <c r="E537" s="150"/>
      <c r="F537" s="150"/>
      <c r="G537" s="150"/>
      <c r="H537" s="150"/>
      <c r="I537" s="150"/>
      <c r="J537" s="150"/>
      <c r="K537" s="150"/>
      <c r="L537" s="150"/>
      <c r="M537" s="150"/>
      <c r="N537" s="150"/>
      <c r="O537" s="150"/>
      <c r="P537" s="150"/>
      <c r="Q537" s="150"/>
      <c r="R537" s="150"/>
      <c r="S537" s="150"/>
      <c r="T537" s="150"/>
      <c r="U537" s="150"/>
      <c r="V537" s="150"/>
      <c r="W537" s="150"/>
      <c r="X537" s="150"/>
      <c r="Y537" s="150"/>
      <c r="Z537" s="150"/>
    </row>
    <row r="538" ht="17.25" customHeight="1">
      <c r="A538" s="150"/>
      <c r="B538" s="150"/>
      <c r="C538" s="150"/>
      <c r="D538" s="150"/>
      <c r="E538" s="150"/>
      <c r="F538" s="150"/>
      <c r="G538" s="150"/>
      <c r="H538" s="150"/>
      <c r="I538" s="150"/>
      <c r="J538" s="150"/>
      <c r="K538" s="150"/>
      <c r="L538" s="150"/>
      <c r="M538" s="150"/>
      <c r="N538" s="150"/>
      <c r="O538" s="150"/>
      <c r="P538" s="150"/>
      <c r="Q538" s="150"/>
      <c r="R538" s="150"/>
      <c r="S538" s="150"/>
      <c r="T538" s="150"/>
      <c r="U538" s="150"/>
      <c r="V538" s="150"/>
      <c r="W538" s="150"/>
      <c r="X538" s="150"/>
      <c r="Y538" s="150"/>
      <c r="Z538" s="150"/>
    </row>
    <row r="539" ht="17.25" customHeight="1">
      <c r="A539" s="150"/>
      <c r="B539" s="150"/>
      <c r="C539" s="150"/>
      <c r="D539" s="150"/>
      <c r="E539" s="150"/>
      <c r="F539" s="150"/>
      <c r="G539" s="150"/>
      <c r="H539" s="150"/>
      <c r="I539" s="150"/>
      <c r="J539" s="150"/>
      <c r="K539" s="150"/>
      <c r="L539" s="150"/>
      <c r="M539" s="150"/>
      <c r="N539" s="150"/>
      <c r="O539" s="150"/>
      <c r="P539" s="150"/>
      <c r="Q539" s="150"/>
      <c r="R539" s="150"/>
      <c r="S539" s="150"/>
      <c r="T539" s="150"/>
      <c r="U539" s="150"/>
      <c r="V539" s="150"/>
      <c r="W539" s="150"/>
      <c r="X539" s="150"/>
      <c r="Y539" s="150"/>
      <c r="Z539" s="150"/>
    </row>
    <row r="540" ht="17.25" customHeight="1">
      <c r="A540" s="150"/>
      <c r="B540" s="150"/>
      <c r="C540" s="150"/>
      <c r="D540" s="150"/>
      <c r="E540" s="150"/>
      <c r="F540" s="150"/>
      <c r="G540" s="150"/>
      <c r="H540" s="150"/>
      <c r="I540" s="150"/>
      <c r="J540" s="150"/>
      <c r="K540" s="150"/>
      <c r="L540" s="150"/>
      <c r="M540" s="150"/>
      <c r="N540" s="150"/>
      <c r="O540" s="150"/>
      <c r="P540" s="150"/>
      <c r="Q540" s="150"/>
      <c r="R540" s="150"/>
      <c r="S540" s="150"/>
      <c r="T540" s="150"/>
      <c r="U540" s="150"/>
      <c r="V540" s="150"/>
      <c r="W540" s="150"/>
      <c r="X540" s="150"/>
      <c r="Y540" s="150"/>
      <c r="Z540" s="150"/>
    </row>
    <row r="541" ht="17.25" customHeight="1">
      <c r="A541" s="150"/>
      <c r="B541" s="150"/>
      <c r="C541" s="150"/>
      <c r="D541" s="150"/>
      <c r="E541" s="150"/>
      <c r="F541" s="150"/>
      <c r="G541" s="150"/>
      <c r="H541" s="150"/>
      <c r="I541" s="150"/>
      <c r="J541" s="150"/>
      <c r="K541" s="150"/>
      <c r="L541" s="150"/>
      <c r="M541" s="150"/>
      <c r="N541" s="150"/>
      <c r="O541" s="150"/>
      <c r="P541" s="150"/>
      <c r="Q541" s="150"/>
      <c r="R541" s="150"/>
      <c r="S541" s="150"/>
      <c r="T541" s="150"/>
      <c r="U541" s="150"/>
      <c r="V541" s="150"/>
      <c r="W541" s="150"/>
      <c r="X541" s="150"/>
      <c r="Y541" s="150"/>
      <c r="Z541" s="150"/>
    </row>
    <row r="542" ht="17.25" customHeight="1">
      <c r="A542" s="150"/>
      <c r="B542" s="150"/>
      <c r="C542" s="150"/>
      <c r="D542" s="150"/>
      <c r="E542" s="150"/>
      <c r="F542" s="150"/>
      <c r="G542" s="150"/>
      <c r="H542" s="150"/>
      <c r="I542" s="150"/>
      <c r="J542" s="150"/>
      <c r="K542" s="150"/>
      <c r="L542" s="150"/>
      <c r="M542" s="150"/>
      <c r="N542" s="150"/>
      <c r="O542" s="150"/>
      <c r="P542" s="150"/>
      <c r="Q542" s="150"/>
      <c r="R542" s="150"/>
      <c r="S542" s="150"/>
      <c r="T542" s="150"/>
      <c r="U542" s="150"/>
      <c r="V542" s="150"/>
      <c r="W542" s="150"/>
      <c r="X542" s="150"/>
      <c r="Y542" s="150"/>
      <c r="Z542" s="150"/>
    </row>
    <row r="543" ht="17.25" customHeight="1">
      <c r="A543" s="150"/>
      <c r="B543" s="150"/>
      <c r="C543" s="150"/>
      <c r="D543" s="150"/>
      <c r="E543" s="150"/>
      <c r="F543" s="150"/>
      <c r="G543" s="150"/>
      <c r="H543" s="150"/>
      <c r="I543" s="150"/>
      <c r="J543" s="150"/>
      <c r="K543" s="150"/>
      <c r="L543" s="150"/>
      <c r="M543" s="150"/>
      <c r="N543" s="150"/>
      <c r="O543" s="150"/>
      <c r="P543" s="150"/>
      <c r="Q543" s="150"/>
      <c r="R543" s="150"/>
      <c r="S543" s="150"/>
      <c r="T543" s="150"/>
      <c r="U543" s="150"/>
      <c r="V543" s="150"/>
      <c r="W543" s="150"/>
      <c r="X543" s="150"/>
      <c r="Y543" s="150"/>
      <c r="Z543" s="150"/>
    </row>
    <row r="544" ht="17.25" customHeight="1">
      <c r="A544" s="150"/>
      <c r="B544" s="150"/>
      <c r="C544" s="150"/>
      <c r="D544" s="150"/>
      <c r="E544" s="150"/>
      <c r="F544" s="150"/>
      <c r="G544" s="150"/>
      <c r="H544" s="150"/>
      <c r="I544" s="150"/>
      <c r="J544" s="150"/>
      <c r="K544" s="150"/>
      <c r="L544" s="150"/>
      <c r="M544" s="150"/>
      <c r="N544" s="150"/>
      <c r="O544" s="150"/>
      <c r="P544" s="150"/>
      <c r="Q544" s="150"/>
      <c r="R544" s="150"/>
      <c r="S544" s="150"/>
      <c r="T544" s="150"/>
      <c r="U544" s="150"/>
      <c r="V544" s="150"/>
      <c r="W544" s="150"/>
      <c r="X544" s="150"/>
      <c r="Y544" s="150"/>
      <c r="Z544" s="150"/>
    </row>
    <row r="545" ht="17.25" customHeight="1">
      <c r="A545" s="150"/>
      <c r="B545" s="150"/>
      <c r="C545" s="150"/>
      <c r="D545" s="150"/>
      <c r="E545" s="150"/>
      <c r="F545" s="150"/>
      <c r="G545" s="150"/>
      <c r="H545" s="150"/>
      <c r="I545" s="150"/>
      <c r="J545" s="150"/>
      <c r="K545" s="150"/>
      <c r="L545" s="150"/>
      <c r="M545" s="150"/>
      <c r="N545" s="150"/>
      <c r="O545" s="150"/>
      <c r="P545" s="150"/>
      <c r="Q545" s="150"/>
      <c r="R545" s="150"/>
      <c r="S545" s="150"/>
      <c r="T545" s="150"/>
      <c r="U545" s="150"/>
      <c r="V545" s="150"/>
      <c r="W545" s="150"/>
      <c r="X545" s="150"/>
      <c r="Y545" s="150"/>
      <c r="Z545" s="150"/>
    </row>
    <row r="546" ht="17.25" customHeight="1">
      <c r="A546" s="150"/>
      <c r="B546" s="150"/>
      <c r="C546" s="150"/>
      <c r="D546" s="150"/>
      <c r="E546" s="150"/>
      <c r="F546" s="150"/>
      <c r="G546" s="150"/>
      <c r="H546" s="150"/>
      <c r="I546" s="150"/>
      <c r="J546" s="150"/>
      <c r="K546" s="150"/>
      <c r="L546" s="150"/>
      <c r="M546" s="150"/>
      <c r="N546" s="150"/>
      <c r="O546" s="150"/>
      <c r="P546" s="150"/>
      <c r="Q546" s="150"/>
      <c r="R546" s="150"/>
      <c r="S546" s="150"/>
      <c r="T546" s="150"/>
      <c r="U546" s="150"/>
      <c r="V546" s="150"/>
      <c r="W546" s="150"/>
      <c r="X546" s="150"/>
      <c r="Y546" s="150"/>
      <c r="Z546" s="150"/>
    </row>
    <row r="547" ht="17.25" customHeight="1">
      <c r="A547" s="150"/>
      <c r="B547" s="150"/>
      <c r="C547" s="150"/>
      <c r="D547" s="150"/>
      <c r="E547" s="150"/>
      <c r="F547" s="150"/>
      <c r="G547" s="150"/>
      <c r="H547" s="150"/>
      <c r="I547" s="150"/>
      <c r="J547" s="150"/>
      <c r="K547" s="150"/>
      <c r="L547" s="150"/>
      <c r="M547" s="150"/>
      <c r="N547" s="150"/>
      <c r="O547" s="150"/>
      <c r="P547" s="150"/>
      <c r="Q547" s="150"/>
      <c r="R547" s="150"/>
      <c r="S547" s="150"/>
      <c r="T547" s="150"/>
      <c r="U547" s="150"/>
      <c r="V547" s="150"/>
      <c r="W547" s="150"/>
      <c r="X547" s="150"/>
      <c r="Y547" s="150"/>
      <c r="Z547" s="150"/>
    </row>
    <row r="548" ht="17.25" customHeight="1">
      <c r="A548" s="150"/>
      <c r="B548" s="150"/>
      <c r="C548" s="150"/>
      <c r="D548" s="150"/>
      <c r="E548" s="150"/>
      <c r="F548" s="150"/>
      <c r="G548" s="150"/>
      <c r="H548" s="150"/>
      <c r="I548" s="150"/>
      <c r="J548" s="150"/>
      <c r="K548" s="150"/>
      <c r="L548" s="150"/>
      <c r="M548" s="150"/>
      <c r="N548" s="150"/>
      <c r="O548" s="150"/>
      <c r="P548" s="150"/>
      <c r="Q548" s="150"/>
      <c r="R548" s="150"/>
      <c r="S548" s="150"/>
      <c r="T548" s="150"/>
      <c r="U548" s="150"/>
      <c r="V548" s="150"/>
      <c r="W548" s="150"/>
      <c r="X548" s="150"/>
      <c r="Y548" s="150"/>
      <c r="Z548" s="150"/>
    </row>
    <row r="549" ht="17.25" customHeight="1">
      <c r="A549" s="150"/>
      <c r="B549" s="150"/>
      <c r="C549" s="150"/>
      <c r="D549" s="150"/>
      <c r="E549" s="150"/>
      <c r="F549" s="150"/>
      <c r="G549" s="150"/>
      <c r="H549" s="150"/>
      <c r="I549" s="150"/>
      <c r="J549" s="150"/>
      <c r="K549" s="150"/>
      <c r="L549" s="150"/>
      <c r="M549" s="150"/>
      <c r="N549" s="150"/>
      <c r="O549" s="150"/>
      <c r="P549" s="150"/>
      <c r="Q549" s="150"/>
      <c r="R549" s="150"/>
      <c r="S549" s="150"/>
      <c r="T549" s="150"/>
      <c r="U549" s="150"/>
      <c r="V549" s="150"/>
      <c r="W549" s="150"/>
      <c r="X549" s="150"/>
      <c r="Y549" s="150"/>
      <c r="Z549" s="150"/>
    </row>
    <row r="550" ht="17.25" customHeight="1">
      <c r="A550" s="150"/>
      <c r="B550" s="150"/>
      <c r="C550" s="150"/>
      <c r="D550" s="150"/>
      <c r="E550" s="150"/>
      <c r="F550" s="150"/>
      <c r="G550" s="150"/>
      <c r="H550" s="150"/>
      <c r="I550" s="150"/>
      <c r="J550" s="150"/>
      <c r="K550" s="150"/>
      <c r="L550" s="150"/>
      <c r="M550" s="150"/>
      <c r="N550" s="150"/>
      <c r="O550" s="150"/>
      <c r="P550" s="150"/>
      <c r="Q550" s="150"/>
      <c r="R550" s="150"/>
      <c r="S550" s="150"/>
      <c r="T550" s="150"/>
      <c r="U550" s="150"/>
      <c r="V550" s="150"/>
      <c r="W550" s="150"/>
      <c r="X550" s="150"/>
      <c r="Y550" s="150"/>
      <c r="Z550" s="150"/>
    </row>
    <row r="551" ht="17.25" customHeight="1">
      <c r="A551" s="150"/>
      <c r="B551" s="150"/>
      <c r="C551" s="150"/>
      <c r="D551" s="150"/>
      <c r="E551" s="150"/>
      <c r="F551" s="150"/>
      <c r="G551" s="150"/>
      <c r="H551" s="150"/>
      <c r="I551" s="150"/>
      <c r="J551" s="150"/>
      <c r="K551" s="150"/>
      <c r="L551" s="150"/>
      <c r="M551" s="150"/>
      <c r="N551" s="150"/>
      <c r="O551" s="150"/>
      <c r="P551" s="150"/>
      <c r="Q551" s="150"/>
      <c r="R551" s="150"/>
      <c r="S551" s="150"/>
      <c r="T551" s="150"/>
      <c r="U551" s="150"/>
      <c r="V551" s="150"/>
      <c r="W551" s="150"/>
      <c r="X551" s="150"/>
      <c r="Y551" s="150"/>
      <c r="Z551" s="150"/>
    </row>
    <row r="552" ht="17.25" customHeight="1">
      <c r="A552" s="150"/>
      <c r="B552" s="150"/>
      <c r="C552" s="150"/>
      <c r="D552" s="150"/>
      <c r="E552" s="150"/>
      <c r="F552" s="150"/>
      <c r="G552" s="150"/>
      <c r="H552" s="150"/>
      <c r="I552" s="150"/>
      <c r="J552" s="150"/>
      <c r="K552" s="150"/>
      <c r="L552" s="150"/>
      <c r="M552" s="150"/>
      <c r="N552" s="150"/>
      <c r="O552" s="150"/>
      <c r="P552" s="150"/>
      <c r="Q552" s="150"/>
      <c r="R552" s="150"/>
      <c r="S552" s="150"/>
      <c r="T552" s="150"/>
      <c r="U552" s="150"/>
      <c r="V552" s="150"/>
      <c r="W552" s="150"/>
      <c r="X552" s="150"/>
      <c r="Y552" s="150"/>
      <c r="Z552" s="150"/>
    </row>
    <row r="553" ht="17.25" customHeight="1">
      <c r="A553" s="150"/>
      <c r="B553" s="150"/>
      <c r="C553" s="150"/>
      <c r="D553" s="150"/>
      <c r="E553" s="150"/>
      <c r="F553" s="150"/>
      <c r="G553" s="150"/>
      <c r="H553" s="150"/>
      <c r="I553" s="150"/>
      <c r="J553" s="150"/>
      <c r="K553" s="150"/>
      <c r="L553" s="150"/>
      <c r="M553" s="150"/>
      <c r="N553" s="150"/>
      <c r="O553" s="150"/>
      <c r="P553" s="150"/>
      <c r="Q553" s="150"/>
      <c r="R553" s="150"/>
      <c r="S553" s="150"/>
      <c r="T553" s="150"/>
      <c r="U553" s="150"/>
      <c r="V553" s="150"/>
      <c r="W553" s="150"/>
      <c r="X553" s="150"/>
      <c r="Y553" s="150"/>
      <c r="Z553" s="150"/>
    </row>
    <row r="554" ht="17.25" customHeight="1">
      <c r="A554" s="150"/>
      <c r="B554" s="150"/>
      <c r="C554" s="150"/>
      <c r="D554" s="150"/>
      <c r="E554" s="150"/>
      <c r="F554" s="150"/>
      <c r="G554" s="150"/>
      <c r="H554" s="150"/>
      <c r="I554" s="150"/>
      <c r="J554" s="150"/>
      <c r="K554" s="150"/>
      <c r="L554" s="150"/>
      <c r="M554" s="150"/>
      <c r="N554" s="150"/>
      <c r="O554" s="150"/>
      <c r="P554" s="150"/>
      <c r="Q554" s="150"/>
      <c r="R554" s="150"/>
      <c r="S554" s="150"/>
      <c r="T554" s="150"/>
      <c r="U554" s="150"/>
      <c r="V554" s="150"/>
      <c r="W554" s="150"/>
      <c r="X554" s="150"/>
      <c r="Y554" s="150"/>
      <c r="Z554" s="150"/>
    </row>
    <row r="555" ht="17.25" customHeight="1">
      <c r="A555" s="150"/>
      <c r="B555" s="150"/>
      <c r="C555" s="150"/>
      <c r="D555" s="150"/>
      <c r="E555" s="150"/>
      <c r="F555" s="150"/>
      <c r="G555" s="150"/>
      <c r="H555" s="150"/>
      <c r="I555" s="150"/>
      <c r="J555" s="150"/>
      <c r="K555" s="150"/>
      <c r="L555" s="150"/>
      <c r="M555" s="150"/>
      <c r="N555" s="150"/>
      <c r="O555" s="150"/>
      <c r="P555" s="150"/>
      <c r="Q555" s="150"/>
      <c r="R555" s="150"/>
      <c r="S555" s="150"/>
      <c r="T555" s="150"/>
      <c r="U555" s="150"/>
      <c r="V555" s="150"/>
      <c r="W555" s="150"/>
      <c r="X555" s="150"/>
      <c r="Y555" s="150"/>
      <c r="Z555" s="150"/>
    </row>
    <row r="556" ht="17.25" customHeight="1">
      <c r="A556" s="150"/>
      <c r="B556" s="150"/>
      <c r="C556" s="150"/>
      <c r="D556" s="150"/>
      <c r="E556" s="150"/>
      <c r="F556" s="150"/>
      <c r="G556" s="150"/>
      <c r="H556" s="150"/>
      <c r="I556" s="150"/>
      <c r="J556" s="150"/>
      <c r="K556" s="150"/>
      <c r="L556" s="150"/>
      <c r="M556" s="150"/>
      <c r="N556" s="150"/>
      <c r="O556" s="150"/>
      <c r="P556" s="150"/>
      <c r="Q556" s="150"/>
      <c r="R556" s="150"/>
      <c r="S556" s="150"/>
      <c r="T556" s="150"/>
      <c r="U556" s="150"/>
      <c r="V556" s="150"/>
      <c r="W556" s="150"/>
      <c r="X556" s="150"/>
      <c r="Y556" s="150"/>
      <c r="Z556" s="150"/>
    </row>
    <row r="557" ht="17.25" customHeight="1">
      <c r="A557" s="150"/>
      <c r="B557" s="150"/>
      <c r="C557" s="150"/>
      <c r="D557" s="150"/>
      <c r="E557" s="150"/>
      <c r="F557" s="150"/>
      <c r="G557" s="150"/>
      <c r="H557" s="150"/>
      <c r="I557" s="150"/>
      <c r="J557" s="150"/>
      <c r="K557" s="150"/>
      <c r="L557" s="150"/>
      <c r="M557" s="150"/>
      <c r="N557" s="150"/>
      <c r="O557" s="150"/>
      <c r="P557" s="150"/>
      <c r="Q557" s="150"/>
      <c r="R557" s="150"/>
      <c r="S557" s="150"/>
      <c r="T557" s="150"/>
      <c r="U557" s="150"/>
      <c r="V557" s="150"/>
      <c r="W557" s="150"/>
      <c r="X557" s="150"/>
      <c r="Y557" s="150"/>
      <c r="Z557" s="150"/>
    </row>
    <row r="558" ht="17.25" customHeight="1">
      <c r="A558" s="150"/>
      <c r="B558" s="150"/>
      <c r="C558" s="150"/>
      <c r="D558" s="150"/>
      <c r="E558" s="150"/>
      <c r="F558" s="150"/>
      <c r="G558" s="150"/>
      <c r="H558" s="150"/>
      <c r="I558" s="150"/>
      <c r="J558" s="150"/>
      <c r="K558" s="150"/>
      <c r="L558" s="150"/>
      <c r="M558" s="150"/>
      <c r="N558" s="150"/>
      <c r="O558" s="150"/>
      <c r="P558" s="150"/>
      <c r="Q558" s="150"/>
      <c r="R558" s="150"/>
      <c r="S558" s="150"/>
      <c r="T558" s="150"/>
      <c r="U558" s="150"/>
      <c r="V558" s="150"/>
      <c r="W558" s="150"/>
      <c r="X558" s="150"/>
      <c r="Y558" s="150"/>
      <c r="Z558" s="150"/>
    </row>
    <row r="559" ht="17.25" customHeight="1">
      <c r="A559" s="150"/>
      <c r="B559" s="150"/>
      <c r="C559" s="150"/>
      <c r="D559" s="150"/>
      <c r="E559" s="150"/>
      <c r="F559" s="150"/>
      <c r="G559" s="150"/>
      <c r="H559" s="150"/>
      <c r="I559" s="150"/>
      <c r="J559" s="150"/>
      <c r="K559" s="150"/>
      <c r="L559" s="150"/>
      <c r="M559" s="150"/>
      <c r="N559" s="150"/>
      <c r="O559" s="150"/>
      <c r="P559" s="150"/>
      <c r="Q559" s="150"/>
      <c r="R559" s="150"/>
      <c r="S559" s="150"/>
      <c r="T559" s="150"/>
      <c r="U559" s="150"/>
      <c r="V559" s="150"/>
      <c r="W559" s="150"/>
      <c r="X559" s="150"/>
      <c r="Y559" s="150"/>
      <c r="Z559" s="150"/>
    </row>
    <row r="560" ht="17.25" customHeight="1">
      <c r="A560" s="150"/>
      <c r="B560" s="150"/>
      <c r="C560" s="150"/>
      <c r="D560" s="150"/>
      <c r="E560" s="150"/>
      <c r="F560" s="150"/>
      <c r="G560" s="150"/>
      <c r="H560" s="150"/>
      <c r="I560" s="150"/>
      <c r="J560" s="150"/>
      <c r="K560" s="150"/>
      <c r="L560" s="150"/>
      <c r="M560" s="150"/>
      <c r="N560" s="150"/>
      <c r="O560" s="150"/>
      <c r="P560" s="150"/>
      <c r="Q560" s="150"/>
      <c r="R560" s="150"/>
      <c r="S560" s="150"/>
      <c r="T560" s="150"/>
      <c r="U560" s="150"/>
      <c r="V560" s="150"/>
      <c r="W560" s="150"/>
      <c r="X560" s="150"/>
      <c r="Y560" s="150"/>
      <c r="Z560" s="150"/>
    </row>
    <row r="561" ht="17.25" customHeight="1">
      <c r="A561" s="150"/>
      <c r="B561" s="150"/>
      <c r="C561" s="150"/>
      <c r="D561" s="150"/>
      <c r="E561" s="150"/>
      <c r="F561" s="150"/>
      <c r="G561" s="150"/>
      <c r="H561" s="150"/>
      <c r="I561" s="150"/>
      <c r="J561" s="150"/>
      <c r="K561" s="150"/>
      <c r="L561" s="150"/>
      <c r="M561" s="150"/>
      <c r="N561" s="150"/>
      <c r="O561" s="150"/>
      <c r="P561" s="150"/>
      <c r="Q561" s="150"/>
      <c r="R561" s="150"/>
      <c r="S561" s="150"/>
      <c r="T561" s="150"/>
      <c r="U561" s="150"/>
      <c r="V561" s="150"/>
      <c r="W561" s="150"/>
      <c r="X561" s="150"/>
      <c r="Y561" s="150"/>
      <c r="Z561" s="150"/>
    </row>
    <row r="562" ht="17.25" customHeight="1">
      <c r="A562" s="150"/>
      <c r="B562" s="150"/>
      <c r="C562" s="150"/>
      <c r="D562" s="150"/>
      <c r="E562" s="150"/>
      <c r="F562" s="150"/>
      <c r="G562" s="150"/>
      <c r="H562" s="150"/>
      <c r="I562" s="150"/>
      <c r="J562" s="150"/>
      <c r="K562" s="150"/>
      <c r="L562" s="150"/>
      <c r="M562" s="150"/>
      <c r="N562" s="150"/>
      <c r="O562" s="150"/>
      <c r="P562" s="150"/>
      <c r="Q562" s="150"/>
      <c r="R562" s="150"/>
      <c r="S562" s="150"/>
      <c r="T562" s="150"/>
      <c r="U562" s="150"/>
      <c r="V562" s="150"/>
      <c r="W562" s="150"/>
      <c r="X562" s="150"/>
      <c r="Y562" s="150"/>
      <c r="Z562" s="150"/>
    </row>
    <row r="563" ht="17.25" customHeight="1">
      <c r="A563" s="150"/>
      <c r="B563" s="150"/>
      <c r="C563" s="150"/>
      <c r="D563" s="150"/>
      <c r="E563" s="150"/>
      <c r="F563" s="150"/>
      <c r="G563" s="150"/>
      <c r="H563" s="150"/>
      <c r="I563" s="150"/>
      <c r="J563" s="150"/>
      <c r="K563" s="150"/>
      <c r="L563" s="150"/>
      <c r="M563" s="150"/>
      <c r="N563" s="150"/>
      <c r="O563" s="150"/>
      <c r="P563" s="150"/>
      <c r="Q563" s="150"/>
      <c r="R563" s="150"/>
      <c r="S563" s="150"/>
      <c r="T563" s="150"/>
      <c r="U563" s="150"/>
      <c r="V563" s="150"/>
      <c r="W563" s="150"/>
      <c r="X563" s="150"/>
      <c r="Y563" s="150"/>
      <c r="Z563" s="150"/>
    </row>
    <row r="564" ht="17.25" customHeight="1">
      <c r="A564" s="150"/>
      <c r="B564" s="150"/>
      <c r="C564" s="150"/>
      <c r="D564" s="150"/>
      <c r="E564" s="150"/>
      <c r="F564" s="150"/>
      <c r="G564" s="150"/>
      <c r="H564" s="150"/>
      <c r="I564" s="150"/>
      <c r="J564" s="150"/>
      <c r="K564" s="150"/>
      <c r="L564" s="150"/>
      <c r="M564" s="150"/>
      <c r="N564" s="150"/>
      <c r="O564" s="150"/>
      <c r="P564" s="150"/>
      <c r="Q564" s="150"/>
      <c r="R564" s="150"/>
      <c r="S564" s="150"/>
      <c r="T564" s="150"/>
      <c r="U564" s="150"/>
      <c r="V564" s="150"/>
      <c r="W564" s="150"/>
      <c r="X564" s="150"/>
      <c r="Y564" s="150"/>
      <c r="Z564" s="150"/>
    </row>
    <row r="565" ht="17.25" customHeight="1">
      <c r="A565" s="150"/>
      <c r="B565" s="150"/>
      <c r="C565" s="150"/>
      <c r="D565" s="150"/>
      <c r="E565" s="150"/>
      <c r="F565" s="150"/>
      <c r="G565" s="150"/>
      <c r="H565" s="150"/>
      <c r="I565" s="150"/>
      <c r="J565" s="150"/>
      <c r="K565" s="150"/>
      <c r="L565" s="150"/>
      <c r="M565" s="150"/>
      <c r="N565" s="150"/>
      <c r="O565" s="150"/>
      <c r="P565" s="150"/>
      <c r="Q565" s="150"/>
      <c r="R565" s="150"/>
      <c r="S565" s="150"/>
      <c r="T565" s="150"/>
      <c r="U565" s="150"/>
      <c r="V565" s="150"/>
      <c r="W565" s="150"/>
      <c r="X565" s="150"/>
      <c r="Y565" s="150"/>
      <c r="Z565" s="150"/>
    </row>
    <row r="566" ht="17.25" customHeight="1">
      <c r="A566" s="150"/>
      <c r="B566" s="150"/>
      <c r="C566" s="150"/>
      <c r="D566" s="150"/>
      <c r="E566" s="150"/>
      <c r="F566" s="150"/>
      <c r="G566" s="150"/>
      <c r="H566" s="150"/>
      <c r="I566" s="150"/>
      <c r="J566" s="150"/>
      <c r="K566" s="150"/>
      <c r="L566" s="150"/>
      <c r="M566" s="150"/>
      <c r="N566" s="150"/>
      <c r="O566" s="150"/>
      <c r="P566" s="150"/>
      <c r="Q566" s="150"/>
      <c r="R566" s="150"/>
      <c r="S566" s="150"/>
      <c r="T566" s="150"/>
      <c r="U566" s="150"/>
      <c r="V566" s="150"/>
      <c r="W566" s="150"/>
      <c r="X566" s="150"/>
      <c r="Y566" s="150"/>
      <c r="Z566" s="150"/>
    </row>
    <row r="567" ht="17.25" customHeight="1">
      <c r="A567" s="150"/>
      <c r="B567" s="150"/>
      <c r="C567" s="150"/>
      <c r="D567" s="150"/>
      <c r="E567" s="150"/>
      <c r="F567" s="150"/>
      <c r="G567" s="150"/>
      <c r="H567" s="150"/>
      <c r="I567" s="150"/>
      <c r="J567" s="150"/>
      <c r="K567" s="150"/>
      <c r="L567" s="150"/>
      <c r="M567" s="150"/>
      <c r="N567" s="150"/>
      <c r="O567" s="150"/>
      <c r="P567" s="150"/>
      <c r="Q567" s="150"/>
      <c r="R567" s="150"/>
      <c r="S567" s="150"/>
      <c r="T567" s="150"/>
      <c r="U567" s="150"/>
      <c r="V567" s="150"/>
      <c r="W567" s="150"/>
      <c r="X567" s="150"/>
      <c r="Y567" s="150"/>
      <c r="Z567" s="150"/>
    </row>
    <row r="568" ht="17.25" customHeight="1">
      <c r="A568" s="150"/>
      <c r="B568" s="150"/>
      <c r="C568" s="150"/>
      <c r="D568" s="150"/>
      <c r="E568" s="150"/>
      <c r="F568" s="150"/>
      <c r="G568" s="150"/>
      <c r="H568" s="150"/>
      <c r="I568" s="150"/>
      <c r="J568" s="150"/>
      <c r="K568" s="150"/>
      <c r="L568" s="150"/>
      <c r="M568" s="150"/>
      <c r="N568" s="150"/>
      <c r="O568" s="150"/>
      <c r="P568" s="150"/>
      <c r="Q568" s="150"/>
      <c r="R568" s="150"/>
      <c r="S568" s="150"/>
      <c r="T568" s="150"/>
      <c r="U568" s="150"/>
      <c r="V568" s="150"/>
      <c r="W568" s="150"/>
      <c r="X568" s="150"/>
      <c r="Y568" s="150"/>
      <c r="Z568" s="150"/>
    </row>
    <row r="569" ht="17.25" customHeight="1">
      <c r="A569" s="150"/>
      <c r="B569" s="150"/>
      <c r="C569" s="150"/>
      <c r="D569" s="150"/>
      <c r="E569" s="150"/>
      <c r="F569" s="150"/>
      <c r="G569" s="150"/>
      <c r="H569" s="150"/>
      <c r="I569" s="150"/>
      <c r="J569" s="150"/>
      <c r="K569" s="150"/>
      <c r="L569" s="150"/>
      <c r="M569" s="150"/>
      <c r="N569" s="150"/>
      <c r="O569" s="150"/>
      <c r="P569" s="150"/>
      <c r="Q569" s="150"/>
      <c r="R569" s="150"/>
      <c r="S569" s="150"/>
      <c r="T569" s="150"/>
      <c r="U569" s="150"/>
      <c r="V569" s="150"/>
      <c r="W569" s="150"/>
      <c r="X569" s="150"/>
      <c r="Y569" s="150"/>
      <c r="Z569" s="150"/>
    </row>
    <row r="570" ht="17.25" customHeight="1">
      <c r="A570" s="150"/>
      <c r="B570" s="150"/>
      <c r="C570" s="150"/>
      <c r="D570" s="150"/>
      <c r="E570" s="150"/>
      <c r="F570" s="150"/>
      <c r="G570" s="150"/>
      <c r="H570" s="150"/>
      <c r="I570" s="150"/>
      <c r="J570" s="150"/>
      <c r="K570" s="150"/>
      <c r="L570" s="150"/>
      <c r="M570" s="150"/>
      <c r="N570" s="150"/>
      <c r="O570" s="150"/>
      <c r="P570" s="150"/>
      <c r="Q570" s="150"/>
      <c r="R570" s="150"/>
      <c r="S570" s="150"/>
      <c r="T570" s="150"/>
      <c r="U570" s="150"/>
      <c r="V570" s="150"/>
      <c r="W570" s="150"/>
      <c r="X570" s="150"/>
      <c r="Y570" s="150"/>
      <c r="Z570" s="150"/>
    </row>
    <row r="571" ht="17.25" customHeight="1">
      <c r="A571" s="150"/>
      <c r="B571" s="150"/>
      <c r="C571" s="150"/>
      <c r="D571" s="150"/>
      <c r="E571" s="150"/>
      <c r="F571" s="150"/>
      <c r="G571" s="150"/>
      <c r="H571" s="150"/>
      <c r="I571" s="150"/>
      <c r="J571" s="150"/>
      <c r="K571" s="150"/>
      <c r="L571" s="150"/>
      <c r="M571" s="150"/>
      <c r="N571" s="150"/>
      <c r="O571" s="150"/>
      <c r="P571" s="150"/>
      <c r="Q571" s="150"/>
      <c r="R571" s="150"/>
      <c r="S571" s="150"/>
      <c r="T571" s="150"/>
      <c r="U571" s="150"/>
      <c r="V571" s="150"/>
      <c r="W571" s="150"/>
      <c r="X571" s="150"/>
      <c r="Y571" s="150"/>
      <c r="Z571" s="150"/>
    </row>
    <row r="572" ht="17.25" customHeight="1">
      <c r="A572" s="150"/>
      <c r="B572" s="150"/>
      <c r="C572" s="150"/>
      <c r="D572" s="150"/>
      <c r="E572" s="150"/>
      <c r="F572" s="150"/>
      <c r="G572" s="150"/>
      <c r="H572" s="150"/>
      <c r="I572" s="150"/>
      <c r="J572" s="150"/>
      <c r="K572" s="150"/>
      <c r="L572" s="150"/>
      <c r="M572" s="150"/>
      <c r="N572" s="150"/>
      <c r="O572" s="150"/>
      <c r="P572" s="150"/>
      <c r="Q572" s="150"/>
      <c r="R572" s="150"/>
      <c r="S572" s="150"/>
      <c r="T572" s="150"/>
      <c r="U572" s="150"/>
      <c r="V572" s="150"/>
      <c r="W572" s="150"/>
      <c r="X572" s="150"/>
      <c r="Y572" s="150"/>
      <c r="Z572" s="150"/>
    </row>
    <row r="573" ht="17.25" customHeight="1">
      <c r="A573" s="150"/>
      <c r="B573" s="150"/>
      <c r="C573" s="150"/>
      <c r="D573" s="150"/>
      <c r="E573" s="150"/>
      <c r="F573" s="150"/>
      <c r="G573" s="150"/>
      <c r="H573" s="150"/>
      <c r="I573" s="150"/>
      <c r="J573" s="150"/>
      <c r="K573" s="150"/>
      <c r="L573" s="150"/>
      <c r="M573" s="150"/>
      <c r="N573" s="150"/>
      <c r="O573" s="150"/>
      <c r="P573" s="150"/>
      <c r="Q573" s="150"/>
      <c r="R573" s="150"/>
      <c r="S573" s="150"/>
      <c r="T573" s="150"/>
      <c r="U573" s="150"/>
      <c r="V573" s="150"/>
      <c r="W573" s="150"/>
      <c r="X573" s="150"/>
      <c r="Y573" s="150"/>
      <c r="Z573" s="150"/>
    </row>
    <row r="574" ht="17.25" customHeight="1">
      <c r="A574" s="150"/>
      <c r="B574" s="150"/>
      <c r="C574" s="150"/>
      <c r="D574" s="150"/>
      <c r="E574" s="150"/>
      <c r="F574" s="150"/>
      <c r="G574" s="150"/>
      <c r="H574" s="150"/>
      <c r="I574" s="150"/>
      <c r="J574" s="150"/>
      <c r="K574" s="150"/>
      <c r="L574" s="150"/>
      <c r="M574" s="150"/>
      <c r="N574" s="150"/>
      <c r="O574" s="150"/>
      <c r="P574" s="150"/>
      <c r="Q574" s="150"/>
      <c r="R574" s="150"/>
      <c r="S574" s="150"/>
      <c r="T574" s="150"/>
      <c r="U574" s="150"/>
      <c r="V574" s="150"/>
      <c r="W574" s="150"/>
      <c r="X574" s="150"/>
      <c r="Y574" s="150"/>
      <c r="Z574" s="150"/>
    </row>
    <row r="575" ht="17.25" customHeight="1">
      <c r="A575" s="150"/>
      <c r="B575" s="150"/>
      <c r="C575" s="150"/>
      <c r="D575" s="150"/>
      <c r="E575" s="150"/>
      <c r="F575" s="150"/>
      <c r="G575" s="150"/>
      <c r="H575" s="150"/>
      <c r="I575" s="150"/>
      <c r="J575" s="150"/>
      <c r="K575" s="150"/>
      <c r="L575" s="150"/>
      <c r="M575" s="150"/>
      <c r="N575" s="150"/>
      <c r="O575" s="150"/>
      <c r="P575" s="150"/>
      <c r="Q575" s="150"/>
      <c r="R575" s="150"/>
      <c r="S575" s="150"/>
      <c r="T575" s="150"/>
      <c r="U575" s="150"/>
      <c r="V575" s="150"/>
      <c r="W575" s="150"/>
      <c r="X575" s="150"/>
      <c r="Y575" s="150"/>
      <c r="Z575" s="150"/>
    </row>
    <row r="576" ht="17.25" customHeight="1">
      <c r="A576" s="150"/>
      <c r="B576" s="150"/>
      <c r="C576" s="150"/>
      <c r="D576" s="150"/>
      <c r="E576" s="150"/>
      <c r="F576" s="150"/>
      <c r="G576" s="150"/>
      <c r="H576" s="150"/>
      <c r="I576" s="150"/>
      <c r="J576" s="150"/>
      <c r="K576" s="150"/>
      <c r="L576" s="150"/>
      <c r="M576" s="150"/>
      <c r="N576" s="150"/>
      <c r="O576" s="150"/>
      <c r="P576" s="150"/>
      <c r="Q576" s="150"/>
      <c r="R576" s="150"/>
      <c r="S576" s="150"/>
      <c r="T576" s="150"/>
      <c r="U576" s="150"/>
      <c r="V576" s="150"/>
      <c r="W576" s="150"/>
      <c r="X576" s="150"/>
      <c r="Y576" s="150"/>
      <c r="Z576" s="150"/>
    </row>
    <row r="577" ht="17.25" customHeight="1">
      <c r="A577" s="150"/>
      <c r="B577" s="150"/>
      <c r="C577" s="150"/>
      <c r="D577" s="150"/>
      <c r="E577" s="150"/>
      <c r="F577" s="150"/>
      <c r="G577" s="150"/>
      <c r="H577" s="150"/>
      <c r="I577" s="150"/>
      <c r="J577" s="150"/>
      <c r="K577" s="150"/>
      <c r="L577" s="150"/>
      <c r="M577" s="150"/>
      <c r="N577" s="150"/>
      <c r="O577" s="150"/>
      <c r="P577" s="150"/>
      <c r="Q577" s="150"/>
      <c r="R577" s="150"/>
      <c r="S577" s="150"/>
      <c r="T577" s="150"/>
      <c r="U577" s="150"/>
      <c r="V577" s="150"/>
      <c r="W577" s="150"/>
      <c r="X577" s="150"/>
      <c r="Y577" s="150"/>
      <c r="Z577" s="150"/>
    </row>
    <row r="578" ht="17.25" customHeight="1">
      <c r="A578" s="150"/>
      <c r="B578" s="150"/>
      <c r="C578" s="150"/>
      <c r="D578" s="150"/>
      <c r="E578" s="150"/>
      <c r="F578" s="150"/>
      <c r="G578" s="150"/>
      <c r="H578" s="150"/>
      <c r="I578" s="150"/>
      <c r="J578" s="150"/>
      <c r="K578" s="150"/>
      <c r="L578" s="150"/>
      <c r="M578" s="150"/>
      <c r="N578" s="150"/>
      <c r="O578" s="150"/>
      <c r="P578" s="150"/>
      <c r="Q578" s="150"/>
      <c r="R578" s="150"/>
      <c r="S578" s="150"/>
      <c r="T578" s="150"/>
      <c r="U578" s="150"/>
      <c r="V578" s="150"/>
      <c r="W578" s="150"/>
      <c r="X578" s="150"/>
      <c r="Y578" s="150"/>
      <c r="Z578" s="150"/>
    </row>
    <row r="579" ht="17.25" customHeight="1">
      <c r="A579" s="150"/>
      <c r="B579" s="150"/>
      <c r="C579" s="150"/>
      <c r="D579" s="150"/>
      <c r="E579" s="150"/>
      <c r="F579" s="150"/>
      <c r="G579" s="150"/>
      <c r="H579" s="150"/>
      <c r="I579" s="150"/>
      <c r="J579" s="150"/>
      <c r="K579" s="150"/>
      <c r="L579" s="150"/>
      <c r="M579" s="150"/>
      <c r="N579" s="150"/>
      <c r="O579" s="150"/>
      <c r="P579" s="150"/>
      <c r="Q579" s="150"/>
      <c r="R579" s="150"/>
      <c r="S579" s="150"/>
      <c r="T579" s="150"/>
      <c r="U579" s="150"/>
      <c r="V579" s="150"/>
      <c r="W579" s="150"/>
      <c r="X579" s="150"/>
      <c r="Y579" s="150"/>
      <c r="Z579" s="150"/>
    </row>
    <row r="580" ht="17.25" customHeight="1">
      <c r="A580" s="150"/>
      <c r="B580" s="150"/>
      <c r="C580" s="150"/>
      <c r="D580" s="150"/>
      <c r="E580" s="150"/>
      <c r="F580" s="150"/>
      <c r="G580" s="150"/>
      <c r="H580" s="150"/>
      <c r="I580" s="150"/>
      <c r="J580" s="150"/>
      <c r="K580" s="150"/>
      <c r="L580" s="150"/>
      <c r="M580" s="150"/>
      <c r="N580" s="150"/>
      <c r="O580" s="150"/>
      <c r="P580" s="150"/>
      <c r="Q580" s="150"/>
      <c r="R580" s="150"/>
      <c r="S580" s="150"/>
      <c r="T580" s="150"/>
      <c r="U580" s="150"/>
      <c r="V580" s="150"/>
      <c r="W580" s="150"/>
      <c r="X580" s="150"/>
      <c r="Y580" s="150"/>
      <c r="Z580" s="150"/>
    </row>
    <row r="581" ht="17.25" customHeight="1">
      <c r="A581" s="150"/>
      <c r="B581" s="150"/>
      <c r="C581" s="150"/>
      <c r="D581" s="150"/>
      <c r="E581" s="150"/>
      <c r="F581" s="150"/>
      <c r="G581" s="150"/>
      <c r="H581" s="150"/>
      <c r="I581" s="150"/>
      <c r="J581" s="150"/>
      <c r="K581" s="150"/>
      <c r="L581" s="150"/>
      <c r="M581" s="150"/>
      <c r="N581" s="150"/>
      <c r="O581" s="150"/>
      <c r="P581" s="150"/>
      <c r="Q581" s="150"/>
      <c r="R581" s="150"/>
      <c r="S581" s="150"/>
      <c r="T581" s="150"/>
      <c r="U581" s="150"/>
      <c r="V581" s="150"/>
      <c r="W581" s="150"/>
      <c r="X581" s="150"/>
      <c r="Y581" s="150"/>
      <c r="Z581" s="150"/>
    </row>
    <row r="582" ht="17.25" customHeight="1">
      <c r="A582" s="150"/>
      <c r="B582" s="150"/>
      <c r="C582" s="150"/>
      <c r="D582" s="150"/>
      <c r="E582" s="150"/>
      <c r="F582" s="150"/>
      <c r="G582" s="150"/>
      <c r="H582" s="150"/>
      <c r="I582" s="150"/>
      <c r="J582" s="150"/>
      <c r="K582" s="150"/>
      <c r="L582" s="150"/>
      <c r="M582" s="150"/>
      <c r="N582" s="150"/>
      <c r="O582" s="150"/>
      <c r="P582" s="150"/>
      <c r="Q582" s="150"/>
      <c r="R582" s="150"/>
      <c r="S582" s="150"/>
      <c r="T582" s="150"/>
      <c r="U582" s="150"/>
      <c r="V582" s="150"/>
      <c r="W582" s="150"/>
      <c r="X582" s="150"/>
      <c r="Y582" s="150"/>
      <c r="Z582" s="150"/>
    </row>
    <row r="583" ht="17.25" customHeight="1">
      <c r="A583" s="150"/>
      <c r="B583" s="150"/>
      <c r="C583" s="150"/>
      <c r="D583" s="150"/>
      <c r="E583" s="150"/>
      <c r="F583" s="150"/>
      <c r="G583" s="150"/>
      <c r="H583" s="150"/>
      <c r="I583" s="150"/>
      <c r="J583" s="150"/>
      <c r="K583" s="150"/>
      <c r="L583" s="150"/>
      <c r="M583" s="150"/>
      <c r="N583" s="150"/>
      <c r="O583" s="150"/>
      <c r="P583" s="150"/>
      <c r="Q583" s="150"/>
      <c r="R583" s="150"/>
      <c r="S583" s="150"/>
      <c r="T583" s="150"/>
      <c r="U583" s="150"/>
      <c r="V583" s="150"/>
      <c r="W583" s="150"/>
      <c r="X583" s="150"/>
      <c r="Y583" s="150"/>
      <c r="Z583" s="150"/>
    </row>
    <row r="584" ht="17.25" customHeight="1">
      <c r="A584" s="150"/>
      <c r="B584" s="150"/>
      <c r="C584" s="150"/>
      <c r="D584" s="150"/>
      <c r="E584" s="150"/>
      <c r="F584" s="150"/>
      <c r="G584" s="150"/>
      <c r="H584" s="150"/>
      <c r="I584" s="150"/>
      <c r="J584" s="150"/>
      <c r="K584" s="150"/>
      <c r="L584" s="150"/>
      <c r="M584" s="150"/>
      <c r="N584" s="150"/>
      <c r="O584" s="150"/>
      <c r="P584" s="150"/>
      <c r="Q584" s="150"/>
      <c r="R584" s="150"/>
      <c r="S584" s="150"/>
      <c r="T584" s="150"/>
      <c r="U584" s="150"/>
      <c r="V584" s="150"/>
      <c r="W584" s="150"/>
      <c r="X584" s="150"/>
      <c r="Y584" s="150"/>
      <c r="Z584" s="150"/>
    </row>
    <row r="585" ht="17.25" customHeight="1">
      <c r="A585" s="150"/>
      <c r="B585" s="150"/>
      <c r="C585" s="150"/>
      <c r="D585" s="150"/>
      <c r="E585" s="150"/>
      <c r="F585" s="150"/>
      <c r="G585" s="150"/>
      <c r="H585" s="150"/>
      <c r="I585" s="150"/>
      <c r="J585" s="150"/>
      <c r="K585" s="150"/>
      <c r="L585" s="150"/>
      <c r="M585" s="150"/>
      <c r="N585" s="150"/>
      <c r="O585" s="150"/>
      <c r="P585" s="150"/>
      <c r="Q585" s="150"/>
      <c r="R585" s="150"/>
      <c r="S585" s="150"/>
      <c r="T585" s="150"/>
      <c r="U585" s="150"/>
      <c r="V585" s="150"/>
      <c r="W585" s="150"/>
      <c r="X585" s="150"/>
      <c r="Y585" s="150"/>
      <c r="Z585" s="150"/>
    </row>
    <row r="586" ht="17.25" customHeight="1">
      <c r="A586" s="150"/>
      <c r="B586" s="150"/>
      <c r="C586" s="150"/>
      <c r="D586" s="150"/>
      <c r="E586" s="150"/>
      <c r="F586" s="150"/>
      <c r="G586" s="150"/>
      <c r="H586" s="150"/>
      <c r="I586" s="150"/>
      <c r="J586" s="150"/>
      <c r="K586" s="150"/>
      <c r="L586" s="150"/>
      <c r="M586" s="150"/>
      <c r="N586" s="150"/>
      <c r="O586" s="150"/>
      <c r="P586" s="150"/>
      <c r="Q586" s="150"/>
      <c r="R586" s="150"/>
      <c r="S586" s="150"/>
      <c r="T586" s="150"/>
      <c r="U586" s="150"/>
      <c r="V586" s="150"/>
      <c r="W586" s="150"/>
      <c r="X586" s="150"/>
      <c r="Y586" s="150"/>
      <c r="Z586" s="150"/>
    </row>
    <row r="587" ht="17.25" customHeight="1">
      <c r="A587" s="150"/>
      <c r="B587" s="150"/>
      <c r="C587" s="150"/>
      <c r="D587" s="150"/>
      <c r="E587" s="150"/>
      <c r="F587" s="150"/>
      <c r="G587" s="150"/>
      <c r="H587" s="150"/>
      <c r="I587" s="150"/>
      <c r="J587" s="150"/>
      <c r="K587" s="150"/>
      <c r="L587" s="150"/>
      <c r="M587" s="150"/>
      <c r="N587" s="150"/>
      <c r="O587" s="150"/>
      <c r="P587" s="150"/>
      <c r="Q587" s="150"/>
      <c r="R587" s="150"/>
      <c r="S587" s="150"/>
      <c r="T587" s="150"/>
      <c r="U587" s="150"/>
      <c r="V587" s="150"/>
      <c r="W587" s="150"/>
      <c r="X587" s="150"/>
      <c r="Y587" s="150"/>
      <c r="Z587" s="150"/>
    </row>
    <row r="588" ht="17.25" customHeight="1">
      <c r="A588" s="150"/>
      <c r="B588" s="150"/>
      <c r="C588" s="150"/>
      <c r="D588" s="150"/>
      <c r="E588" s="150"/>
      <c r="F588" s="150"/>
      <c r="G588" s="150"/>
      <c r="H588" s="150"/>
      <c r="I588" s="150"/>
      <c r="J588" s="150"/>
      <c r="K588" s="150"/>
      <c r="L588" s="150"/>
      <c r="M588" s="150"/>
      <c r="N588" s="150"/>
      <c r="O588" s="150"/>
      <c r="P588" s="150"/>
      <c r="Q588" s="150"/>
      <c r="R588" s="150"/>
      <c r="S588" s="150"/>
      <c r="T588" s="150"/>
      <c r="U588" s="150"/>
      <c r="V588" s="150"/>
      <c r="W588" s="150"/>
      <c r="X588" s="150"/>
      <c r="Y588" s="150"/>
      <c r="Z588" s="150"/>
    </row>
    <row r="589" ht="17.25" customHeight="1">
      <c r="A589" s="150"/>
      <c r="B589" s="150"/>
      <c r="C589" s="150"/>
      <c r="D589" s="150"/>
      <c r="E589" s="150"/>
      <c r="F589" s="150"/>
      <c r="G589" s="150"/>
      <c r="H589" s="150"/>
      <c r="I589" s="150"/>
      <c r="J589" s="150"/>
      <c r="K589" s="150"/>
      <c r="L589" s="150"/>
      <c r="M589" s="150"/>
      <c r="N589" s="150"/>
      <c r="O589" s="150"/>
      <c r="P589" s="150"/>
      <c r="Q589" s="150"/>
      <c r="R589" s="150"/>
      <c r="S589" s="150"/>
      <c r="T589" s="150"/>
      <c r="U589" s="150"/>
      <c r="V589" s="150"/>
      <c r="W589" s="150"/>
      <c r="X589" s="150"/>
      <c r="Y589" s="150"/>
      <c r="Z589" s="150"/>
    </row>
    <row r="590" ht="17.25" customHeight="1">
      <c r="A590" s="150"/>
      <c r="B590" s="150"/>
      <c r="C590" s="150"/>
      <c r="D590" s="150"/>
      <c r="E590" s="150"/>
      <c r="F590" s="150"/>
      <c r="G590" s="150"/>
      <c r="H590" s="150"/>
      <c r="I590" s="150"/>
      <c r="J590" s="150"/>
      <c r="K590" s="150"/>
      <c r="L590" s="150"/>
      <c r="M590" s="150"/>
      <c r="N590" s="150"/>
      <c r="O590" s="150"/>
      <c r="P590" s="150"/>
      <c r="Q590" s="150"/>
      <c r="R590" s="150"/>
      <c r="S590" s="150"/>
      <c r="T590" s="150"/>
      <c r="U590" s="150"/>
      <c r="V590" s="150"/>
      <c r="W590" s="150"/>
      <c r="X590" s="150"/>
      <c r="Y590" s="150"/>
      <c r="Z590" s="150"/>
    </row>
    <row r="591" ht="17.25" customHeight="1">
      <c r="A591" s="150"/>
      <c r="B591" s="150"/>
      <c r="C591" s="150"/>
      <c r="D591" s="150"/>
      <c r="E591" s="150"/>
      <c r="F591" s="150"/>
      <c r="G591" s="150"/>
      <c r="H591" s="150"/>
      <c r="I591" s="150"/>
      <c r="J591" s="150"/>
      <c r="K591" s="150"/>
      <c r="L591" s="150"/>
      <c r="M591" s="150"/>
      <c r="N591" s="150"/>
      <c r="O591" s="150"/>
      <c r="P591" s="150"/>
      <c r="Q591" s="150"/>
      <c r="R591" s="150"/>
      <c r="S591" s="150"/>
      <c r="T591" s="150"/>
      <c r="U591" s="150"/>
      <c r="V591" s="150"/>
      <c r="W591" s="150"/>
      <c r="X591" s="150"/>
      <c r="Y591" s="150"/>
      <c r="Z591" s="150"/>
    </row>
    <row r="592" ht="17.25" customHeight="1">
      <c r="A592" s="150"/>
      <c r="B592" s="150"/>
      <c r="C592" s="150"/>
      <c r="D592" s="150"/>
      <c r="E592" s="150"/>
      <c r="F592" s="150"/>
      <c r="G592" s="150"/>
      <c r="H592" s="150"/>
      <c r="I592" s="150"/>
      <c r="J592" s="150"/>
      <c r="K592" s="150"/>
      <c r="L592" s="150"/>
      <c r="M592" s="150"/>
      <c r="N592" s="150"/>
      <c r="O592" s="150"/>
      <c r="P592" s="150"/>
      <c r="Q592" s="150"/>
      <c r="R592" s="150"/>
      <c r="S592" s="150"/>
      <c r="T592" s="150"/>
      <c r="U592" s="150"/>
      <c r="V592" s="150"/>
      <c r="W592" s="150"/>
      <c r="X592" s="150"/>
      <c r="Y592" s="150"/>
      <c r="Z592" s="150"/>
    </row>
    <row r="593" ht="17.25" customHeight="1">
      <c r="A593" s="150"/>
      <c r="B593" s="150"/>
      <c r="C593" s="150"/>
      <c r="D593" s="150"/>
      <c r="E593" s="150"/>
      <c r="F593" s="150"/>
      <c r="G593" s="150"/>
      <c r="H593" s="150"/>
      <c r="I593" s="150"/>
      <c r="J593" s="150"/>
      <c r="K593" s="150"/>
      <c r="L593" s="150"/>
      <c r="M593" s="150"/>
      <c r="N593" s="150"/>
      <c r="O593" s="150"/>
      <c r="P593" s="150"/>
      <c r="Q593" s="150"/>
      <c r="R593" s="150"/>
      <c r="S593" s="150"/>
      <c r="T593" s="150"/>
      <c r="U593" s="150"/>
      <c r="V593" s="150"/>
      <c r="W593" s="150"/>
      <c r="X593" s="150"/>
      <c r="Y593" s="150"/>
      <c r="Z593" s="150"/>
    </row>
    <row r="594" ht="17.25" customHeight="1">
      <c r="A594" s="150"/>
      <c r="B594" s="150"/>
      <c r="C594" s="150"/>
      <c r="D594" s="150"/>
      <c r="E594" s="150"/>
      <c r="F594" s="150"/>
      <c r="G594" s="150"/>
      <c r="H594" s="150"/>
      <c r="I594" s="150"/>
      <c r="J594" s="150"/>
      <c r="K594" s="150"/>
      <c r="L594" s="150"/>
      <c r="M594" s="150"/>
      <c r="N594" s="150"/>
      <c r="O594" s="150"/>
      <c r="P594" s="150"/>
      <c r="Q594" s="150"/>
      <c r="R594" s="150"/>
      <c r="S594" s="150"/>
      <c r="T594" s="150"/>
      <c r="U594" s="150"/>
      <c r="V594" s="150"/>
      <c r="W594" s="150"/>
      <c r="X594" s="150"/>
      <c r="Y594" s="150"/>
      <c r="Z594" s="150"/>
    </row>
    <row r="595" ht="17.25" customHeight="1">
      <c r="A595" s="150"/>
      <c r="B595" s="150"/>
      <c r="C595" s="150"/>
      <c r="D595" s="150"/>
      <c r="E595" s="150"/>
      <c r="F595" s="150"/>
      <c r="G595" s="150"/>
      <c r="H595" s="150"/>
      <c r="I595" s="150"/>
      <c r="J595" s="150"/>
      <c r="K595" s="150"/>
      <c r="L595" s="150"/>
      <c r="M595" s="150"/>
      <c r="N595" s="150"/>
      <c r="O595" s="150"/>
      <c r="P595" s="150"/>
      <c r="Q595" s="150"/>
      <c r="R595" s="150"/>
      <c r="S595" s="150"/>
      <c r="T595" s="150"/>
      <c r="U595" s="150"/>
      <c r="V595" s="150"/>
      <c r="W595" s="150"/>
      <c r="X595" s="150"/>
      <c r="Y595" s="150"/>
      <c r="Z595" s="150"/>
    </row>
    <row r="596" ht="17.25" customHeight="1">
      <c r="A596" s="150"/>
      <c r="B596" s="150"/>
      <c r="C596" s="150"/>
      <c r="D596" s="150"/>
      <c r="E596" s="150"/>
      <c r="F596" s="150"/>
      <c r="G596" s="150"/>
      <c r="H596" s="150"/>
      <c r="I596" s="150"/>
      <c r="J596" s="150"/>
      <c r="K596" s="150"/>
      <c r="L596" s="150"/>
      <c r="M596" s="150"/>
      <c r="N596" s="150"/>
      <c r="O596" s="150"/>
      <c r="P596" s="150"/>
      <c r="Q596" s="150"/>
      <c r="R596" s="150"/>
      <c r="S596" s="150"/>
      <c r="T596" s="150"/>
      <c r="U596" s="150"/>
      <c r="V596" s="150"/>
      <c r="W596" s="150"/>
      <c r="X596" s="150"/>
      <c r="Y596" s="150"/>
      <c r="Z596" s="150"/>
    </row>
    <row r="597" ht="17.25" customHeight="1">
      <c r="A597" s="150"/>
      <c r="B597" s="150"/>
      <c r="C597" s="150"/>
      <c r="D597" s="150"/>
      <c r="E597" s="150"/>
      <c r="F597" s="150"/>
      <c r="G597" s="150"/>
      <c r="H597" s="150"/>
      <c r="I597" s="150"/>
      <c r="J597" s="150"/>
      <c r="K597" s="150"/>
      <c r="L597" s="150"/>
      <c r="M597" s="150"/>
      <c r="N597" s="150"/>
      <c r="O597" s="150"/>
      <c r="P597" s="150"/>
      <c r="Q597" s="150"/>
      <c r="R597" s="150"/>
      <c r="S597" s="150"/>
      <c r="T597" s="150"/>
      <c r="U597" s="150"/>
      <c r="V597" s="150"/>
      <c r="W597" s="150"/>
      <c r="X597" s="150"/>
      <c r="Y597" s="150"/>
      <c r="Z597" s="150"/>
    </row>
    <row r="598" ht="17.25" customHeight="1">
      <c r="A598" s="150"/>
      <c r="B598" s="150"/>
      <c r="C598" s="150"/>
      <c r="D598" s="150"/>
      <c r="E598" s="150"/>
      <c r="F598" s="150"/>
      <c r="G598" s="150"/>
      <c r="H598" s="150"/>
      <c r="I598" s="150"/>
      <c r="J598" s="150"/>
      <c r="K598" s="150"/>
      <c r="L598" s="150"/>
      <c r="M598" s="150"/>
      <c r="N598" s="150"/>
      <c r="O598" s="150"/>
      <c r="P598" s="150"/>
      <c r="Q598" s="150"/>
      <c r="R598" s="150"/>
      <c r="S598" s="150"/>
      <c r="T598" s="150"/>
      <c r="U598" s="150"/>
      <c r="V598" s="150"/>
      <c r="W598" s="150"/>
      <c r="X598" s="150"/>
      <c r="Y598" s="150"/>
      <c r="Z598" s="150"/>
    </row>
    <row r="599" ht="17.25" customHeight="1">
      <c r="A599" s="150"/>
      <c r="B599" s="150"/>
      <c r="C599" s="150"/>
      <c r="D599" s="150"/>
      <c r="E599" s="150"/>
      <c r="F599" s="150"/>
      <c r="G599" s="150"/>
      <c r="H599" s="150"/>
      <c r="I599" s="150"/>
      <c r="J599" s="150"/>
      <c r="K599" s="150"/>
      <c r="L599" s="150"/>
      <c r="M599" s="150"/>
      <c r="N599" s="150"/>
      <c r="O599" s="150"/>
      <c r="P599" s="150"/>
      <c r="Q599" s="150"/>
      <c r="R599" s="150"/>
      <c r="S599" s="150"/>
      <c r="T599" s="150"/>
      <c r="U599" s="150"/>
      <c r="V599" s="150"/>
      <c r="W599" s="150"/>
      <c r="X599" s="150"/>
      <c r="Y599" s="150"/>
      <c r="Z599" s="150"/>
    </row>
    <row r="600" ht="17.25" customHeight="1">
      <c r="A600" s="150"/>
      <c r="B600" s="150"/>
      <c r="C600" s="150"/>
      <c r="D600" s="150"/>
      <c r="E600" s="150"/>
      <c r="F600" s="150"/>
      <c r="G600" s="150"/>
      <c r="H600" s="150"/>
      <c r="I600" s="150"/>
      <c r="J600" s="150"/>
      <c r="K600" s="150"/>
      <c r="L600" s="150"/>
      <c r="M600" s="150"/>
      <c r="N600" s="150"/>
      <c r="O600" s="150"/>
      <c r="P600" s="150"/>
      <c r="Q600" s="150"/>
      <c r="R600" s="150"/>
      <c r="S600" s="150"/>
      <c r="T600" s="150"/>
      <c r="U600" s="150"/>
      <c r="V600" s="150"/>
      <c r="W600" s="150"/>
      <c r="X600" s="150"/>
      <c r="Y600" s="150"/>
      <c r="Z600" s="150"/>
    </row>
    <row r="601" ht="17.25" customHeight="1">
      <c r="A601" s="150"/>
      <c r="B601" s="150"/>
      <c r="C601" s="150"/>
      <c r="D601" s="150"/>
      <c r="E601" s="150"/>
      <c r="F601" s="150"/>
      <c r="G601" s="150"/>
      <c r="H601" s="150"/>
      <c r="I601" s="150"/>
      <c r="J601" s="150"/>
      <c r="K601" s="150"/>
      <c r="L601" s="150"/>
      <c r="M601" s="150"/>
      <c r="N601" s="150"/>
      <c r="O601" s="150"/>
      <c r="P601" s="150"/>
      <c r="Q601" s="150"/>
      <c r="R601" s="150"/>
      <c r="S601" s="150"/>
      <c r="T601" s="150"/>
      <c r="U601" s="150"/>
      <c r="V601" s="150"/>
      <c r="W601" s="150"/>
      <c r="X601" s="150"/>
      <c r="Y601" s="150"/>
      <c r="Z601" s="150"/>
    </row>
    <row r="602" ht="17.25" customHeight="1">
      <c r="A602" s="150"/>
      <c r="B602" s="150"/>
      <c r="C602" s="150"/>
      <c r="D602" s="150"/>
      <c r="E602" s="150"/>
      <c r="F602" s="150"/>
      <c r="G602" s="150"/>
      <c r="H602" s="150"/>
      <c r="I602" s="150"/>
      <c r="J602" s="150"/>
      <c r="K602" s="150"/>
      <c r="L602" s="150"/>
      <c r="M602" s="150"/>
      <c r="N602" s="150"/>
      <c r="O602" s="150"/>
      <c r="P602" s="150"/>
      <c r="Q602" s="150"/>
      <c r="R602" s="150"/>
      <c r="S602" s="150"/>
      <c r="T602" s="150"/>
      <c r="U602" s="150"/>
      <c r="V602" s="150"/>
      <c r="W602" s="150"/>
      <c r="X602" s="150"/>
      <c r="Y602" s="150"/>
      <c r="Z602" s="150"/>
    </row>
    <row r="603" ht="17.25" customHeight="1">
      <c r="A603" s="150"/>
      <c r="B603" s="150"/>
      <c r="C603" s="150"/>
      <c r="D603" s="150"/>
      <c r="E603" s="150"/>
      <c r="F603" s="150"/>
      <c r="G603" s="150"/>
      <c r="H603" s="150"/>
      <c r="I603" s="150"/>
      <c r="J603" s="150"/>
      <c r="K603" s="150"/>
      <c r="L603" s="150"/>
      <c r="M603" s="150"/>
      <c r="N603" s="150"/>
      <c r="O603" s="150"/>
      <c r="P603" s="150"/>
      <c r="Q603" s="150"/>
      <c r="R603" s="150"/>
      <c r="S603" s="150"/>
      <c r="T603" s="150"/>
      <c r="U603" s="150"/>
      <c r="V603" s="150"/>
      <c r="W603" s="150"/>
      <c r="X603" s="150"/>
      <c r="Y603" s="150"/>
      <c r="Z603" s="150"/>
    </row>
    <row r="604" ht="17.25" customHeight="1">
      <c r="A604" s="150"/>
      <c r="B604" s="150"/>
      <c r="C604" s="150"/>
      <c r="D604" s="150"/>
      <c r="E604" s="150"/>
      <c r="F604" s="150"/>
      <c r="G604" s="150"/>
      <c r="H604" s="150"/>
      <c r="I604" s="150"/>
      <c r="J604" s="150"/>
      <c r="K604" s="150"/>
      <c r="L604" s="150"/>
      <c r="M604" s="150"/>
      <c r="N604" s="150"/>
      <c r="O604" s="150"/>
      <c r="P604" s="150"/>
      <c r="Q604" s="150"/>
      <c r="R604" s="150"/>
      <c r="S604" s="150"/>
      <c r="T604" s="150"/>
      <c r="U604" s="150"/>
      <c r="V604" s="150"/>
      <c r="W604" s="150"/>
      <c r="X604" s="150"/>
      <c r="Y604" s="150"/>
      <c r="Z604" s="150"/>
    </row>
    <row r="605" ht="17.25" customHeight="1">
      <c r="A605" s="150"/>
      <c r="B605" s="150"/>
      <c r="C605" s="150"/>
      <c r="D605" s="150"/>
      <c r="E605" s="150"/>
      <c r="F605" s="150"/>
      <c r="G605" s="150"/>
      <c r="H605" s="150"/>
      <c r="I605" s="150"/>
      <c r="J605" s="150"/>
      <c r="K605" s="150"/>
      <c r="L605" s="150"/>
      <c r="M605" s="150"/>
      <c r="N605" s="150"/>
      <c r="O605" s="150"/>
      <c r="P605" s="150"/>
      <c r="Q605" s="150"/>
      <c r="R605" s="150"/>
      <c r="S605" s="150"/>
      <c r="T605" s="150"/>
      <c r="U605" s="150"/>
      <c r="V605" s="150"/>
      <c r="W605" s="150"/>
      <c r="X605" s="150"/>
      <c r="Y605" s="150"/>
      <c r="Z605" s="150"/>
    </row>
    <row r="606" ht="17.25" customHeight="1">
      <c r="A606" s="150"/>
      <c r="B606" s="150"/>
      <c r="C606" s="150"/>
      <c r="D606" s="150"/>
      <c r="E606" s="150"/>
      <c r="F606" s="150"/>
      <c r="G606" s="150"/>
      <c r="H606" s="150"/>
      <c r="I606" s="150"/>
      <c r="J606" s="150"/>
      <c r="K606" s="150"/>
      <c r="L606" s="150"/>
      <c r="M606" s="150"/>
      <c r="N606" s="150"/>
      <c r="O606" s="150"/>
      <c r="P606" s="150"/>
      <c r="Q606" s="150"/>
      <c r="R606" s="150"/>
      <c r="S606" s="150"/>
      <c r="T606" s="150"/>
      <c r="U606" s="150"/>
      <c r="V606" s="150"/>
      <c r="W606" s="150"/>
      <c r="X606" s="150"/>
      <c r="Y606" s="150"/>
      <c r="Z606" s="150"/>
    </row>
    <row r="607" ht="17.25" customHeight="1">
      <c r="A607" s="150"/>
      <c r="B607" s="150"/>
      <c r="C607" s="150"/>
      <c r="D607" s="150"/>
      <c r="E607" s="150"/>
      <c r="F607" s="150"/>
      <c r="G607" s="150"/>
      <c r="H607" s="150"/>
      <c r="I607" s="150"/>
      <c r="J607" s="150"/>
      <c r="K607" s="150"/>
      <c r="L607" s="150"/>
      <c r="M607" s="150"/>
      <c r="N607" s="150"/>
      <c r="O607" s="150"/>
      <c r="P607" s="150"/>
      <c r="Q607" s="150"/>
      <c r="R607" s="150"/>
      <c r="S607" s="150"/>
      <c r="T607" s="150"/>
      <c r="U607" s="150"/>
      <c r="V607" s="150"/>
      <c r="W607" s="150"/>
      <c r="X607" s="150"/>
      <c r="Y607" s="150"/>
      <c r="Z607" s="150"/>
    </row>
    <row r="608" ht="17.25" customHeight="1">
      <c r="A608" s="150"/>
      <c r="B608" s="150"/>
      <c r="C608" s="150"/>
      <c r="D608" s="150"/>
      <c r="E608" s="150"/>
      <c r="F608" s="150"/>
      <c r="G608" s="150"/>
      <c r="H608" s="150"/>
      <c r="I608" s="150"/>
      <c r="J608" s="150"/>
      <c r="K608" s="150"/>
      <c r="L608" s="150"/>
      <c r="M608" s="150"/>
      <c r="N608" s="150"/>
      <c r="O608" s="150"/>
      <c r="P608" s="150"/>
      <c r="Q608" s="150"/>
      <c r="R608" s="150"/>
      <c r="S608" s="150"/>
      <c r="T608" s="150"/>
      <c r="U608" s="150"/>
      <c r="V608" s="150"/>
      <c r="W608" s="150"/>
      <c r="X608" s="150"/>
      <c r="Y608" s="150"/>
      <c r="Z608" s="150"/>
    </row>
    <row r="609" ht="17.25" customHeight="1">
      <c r="A609" s="150"/>
      <c r="B609" s="150"/>
      <c r="C609" s="150"/>
      <c r="D609" s="150"/>
      <c r="E609" s="150"/>
      <c r="F609" s="150"/>
      <c r="G609" s="150"/>
      <c r="H609" s="150"/>
      <c r="I609" s="150"/>
      <c r="J609" s="150"/>
      <c r="K609" s="150"/>
      <c r="L609" s="150"/>
      <c r="M609" s="150"/>
      <c r="N609" s="150"/>
      <c r="O609" s="150"/>
      <c r="P609" s="150"/>
      <c r="Q609" s="150"/>
      <c r="R609" s="150"/>
      <c r="S609" s="150"/>
      <c r="T609" s="150"/>
      <c r="U609" s="150"/>
      <c r="V609" s="150"/>
      <c r="W609" s="150"/>
      <c r="X609" s="150"/>
      <c r="Y609" s="150"/>
      <c r="Z609" s="150"/>
    </row>
    <row r="610" ht="17.25" customHeight="1">
      <c r="A610" s="150"/>
      <c r="B610" s="150"/>
      <c r="C610" s="150"/>
      <c r="D610" s="150"/>
      <c r="E610" s="150"/>
      <c r="F610" s="150"/>
      <c r="G610" s="150"/>
      <c r="H610" s="150"/>
      <c r="I610" s="150"/>
      <c r="J610" s="150"/>
      <c r="K610" s="150"/>
      <c r="L610" s="150"/>
      <c r="M610" s="150"/>
      <c r="N610" s="150"/>
      <c r="O610" s="150"/>
      <c r="P610" s="150"/>
      <c r="Q610" s="150"/>
      <c r="R610" s="150"/>
      <c r="S610" s="150"/>
      <c r="T610" s="150"/>
      <c r="U610" s="150"/>
      <c r="V610" s="150"/>
      <c r="W610" s="150"/>
      <c r="X610" s="150"/>
      <c r="Y610" s="150"/>
      <c r="Z610" s="150"/>
    </row>
    <row r="611" ht="17.25" customHeight="1">
      <c r="A611" s="150"/>
      <c r="B611" s="150"/>
      <c r="C611" s="150"/>
      <c r="D611" s="150"/>
      <c r="E611" s="150"/>
      <c r="F611" s="150"/>
      <c r="G611" s="150"/>
      <c r="H611" s="150"/>
      <c r="I611" s="150"/>
      <c r="J611" s="150"/>
      <c r="K611" s="150"/>
      <c r="L611" s="150"/>
      <c r="M611" s="150"/>
      <c r="N611" s="150"/>
      <c r="O611" s="150"/>
      <c r="P611" s="150"/>
      <c r="Q611" s="150"/>
      <c r="R611" s="150"/>
      <c r="S611" s="150"/>
      <c r="T611" s="150"/>
      <c r="U611" s="150"/>
      <c r="V611" s="150"/>
      <c r="W611" s="150"/>
      <c r="X611" s="150"/>
      <c r="Y611" s="150"/>
      <c r="Z611" s="150"/>
    </row>
    <row r="612" ht="17.25" customHeight="1">
      <c r="A612" s="150"/>
      <c r="B612" s="150"/>
      <c r="C612" s="150"/>
      <c r="D612" s="150"/>
      <c r="E612" s="150"/>
      <c r="F612" s="150"/>
      <c r="G612" s="150"/>
      <c r="H612" s="150"/>
      <c r="I612" s="150"/>
      <c r="J612" s="150"/>
      <c r="K612" s="150"/>
      <c r="L612" s="150"/>
      <c r="M612" s="150"/>
      <c r="N612" s="150"/>
      <c r="O612" s="150"/>
      <c r="P612" s="150"/>
      <c r="Q612" s="150"/>
      <c r="R612" s="150"/>
      <c r="S612" s="150"/>
      <c r="T612" s="150"/>
      <c r="U612" s="150"/>
      <c r="V612" s="150"/>
      <c r="W612" s="150"/>
      <c r="X612" s="150"/>
      <c r="Y612" s="150"/>
      <c r="Z612" s="150"/>
    </row>
    <row r="613" ht="17.25" customHeight="1">
      <c r="A613" s="150"/>
      <c r="B613" s="150"/>
      <c r="C613" s="150"/>
      <c r="D613" s="150"/>
      <c r="E613" s="150"/>
      <c r="F613" s="150"/>
      <c r="G613" s="150"/>
      <c r="H613" s="150"/>
      <c r="I613" s="150"/>
      <c r="J613" s="150"/>
      <c r="K613" s="150"/>
      <c r="L613" s="150"/>
      <c r="M613" s="150"/>
      <c r="N613" s="150"/>
      <c r="O613" s="150"/>
      <c r="P613" s="150"/>
      <c r="Q613" s="150"/>
      <c r="R613" s="150"/>
      <c r="S613" s="150"/>
      <c r="T613" s="150"/>
      <c r="U613" s="150"/>
      <c r="V613" s="150"/>
      <c r="W613" s="150"/>
      <c r="X613" s="150"/>
      <c r="Y613" s="150"/>
      <c r="Z613" s="150"/>
    </row>
    <row r="614" ht="17.25" customHeight="1">
      <c r="A614" s="150"/>
      <c r="B614" s="150"/>
      <c r="C614" s="150"/>
      <c r="D614" s="150"/>
      <c r="E614" s="150"/>
      <c r="F614" s="150"/>
      <c r="G614" s="150"/>
      <c r="H614" s="150"/>
      <c r="I614" s="150"/>
      <c r="J614" s="150"/>
      <c r="K614" s="150"/>
      <c r="L614" s="150"/>
      <c r="M614" s="150"/>
      <c r="N614" s="150"/>
      <c r="O614" s="150"/>
      <c r="P614" s="150"/>
      <c r="Q614" s="150"/>
      <c r="R614" s="150"/>
      <c r="S614" s="150"/>
      <c r="T614" s="150"/>
      <c r="U614" s="150"/>
      <c r="V614" s="150"/>
      <c r="W614" s="150"/>
      <c r="X614" s="150"/>
      <c r="Y614" s="150"/>
      <c r="Z614" s="150"/>
    </row>
    <row r="615" ht="17.25" customHeight="1">
      <c r="A615" s="150"/>
      <c r="B615" s="150"/>
      <c r="C615" s="150"/>
      <c r="D615" s="150"/>
      <c r="E615" s="150"/>
      <c r="F615" s="150"/>
      <c r="G615" s="150"/>
      <c r="H615" s="150"/>
      <c r="I615" s="150"/>
      <c r="J615" s="150"/>
      <c r="K615" s="150"/>
      <c r="L615" s="150"/>
      <c r="M615" s="150"/>
      <c r="N615" s="150"/>
      <c r="O615" s="150"/>
      <c r="P615" s="150"/>
      <c r="Q615" s="150"/>
      <c r="R615" s="150"/>
      <c r="S615" s="150"/>
      <c r="T615" s="150"/>
      <c r="U615" s="150"/>
      <c r="V615" s="150"/>
      <c r="W615" s="150"/>
      <c r="X615" s="150"/>
      <c r="Y615" s="150"/>
      <c r="Z615" s="150"/>
    </row>
    <row r="616" ht="17.25" customHeight="1">
      <c r="A616" s="150"/>
      <c r="B616" s="150"/>
      <c r="C616" s="150"/>
      <c r="D616" s="150"/>
      <c r="E616" s="150"/>
      <c r="F616" s="150"/>
      <c r="G616" s="150"/>
      <c r="H616" s="150"/>
      <c r="I616" s="150"/>
      <c r="J616" s="150"/>
      <c r="K616" s="150"/>
      <c r="L616" s="150"/>
      <c r="M616" s="150"/>
      <c r="N616" s="150"/>
      <c r="O616" s="150"/>
      <c r="P616" s="150"/>
      <c r="Q616" s="150"/>
      <c r="R616" s="150"/>
      <c r="S616" s="150"/>
      <c r="T616" s="150"/>
      <c r="U616" s="150"/>
      <c r="V616" s="150"/>
      <c r="W616" s="150"/>
      <c r="X616" s="150"/>
      <c r="Y616" s="150"/>
      <c r="Z616" s="150"/>
    </row>
    <row r="617" ht="17.25" customHeight="1">
      <c r="A617" s="150"/>
      <c r="B617" s="150"/>
      <c r="C617" s="150"/>
      <c r="D617" s="150"/>
      <c r="E617" s="150"/>
      <c r="F617" s="150"/>
      <c r="G617" s="150"/>
      <c r="H617" s="150"/>
      <c r="I617" s="150"/>
      <c r="J617" s="150"/>
      <c r="K617" s="150"/>
      <c r="L617" s="150"/>
      <c r="M617" s="150"/>
      <c r="N617" s="150"/>
      <c r="O617" s="150"/>
      <c r="P617" s="150"/>
      <c r="Q617" s="150"/>
      <c r="R617" s="150"/>
      <c r="S617" s="150"/>
      <c r="T617" s="150"/>
      <c r="U617" s="150"/>
      <c r="V617" s="150"/>
      <c r="W617" s="150"/>
      <c r="X617" s="150"/>
      <c r="Y617" s="150"/>
      <c r="Z617" s="150"/>
    </row>
    <row r="618" ht="17.25" customHeight="1">
      <c r="A618" s="150"/>
      <c r="B618" s="150"/>
      <c r="C618" s="150"/>
      <c r="D618" s="150"/>
      <c r="E618" s="150"/>
      <c r="F618" s="150"/>
      <c r="G618" s="150"/>
      <c r="H618" s="150"/>
      <c r="I618" s="150"/>
      <c r="J618" s="150"/>
      <c r="K618" s="150"/>
      <c r="L618" s="150"/>
      <c r="M618" s="150"/>
      <c r="N618" s="150"/>
      <c r="O618" s="150"/>
      <c r="P618" s="150"/>
      <c r="Q618" s="150"/>
      <c r="R618" s="150"/>
      <c r="S618" s="150"/>
      <c r="T618" s="150"/>
      <c r="U618" s="150"/>
      <c r="V618" s="150"/>
      <c r="W618" s="150"/>
      <c r="X618" s="150"/>
      <c r="Y618" s="150"/>
      <c r="Z618" s="150"/>
    </row>
    <row r="619" ht="17.25" customHeight="1">
      <c r="A619" s="150"/>
      <c r="B619" s="150"/>
      <c r="C619" s="150"/>
      <c r="D619" s="150"/>
      <c r="E619" s="150"/>
      <c r="F619" s="150"/>
      <c r="G619" s="150"/>
      <c r="H619" s="150"/>
      <c r="I619" s="150"/>
      <c r="J619" s="150"/>
      <c r="K619" s="150"/>
      <c r="L619" s="150"/>
      <c r="M619" s="150"/>
      <c r="N619" s="150"/>
      <c r="O619" s="150"/>
      <c r="P619" s="150"/>
      <c r="Q619" s="150"/>
      <c r="R619" s="150"/>
      <c r="S619" s="150"/>
      <c r="T619" s="150"/>
      <c r="U619" s="150"/>
      <c r="V619" s="150"/>
      <c r="W619" s="150"/>
      <c r="X619" s="150"/>
      <c r="Y619" s="150"/>
      <c r="Z619" s="150"/>
    </row>
    <row r="620" ht="17.25" customHeight="1">
      <c r="A620" s="150"/>
      <c r="B620" s="150"/>
      <c r="C620" s="150"/>
      <c r="D620" s="150"/>
      <c r="E620" s="150"/>
      <c r="F620" s="150"/>
      <c r="G620" s="150"/>
      <c r="H620" s="150"/>
      <c r="I620" s="150"/>
      <c r="J620" s="150"/>
      <c r="K620" s="150"/>
      <c r="L620" s="150"/>
      <c r="M620" s="150"/>
      <c r="N620" s="150"/>
      <c r="O620" s="150"/>
      <c r="P620" s="150"/>
      <c r="Q620" s="150"/>
      <c r="R620" s="150"/>
      <c r="S620" s="150"/>
      <c r="T620" s="150"/>
      <c r="U620" s="150"/>
      <c r="V620" s="150"/>
      <c r="W620" s="150"/>
      <c r="X620" s="150"/>
      <c r="Y620" s="150"/>
      <c r="Z620" s="150"/>
    </row>
    <row r="621" ht="17.25" customHeight="1">
      <c r="A621" s="150"/>
      <c r="B621" s="150"/>
      <c r="C621" s="150"/>
      <c r="D621" s="150"/>
      <c r="E621" s="150"/>
      <c r="F621" s="150"/>
      <c r="G621" s="150"/>
      <c r="H621" s="150"/>
      <c r="I621" s="150"/>
      <c r="J621" s="150"/>
      <c r="K621" s="150"/>
      <c r="L621" s="150"/>
      <c r="M621" s="150"/>
      <c r="N621" s="150"/>
      <c r="O621" s="150"/>
      <c r="P621" s="150"/>
      <c r="Q621" s="150"/>
      <c r="R621" s="150"/>
      <c r="S621" s="150"/>
      <c r="T621" s="150"/>
      <c r="U621" s="150"/>
      <c r="V621" s="150"/>
      <c r="W621" s="150"/>
      <c r="X621" s="150"/>
      <c r="Y621" s="150"/>
      <c r="Z621" s="150"/>
    </row>
    <row r="622" ht="17.25" customHeight="1">
      <c r="A622" s="150"/>
      <c r="B622" s="150"/>
      <c r="C622" s="150"/>
      <c r="D622" s="150"/>
      <c r="E622" s="150"/>
      <c r="F622" s="150"/>
      <c r="G622" s="150"/>
      <c r="H622" s="150"/>
      <c r="I622" s="150"/>
      <c r="J622" s="150"/>
      <c r="K622" s="150"/>
      <c r="L622" s="150"/>
      <c r="M622" s="150"/>
      <c r="N622" s="150"/>
      <c r="O622" s="150"/>
      <c r="P622" s="150"/>
      <c r="Q622" s="150"/>
      <c r="R622" s="150"/>
      <c r="S622" s="150"/>
      <c r="T622" s="150"/>
      <c r="U622" s="150"/>
      <c r="V622" s="150"/>
      <c r="W622" s="150"/>
      <c r="X622" s="150"/>
      <c r="Y622" s="150"/>
      <c r="Z622" s="150"/>
    </row>
    <row r="623" ht="17.25" customHeight="1">
      <c r="A623" s="150"/>
      <c r="B623" s="150"/>
      <c r="C623" s="150"/>
      <c r="D623" s="150"/>
      <c r="E623" s="150"/>
      <c r="F623" s="150"/>
      <c r="G623" s="150"/>
      <c r="H623" s="150"/>
      <c r="I623" s="150"/>
      <c r="J623" s="150"/>
      <c r="K623" s="150"/>
      <c r="L623" s="150"/>
      <c r="M623" s="150"/>
      <c r="N623" s="150"/>
      <c r="O623" s="150"/>
      <c r="P623" s="150"/>
      <c r="Q623" s="150"/>
      <c r="R623" s="150"/>
      <c r="S623" s="150"/>
      <c r="T623" s="150"/>
      <c r="U623" s="150"/>
      <c r="V623" s="150"/>
      <c r="W623" s="150"/>
      <c r="X623" s="150"/>
      <c r="Y623" s="150"/>
      <c r="Z623" s="150"/>
    </row>
    <row r="624" ht="17.25" customHeight="1">
      <c r="A624" s="150"/>
      <c r="B624" s="150"/>
      <c r="C624" s="150"/>
      <c r="D624" s="150"/>
      <c r="E624" s="150"/>
      <c r="F624" s="150"/>
      <c r="G624" s="150"/>
      <c r="H624" s="150"/>
      <c r="I624" s="150"/>
      <c r="J624" s="150"/>
      <c r="K624" s="150"/>
      <c r="L624" s="150"/>
      <c r="M624" s="150"/>
      <c r="N624" s="150"/>
      <c r="O624" s="150"/>
      <c r="P624" s="150"/>
      <c r="Q624" s="150"/>
      <c r="R624" s="150"/>
      <c r="S624" s="150"/>
      <c r="T624" s="150"/>
      <c r="U624" s="150"/>
      <c r="V624" s="150"/>
      <c r="W624" s="150"/>
      <c r="X624" s="150"/>
      <c r="Y624" s="150"/>
      <c r="Z624" s="150"/>
    </row>
    <row r="625" ht="17.25" customHeight="1">
      <c r="A625" s="150"/>
      <c r="B625" s="150"/>
      <c r="C625" s="150"/>
      <c r="D625" s="150"/>
      <c r="E625" s="150"/>
      <c r="F625" s="150"/>
      <c r="G625" s="150"/>
      <c r="H625" s="150"/>
      <c r="I625" s="150"/>
      <c r="J625" s="150"/>
      <c r="K625" s="150"/>
      <c r="L625" s="150"/>
      <c r="M625" s="150"/>
      <c r="N625" s="150"/>
      <c r="O625" s="150"/>
      <c r="P625" s="150"/>
      <c r="Q625" s="150"/>
      <c r="R625" s="150"/>
      <c r="S625" s="150"/>
      <c r="T625" s="150"/>
      <c r="U625" s="150"/>
      <c r="V625" s="150"/>
      <c r="W625" s="150"/>
      <c r="X625" s="150"/>
      <c r="Y625" s="150"/>
      <c r="Z625" s="150"/>
    </row>
    <row r="626" ht="17.25" customHeight="1">
      <c r="A626" s="150"/>
      <c r="B626" s="150"/>
      <c r="C626" s="150"/>
      <c r="D626" s="150"/>
      <c r="E626" s="150"/>
      <c r="F626" s="150"/>
      <c r="G626" s="150"/>
      <c r="H626" s="150"/>
      <c r="I626" s="150"/>
      <c r="J626" s="150"/>
      <c r="K626" s="150"/>
      <c r="L626" s="150"/>
      <c r="M626" s="150"/>
      <c r="N626" s="150"/>
      <c r="O626" s="150"/>
      <c r="P626" s="150"/>
      <c r="Q626" s="150"/>
      <c r="R626" s="150"/>
      <c r="S626" s="150"/>
      <c r="T626" s="150"/>
      <c r="U626" s="150"/>
      <c r="V626" s="150"/>
      <c r="W626" s="150"/>
      <c r="X626" s="150"/>
      <c r="Y626" s="150"/>
      <c r="Z626" s="150"/>
    </row>
    <row r="627" ht="17.25" customHeight="1">
      <c r="A627" s="150"/>
      <c r="B627" s="150"/>
      <c r="C627" s="150"/>
      <c r="D627" s="150"/>
      <c r="E627" s="150"/>
      <c r="F627" s="150"/>
      <c r="G627" s="150"/>
      <c r="H627" s="150"/>
      <c r="I627" s="150"/>
      <c r="J627" s="150"/>
      <c r="K627" s="150"/>
      <c r="L627" s="150"/>
      <c r="M627" s="150"/>
      <c r="N627" s="150"/>
      <c r="O627" s="150"/>
      <c r="P627" s="150"/>
      <c r="Q627" s="150"/>
      <c r="R627" s="150"/>
      <c r="S627" s="150"/>
      <c r="T627" s="150"/>
      <c r="U627" s="150"/>
      <c r="V627" s="150"/>
      <c r="W627" s="150"/>
      <c r="X627" s="150"/>
      <c r="Y627" s="150"/>
      <c r="Z627" s="150"/>
    </row>
    <row r="628" ht="17.25" customHeight="1">
      <c r="A628" s="150"/>
      <c r="B628" s="150"/>
      <c r="C628" s="150"/>
      <c r="D628" s="150"/>
      <c r="E628" s="150"/>
      <c r="F628" s="150"/>
      <c r="G628" s="150"/>
      <c r="H628" s="150"/>
      <c r="I628" s="150"/>
      <c r="J628" s="150"/>
      <c r="K628" s="150"/>
      <c r="L628" s="150"/>
      <c r="M628" s="150"/>
      <c r="N628" s="150"/>
      <c r="O628" s="150"/>
      <c r="P628" s="150"/>
      <c r="Q628" s="150"/>
      <c r="R628" s="150"/>
      <c r="S628" s="150"/>
      <c r="T628" s="150"/>
      <c r="U628" s="150"/>
      <c r="V628" s="150"/>
      <c r="W628" s="150"/>
      <c r="X628" s="150"/>
      <c r="Y628" s="150"/>
      <c r="Z628" s="150"/>
    </row>
    <row r="629" ht="17.25" customHeight="1">
      <c r="A629" s="150"/>
      <c r="B629" s="150"/>
      <c r="C629" s="150"/>
      <c r="D629" s="150"/>
      <c r="E629" s="150"/>
      <c r="F629" s="150"/>
      <c r="G629" s="150"/>
      <c r="H629" s="150"/>
      <c r="I629" s="150"/>
      <c r="J629" s="150"/>
      <c r="K629" s="150"/>
      <c r="L629" s="150"/>
      <c r="M629" s="150"/>
      <c r="N629" s="150"/>
      <c r="O629" s="150"/>
      <c r="P629" s="150"/>
      <c r="Q629" s="150"/>
      <c r="R629" s="150"/>
      <c r="S629" s="150"/>
      <c r="T629" s="150"/>
      <c r="U629" s="150"/>
      <c r="V629" s="150"/>
      <c r="W629" s="150"/>
      <c r="X629" s="150"/>
      <c r="Y629" s="150"/>
      <c r="Z629" s="150"/>
    </row>
    <row r="630" ht="17.25" customHeight="1">
      <c r="A630" s="150"/>
      <c r="B630" s="150"/>
      <c r="C630" s="150"/>
      <c r="D630" s="150"/>
      <c r="E630" s="150"/>
      <c r="F630" s="150"/>
      <c r="G630" s="150"/>
      <c r="H630" s="150"/>
      <c r="I630" s="150"/>
      <c r="J630" s="150"/>
      <c r="K630" s="150"/>
      <c r="L630" s="150"/>
      <c r="M630" s="150"/>
      <c r="N630" s="150"/>
      <c r="O630" s="150"/>
      <c r="P630" s="150"/>
      <c r="Q630" s="150"/>
      <c r="R630" s="150"/>
      <c r="S630" s="150"/>
      <c r="T630" s="150"/>
      <c r="U630" s="150"/>
      <c r="V630" s="150"/>
      <c r="W630" s="150"/>
      <c r="X630" s="150"/>
      <c r="Y630" s="150"/>
      <c r="Z630" s="150"/>
    </row>
    <row r="631" ht="17.25" customHeight="1">
      <c r="A631" s="150"/>
      <c r="B631" s="150"/>
      <c r="C631" s="150"/>
      <c r="D631" s="150"/>
      <c r="E631" s="150"/>
      <c r="F631" s="150"/>
      <c r="G631" s="150"/>
      <c r="H631" s="150"/>
      <c r="I631" s="150"/>
      <c r="J631" s="150"/>
      <c r="K631" s="150"/>
      <c r="L631" s="150"/>
      <c r="M631" s="150"/>
      <c r="N631" s="150"/>
      <c r="O631" s="150"/>
      <c r="P631" s="150"/>
      <c r="Q631" s="150"/>
      <c r="R631" s="150"/>
      <c r="S631" s="150"/>
      <c r="T631" s="150"/>
      <c r="U631" s="150"/>
      <c r="V631" s="150"/>
      <c r="W631" s="150"/>
      <c r="X631" s="150"/>
      <c r="Y631" s="150"/>
      <c r="Z631" s="150"/>
    </row>
    <row r="632" ht="17.25" customHeight="1">
      <c r="A632" s="150"/>
      <c r="B632" s="150"/>
      <c r="C632" s="150"/>
      <c r="D632" s="150"/>
      <c r="E632" s="150"/>
      <c r="F632" s="150"/>
      <c r="G632" s="150"/>
      <c r="H632" s="150"/>
      <c r="I632" s="150"/>
      <c r="J632" s="150"/>
      <c r="K632" s="150"/>
      <c r="L632" s="150"/>
      <c r="M632" s="150"/>
      <c r="N632" s="150"/>
      <c r="O632" s="150"/>
      <c r="P632" s="150"/>
      <c r="Q632" s="150"/>
      <c r="R632" s="150"/>
      <c r="S632" s="150"/>
      <c r="T632" s="150"/>
      <c r="U632" s="150"/>
      <c r="V632" s="150"/>
      <c r="W632" s="150"/>
      <c r="X632" s="150"/>
      <c r="Y632" s="150"/>
      <c r="Z632" s="150"/>
    </row>
    <row r="633" ht="17.25" customHeight="1">
      <c r="A633" s="150"/>
      <c r="B633" s="150"/>
      <c r="C633" s="150"/>
      <c r="D633" s="150"/>
      <c r="E633" s="150"/>
      <c r="F633" s="150"/>
      <c r="G633" s="150"/>
      <c r="H633" s="150"/>
      <c r="I633" s="150"/>
      <c r="J633" s="150"/>
      <c r="K633" s="150"/>
      <c r="L633" s="150"/>
      <c r="M633" s="150"/>
      <c r="N633" s="150"/>
      <c r="O633" s="150"/>
      <c r="P633" s="150"/>
      <c r="Q633" s="150"/>
      <c r="R633" s="150"/>
      <c r="S633" s="150"/>
      <c r="T633" s="150"/>
      <c r="U633" s="150"/>
      <c r="V633" s="150"/>
      <c r="W633" s="150"/>
      <c r="X633" s="150"/>
      <c r="Y633" s="150"/>
      <c r="Z633" s="150"/>
    </row>
    <row r="634" ht="17.25" customHeight="1">
      <c r="A634" s="150"/>
      <c r="B634" s="150"/>
      <c r="C634" s="150"/>
      <c r="D634" s="150"/>
      <c r="E634" s="150"/>
      <c r="F634" s="150"/>
      <c r="G634" s="150"/>
      <c r="H634" s="150"/>
      <c r="I634" s="150"/>
      <c r="J634" s="150"/>
      <c r="K634" s="150"/>
      <c r="L634" s="150"/>
      <c r="M634" s="150"/>
      <c r="N634" s="150"/>
      <c r="O634" s="150"/>
      <c r="P634" s="150"/>
      <c r="Q634" s="150"/>
      <c r="R634" s="150"/>
      <c r="S634" s="150"/>
      <c r="T634" s="150"/>
      <c r="U634" s="150"/>
      <c r="V634" s="150"/>
      <c r="W634" s="150"/>
      <c r="X634" s="150"/>
      <c r="Y634" s="150"/>
      <c r="Z634" s="150"/>
    </row>
    <row r="635" ht="17.25" customHeight="1">
      <c r="A635" s="150"/>
      <c r="B635" s="150"/>
      <c r="C635" s="150"/>
      <c r="D635" s="150"/>
      <c r="E635" s="150"/>
      <c r="F635" s="150"/>
      <c r="G635" s="150"/>
      <c r="H635" s="150"/>
      <c r="I635" s="150"/>
      <c r="J635" s="150"/>
      <c r="K635" s="150"/>
      <c r="L635" s="150"/>
      <c r="M635" s="150"/>
      <c r="N635" s="150"/>
      <c r="O635" s="150"/>
      <c r="P635" s="150"/>
      <c r="Q635" s="150"/>
      <c r="R635" s="150"/>
      <c r="S635" s="150"/>
      <c r="T635" s="150"/>
      <c r="U635" s="150"/>
      <c r="V635" s="150"/>
      <c r="W635" s="150"/>
      <c r="X635" s="150"/>
      <c r="Y635" s="150"/>
      <c r="Z635" s="150"/>
    </row>
    <row r="636" ht="17.25" customHeight="1">
      <c r="A636" s="150"/>
      <c r="B636" s="150"/>
      <c r="C636" s="150"/>
      <c r="D636" s="150"/>
      <c r="E636" s="150"/>
      <c r="F636" s="150"/>
      <c r="G636" s="150"/>
      <c r="H636" s="150"/>
      <c r="I636" s="150"/>
      <c r="J636" s="150"/>
      <c r="K636" s="150"/>
      <c r="L636" s="150"/>
      <c r="M636" s="150"/>
      <c r="N636" s="150"/>
      <c r="O636" s="150"/>
      <c r="P636" s="150"/>
      <c r="Q636" s="150"/>
      <c r="R636" s="150"/>
      <c r="S636" s="150"/>
      <c r="T636" s="150"/>
      <c r="U636" s="150"/>
      <c r="V636" s="150"/>
      <c r="W636" s="150"/>
      <c r="X636" s="150"/>
      <c r="Y636" s="150"/>
      <c r="Z636" s="150"/>
    </row>
    <row r="637" ht="17.25" customHeight="1">
      <c r="A637" s="150"/>
      <c r="B637" s="150"/>
      <c r="C637" s="150"/>
      <c r="D637" s="150"/>
      <c r="E637" s="150"/>
      <c r="F637" s="150"/>
      <c r="G637" s="150"/>
      <c r="H637" s="150"/>
      <c r="I637" s="150"/>
      <c r="J637" s="150"/>
      <c r="K637" s="150"/>
      <c r="L637" s="150"/>
      <c r="M637" s="150"/>
      <c r="N637" s="150"/>
      <c r="O637" s="150"/>
      <c r="P637" s="150"/>
      <c r="Q637" s="150"/>
      <c r="R637" s="150"/>
      <c r="S637" s="150"/>
      <c r="T637" s="150"/>
      <c r="U637" s="150"/>
      <c r="V637" s="150"/>
      <c r="W637" s="150"/>
      <c r="X637" s="150"/>
      <c r="Y637" s="150"/>
      <c r="Z637" s="150"/>
    </row>
    <row r="638" ht="17.25" customHeight="1">
      <c r="A638" s="150"/>
      <c r="B638" s="150"/>
      <c r="C638" s="150"/>
      <c r="D638" s="150"/>
      <c r="E638" s="150"/>
      <c r="F638" s="150"/>
      <c r="G638" s="150"/>
      <c r="H638" s="150"/>
      <c r="I638" s="150"/>
      <c r="J638" s="150"/>
      <c r="K638" s="150"/>
      <c r="L638" s="150"/>
      <c r="M638" s="150"/>
      <c r="N638" s="150"/>
      <c r="O638" s="150"/>
      <c r="P638" s="150"/>
      <c r="Q638" s="150"/>
      <c r="R638" s="150"/>
      <c r="S638" s="150"/>
      <c r="T638" s="150"/>
      <c r="U638" s="150"/>
      <c r="V638" s="150"/>
      <c r="W638" s="150"/>
      <c r="X638" s="150"/>
      <c r="Y638" s="150"/>
      <c r="Z638" s="150"/>
    </row>
    <row r="639" ht="17.25" customHeight="1">
      <c r="A639" s="150"/>
      <c r="B639" s="150"/>
      <c r="C639" s="150"/>
      <c r="D639" s="150"/>
      <c r="E639" s="150"/>
      <c r="F639" s="150"/>
      <c r="G639" s="150"/>
      <c r="H639" s="150"/>
      <c r="I639" s="150"/>
      <c r="J639" s="150"/>
      <c r="K639" s="150"/>
      <c r="L639" s="150"/>
      <c r="M639" s="150"/>
      <c r="N639" s="150"/>
      <c r="O639" s="150"/>
      <c r="P639" s="150"/>
      <c r="Q639" s="150"/>
      <c r="R639" s="150"/>
      <c r="S639" s="150"/>
      <c r="T639" s="150"/>
      <c r="U639" s="150"/>
      <c r="V639" s="150"/>
      <c r="W639" s="150"/>
      <c r="X639" s="150"/>
      <c r="Y639" s="150"/>
      <c r="Z639" s="150"/>
    </row>
    <row r="640" ht="17.25" customHeight="1">
      <c r="A640" s="150"/>
      <c r="B640" s="150"/>
      <c r="C640" s="150"/>
      <c r="D640" s="150"/>
      <c r="E640" s="150"/>
      <c r="F640" s="150"/>
      <c r="G640" s="150"/>
      <c r="H640" s="150"/>
      <c r="I640" s="150"/>
      <c r="J640" s="150"/>
      <c r="K640" s="150"/>
      <c r="L640" s="150"/>
      <c r="M640" s="150"/>
      <c r="N640" s="150"/>
      <c r="O640" s="150"/>
      <c r="P640" s="150"/>
      <c r="Q640" s="150"/>
      <c r="R640" s="150"/>
      <c r="S640" s="150"/>
      <c r="T640" s="150"/>
      <c r="U640" s="150"/>
      <c r="V640" s="150"/>
      <c r="W640" s="150"/>
      <c r="X640" s="150"/>
      <c r="Y640" s="150"/>
      <c r="Z640" s="150"/>
    </row>
    <row r="641" ht="17.25" customHeight="1">
      <c r="A641" s="150"/>
      <c r="B641" s="150"/>
      <c r="C641" s="150"/>
      <c r="D641" s="150"/>
      <c r="E641" s="150"/>
      <c r="F641" s="150"/>
      <c r="G641" s="150"/>
      <c r="H641" s="150"/>
      <c r="I641" s="150"/>
      <c r="J641" s="150"/>
      <c r="K641" s="150"/>
      <c r="L641" s="150"/>
      <c r="M641" s="150"/>
      <c r="N641" s="150"/>
      <c r="O641" s="150"/>
      <c r="P641" s="150"/>
      <c r="Q641" s="150"/>
      <c r="R641" s="150"/>
      <c r="S641" s="150"/>
      <c r="T641" s="150"/>
      <c r="U641" s="150"/>
      <c r="V641" s="150"/>
      <c r="W641" s="150"/>
      <c r="X641" s="150"/>
      <c r="Y641" s="150"/>
      <c r="Z641" s="150"/>
    </row>
    <row r="642" ht="17.25" customHeight="1">
      <c r="A642" s="150"/>
      <c r="B642" s="150"/>
      <c r="C642" s="150"/>
      <c r="D642" s="150"/>
      <c r="E642" s="150"/>
      <c r="F642" s="150"/>
      <c r="G642" s="150"/>
      <c r="H642" s="150"/>
      <c r="I642" s="150"/>
      <c r="J642" s="150"/>
      <c r="K642" s="150"/>
      <c r="L642" s="150"/>
      <c r="M642" s="150"/>
      <c r="N642" s="150"/>
      <c r="O642" s="150"/>
      <c r="P642" s="150"/>
      <c r="Q642" s="150"/>
      <c r="R642" s="150"/>
      <c r="S642" s="150"/>
      <c r="T642" s="150"/>
      <c r="U642" s="150"/>
      <c r="V642" s="150"/>
      <c r="W642" s="150"/>
      <c r="X642" s="150"/>
      <c r="Y642" s="150"/>
      <c r="Z642" s="150"/>
    </row>
    <row r="643" ht="17.25" customHeight="1">
      <c r="A643" s="150"/>
      <c r="B643" s="150"/>
      <c r="C643" s="150"/>
      <c r="D643" s="150"/>
      <c r="E643" s="150"/>
      <c r="F643" s="150"/>
      <c r="G643" s="150"/>
      <c r="H643" s="150"/>
      <c r="I643" s="150"/>
      <c r="J643" s="150"/>
      <c r="K643" s="150"/>
      <c r="L643" s="150"/>
      <c r="M643" s="150"/>
      <c r="N643" s="150"/>
      <c r="O643" s="150"/>
      <c r="P643" s="150"/>
      <c r="Q643" s="150"/>
      <c r="R643" s="150"/>
      <c r="S643" s="150"/>
      <c r="T643" s="150"/>
      <c r="U643" s="150"/>
      <c r="V643" s="150"/>
      <c r="W643" s="150"/>
      <c r="X643" s="150"/>
      <c r="Y643" s="150"/>
      <c r="Z643" s="150"/>
    </row>
    <row r="644" ht="17.25" customHeight="1">
      <c r="A644" s="150"/>
      <c r="B644" s="150"/>
      <c r="C644" s="150"/>
      <c r="D644" s="150"/>
      <c r="E644" s="150"/>
      <c r="F644" s="150"/>
      <c r="G644" s="150"/>
      <c r="H644" s="150"/>
      <c r="I644" s="150"/>
      <c r="J644" s="150"/>
      <c r="K644" s="150"/>
      <c r="L644" s="150"/>
      <c r="M644" s="150"/>
      <c r="N644" s="150"/>
      <c r="O644" s="150"/>
      <c r="P644" s="150"/>
      <c r="Q644" s="150"/>
      <c r="R644" s="150"/>
      <c r="S644" s="150"/>
      <c r="T644" s="150"/>
      <c r="U644" s="150"/>
      <c r="V644" s="150"/>
      <c r="W644" s="150"/>
      <c r="X644" s="150"/>
      <c r="Y644" s="150"/>
      <c r="Z644" s="150"/>
    </row>
    <row r="645" ht="17.25" customHeight="1">
      <c r="A645" s="150"/>
      <c r="B645" s="150"/>
      <c r="C645" s="150"/>
      <c r="D645" s="150"/>
      <c r="E645" s="150"/>
      <c r="F645" s="150"/>
      <c r="G645" s="150"/>
      <c r="H645" s="150"/>
      <c r="I645" s="150"/>
      <c r="J645" s="150"/>
      <c r="K645" s="150"/>
      <c r="L645" s="150"/>
      <c r="M645" s="150"/>
      <c r="N645" s="150"/>
      <c r="O645" s="150"/>
      <c r="P645" s="150"/>
      <c r="Q645" s="150"/>
      <c r="R645" s="150"/>
      <c r="S645" s="150"/>
      <c r="T645" s="150"/>
      <c r="U645" s="150"/>
      <c r="V645" s="150"/>
      <c r="W645" s="150"/>
      <c r="X645" s="150"/>
      <c r="Y645" s="150"/>
      <c r="Z645" s="150"/>
    </row>
    <row r="646" ht="17.25" customHeight="1">
      <c r="A646" s="150"/>
      <c r="B646" s="150"/>
      <c r="C646" s="150"/>
      <c r="D646" s="150"/>
      <c r="E646" s="150"/>
      <c r="F646" s="150"/>
      <c r="G646" s="150"/>
      <c r="H646" s="150"/>
      <c r="I646" s="150"/>
      <c r="J646" s="150"/>
      <c r="K646" s="150"/>
      <c r="L646" s="150"/>
      <c r="M646" s="150"/>
      <c r="N646" s="150"/>
      <c r="O646" s="150"/>
      <c r="P646" s="150"/>
      <c r="Q646" s="150"/>
      <c r="R646" s="150"/>
      <c r="S646" s="150"/>
      <c r="T646" s="150"/>
      <c r="U646" s="150"/>
      <c r="V646" s="150"/>
      <c r="W646" s="150"/>
      <c r="X646" s="150"/>
      <c r="Y646" s="150"/>
      <c r="Z646" s="150"/>
    </row>
    <row r="647" ht="17.25" customHeight="1">
      <c r="A647" s="150"/>
      <c r="B647" s="150"/>
      <c r="C647" s="150"/>
      <c r="D647" s="150"/>
      <c r="E647" s="150"/>
      <c r="F647" s="150"/>
      <c r="G647" s="150"/>
      <c r="H647" s="150"/>
      <c r="I647" s="150"/>
      <c r="J647" s="150"/>
      <c r="K647" s="150"/>
      <c r="L647" s="150"/>
      <c r="M647" s="150"/>
      <c r="N647" s="150"/>
      <c r="O647" s="150"/>
      <c r="P647" s="150"/>
      <c r="Q647" s="150"/>
      <c r="R647" s="150"/>
      <c r="S647" s="150"/>
      <c r="T647" s="150"/>
      <c r="U647" s="150"/>
      <c r="V647" s="150"/>
      <c r="W647" s="150"/>
      <c r="X647" s="150"/>
      <c r="Y647" s="150"/>
      <c r="Z647" s="150"/>
    </row>
    <row r="648" ht="17.25" customHeight="1">
      <c r="A648" s="150"/>
      <c r="B648" s="150"/>
      <c r="C648" s="150"/>
      <c r="D648" s="150"/>
      <c r="E648" s="150"/>
      <c r="F648" s="150"/>
      <c r="G648" s="150"/>
      <c r="H648" s="150"/>
      <c r="I648" s="150"/>
      <c r="J648" s="150"/>
      <c r="K648" s="150"/>
      <c r="L648" s="150"/>
      <c r="M648" s="150"/>
      <c r="N648" s="150"/>
      <c r="O648" s="150"/>
      <c r="P648" s="150"/>
      <c r="Q648" s="150"/>
      <c r="R648" s="150"/>
      <c r="S648" s="150"/>
      <c r="T648" s="150"/>
      <c r="U648" s="150"/>
      <c r="V648" s="150"/>
      <c r="W648" s="150"/>
      <c r="X648" s="150"/>
      <c r="Y648" s="150"/>
      <c r="Z648" s="150"/>
    </row>
    <row r="649" ht="17.25" customHeight="1">
      <c r="A649" s="150"/>
      <c r="B649" s="150"/>
      <c r="C649" s="150"/>
      <c r="D649" s="150"/>
      <c r="E649" s="150"/>
      <c r="F649" s="150"/>
      <c r="G649" s="150"/>
      <c r="H649" s="150"/>
      <c r="I649" s="150"/>
      <c r="J649" s="150"/>
      <c r="K649" s="150"/>
      <c r="L649" s="150"/>
      <c r="M649" s="150"/>
      <c r="N649" s="150"/>
      <c r="O649" s="150"/>
      <c r="P649" s="150"/>
      <c r="Q649" s="150"/>
      <c r="R649" s="150"/>
      <c r="S649" s="150"/>
      <c r="T649" s="150"/>
      <c r="U649" s="150"/>
      <c r="V649" s="150"/>
      <c r="W649" s="150"/>
      <c r="X649" s="150"/>
      <c r="Y649" s="150"/>
      <c r="Z649" s="150"/>
    </row>
    <row r="650" ht="17.25" customHeight="1">
      <c r="A650" s="150"/>
      <c r="B650" s="150"/>
      <c r="C650" s="150"/>
      <c r="D650" s="150"/>
      <c r="E650" s="150"/>
      <c r="F650" s="150"/>
      <c r="G650" s="150"/>
      <c r="H650" s="150"/>
      <c r="I650" s="150"/>
      <c r="J650" s="150"/>
      <c r="K650" s="150"/>
      <c r="L650" s="150"/>
      <c r="M650" s="150"/>
      <c r="N650" s="150"/>
      <c r="O650" s="150"/>
      <c r="P650" s="150"/>
      <c r="Q650" s="150"/>
      <c r="R650" s="150"/>
      <c r="S650" s="150"/>
      <c r="T650" s="150"/>
      <c r="U650" s="150"/>
      <c r="V650" s="150"/>
      <c r="W650" s="150"/>
      <c r="X650" s="150"/>
      <c r="Y650" s="150"/>
      <c r="Z650" s="150"/>
    </row>
    <row r="651" ht="17.25" customHeight="1">
      <c r="A651" s="150"/>
      <c r="B651" s="150"/>
      <c r="C651" s="150"/>
      <c r="D651" s="150"/>
      <c r="E651" s="150"/>
      <c r="F651" s="150"/>
      <c r="G651" s="150"/>
      <c r="H651" s="150"/>
      <c r="I651" s="150"/>
      <c r="J651" s="150"/>
      <c r="K651" s="150"/>
      <c r="L651" s="150"/>
      <c r="M651" s="150"/>
      <c r="N651" s="150"/>
      <c r="O651" s="150"/>
      <c r="P651" s="150"/>
      <c r="Q651" s="150"/>
      <c r="R651" s="150"/>
      <c r="S651" s="150"/>
      <c r="T651" s="150"/>
      <c r="U651" s="150"/>
      <c r="V651" s="150"/>
      <c r="W651" s="150"/>
      <c r="X651" s="150"/>
      <c r="Y651" s="150"/>
      <c r="Z651" s="150"/>
    </row>
    <row r="652" ht="17.25" customHeight="1">
      <c r="A652" s="150"/>
      <c r="B652" s="150"/>
      <c r="C652" s="150"/>
      <c r="D652" s="150"/>
      <c r="E652" s="150"/>
      <c r="F652" s="150"/>
      <c r="G652" s="150"/>
      <c r="H652" s="150"/>
      <c r="I652" s="150"/>
      <c r="J652" s="150"/>
      <c r="K652" s="150"/>
      <c r="L652" s="150"/>
      <c r="M652" s="150"/>
      <c r="N652" s="150"/>
      <c r="O652" s="150"/>
      <c r="P652" s="150"/>
      <c r="Q652" s="150"/>
      <c r="R652" s="150"/>
      <c r="S652" s="150"/>
      <c r="T652" s="150"/>
      <c r="U652" s="150"/>
      <c r="V652" s="150"/>
      <c r="W652" s="150"/>
      <c r="X652" s="150"/>
      <c r="Y652" s="150"/>
      <c r="Z652" s="150"/>
    </row>
    <row r="653" ht="17.25" customHeight="1">
      <c r="A653" s="150"/>
      <c r="B653" s="150"/>
      <c r="C653" s="150"/>
      <c r="D653" s="150"/>
      <c r="E653" s="150"/>
      <c r="F653" s="150"/>
      <c r="G653" s="150"/>
      <c r="H653" s="150"/>
      <c r="I653" s="150"/>
      <c r="J653" s="150"/>
      <c r="K653" s="150"/>
      <c r="L653" s="150"/>
      <c r="M653" s="150"/>
      <c r="N653" s="150"/>
      <c r="O653" s="150"/>
      <c r="P653" s="150"/>
      <c r="Q653" s="150"/>
      <c r="R653" s="150"/>
      <c r="S653" s="150"/>
      <c r="T653" s="150"/>
      <c r="U653" s="150"/>
      <c r="V653" s="150"/>
      <c r="W653" s="150"/>
      <c r="X653" s="150"/>
      <c r="Y653" s="150"/>
      <c r="Z653" s="150"/>
    </row>
    <row r="654" ht="17.25" customHeight="1">
      <c r="A654" s="150"/>
      <c r="B654" s="150"/>
      <c r="C654" s="150"/>
      <c r="D654" s="150"/>
      <c r="E654" s="150"/>
      <c r="F654" s="150"/>
      <c r="G654" s="150"/>
      <c r="H654" s="150"/>
      <c r="I654" s="150"/>
      <c r="J654" s="150"/>
      <c r="K654" s="150"/>
      <c r="L654" s="150"/>
      <c r="M654" s="150"/>
      <c r="N654" s="150"/>
      <c r="O654" s="150"/>
      <c r="P654" s="150"/>
      <c r="Q654" s="150"/>
      <c r="R654" s="150"/>
      <c r="S654" s="150"/>
      <c r="T654" s="150"/>
      <c r="U654" s="150"/>
      <c r="V654" s="150"/>
      <c r="W654" s="150"/>
      <c r="X654" s="150"/>
      <c r="Y654" s="150"/>
      <c r="Z654" s="150"/>
    </row>
    <row r="655" ht="17.25" customHeight="1">
      <c r="A655" s="150"/>
      <c r="B655" s="150"/>
      <c r="C655" s="150"/>
      <c r="D655" s="150"/>
      <c r="E655" s="150"/>
      <c r="F655" s="150"/>
      <c r="G655" s="150"/>
      <c r="H655" s="150"/>
      <c r="I655" s="150"/>
      <c r="J655" s="150"/>
      <c r="K655" s="150"/>
      <c r="L655" s="150"/>
      <c r="M655" s="150"/>
      <c r="N655" s="150"/>
      <c r="O655" s="150"/>
      <c r="P655" s="150"/>
      <c r="Q655" s="150"/>
      <c r="R655" s="150"/>
      <c r="S655" s="150"/>
      <c r="T655" s="150"/>
      <c r="U655" s="150"/>
      <c r="V655" s="150"/>
      <c r="W655" s="150"/>
      <c r="X655" s="150"/>
      <c r="Y655" s="150"/>
      <c r="Z655" s="150"/>
    </row>
    <row r="656" ht="17.25" customHeight="1">
      <c r="A656" s="150"/>
      <c r="B656" s="150"/>
      <c r="C656" s="150"/>
      <c r="D656" s="150"/>
      <c r="E656" s="150"/>
      <c r="F656" s="150"/>
      <c r="G656" s="150"/>
      <c r="H656" s="150"/>
      <c r="I656" s="150"/>
      <c r="J656" s="150"/>
      <c r="K656" s="150"/>
      <c r="L656" s="150"/>
      <c r="M656" s="150"/>
      <c r="N656" s="150"/>
      <c r="O656" s="150"/>
      <c r="P656" s="150"/>
      <c r="Q656" s="150"/>
      <c r="R656" s="150"/>
      <c r="S656" s="150"/>
      <c r="T656" s="150"/>
      <c r="U656" s="150"/>
      <c r="V656" s="150"/>
      <c r="W656" s="150"/>
      <c r="X656" s="150"/>
      <c r="Y656" s="150"/>
      <c r="Z656" s="150"/>
    </row>
    <row r="657" ht="17.25" customHeight="1">
      <c r="A657" s="150"/>
      <c r="B657" s="150"/>
      <c r="C657" s="150"/>
      <c r="D657" s="150"/>
      <c r="E657" s="150"/>
      <c r="F657" s="150"/>
      <c r="G657" s="150"/>
      <c r="H657" s="150"/>
      <c r="I657" s="150"/>
      <c r="J657" s="150"/>
      <c r="K657" s="150"/>
      <c r="L657" s="150"/>
      <c r="M657" s="150"/>
      <c r="N657" s="150"/>
      <c r="O657" s="150"/>
      <c r="P657" s="150"/>
      <c r="Q657" s="150"/>
      <c r="R657" s="150"/>
      <c r="S657" s="150"/>
      <c r="T657" s="150"/>
      <c r="U657" s="150"/>
      <c r="V657" s="150"/>
      <c r="W657" s="150"/>
      <c r="X657" s="150"/>
      <c r="Y657" s="150"/>
      <c r="Z657" s="150"/>
    </row>
    <row r="658" ht="17.25" customHeight="1">
      <c r="A658" s="150"/>
      <c r="B658" s="150"/>
      <c r="C658" s="150"/>
      <c r="D658" s="150"/>
      <c r="E658" s="150"/>
      <c r="F658" s="150"/>
      <c r="G658" s="150"/>
      <c r="H658" s="150"/>
      <c r="I658" s="150"/>
      <c r="J658" s="150"/>
      <c r="K658" s="150"/>
      <c r="L658" s="150"/>
      <c r="M658" s="150"/>
      <c r="N658" s="150"/>
      <c r="O658" s="150"/>
      <c r="P658" s="150"/>
      <c r="Q658" s="150"/>
      <c r="R658" s="150"/>
      <c r="S658" s="150"/>
      <c r="T658" s="150"/>
      <c r="U658" s="150"/>
      <c r="V658" s="150"/>
      <c r="W658" s="150"/>
      <c r="X658" s="150"/>
      <c r="Y658" s="150"/>
      <c r="Z658" s="150"/>
    </row>
    <row r="659" ht="17.25" customHeight="1">
      <c r="A659" s="150"/>
      <c r="B659" s="150"/>
      <c r="C659" s="150"/>
      <c r="D659" s="150"/>
      <c r="E659" s="150"/>
      <c r="F659" s="150"/>
      <c r="G659" s="150"/>
      <c r="H659" s="150"/>
      <c r="I659" s="150"/>
      <c r="J659" s="150"/>
      <c r="K659" s="150"/>
      <c r="L659" s="150"/>
      <c r="M659" s="150"/>
      <c r="N659" s="150"/>
      <c r="O659" s="150"/>
      <c r="P659" s="150"/>
      <c r="Q659" s="150"/>
      <c r="R659" s="150"/>
      <c r="S659" s="150"/>
      <c r="T659" s="150"/>
      <c r="U659" s="150"/>
      <c r="V659" s="150"/>
      <c r="W659" s="150"/>
      <c r="X659" s="150"/>
      <c r="Y659" s="150"/>
      <c r="Z659" s="150"/>
    </row>
    <row r="660" ht="17.25" customHeight="1">
      <c r="A660" s="150"/>
      <c r="B660" s="150"/>
      <c r="C660" s="150"/>
      <c r="D660" s="150"/>
      <c r="E660" s="150"/>
      <c r="F660" s="150"/>
      <c r="G660" s="150"/>
      <c r="H660" s="150"/>
      <c r="I660" s="150"/>
      <c r="J660" s="150"/>
      <c r="K660" s="150"/>
      <c r="L660" s="150"/>
      <c r="M660" s="150"/>
      <c r="N660" s="150"/>
      <c r="O660" s="150"/>
      <c r="P660" s="150"/>
      <c r="Q660" s="150"/>
      <c r="R660" s="150"/>
      <c r="S660" s="150"/>
      <c r="T660" s="150"/>
      <c r="U660" s="150"/>
      <c r="V660" s="150"/>
      <c r="W660" s="150"/>
      <c r="X660" s="150"/>
      <c r="Y660" s="150"/>
      <c r="Z660" s="150"/>
    </row>
    <row r="661" ht="17.25" customHeight="1">
      <c r="A661" s="150"/>
      <c r="B661" s="150"/>
      <c r="C661" s="150"/>
      <c r="D661" s="150"/>
      <c r="E661" s="150"/>
      <c r="F661" s="150"/>
      <c r="G661" s="150"/>
      <c r="H661" s="150"/>
      <c r="I661" s="150"/>
      <c r="J661" s="150"/>
      <c r="K661" s="150"/>
      <c r="L661" s="150"/>
      <c r="M661" s="150"/>
      <c r="N661" s="150"/>
      <c r="O661" s="150"/>
      <c r="P661" s="150"/>
      <c r="Q661" s="150"/>
      <c r="R661" s="150"/>
      <c r="S661" s="150"/>
      <c r="T661" s="150"/>
      <c r="U661" s="150"/>
      <c r="V661" s="150"/>
      <c r="W661" s="150"/>
      <c r="X661" s="150"/>
      <c r="Y661" s="150"/>
      <c r="Z661" s="150"/>
    </row>
    <row r="662" ht="17.25" customHeight="1">
      <c r="A662" s="150"/>
      <c r="B662" s="150"/>
      <c r="C662" s="150"/>
      <c r="D662" s="150"/>
      <c r="E662" s="150"/>
      <c r="F662" s="150"/>
      <c r="G662" s="150"/>
      <c r="H662" s="150"/>
      <c r="I662" s="150"/>
      <c r="J662" s="150"/>
      <c r="K662" s="150"/>
      <c r="L662" s="150"/>
      <c r="M662" s="150"/>
      <c r="N662" s="150"/>
      <c r="O662" s="150"/>
      <c r="P662" s="150"/>
      <c r="Q662" s="150"/>
      <c r="R662" s="150"/>
      <c r="S662" s="150"/>
      <c r="T662" s="150"/>
      <c r="U662" s="150"/>
      <c r="V662" s="150"/>
      <c r="W662" s="150"/>
      <c r="X662" s="150"/>
      <c r="Y662" s="150"/>
      <c r="Z662" s="150"/>
    </row>
    <row r="663" ht="17.25" customHeight="1">
      <c r="A663" s="150"/>
      <c r="B663" s="150"/>
      <c r="C663" s="150"/>
      <c r="D663" s="150"/>
      <c r="E663" s="150"/>
      <c r="F663" s="150"/>
      <c r="G663" s="150"/>
      <c r="H663" s="150"/>
      <c r="I663" s="150"/>
      <c r="J663" s="150"/>
      <c r="K663" s="150"/>
      <c r="L663" s="150"/>
      <c r="M663" s="150"/>
      <c r="N663" s="150"/>
      <c r="O663" s="150"/>
      <c r="P663" s="150"/>
      <c r="Q663" s="150"/>
      <c r="R663" s="150"/>
      <c r="S663" s="150"/>
      <c r="T663" s="150"/>
      <c r="U663" s="150"/>
      <c r="V663" s="150"/>
      <c r="W663" s="150"/>
      <c r="X663" s="150"/>
      <c r="Y663" s="150"/>
      <c r="Z663" s="150"/>
    </row>
    <row r="664" ht="17.25" customHeight="1">
      <c r="A664" s="150"/>
      <c r="B664" s="150"/>
      <c r="C664" s="150"/>
      <c r="D664" s="150"/>
      <c r="E664" s="150"/>
      <c r="F664" s="150"/>
      <c r="G664" s="150"/>
      <c r="H664" s="150"/>
      <c r="I664" s="150"/>
      <c r="J664" s="150"/>
      <c r="K664" s="150"/>
      <c r="L664" s="150"/>
      <c r="M664" s="150"/>
      <c r="N664" s="150"/>
      <c r="O664" s="150"/>
      <c r="P664" s="150"/>
      <c r="Q664" s="150"/>
      <c r="R664" s="150"/>
      <c r="S664" s="150"/>
      <c r="T664" s="150"/>
      <c r="U664" s="150"/>
      <c r="V664" s="150"/>
      <c r="W664" s="150"/>
      <c r="X664" s="150"/>
      <c r="Y664" s="150"/>
      <c r="Z664" s="150"/>
    </row>
    <row r="665" ht="17.25" customHeight="1">
      <c r="A665" s="150"/>
      <c r="B665" s="150"/>
      <c r="C665" s="150"/>
      <c r="D665" s="150"/>
      <c r="E665" s="150"/>
      <c r="F665" s="150"/>
      <c r="G665" s="150"/>
      <c r="H665" s="150"/>
      <c r="I665" s="150"/>
      <c r="J665" s="150"/>
      <c r="K665" s="150"/>
      <c r="L665" s="150"/>
      <c r="M665" s="150"/>
      <c r="N665" s="150"/>
      <c r="O665" s="150"/>
      <c r="P665" s="150"/>
      <c r="Q665" s="150"/>
      <c r="R665" s="150"/>
      <c r="S665" s="150"/>
      <c r="T665" s="150"/>
      <c r="U665" s="150"/>
      <c r="V665" s="150"/>
      <c r="W665" s="150"/>
      <c r="X665" s="150"/>
      <c r="Y665" s="150"/>
      <c r="Z665" s="150"/>
    </row>
    <row r="666" ht="17.25" customHeight="1">
      <c r="A666" s="150"/>
      <c r="B666" s="150"/>
      <c r="C666" s="150"/>
      <c r="D666" s="150"/>
      <c r="E666" s="150"/>
      <c r="F666" s="150"/>
      <c r="G666" s="150"/>
      <c r="H666" s="150"/>
      <c r="I666" s="150"/>
      <c r="J666" s="150"/>
      <c r="K666" s="150"/>
      <c r="L666" s="150"/>
      <c r="M666" s="150"/>
      <c r="N666" s="150"/>
      <c r="O666" s="150"/>
      <c r="P666" s="150"/>
      <c r="Q666" s="150"/>
      <c r="R666" s="150"/>
      <c r="S666" s="150"/>
      <c r="T666" s="150"/>
      <c r="U666" s="150"/>
      <c r="V666" s="150"/>
      <c r="W666" s="150"/>
      <c r="X666" s="150"/>
      <c r="Y666" s="150"/>
      <c r="Z666" s="150"/>
    </row>
    <row r="667" ht="17.25" customHeight="1">
      <c r="A667" s="150"/>
      <c r="B667" s="150"/>
      <c r="C667" s="150"/>
      <c r="D667" s="150"/>
      <c r="E667" s="150"/>
      <c r="F667" s="150"/>
      <c r="G667" s="150"/>
      <c r="H667" s="150"/>
      <c r="I667" s="150"/>
      <c r="J667" s="150"/>
      <c r="K667" s="150"/>
      <c r="L667" s="150"/>
      <c r="M667" s="150"/>
      <c r="N667" s="150"/>
      <c r="O667" s="150"/>
      <c r="P667" s="150"/>
      <c r="Q667" s="150"/>
      <c r="R667" s="150"/>
      <c r="S667" s="150"/>
      <c r="T667" s="150"/>
      <c r="U667" s="150"/>
      <c r="V667" s="150"/>
      <c r="W667" s="150"/>
      <c r="X667" s="150"/>
      <c r="Y667" s="150"/>
      <c r="Z667" s="150"/>
    </row>
    <row r="668" ht="17.25" customHeight="1">
      <c r="A668" s="150"/>
      <c r="B668" s="150"/>
      <c r="C668" s="150"/>
      <c r="D668" s="150"/>
      <c r="E668" s="150"/>
      <c r="F668" s="150"/>
      <c r="G668" s="150"/>
      <c r="H668" s="150"/>
      <c r="I668" s="150"/>
      <c r="J668" s="150"/>
      <c r="K668" s="150"/>
      <c r="L668" s="150"/>
      <c r="M668" s="150"/>
      <c r="N668" s="150"/>
      <c r="O668" s="150"/>
      <c r="P668" s="150"/>
      <c r="Q668" s="150"/>
      <c r="R668" s="150"/>
      <c r="S668" s="150"/>
      <c r="T668" s="150"/>
      <c r="U668" s="150"/>
      <c r="V668" s="150"/>
      <c r="W668" s="150"/>
      <c r="X668" s="150"/>
      <c r="Y668" s="150"/>
      <c r="Z668" s="150"/>
    </row>
    <row r="669" ht="17.25" customHeight="1">
      <c r="A669" s="150"/>
      <c r="B669" s="150"/>
      <c r="C669" s="150"/>
      <c r="D669" s="150"/>
      <c r="E669" s="150"/>
      <c r="F669" s="150"/>
      <c r="G669" s="150"/>
      <c r="H669" s="150"/>
      <c r="I669" s="150"/>
      <c r="J669" s="150"/>
      <c r="K669" s="150"/>
      <c r="L669" s="150"/>
      <c r="M669" s="150"/>
      <c r="N669" s="150"/>
      <c r="O669" s="150"/>
      <c r="P669" s="150"/>
      <c r="Q669" s="150"/>
      <c r="R669" s="150"/>
      <c r="S669" s="150"/>
      <c r="T669" s="150"/>
      <c r="U669" s="150"/>
      <c r="V669" s="150"/>
      <c r="W669" s="150"/>
      <c r="X669" s="150"/>
      <c r="Y669" s="150"/>
      <c r="Z669" s="150"/>
    </row>
    <row r="670" ht="17.25" customHeight="1">
      <c r="A670" s="150"/>
      <c r="B670" s="150"/>
      <c r="C670" s="150"/>
      <c r="D670" s="150"/>
      <c r="E670" s="150"/>
      <c r="F670" s="150"/>
      <c r="G670" s="150"/>
      <c r="H670" s="150"/>
      <c r="I670" s="150"/>
      <c r="J670" s="150"/>
      <c r="K670" s="150"/>
      <c r="L670" s="150"/>
      <c r="M670" s="150"/>
      <c r="N670" s="150"/>
      <c r="O670" s="150"/>
      <c r="P670" s="150"/>
      <c r="Q670" s="150"/>
      <c r="R670" s="150"/>
      <c r="S670" s="150"/>
      <c r="T670" s="150"/>
      <c r="U670" s="150"/>
      <c r="V670" s="150"/>
      <c r="W670" s="150"/>
      <c r="X670" s="150"/>
      <c r="Y670" s="150"/>
      <c r="Z670" s="150"/>
    </row>
    <row r="671" ht="17.25" customHeight="1">
      <c r="A671" s="150"/>
      <c r="B671" s="150"/>
      <c r="C671" s="150"/>
      <c r="D671" s="150"/>
      <c r="E671" s="150"/>
      <c r="F671" s="150"/>
      <c r="G671" s="150"/>
      <c r="H671" s="150"/>
      <c r="I671" s="150"/>
      <c r="J671" s="150"/>
      <c r="K671" s="150"/>
      <c r="L671" s="150"/>
      <c r="M671" s="150"/>
      <c r="N671" s="150"/>
      <c r="O671" s="150"/>
      <c r="P671" s="150"/>
      <c r="Q671" s="150"/>
      <c r="R671" s="150"/>
      <c r="S671" s="150"/>
      <c r="T671" s="150"/>
      <c r="U671" s="150"/>
      <c r="V671" s="150"/>
      <c r="W671" s="150"/>
      <c r="X671" s="150"/>
      <c r="Y671" s="150"/>
      <c r="Z671" s="150"/>
    </row>
    <row r="672" ht="17.25" customHeight="1">
      <c r="A672" s="150"/>
      <c r="B672" s="150"/>
      <c r="C672" s="150"/>
      <c r="D672" s="150"/>
      <c r="E672" s="150"/>
      <c r="F672" s="150"/>
      <c r="G672" s="150"/>
      <c r="H672" s="150"/>
      <c r="I672" s="150"/>
      <c r="J672" s="150"/>
      <c r="K672" s="150"/>
      <c r="L672" s="150"/>
      <c r="M672" s="150"/>
      <c r="N672" s="150"/>
      <c r="O672" s="150"/>
      <c r="P672" s="150"/>
      <c r="Q672" s="150"/>
      <c r="R672" s="150"/>
      <c r="S672" s="150"/>
      <c r="T672" s="150"/>
      <c r="U672" s="150"/>
      <c r="V672" s="150"/>
      <c r="W672" s="150"/>
      <c r="X672" s="150"/>
      <c r="Y672" s="150"/>
      <c r="Z672" s="150"/>
    </row>
    <row r="673" ht="17.25" customHeight="1">
      <c r="A673" s="150"/>
      <c r="B673" s="150"/>
      <c r="C673" s="150"/>
      <c r="D673" s="150"/>
      <c r="E673" s="150"/>
      <c r="F673" s="150"/>
      <c r="G673" s="150"/>
      <c r="H673" s="150"/>
      <c r="I673" s="150"/>
      <c r="J673" s="150"/>
      <c r="K673" s="150"/>
      <c r="L673" s="150"/>
      <c r="M673" s="150"/>
      <c r="N673" s="150"/>
      <c r="O673" s="150"/>
      <c r="P673" s="150"/>
      <c r="Q673" s="150"/>
      <c r="R673" s="150"/>
      <c r="S673" s="150"/>
      <c r="T673" s="150"/>
      <c r="U673" s="150"/>
      <c r="V673" s="150"/>
      <c r="W673" s="150"/>
      <c r="X673" s="150"/>
      <c r="Y673" s="150"/>
      <c r="Z673" s="150"/>
    </row>
    <row r="674" ht="17.25" customHeight="1">
      <c r="A674" s="150"/>
      <c r="B674" s="150"/>
      <c r="C674" s="150"/>
      <c r="D674" s="150"/>
      <c r="E674" s="150"/>
      <c r="F674" s="150"/>
      <c r="G674" s="150"/>
      <c r="H674" s="150"/>
      <c r="I674" s="150"/>
      <c r="J674" s="150"/>
      <c r="K674" s="150"/>
      <c r="L674" s="150"/>
      <c r="M674" s="150"/>
      <c r="N674" s="150"/>
      <c r="O674" s="150"/>
      <c r="P674" s="150"/>
      <c r="Q674" s="150"/>
      <c r="R674" s="150"/>
      <c r="S674" s="150"/>
      <c r="T674" s="150"/>
      <c r="U674" s="150"/>
      <c r="V674" s="150"/>
      <c r="W674" s="150"/>
      <c r="X674" s="150"/>
      <c r="Y674" s="150"/>
      <c r="Z674" s="150"/>
    </row>
    <row r="675" ht="17.25" customHeight="1">
      <c r="A675" s="150"/>
      <c r="B675" s="150"/>
      <c r="C675" s="150"/>
      <c r="D675" s="150"/>
      <c r="E675" s="150"/>
      <c r="F675" s="150"/>
      <c r="G675" s="150"/>
      <c r="H675" s="150"/>
      <c r="I675" s="150"/>
      <c r="J675" s="150"/>
      <c r="K675" s="150"/>
      <c r="L675" s="150"/>
      <c r="M675" s="150"/>
      <c r="N675" s="150"/>
      <c r="O675" s="150"/>
      <c r="P675" s="150"/>
      <c r="Q675" s="150"/>
      <c r="R675" s="150"/>
      <c r="S675" s="150"/>
      <c r="T675" s="150"/>
      <c r="U675" s="150"/>
      <c r="V675" s="150"/>
      <c r="W675" s="150"/>
      <c r="X675" s="150"/>
      <c r="Y675" s="150"/>
      <c r="Z675" s="150"/>
    </row>
    <row r="676" ht="17.25" customHeight="1">
      <c r="A676" s="150"/>
      <c r="B676" s="150"/>
      <c r="C676" s="150"/>
      <c r="D676" s="150"/>
      <c r="E676" s="150"/>
      <c r="F676" s="150"/>
      <c r="G676" s="150"/>
      <c r="H676" s="150"/>
      <c r="I676" s="150"/>
      <c r="J676" s="150"/>
      <c r="K676" s="150"/>
      <c r="L676" s="150"/>
      <c r="M676" s="150"/>
      <c r="N676" s="150"/>
      <c r="O676" s="150"/>
      <c r="P676" s="150"/>
      <c r="Q676" s="150"/>
      <c r="R676" s="150"/>
      <c r="S676" s="150"/>
      <c r="T676" s="150"/>
      <c r="U676" s="150"/>
      <c r="V676" s="150"/>
      <c r="W676" s="150"/>
      <c r="X676" s="150"/>
      <c r="Y676" s="150"/>
      <c r="Z676" s="150"/>
    </row>
    <row r="677" ht="17.25" customHeight="1">
      <c r="A677" s="150"/>
      <c r="B677" s="150"/>
      <c r="C677" s="150"/>
      <c r="D677" s="150"/>
      <c r="E677" s="150"/>
      <c r="F677" s="150"/>
      <c r="G677" s="150"/>
      <c r="H677" s="150"/>
      <c r="I677" s="150"/>
      <c r="J677" s="150"/>
      <c r="K677" s="150"/>
      <c r="L677" s="150"/>
      <c r="M677" s="150"/>
      <c r="N677" s="150"/>
      <c r="O677" s="150"/>
      <c r="P677" s="150"/>
      <c r="Q677" s="150"/>
      <c r="R677" s="150"/>
      <c r="S677" s="150"/>
      <c r="T677" s="150"/>
      <c r="U677" s="150"/>
      <c r="V677" s="150"/>
      <c r="W677" s="150"/>
      <c r="X677" s="150"/>
      <c r="Y677" s="150"/>
      <c r="Z677" s="150"/>
    </row>
    <row r="678" ht="17.25" customHeight="1">
      <c r="A678" s="150"/>
      <c r="B678" s="150"/>
      <c r="C678" s="150"/>
      <c r="D678" s="150"/>
      <c r="E678" s="150"/>
      <c r="F678" s="150"/>
      <c r="G678" s="150"/>
      <c r="H678" s="150"/>
      <c r="I678" s="150"/>
      <c r="J678" s="150"/>
      <c r="K678" s="150"/>
      <c r="L678" s="150"/>
      <c r="M678" s="150"/>
      <c r="N678" s="150"/>
      <c r="O678" s="150"/>
      <c r="P678" s="150"/>
      <c r="Q678" s="150"/>
      <c r="R678" s="150"/>
      <c r="S678" s="150"/>
      <c r="T678" s="150"/>
      <c r="U678" s="150"/>
      <c r="V678" s="150"/>
      <c r="W678" s="150"/>
      <c r="X678" s="150"/>
      <c r="Y678" s="150"/>
      <c r="Z678" s="150"/>
    </row>
    <row r="679" ht="17.25" customHeight="1">
      <c r="A679" s="150"/>
      <c r="B679" s="150"/>
      <c r="C679" s="150"/>
      <c r="D679" s="150"/>
      <c r="E679" s="150"/>
      <c r="F679" s="150"/>
      <c r="G679" s="150"/>
      <c r="H679" s="150"/>
      <c r="I679" s="150"/>
      <c r="J679" s="150"/>
      <c r="K679" s="150"/>
      <c r="L679" s="150"/>
      <c r="M679" s="150"/>
      <c r="N679" s="150"/>
      <c r="O679" s="150"/>
      <c r="P679" s="150"/>
      <c r="Q679" s="150"/>
      <c r="R679" s="150"/>
      <c r="S679" s="150"/>
      <c r="T679" s="150"/>
      <c r="U679" s="150"/>
      <c r="V679" s="150"/>
      <c r="W679" s="150"/>
      <c r="X679" s="150"/>
      <c r="Y679" s="150"/>
      <c r="Z679" s="150"/>
    </row>
    <row r="680" ht="17.25" customHeight="1">
      <c r="A680" s="150"/>
      <c r="B680" s="150"/>
      <c r="C680" s="150"/>
      <c r="D680" s="150"/>
      <c r="E680" s="150"/>
      <c r="F680" s="150"/>
      <c r="G680" s="150"/>
      <c r="H680" s="150"/>
      <c r="I680" s="150"/>
      <c r="J680" s="150"/>
      <c r="K680" s="150"/>
      <c r="L680" s="150"/>
      <c r="M680" s="150"/>
      <c r="N680" s="150"/>
      <c r="O680" s="150"/>
      <c r="P680" s="150"/>
      <c r="Q680" s="150"/>
      <c r="R680" s="150"/>
      <c r="S680" s="150"/>
      <c r="T680" s="150"/>
      <c r="U680" s="150"/>
      <c r="V680" s="150"/>
      <c r="W680" s="150"/>
      <c r="X680" s="150"/>
      <c r="Y680" s="150"/>
      <c r="Z680" s="150"/>
    </row>
    <row r="681" ht="17.25" customHeight="1">
      <c r="A681" s="150"/>
      <c r="B681" s="150"/>
      <c r="C681" s="150"/>
      <c r="D681" s="150"/>
      <c r="E681" s="150"/>
      <c r="F681" s="150"/>
      <c r="G681" s="150"/>
      <c r="H681" s="150"/>
      <c r="I681" s="150"/>
      <c r="J681" s="150"/>
      <c r="K681" s="150"/>
      <c r="L681" s="150"/>
      <c r="M681" s="150"/>
      <c r="N681" s="150"/>
      <c r="O681" s="150"/>
      <c r="P681" s="150"/>
      <c r="Q681" s="150"/>
      <c r="R681" s="150"/>
      <c r="S681" s="150"/>
      <c r="T681" s="150"/>
      <c r="U681" s="150"/>
      <c r="V681" s="150"/>
      <c r="W681" s="150"/>
      <c r="X681" s="150"/>
      <c r="Y681" s="150"/>
      <c r="Z681" s="150"/>
    </row>
    <row r="682" ht="17.25" customHeight="1">
      <c r="A682" s="150"/>
      <c r="B682" s="150"/>
      <c r="C682" s="150"/>
      <c r="D682" s="150"/>
      <c r="E682" s="150"/>
      <c r="F682" s="150"/>
      <c r="G682" s="150"/>
      <c r="H682" s="150"/>
      <c r="I682" s="150"/>
      <c r="J682" s="150"/>
      <c r="K682" s="150"/>
      <c r="L682" s="150"/>
      <c r="M682" s="150"/>
      <c r="N682" s="150"/>
      <c r="O682" s="150"/>
      <c r="P682" s="150"/>
      <c r="Q682" s="150"/>
      <c r="R682" s="150"/>
      <c r="S682" s="150"/>
      <c r="T682" s="150"/>
      <c r="U682" s="150"/>
      <c r="V682" s="150"/>
      <c r="W682" s="150"/>
      <c r="X682" s="150"/>
      <c r="Y682" s="150"/>
      <c r="Z682" s="150"/>
    </row>
    <row r="683" ht="17.25" customHeight="1">
      <c r="A683" s="150"/>
      <c r="B683" s="150"/>
      <c r="C683" s="150"/>
      <c r="D683" s="150"/>
      <c r="E683" s="150"/>
      <c r="F683" s="150"/>
      <c r="G683" s="150"/>
      <c r="H683" s="150"/>
      <c r="I683" s="150"/>
      <c r="J683" s="150"/>
      <c r="K683" s="150"/>
      <c r="L683" s="150"/>
      <c r="M683" s="150"/>
      <c r="N683" s="150"/>
      <c r="O683" s="150"/>
      <c r="P683" s="150"/>
      <c r="Q683" s="150"/>
      <c r="R683" s="150"/>
      <c r="S683" s="150"/>
      <c r="T683" s="150"/>
      <c r="U683" s="150"/>
      <c r="V683" s="150"/>
      <c r="W683" s="150"/>
      <c r="X683" s="150"/>
      <c r="Y683" s="150"/>
      <c r="Z683" s="150"/>
    </row>
    <row r="684" ht="17.25" customHeight="1">
      <c r="A684" s="150"/>
      <c r="B684" s="150"/>
      <c r="C684" s="150"/>
      <c r="D684" s="150"/>
      <c r="E684" s="150"/>
      <c r="F684" s="150"/>
      <c r="G684" s="150"/>
      <c r="H684" s="150"/>
      <c r="I684" s="150"/>
      <c r="J684" s="150"/>
      <c r="K684" s="150"/>
      <c r="L684" s="150"/>
      <c r="M684" s="150"/>
      <c r="N684" s="150"/>
      <c r="O684" s="150"/>
      <c r="P684" s="150"/>
      <c r="Q684" s="150"/>
      <c r="R684" s="150"/>
      <c r="S684" s="150"/>
      <c r="T684" s="150"/>
      <c r="U684" s="150"/>
      <c r="V684" s="150"/>
      <c r="W684" s="150"/>
      <c r="X684" s="150"/>
      <c r="Y684" s="150"/>
      <c r="Z684" s="150"/>
    </row>
    <row r="685" ht="17.25" customHeight="1">
      <c r="A685" s="150"/>
      <c r="B685" s="150"/>
      <c r="C685" s="150"/>
      <c r="D685" s="150"/>
      <c r="E685" s="150"/>
      <c r="F685" s="150"/>
      <c r="G685" s="150"/>
      <c r="H685" s="150"/>
      <c r="I685" s="150"/>
      <c r="J685" s="150"/>
      <c r="K685" s="150"/>
      <c r="L685" s="150"/>
      <c r="M685" s="150"/>
      <c r="N685" s="150"/>
      <c r="O685" s="150"/>
      <c r="P685" s="150"/>
      <c r="Q685" s="150"/>
      <c r="R685" s="150"/>
      <c r="S685" s="150"/>
      <c r="T685" s="150"/>
      <c r="U685" s="150"/>
      <c r="V685" s="150"/>
      <c r="W685" s="150"/>
      <c r="X685" s="150"/>
      <c r="Y685" s="150"/>
      <c r="Z685" s="150"/>
    </row>
    <row r="686" ht="17.25" customHeight="1">
      <c r="A686" s="150"/>
      <c r="B686" s="150"/>
      <c r="C686" s="150"/>
      <c r="D686" s="150"/>
      <c r="E686" s="150"/>
      <c r="F686" s="150"/>
      <c r="G686" s="150"/>
      <c r="H686" s="150"/>
      <c r="I686" s="150"/>
      <c r="J686" s="150"/>
      <c r="K686" s="150"/>
      <c r="L686" s="150"/>
      <c r="M686" s="150"/>
      <c r="N686" s="150"/>
      <c r="O686" s="150"/>
      <c r="P686" s="150"/>
      <c r="Q686" s="150"/>
      <c r="R686" s="150"/>
      <c r="S686" s="150"/>
      <c r="T686" s="150"/>
      <c r="U686" s="150"/>
      <c r="V686" s="150"/>
      <c r="W686" s="150"/>
      <c r="X686" s="150"/>
      <c r="Y686" s="150"/>
      <c r="Z686" s="150"/>
    </row>
    <row r="687" ht="17.25" customHeight="1">
      <c r="A687" s="150"/>
      <c r="B687" s="150"/>
      <c r="C687" s="150"/>
      <c r="D687" s="150"/>
      <c r="E687" s="150"/>
      <c r="F687" s="150"/>
      <c r="G687" s="150"/>
      <c r="H687" s="150"/>
      <c r="I687" s="150"/>
      <c r="J687" s="150"/>
      <c r="K687" s="150"/>
      <c r="L687" s="150"/>
      <c r="M687" s="150"/>
      <c r="N687" s="150"/>
      <c r="O687" s="150"/>
      <c r="P687" s="150"/>
      <c r="Q687" s="150"/>
      <c r="R687" s="150"/>
      <c r="S687" s="150"/>
      <c r="T687" s="150"/>
      <c r="U687" s="150"/>
      <c r="V687" s="150"/>
      <c r="W687" s="150"/>
      <c r="X687" s="150"/>
      <c r="Y687" s="150"/>
      <c r="Z687" s="150"/>
    </row>
    <row r="688" ht="17.25" customHeight="1">
      <c r="A688" s="150"/>
      <c r="B688" s="150"/>
      <c r="C688" s="150"/>
      <c r="D688" s="150"/>
      <c r="E688" s="150"/>
      <c r="F688" s="150"/>
      <c r="G688" s="150"/>
      <c r="H688" s="150"/>
      <c r="I688" s="150"/>
      <c r="J688" s="150"/>
      <c r="K688" s="150"/>
      <c r="L688" s="150"/>
      <c r="M688" s="150"/>
      <c r="N688" s="150"/>
      <c r="O688" s="150"/>
      <c r="P688" s="150"/>
      <c r="Q688" s="150"/>
      <c r="R688" s="150"/>
      <c r="S688" s="150"/>
      <c r="T688" s="150"/>
      <c r="U688" s="150"/>
      <c r="V688" s="150"/>
      <c r="W688" s="150"/>
      <c r="X688" s="150"/>
      <c r="Y688" s="150"/>
      <c r="Z688" s="150"/>
    </row>
    <row r="689" ht="17.25" customHeight="1">
      <c r="A689" s="150"/>
      <c r="B689" s="150"/>
      <c r="C689" s="150"/>
      <c r="D689" s="150"/>
      <c r="E689" s="150"/>
      <c r="F689" s="150"/>
      <c r="G689" s="150"/>
      <c r="H689" s="150"/>
      <c r="I689" s="150"/>
      <c r="J689" s="150"/>
      <c r="K689" s="150"/>
      <c r="L689" s="150"/>
      <c r="M689" s="150"/>
      <c r="N689" s="150"/>
      <c r="O689" s="150"/>
      <c r="P689" s="150"/>
      <c r="Q689" s="150"/>
      <c r="R689" s="150"/>
      <c r="S689" s="150"/>
      <c r="T689" s="150"/>
      <c r="U689" s="150"/>
      <c r="V689" s="150"/>
      <c r="W689" s="150"/>
      <c r="X689" s="150"/>
      <c r="Y689" s="150"/>
      <c r="Z689" s="150"/>
    </row>
    <row r="690" ht="17.25" customHeight="1">
      <c r="A690" s="150"/>
      <c r="B690" s="150"/>
      <c r="C690" s="150"/>
      <c r="D690" s="150"/>
      <c r="E690" s="150"/>
      <c r="F690" s="150"/>
      <c r="G690" s="150"/>
      <c r="H690" s="150"/>
      <c r="I690" s="150"/>
      <c r="J690" s="150"/>
      <c r="K690" s="150"/>
      <c r="L690" s="150"/>
      <c r="M690" s="150"/>
      <c r="N690" s="150"/>
      <c r="O690" s="150"/>
      <c r="P690" s="150"/>
      <c r="Q690" s="150"/>
      <c r="R690" s="150"/>
      <c r="S690" s="150"/>
      <c r="T690" s="150"/>
      <c r="U690" s="150"/>
      <c r="V690" s="150"/>
      <c r="W690" s="150"/>
      <c r="X690" s="150"/>
      <c r="Y690" s="150"/>
      <c r="Z690" s="150"/>
    </row>
    <row r="691" ht="17.25" customHeight="1">
      <c r="A691" s="150"/>
      <c r="B691" s="150"/>
      <c r="C691" s="150"/>
      <c r="D691" s="150"/>
      <c r="E691" s="150"/>
      <c r="F691" s="150"/>
      <c r="G691" s="150"/>
      <c r="H691" s="150"/>
      <c r="I691" s="150"/>
      <c r="J691" s="150"/>
      <c r="K691" s="150"/>
      <c r="L691" s="150"/>
      <c r="M691" s="150"/>
      <c r="N691" s="150"/>
      <c r="O691" s="150"/>
      <c r="P691" s="150"/>
      <c r="Q691" s="150"/>
      <c r="R691" s="150"/>
      <c r="S691" s="150"/>
      <c r="T691" s="150"/>
      <c r="U691" s="150"/>
      <c r="V691" s="150"/>
      <c r="W691" s="150"/>
      <c r="X691" s="150"/>
      <c r="Y691" s="150"/>
      <c r="Z691" s="150"/>
    </row>
    <row r="692" ht="17.25" customHeight="1">
      <c r="A692" s="150"/>
      <c r="B692" s="150"/>
      <c r="C692" s="150"/>
      <c r="D692" s="150"/>
      <c r="E692" s="150"/>
      <c r="F692" s="150"/>
      <c r="G692" s="150"/>
      <c r="H692" s="150"/>
      <c r="I692" s="150"/>
      <c r="J692" s="150"/>
      <c r="K692" s="150"/>
      <c r="L692" s="150"/>
      <c r="M692" s="150"/>
      <c r="N692" s="150"/>
      <c r="O692" s="150"/>
      <c r="P692" s="150"/>
      <c r="Q692" s="150"/>
      <c r="R692" s="150"/>
      <c r="S692" s="150"/>
      <c r="T692" s="150"/>
      <c r="U692" s="150"/>
      <c r="V692" s="150"/>
      <c r="W692" s="150"/>
      <c r="X692" s="150"/>
      <c r="Y692" s="150"/>
      <c r="Z692" s="150"/>
    </row>
    <row r="693" ht="17.25" customHeight="1">
      <c r="A693" s="150"/>
      <c r="B693" s="150"/>
      <c r="C693" s="150"/>
      <c r="D693" s="150"/>
      <c r="E693" s="150"/>
      <c r="F693" s="150"/>
      <c r="G693" s="150"/>
      <c r="H693" s="150"/>
      <c r="I693" s="150"/>
      <c r="J693" s="150"/>
      <c r="K693" s="150"/>
      <c r="L693" s="150"/>
      <c r="M693" s="150"/>
      <c r="N693" s="150"/>
      <c r="O693" s="150"/>
      <c r="P693" s="150"/>
      <c r="Q693" s="150"/>
      <c r="R693" s="150"/>
      <c r="S693" s="150"/>
      <c r="T693" s="150"/>
      <c r="U693" s="150"/>
      <c r="V693" s="150"/>
      <c r="W693" s="150"/>
      <c r="X693" s="150"/>
      <c r="Y693" s="150"/>
      <c r="Z693" s="150"/>
    </row>
    <row r="694" ht="17.25" customHeight="1">
      <c r="A694" s="150"/>
      <c r="B694" s="150"/>
      <c r="C694" s="150"/>
      <c r="D694" s="150"/>
      <c r="E694" s="150"/>
      <c r="F694" s="150"/>
      <c r="G694" s="150"/>
      <c r="H694" s="150"/>
      <c r="I694" s="150"/>
      <c r="J694" s="150"/>
      <c r="K694" s="150"/>
      <c r="L694" s="150"/>
      <c r="M694" s="150"/>
      <c r="N694" s="150"/>
      <c r="O694" s="150"/>
      <c r="P694" s="150"/>
      <c r="Q694" s="150"/>
      <c r="R694" s="150"/>
      <c r="S694" s="150"/>
      <c r="T694" s="150"/>
      <c r="U694" s="150"/>
      <c r="V694" s="150"/>
      <c r="W694" s="150"/>
      <c r="X694" s="150"/>
      <c r="Y694" s="150"/>
      <c r="Z694" s="150"/>
    </row>
    <row r="695" ht="17.25" customHeight="1">
      <c r="A695" s="150"/>
      <c r="B695" s="150"/>
      <c r="C695" s="150"/>
      <c r="D695" s="150"/>
      <c r="E695" s="150"/>
      <c r="F695" s="150"/>
      <c r="G695" s="150"/>
      <c r="H695" s="150"/>
      <c r="I695" s="150"/>
      <c r="J695" s="150"/>
      <c r="K695" s="150"/>
      <c r="L695" s="150"/>
      <c r="M695" s="150"/>
      <c r="N695" s="150"/>
      <c r="O695" s="150"/>
      <c r="P695" s="150"/>
      <c r="Q695" s="150"/>
      <c r="R695" s="150"/>
      <c r="S695" s="150"/>
      <c r="T695" s="150"/>
      <c r="U695" s="150"/>
      <c r="V695" s="150"/>
      <c r="W695" s="150"/>
      <c r="X695" s="150"/>
      <c r="Y695" s="150"/>
      <c r="Z695" s="150"/>
    </row>
    <row r="696" ht="17.25" customHeight="1">
      <c r="A696" s="150"/>
      <c r="B696" s="150"/>
      <c r="C696" s="150"/>
      <c r="D696" s="150"/>
      <c r="E696" s="150"/>
      <c r="F696" s="150"/>
      <c r="G696" s="150"/>
      <c r="H696" s="150"/>
      <c r="I696" s="150"/>
      <c r="J696" s="150"/>
      <c r="K696" s="150"/>
      <c r="L696" s="150"/>
      <c r="M696" s="150"/>
      <c r="N696" s="150"/>
      <c r="O696" s="150"/>
      <c r="P696" s="150"/>
      <c r="Q696" s="150"/>
      <c r="R696" s="150"/>
      <c r="S696" s="150"/>
      <c r="T696" s="150"/>
      <c r="U696" s="150"/>
      <c r="V696" s="150"/>
      <c r="W696" s="150"/>
      <c r="X696" s="150"/>
      <c r="Y696" s="150"/>
      <c r="Z696" s="150"/>
    </row>
    <row r="697" ht="17.25" customHeight="1">
      <c r="A697" s="150"/>
      <c r="B697" s="150"/>
      <c r="C697" s="150"/>
      <c r="D697" s="150"/>
      <c r="E697" s="150"/>
      <c r="F697" s="150"/>
      <c r="G697" s="150"/>
      <c r="H697" s="150"/>
      <c r="I697" s="150"/>
      <c r="J697" s="150"/>
      <c r="K697" s="150"/>
      <c r="L697" s="150"/>
      <c r="M697" s="150"/>
      <c r="N697" s="150"/>
      <c r="O697" s="150"/>
      <c r="P697" s="150"/>
      <c r="Q697" s="150"/>
      <c r="R697" s="150"/>
      <c r="S697" s="150"/>
      <c r="T697" s="150"/>
      <c r="U697" s="150"/>
      <c r="V697" s="150"/>
      <c r="W697" s="150"/>
      <c r="X697" s="150"/>
      <c r="Y697" s="150"/>
      <c r="Z697" s="150"/>
    </row>
    <row r="698" ht="17.25" customHeight="1">
      <c r="A698" s="150"/>
      <c r="B698" s="150"/>
      <c r="C698" s="150"/>
      <c r="D698" s="150"/>
      <c r="E698" s="150"/>
      <c r="F698" s="150"/>
      <c r="G698" s="150"/>
      <c r="H698" s="150"/>
      <c r="I698" s="150"/>
      <c r="J698" s="150"/>
      <c r="K698" s="150"/>
      <c r="L698" s="150"/>
      <c r="M698" s="150"/>
      <c r="N698" s="150"/>
      <c r="O698" s="150"/>
      <c r="P698" s="150"/>
      <c r="Q698" s="150"/>
      <c r="R698" s="150"/>
      <c r="S698" s="150"/>
      <c r="T698" s="150"/>
      <c r="U698" s="150"/>
      <c r="V698" s="150"/>
      <c r="W698" s="150"/>
      <c r="X698" s="150"/>
      <c r="Y698" s="150"/>
      <c r="Z698" s="150"/>
    </row>
    <row r="699" ht="17.25" customHeight="1">
      <c r="A699" s="150"/>
      <c r="B699" s="150"/>
      <c r="C699" s="150"/>
      <c r="D699" s="150"/>
      <c r="E699" s="150"/>
      <c r="F699" s="150"/>
      <c r="G699" s="150"/>
      <c r="H699" s="150"/>
      <c r="I699" s="150"/>
      <c r="J699" s="150"/>
      <c r="K699" s="150"/>
      <c r="L699" s="150"/>
      <c r="M699" s="150"/>
      <c r="N699" s="150"/>
      <c r="O699" s="150"/>
      <c r="P699" s="150"/>
      <c r="Q699" s="150"/>
      <c r="R699" s="150"/>
      <c r="S699" s="150"/>
      <c r="T699" s="150"/>
      <c r="U699" s="150"/>
      <c r="V699" s="150"/>
      <c r="W699" s="150"/>
      <c r="X699" s="150"/>
      <c r="Y699" s="150"/>
      <c r="Z699" s="150"/>
    </row>
    <row r="700" ht="17.25" customHeight="1">
      <c r="A700" s="150"/>
      <c r="B700" s="150"/>
      <c r="C700" s="150"/>
      <c r="D700" s="150"/>
      <c r="E700" s="150"/>
      <c r="F700" s="150"/>
      <c r="G700" s="150"/>
      <c r="H700" s="150"/>
      <c r="I700" s="150"/>
      <c r="J700" s="150"/>
      <c r="K700" s="150"/>
      <c r="L700" s="150"/>
      <c r="M700" s="150"/>
      <c r="N700" s="150"/>
      <c r="O700" s="150"/>
      <c r="P700" s="150"/>
      <c r="Q700" s="150"/>
      <c r="R700" s="150"/>
      <c r="S700" s="150"/>
      <c r="T700" s="150"/>
      <c r="U700" s="150"/>
      <c r="V700" s="150"/>
      <c r="W700" s="150"/>
      <c r="X700" s="150"/>
      <c r="Y700" s="150"/>
      <c r="Z700" s="150"/>
    </row>
    <row r="701" ht="17.25" customHeight="1">
      <c r="A701" s="150"/>
      <c r="B701" s="150"/>
      <c r="C701" s="150"/>
      <c r="D701" s="150"/>
      <c r="E701" s="150"/>
      <c r="F701" s="150"/>
      <c r="G701" s="150"/>
      <c r="H701" s="150"/>
      <c r="I701" s="150"/>
      <c r="J701" s="150"/>
      <c r="K701" s="150"/>
      <c r="L701" s="150"/>
      <c r="M701" s="150"/>
      <c r="N701" s="150"/>
      <c r="O701" s="150"/>
      <c r="P701" s="150"/>
      <c r="Q701" s="150"/>
      <c r="R701" s="150"/>
      <c r="S701" s="150"/>
      <c r="T701" s="150"/>
      <c r="U701" s="150"/>
      <c r="V701" s="150"/>
      <c r="W701" s="150"/>
      <c r="X701" s="150"/>
      <c r="Y701" s="150"/>
      <c r="Z701" s="150"/>
    </row>
    <row r="702" ht="17.25" customHeight="1">
      <c r="A702" s="150"/>
      <c r="B702" s="150"/>
      <c r="C702" s="150"/>
      <c r="D702" s="150"/>
      <c r="E702" s="150"/>
      <c r="F702" s="150"/>
      <c r="G702" s="150"/>
      <c r="H702" s="150"/>
      <c r="I702" s="150"/>
      <c r="J702" s="150"/>
      <c r="K702" s="150"/>
      <c r="L702" s="150"/>
      <c r="M702" s="150"/>
      <c r="N702" s="150"/>
      <c r="O702" s="150"/>
      <c r="P702" s="150"/>
      <c r="Q702" s="150"/>
      <c r="R702" s="150"/>
      <c r="S702" s="150"/>
      <c r="T702" s="150"/>
      <c r="U702" s="150"/>
      <c r="V702" s="150"/>
      <c r="W702" s="150"/>
      <c r="X702" s="150"/>
      <c r="Y702" s="150"/>
      <c r="Z702" s="150"/>
    </row>
    <row r="703" ht="17.25" customHeight="1">
      <c r="A703" s="150"/>
      <c r="B703" s="150"/>
      <c r="C703" s="150"/>
      <c r="D703" s="150"/>
      <c r="E703" s="150"/>
      <c r="F703" s="150"/>
      <c r="G703" s="150"/>
      <c r="H703" s="150"/>
      <c r="I703" s="150"/>
      <c r="J703" s="150"/>
      <c r="K703" s="150"/>
      <c r="L703" s="150"/>
      <c r="M703" s="150"/>
      <c r="N703" s="150"/>
      <c r="O703" s="150"/>
      <c r="P703" s="150"/>
      <c r="Q703" s="150"/>
      <c r="R703" s="150"/>
      <c r="S703" s="150"/>
      <c r="T703" s="150"/>
      <c r="U703" s="150"/>
      <c r="V703" s="150"/>
      <c r="W703" s="150"/>
      <c r="X703" s="150"/>
      <c r="Y703" s="150"/>
      <c r="Z703" s="150"/>
    </row>
    <row r="704" ht="17.25" customHeight="1">
      <c r="A704" s="150"/>
      <c r="B704" s="150"/>
      <c r="C704" s="150"/>
      <c r="D704" s="150"/>
      <c r="E704" s="150"/>
      <c r="F704" s="150"/>
      <c r="G704" s="150"/>
      <c r="H704" s="150"/>
      <c r="I704" s="150"/>
      <c r="J704" s="150"/>
      <c r="K704" s="150"/>
      <c r="L704" s="150"/>
      <c r="M704" s="150"/>
      <c r="N704" s="150"/>
      <c r="O704" s="150"/>
      <c r="P704" s="150"/>
      <c r="Q704" s="150"/>
      <c r="R704" s="150"/>
      <c r="S704" s="150"/>
      <c r="T704" s="150"/>
      <c r="U704" s="150"/>
      <c r="V704" s="150"/>
      <c r="W704" s="150"/>
      <c r="X704" s="150"/>
      <c r="Y704" s="150"/>
      <c r="Z704" s="150"/>
    </row>
    <row r="705" ht="17.25" customHeight="1">
      <c r="A705" s="150"/>
      <c r="B705" s="150"/>
      <c r="C705" s="150"/>
      <c r="D705" s="150"/>
      <c r="E705" s="150"/>
      <c r="F705" s="150"/>
      <c r="G705" s="150"/>
      <c r="H705" s="150"/>
      <c r="I705" s="150"/>
      <c r="J705" s="150"/>
      <c r="K705" s="150"/>
      <c r="L705" s="150"/>
      <c r="M705" s="150"/>
      <c r="N705" s="150"/>
      <c r="O705" s="150"/>
      <c r="P705" s="150"/>
      <c r="Q705" s="150"/>
      <c r="R705" s="150"/>
      <c r="S705" s="150"/>
      <c r="T705" s="150"/>
      <c r="U705" s="150"/>
      <c r="V705" s="150"/>
      <c r="W705" s="150"/>
      <c r="X705" s="150"/>
      <c r="Y705" s="150"/>
      <c r="Z705" s="150"/>
    </row>
    <row r="706" ht="17.25" customHeight="1">
      <c r="A706" s="150"/>
      <c r="B706" s="150"/>
      <c r="C706" s="150"/>
      <c r="D706" s="150"/>
      <c r="E706" s="150"/>
      <c r="F706" s="150"/>
      <c r="G706" s="150"/>
      <c r="H706" s="150"/>
      <c r="I706" s="150"/>
      <c r="J706" s="150"/>
      <c r="K706" s="150"/>
      <c r="L706" s="150"/>
      <c r="M706" s="150"/>
      <c r="N706" s="150"/>
      <c r="O706" s="150"/>
      <c r="P706" s="150"/>
      <c r="Q706" s="150"/>
      <c r="R706" s="150"/>
      <c r="S706" s="150"/>
      <c r="T706" s="150"/>
      <c r="U706" s="150"/>
      <c r="V706" s="150"/>
      <c r="W706" s="150"/>
      <c r="X706" s="150"/>
      <c r="Y706" s="150"/>
      <c r="Z706" s="150"/>
    </row>
    <row r="707" ht="17.25" customHeight="1">
      <c r="A707" s="150"/>
      <c r="B707" s="150"/>
      <c r="C707" s="150"/>
      <c r="D707" s="150"/>
      <c r="E707" s="150"/>
      <c r="F707" s="150"/>
      <c r="G707" s="150"/>
      <c r="H707" s="150"/>
      <c r="I707" s="150"/>
      <c r="J707" s="150"/>
      <c r="K707" s="150"/>
      <c r="L707" s="150"/>
      <c r="M707" s="150"/>
      <c r="N707" s="150"/>
      <c r="O707" s="150"/>
      <c r="P707" s="150"/>
      <c r="Q707" s="150"/>
      <c r="R707" s="150"/>
      <c r="S707" s="150"/>
      <c r="T707" s="150"/>
      <c r="U707" s="150"/>
      <c r="V707" s="150"/>
      <c r="W707" s="150"/>
      <c r="X707" s="150"/>
      <c r="Y707" s="150"/>
      <c r="Z707" s="150"/>
    </row>
    <row r="708" ht="17.25" customHeight="1">
      <c r="A708" s="150"/>
      <c r="B708" s="150"/>
      <c r="C708" s="150"/>
      <c r="D708" s="150"/>
      <c r="E708" s="150"/>
      <c r="F708" s="150"/>
      <c r="G708" s="150"/>
      <c r="H708" s="150"/>
      <c r="I708" s="150"/>
      <c r="J708" s="150"/>
      <c r="K708" s="150"/>
      <c r="L708" s="150"/>
      <c r="M708" s="150"/>
      <c r="N708" s="150"/>
      <c r="O708" s="150"/>
      <c r="P708" s="150"/>
      <c r="Q708" s="150"/>
      <c r="R708" s="150"/>
      <c r="S708" s="150"/>
      <c r="T708" s="150"/>
      <c r="U708" s="150"/>
      <c r="V708" s="150"/>
      <c r="W708" s="150"/>
      <c r="X708" s="150"/>
      <c r="Y708" s="150"/>
      <c r="Z708" s="150"/>
    </row>
    <row r="709" ht="17.25" customHeight="1">
      <c r="A709" s="150"/>
      <c r="B709" s="150"/>
      <c r="C709" s="150"/>
      <c r="D709" s="150"/>
      <c r="E709" s="150"/>
      <c r="F709" s="150"/>
      <c r="G709" s="150"/>
      <c r="H709" s="150"/>
      <c r="I709" s="150"/>
      <c r="J709" s="150"/>
      <c r="K709" s="150"/>
      <c r="L709" s="150"/>
      <c r="M709" s="150"/>
      <c r="N709" s="150"/>
      <c r="O709" s="150"/>
      <c r="P709" s="150"/>
      <c r="Q709" s="150"/>
      <c r="R709" s="150"/>
      <c r="S709" s="150"/>
      <c r="T709" s="150"/>
      <c r="U709" s="150"/>
      <c r="V709" s="150"/>
      <c r="W709" s="150"/>
      <c r="X709" s="150"/>
      <c r="Y709" s="150"/>
      <c r="Z709" s="150"/>
    </row>
    <row r="710" ht="17.25" customHeight="1">
      <c r="A710" s="150"/>
      <c r="B710" s="150"/>
      <c r="C710" s="150"/>
      <c r="D710" s="150"/>
      <c r="E710" s="150"/>
      <c r="F710" s="150"/>
      <c r="G710" s="150"/>
      <c r="H710" s="150"/>
      <c r="I710" s="150"/>
      <c r="J710" s="150"/>
      <c r="K710" s="150"/>
      <c r="L710" s="150"/>
      <c r="M710" s="150"/>
      <c r="N710" s="150"/>
      <c r="O710" s="150"/>
      <c r="P710" s="150"/>
      <c r="Q710" s="150"/>
      <c r="R710" s="150"/>
      <c r="S710" s="150"/>
      <c r="T710" s="150"/>
      <c r="U710" s="150"/>
      <c r="V710" s="150"/>
      <c r="W710" s="150"/>
      <c r="X710" s="150"/>
      <c r="Y710" s="150"/>
      <c r="Z710" s="150"/>
    </row>
    <row r="711" ht="17.25" customHeight="1">
      <c r="A711" s="150"/>
      <c r="B711" s="150"/>
      <c r="C711" s="150"/>
      <c r="D711" s="150"/>
      <c r="E711" s="150"/>
      <c r="F711" s="150"/>
      <c r="G711" s="150"/>
      <c r="H711" s="150"/>
      <c r="I711" s="150"/>
      <c r="J711" s="150"/>
      <c r="K711" s="150"/>
      <c r="L711" s="150"/>
      <c r="M711" s="150"/>
      <c r="N711" s="150"/>
      <c r="O711" s="150"/>
      <c r="P711" s="150"/>
      <c r="Q711" s="150"/>
      <c r="R711" s="150"/>
      <c r="S711" s="150"/>
      <c r="T711" s="150"/>
      <c r="U711" s="150"/>
      <c r="V711" s="150"/>
      <c r="W711" s="150"/>
      <c r="X711" s="150"/>
      <c r="Y711" s="150"/>
      <c r="Z711" s="150"/>
    </row>
    <row r="712" ht="17.25" customHeight="1">
      <c r="A712" s="150"/>
      <c r="B712" s="150"/>
      <c r="C712" s="150"/>
      <c r="D712" s="150"/>
      <c r="E712" s="150"/>
      <c r="F712" s="150"/>
      <c r="G712" s="150"/>
      <c r="H712" s="150"/>
      <c r="I712" s="150"/>
      <c r="J712" s="150"/>
      <c r="K712" s="150"/>
      <c r="L712" s="150"/>
      <c r="M712" s="150"/>
      <c r="N712" s="150"/>
      <c r="O712" s="150"/>
      <c r="P712" s="150"/>
      <c r="Q712" s="150"/>
      <c r="R712" s="150"/>
      <c r="S712" s="150"/>
      <c r="T712" s="150"/>
      <c r="U712" s="150"/>
      <c r="V712" s="150"/>
      <c r="W712" s="150"/>
      <c r="X712" s="150"/>
      <c r="Y712" s="150"/>
      <c r="Z712" s="150"/>
    </row>
    <row r="713" ht="17.25" customHeight="1">
      <c r="A713" s="150"/>
      <c r="B713" s="150"/>
      <c r="C713" s="150"/>
      <c r="D713" s="150"/>
      <c r="E713" s="150"/>
      <c r="F713" s="150"/>
      <c r="G713" s="150"/>
      <c r="H713" s="150"/>
      <c r="I713" s="150"/>
      <c r="J713" s="150"/>
      <c r="K713" s="150"/>
      <c r="L713" s="150"/>
      <c r="M713" s="150"/>
      <c r="N713" s="150"/>
      <c r="O713" s="150"/>
      <c r="P713" s="150"/>
      <c r="Q713" s="150"/>
      <c r="R713" s="150"/>
      <c r="S713" s="150"/>
      <c r="T713" s="150"/>
      <c r="U713" s="150"/>
      <c r="V713" s="150"/>
      <c r="W713" s="150"/>
      <c r="X713" s="150"/>
      <c r="Y713" s="150"/>
      <c r="Z713" s="150"/>
    </row>
    <row r="714" ht="17.25" customHeight="1">
      <c r="A714" s="150"/>
      <c r="B714" s="150"/>
      <c r="C714" s="150"/>
      <c r="D714" s="150"/>
      <c r="E714" s="150"/>
      <c r="F714" s="150"/>
      <c r="G714" s="150"/>
      <c r="H714" s="150"/>
      <c r="I714" s="150"/>
      <c r="J714" s="150"/>
      <c r="K714" s="150"/>
      <c r="L714" s="150"/>
      <c r="M714" s="150"/>
      <c r="N714" s="150"/>
      <c r="O714" s="150"/>
      <c r="P714" s="150"/>
      <c r="Q714" s="150"/>
      <c r="R714" s="150"/>
      <c r="S714" s="150"/>
      <c r="T714" s="150"/>
      <c r="U714" s="150"/>
      <c r="V714" s="150"/>
      <c r="W714" s="150"/>
      <c r="X714" s="150"/>
      <c r="Y714" s="150"/>
      <c r="Z714" s="150"/>
    </row>
    <row r="715" ht="17.25" customHeight="1">
      <c r="A715" s="150"/>
      <c r="B715" s="150"/>
      <c r="C715" s="150"/>
      <c r="D715" s="150"/>
      <c r="E715" s="150"/>
      <c r="F715" s="150"/>
      <c r="G715" s="150"/>
      <c r="H715" s="150"/>
      <c r="I715" s="150"/>
      <c r="J715" s="150"/>
      <c r="K715" s="150"/>
      <c r="L715" s="150"/>
      <c r="M715" s="150"/>
      <c r="N715" s="150"/>
      <c r="O715" s="150"/>
      <c r="P715" s="150"/>
      <c r="Q715" s="150"/>
      <c r="R715" s="150"/>
      <c r="S715" s="150"/>
      <c r="T715" s="150"/>
      <c r="U715" s="150"/>
      <c r="V715" s="150"/>
      <c r="W715" s="150"/>
      <c r="X715" s="150"/>
      <c r="Y715" s="150"/>
      <c r="Z715" s="150"/>
    </row>
    <row r="716" ht="17.25" customHeight="1">
      <c r="A716" s="150"/>
      <c r="B716" s="150"/>
      <c r="C716" s="150"/>
      <c r="D716" s="150"/>
      <c r="E716" s="150"/>
      <c r="F716" s="150"/>
      <c r="G716" s="150"/>
      <c r="H716" s="150"/>
      <c r="I716" s="150"/>
      <c r="J716" s="150"/>
      <c r="K716" s="150"/>
      <c r="L716" s="150"/>
      <c r="M716" s="150"/>
      <c r="N716" s="150"/>
      <c r="O716" s="150"/>
      <c r="P716" s="150"/>
      <c r="Q716" s="150"/>
      <c r="R716" s="150"/>
      <c r="S716" s="150"/>
      <c r="T716" s="150"/>
      <c r="U716" s="150"/>
      <c r="V716" s="150"/>
      <c r="W716" s="150"/>
      <c r="X716" s="150"/>
      <c r="Y716" s="150"/>
      <c r="Z716" s="150"/>
    </row>
    <row r="717" ht="17.25" customHeight="1">
      <c r="A717" s="150"/>
      <c r="B717" s="150"/>
      <c r="C717" s="150"/>
      <c r="D717" s="150"/>
      <c r="E717" s="150"/>
      <c r="F717" s="150"/>
      <c r="G717" s="150"/>
      <c r="H717" s="150"/>
      <c r="I717" s="150"/>
      <c r="J717" s="150"/>
      <c r="K717" s="150"/>
      <c r="L717" s="150"/>
      <c r="M717" s="150"/>
      <c r="N717" s="150"/>
      <c r="O717" s="150"/>
      <c r="P717" s="150"/>
      <c r="Q717" s="150"/>
      <c r="R717" s="150"/>
      <c r="S717" s="150"/>
      <c r="T717" s="150"/>
      <c r="U717" s="150"/>
      <c r="V717" s="150"/>
      <c r="W717" s="150"/>
      <c r="X717" s="150"/>
      <c r="Y717" s="150"/>
      <c r="Z717" s="150"/>
    </row>
    <row r="718" ht="17.25" customHeight="1">
      <c r="A718" s="150"/>
      <c r="B718" s="150"/>
      <c r="C718" s="150"/>
      <c r="D718" s="150"/>
      <c r="E718" s="150"/>
      <c r="F718" s="150"/>
      <c r="G718" s="150"/>
      <c r="H718" s="150"/>
      <c r="I718" s="150"/>
      <c r="J718" s="150"/>
      <c r="K718" s="150"/>
      <c r="L718" s="150"/>
      <c r="M718" s="150"/>
      <c r="N718" s="150"/>
      <c r="O718" s="150"/>
      <c r="P718" s="150"/>
      <c r="Q718" s="150"/>
      <c r="R718" s="150"/>
      <c r="S718" s="150"/>
      <c r="T718" s="150"/>
      <c r="U718" s="150"/>
      <c r="V718" s="150"/>
      <c r="W718" s="150"/>
      <c r="X718" s="150"/>
      <c r="Y718" s="150"/>
      <c r="Z718" s="150"/>
    </row>
    <row r="719" ht="17.25" customHeight="1">
      <c r="A719" s="150"/>
      <c r="B719" s="150"/>
      <c r="C719" s="150"/>
      <c r="D719" s="150"/>
      <c r="E719" s="150"/>
      <c r="F719" s="150"/>
      <c r="G719" s="150"/>
      <c r="H719" s="150"/>
      <c r="I719" s="150"/>
      <c r="J719" s="150"/>
      <c r="K719" s="150"/>
      <c r="L719" s="150"/>
      <c r="M719" s="150"/>
      <c r="N719" s="150"/>
      <c r="O719" s="150"/>
      <c r="P719" s="150"/>
      <c r="Q719" s="150"/>
      <c r="R719" s="150"/>
      <c r="S719" s="150"/>
      <c r="T719" s="150"/>
      <c r="U719" s="150"/>
      <c r="V719" s="150"/>
      <c r="W719" s="150"/>
      <c r="X719" s="150"/>
      <c r="Y719" s="150"/>
      <c r="Z719" s="150"/>
    </row>
    <row r="720" ht="17.25" customHeight="1">
      <c r="A720" s="150"/>
      <c r="B720" s="150"/>
      <c r="C720" s="150"/>
      <c r="D720" s="150"/>
      <c r="E720" s="150"/>
      <c r="F720" s="150"/>
      <c r="G720" s="150"/>
      <c r="H720" s="150"/>
      <c r="I720" s="150"/>
      <c r="J720" s="150"/>
      <c r="K720" s="150"/>
      <c r="L720" s="150"/>
      <c r="M720" s="150"/>
      <c r="N720" s="150"/>
      <c r="O720" s="150"/>
      <c r="P720" s="150"/>
      <c r="Q720" s="150"/>
      <c r="R720" s="150"/>
      <c r="S720" s="150"/>
      <c r="T720" s="150"/>
      <c r="U720" s="150"/>
      <c r="V720" s="150"/>
      <c r="W720" s="150"/>
      <c r="X720" s="150"/>
      <c r="Y720" s="150"/>
      <c r="Z720" s="150"/>
    </row>
    <row r="721" ht="17.25" customHeight="1">
      <c r="A721" s="150"/>
      <c r="B721" s="150"/>
      <c r="C721" s="150"/>
      <c r="D721" s="150"/>
      <c r="E721" s="150"/>
      <c r="F721" s="150"/>
      <c r="G721" s="150"/>
      <c r="H721" s="150"/>
      <c r="I721" s="150"/>
      <c r="J721" s="150"/>
      <c r="K721" s="150"/>
      <c r="L721" s="150"/>
      <c r="M721" s="150"/>
      <c r="N721" s="150"/>
      <c r="O721" s="150"/>
      <c r="P721" s="150"/>
      <c r="Q721" s="150"/>
      <c r="R721" s="150"/>
      <c r="S721" s="150"/>
      <c r="T721" s="150"/>
      <c r="U721" s="150"/>
      <c r="V721" s="150"/>
      <c r="W721" s="150"/>
      <c r="X721" s="150"/>
      <c r="Y721" s="150"/>
      <c r="Z721" s="150"/>
    </row>
    <row r="722" ht="17.25" customHeight="1">
      <c r="A722" s="150"/>
      <c r="B722" s="150"/>
      <c r="C722" s="150"/>
      <c r="D722" s="150"/>
      <c r="E722" s="150"/>
      <c r="F722" s="150"/>
      <c r="G722" s="150"/>
      <c r="H722" s="150"/>
      <c r="I722" s="150"/>
      <c r="J722" s="150"/>
      <c r="K722" s="150"/>
      <c r="L722" s="150"/>
      <c r="M722" s="150"/>
      <c r="N722" s="150"/>
      <c r="O722" s="150"/>
      <c r="P722" s="150"/>
      <c r="Q722" s="150"/>
      <c r="R722" s="150"/>
      <c r="S722" s="150"/>
      <c r="T722" s="150"/>
      <c r="U722" s="150"/>
      <c r="V722" s="150"/>
      <c r="W722" s="150"/>
      <c r="X722" s="150"/>
      <c r="Y722" s="150"/>
      <c r="Z722" s="150"/>
    </row>
    <row r="723" ht="17.25" customHeight="1">
      <c r="A723" s="150"/>
      <c r="B723" s="150"/>
      <c r="C723" s="150"/>
      <c r="D723" s="150"/>
      <c r="E723" s="150"/>
      <c r="F723" s="150"/>
      <c r="G723" s="150"/>
      <c r="H723" s="150"/>
      <c r="I723" s="150"/>
      <c r="J723" s="150"/>
      <c r="K723" s="150"/>
      <c r="L723" s="150"/>
      <c r="M723" s="150"/>
      <c r="N723" s="150"/>
      <c r="O723" s="150"/>
      <c r="P723" s="150"/>
      <c r="Q723" s="150"/>
      <c r="R723" s="150"/>
      <c r="S723" s="150"/>
      <c r="T723" s="150"/>
      <c r="U723" s="150"/>
      <c r="V723" s="150"/>
      <c r="W723" s="150"/>
      <c r="X723" s="150"/>
      <c r="Y723" s="150"/>
      <c r="Z723" s="150"/>
    </row>
    <row r="724" ht="17.25" customHeight="1">
      <c r="A724" s="150"/>
      <c r="B724" s="150"/>
      <c r="C724" s="150"/>
      <c r="D724" s="150"/>
      <c r="E724" s="150"/>
      <c r="F724" s="150"/>
      <c r="G724" s="150"/>
      <c r="H724" s="150"/>
      <c r="I724" s="150"/>
      <c r="J724" s="150"/>
      <c r="K724" s="150"/>
      <c r="L724" s="150"/>
      <c r="M724" s="150"/>
      <c r="N724" s="150"/>
      <c r="O724" s="150"/>
      <c r="P724" s="150"/>
      <c r="Q724" s="150"/>
      <c r="R724" s="150"/>
      <c r="S724" s="150"/>
      <c r="T724" s="150"/>
      <c r="U724" s="150"/>
      <c r="V724" s="150"/>
      <c r="W724" s="150"/>
      <c r="X724" s="150"/>
      <c r="Y724" s="150"/>
      <c r="Z724" s="150"/>
    </row>
    <row r="725" ht="17.25" customHeight="1">
      <c r="A725" s="150"/>
      <c r="B725" s="150"/>
      <c r="C725" s="150"/>
      <c r="D725" s="150"/>
      <c r="E725" s="150"/>
      <c r="F725" s="150"/>
      <c r="G725" s="150"/>
      <c r="H725" s="150"/>
      <c r="I725" s="150"/>
      <c r="J725" s="150"/>
      <c r="K725" s="150"/>
      <c r="L725" s="150"/>
      <c r="M725" s="150"/>
      <c r="N725" s="150"/>
      <c r="O725" s="150"/>
      <c r="P725" s="150"/>
      <c r="Q725" s="150"/>
      <c r="R725" s="150"/>
      <c r="S725" s="150"/>
      <c r="T725" s="150"/>
      <c r="U725" s="150"/>
      <c r="V725" s="150"/>
      <c r="W725" s="150"/>
      <c r="X725" s="150"/>
      <c r="Y725" s="150"/>
      <c r="Z725" s="150"/>
    </row>
    <row r="726" ht="17.25" customHeight="1">
      <c r="A726" s="150"/>
      <c r="B726" s="150"/>
      <c r="C726" s="150"/>
      <c r="D726" s="150"/>
      <c r="E726" s="150"/>
      <c r="F726" s="150"/>
      <c r="G726" s="150"/>
      <c r="H726" s="150"/>
      <c r="I726" s="150"/>
      <c r="J726" s="150"/>
      <c r="K726" s="150"/>
      <c r="L726" s="150"/>
      <c r="M726" s="150"/>
      <c r="N726" s="150"/>
      <c r="O726" s="150"/>
      <c r="P726" s="150"/>
      <c r="Q726" s="150"/>
      <c r="R726" s="150"/>
      <c r="S726" s="150"/>
      <c r="T726" s="150"/>
      <c r="U726" s="150"/>
      <c r="V726" s="150"/>
      <c r="W726" s="150"/>
      <c r="X726" s="150"/>
      <c r="Y726" s="150"/>
      <c r="Z726" s="150"/>
    </row>
    <row r="727" ht="17.25" customHeight="1">
      <c r="A727" s="150"/>
      <c r="B727" s="150"/>
      <c r="C727" s="150"/>
      <c r="D727" s="150"/>
      <c r="E727" s="150"/>
      <c r="F727" s="150"/>
      <c r="G727" s="150"/>
      <c r="H727" s="150"/>
      <c r="I727" s="150"/>
      <c r="J727" s="150"/>
      <c r="K727" s="150"/>
      <c r="L727" s="150"/>
      <c r="M727" s="150"/>
      <c r="N727" s="150"/>
      <c r="O727" s="150"/>
      <c r="P727" s="150"/>
      <c r="Q727" s="150"/>
      <c r="R727" s="150"/>
      <c r="S727" s="150"/>
      <c r="T727" s="150"/>
      <c r="U727" s="150"/>
      <c r="V727" s="150"/>
      <c r="W727" s="150"/>
      <c r="X727" s="150"/>
      <c r="Y727" s="150"/>
      <c r="Z727" s="150"/>
    </row>
    <row r="728" ht="17.25" customHeight="1">
      <c r="A728" s="150"/>
      <c r="B728" s="150"/>
      <c r="C728" s="150"/>
      <c r="D728" s="150"/>
      <c r="E728" s="150"/>
      <c r="F728" s="150"/>
      <c r="G728" s="150"/>
      <c r="H728" s="150"/>
      <c r="I728" s="150"/>
      <c r="J728" s="150"/>
      <c r="K728" s="150"/>
      <c r="L728" s="150"/>
      <c r="M728" s="150"/>
      <c r="N728" s="150"/>
      <c r="O728" s="150"/>
      <c r="P728" s="150"/>
      <c r="Q728" s="150"/>
      <c r="R728" s="150"/>
      <c r="S728" s="150"/>
      <c r="T728" s="150"/>
      <c r="U728" s="150"/>
      <c r="V728" s="150"/>
      <c r="W728" s="150"/>
      <c r="X728" s="150"/>
      <c r="Y728" s="150"/>
      <c r="Z728" s="150"/>
    </row>
    <row r="729" ht="17.25" customHeight="1">
      <c r="A729" s="150"/>
      <c r="B729" s="150"/>
      <c r="C729" s="150"/>
      <c r="D729" s="150"/>
      <c r="E729" s="150"/>
      <c r="F729" s="150"/>
      <c r="G729" s="150"/>
      <c r="H729" s="150"/>
      <c r="I729" s="150"/>
      <c r="J729" s="150"/>
      <c r="K729" s="150"/>
      <c r="L729" s="150"/>
      <c r="M729" s="150"/>
      <c r="N729" s="150"/>
      <c r="O729" s="150"/>
      <c r="P729" s="150"/>
      <c r="Q729" s="150"/>
      <c r="R729" s="150"/>
      <c r="S729" s="150"/>
      <c r="T729" s="150"/>
      <c r="U729" s="150"/>
      <c r="V729" s="150"/>
      <c r="W729" s="150"/>
      <c r="X729" s="150"/>
      <c r="Y729" s="150"/>
      <c r="Z729" s="150"/>
    </row>
    <row r="730" ht="17.25" customHeight="1">
      <c r="A730" s="150"/>
      <c r="B730" s="150"/>
      <c r="C730" s="150"/>
      <c r="D730" s="150"/>
      <c r="E730" s="150"/>
      <c r="F730" s="150"/>
      <c r="G730" s="150"/>
      <c r="H730" s="150"/>
      <c r="I730" s="150"/>
      <c r="J730" s="150"/>
      <c r="K730" s="150"/>
      <c r="L730" s="150"/>
      <c r="M730" s="150"/>
      <c r="N730" s="150"/>
      <c r="O730" s="150"/>
      <c r="P730" s="150"/>
      <c r="Q730" s="150"/>
      <c r="R730" s="150"/>
      <c r="S730" s="150"/>
      <c r="T730" s="150"/>
      <c r="U730" s="150"/>
      <c r="V730" s="150"/>
      <c r="W730" s="150"/>
      <c r="X730" s="150"/>
      <c r="Y730" s="150"/>
      <c r="Z730" s="150"/>
    </row>
    <row r="731" ht="17.25" customHeight="1">
      <c r="A731" s="150"/>
      <c r="B731" s="150"/>
      <c r="C731" s="150"/>
      <c r="D731" s="150"/>
      <c r="E731" s="150"/>
      <c r="F731" s="150"/>
      <c r="G731" s="150"/>
      <c r="H731" s="150"/>
      <c r="I731" s="150"/>
      <c r="J731" s="150"/>
      <c r="K731" s="150"/>
      <c r="L731" s="150"/>
      <c r="M731" s="150"/>
      <c r="N731" s="150"/>
      <c r="O731" s="150"/>
      <c r="P731" s="150"/>
      <c r="Q731" s="150"/>
      <c r="R731" s="150"/>
      <c r="S731" s="150"/>
      <c r="T731" s="150"/>
      <c r="U731" s="150"/>
      <c r="V731" s="150"/>
      <c r="W731" s="150"/>
      <c r="X731" s="150"/>
      <c r="Y731" s="150"/>
      <c r="Z731" s="150"/>
    </row>
    <row r="732" ht="17.25" customHeight="1">
      <c r="A732" s="150"/>
      <c r="B732" s="150"/>
      <c r="C732" s="150"/>
      <c r="D732" s="150"/>
      <c r="E732" s="150"/>
      <c r="F732" s="150"/>
      <c r="G732" s="150"/>
      <c r="H732" s="150"/>
      <c r="I732" s="150"/>
      <c r="J732" s="150"/>
      <c r="K732" s="150"/>
      <c r="L732" s="150"/>
      <c r="M732" s="150"/>
      <c r="N732" s="150"/>
      <c r="O732" s="150"/>
      <c r="P732" s="150"/>
      <c r="Q732" s="150"/>
      <c r="R732" s="150"/>
      <c r="S732" s="150"/>
      <c r="T732" s="150"/>
      <c r="U732" s="150"/>
      <c r="V732" s="150"/>
      <c r="W732" s="150"/>
      <c r="X732" s="150"/>
      <c r="Y732" s="150"/>
      <c r="Z732" s="150"/>
    </row>
    <row r="733" ht="17.25" customHeight="1">
      <c r="A733" s="150"/>
      <c r="B733" s="150"/>
      <c r="C733" s="150"/>
      <c r="D733" s="150"/>
      <c r="E733" s="150"/>
      <c r="F733" s="150"/>
      <c r="G733" s="150"/>
      <c r="H733" s="150"/>
      <c r="I733" s="150"/>
      <c r="J733" s="150"/>
      <c r="K733" s="150"/>
      <c r="L733" s="150"/>
      <c r="M733" s="150"/>
      <c r="N733" s="150"/>
      <c r="O733" s="150"/>
      <c r="P733" s="150"/>
      <c r="Q733" s="150"/>
      <c r="R733" s="150"/>
      <c r="S733" s="150"/>
      <c r="T733" s="150"/>
      <c r="U733" s="150"/>
      <c r="V733" s="150"/>
      <c r="W733" s="150"/>
      <c r="X733" s="150"/>
      <c r="Y733" s="150"/>
      <c r="Z733" s="150"/>
    </row>
    <row r="734" ht="17.25" customHeight="1">
      <c r="A734" s="150"/>
      <c r="B734" s="150"/>
      <c r="C734" s="150"/>
      <c r="D734" s="150"/>
      <c r="E734" s="150"/>
      <c r="F734" s="150"/>
      <c r="G734" s="150"/>
      <c r="H734" s="150"/>
      <c r="I734" s="150"/>
      <c r="J734" s="150"/>
      <c r="K734" s="150"/>
      <c r="L734" s="150"/>
      <c r="M734" s="150"/>
      <c r="N734" s="150"/>
      <c r="O734" s="150"/>
      <c r="P734" s="150"/>
      <c r="Q734" s="150"/>
      <c r="R734" s="150"/>
      <c r="S734" s="150"/>
      <c r="T734" s="150"/>
      <c r="U734" s="150"/>
      <c r="V734" s="150"/>
      <c r="W734" s="150"/>
      <c r="X734" s="150"/>
      <c r="Y734" s="150"/>
      <c r="Z734" s="150"/>
    </row>
    <row r="735" ht="17.25" customHeight="1">
      <c r="A735" s="150"/>
      <c r="B735" s="150"/>
      <c r="C735" s="150"/>
      <c r="D735" s="150"/>
      <c r="E735" s="150"/>
      <c r="F735" s="150"/>
      <c r="G735" s="150"/>
      <c r="H735" s="150"/>
      <c r="I735" s="150"/>
      <c r="J735" s="150"/>
      <c r="K735" s="150"/>
      <c r="L735" s="150"/>
      <c r="M735" s="150"/>
      <c r="N735" s="150"/>
      <c r="O735" s="150"/>
      <c r="P735" s="150"/>
      <c r="Q735" s="150"/>
      <c r="R735" s="150"/>
      <c r="S735" s="150"/>
      <c r="T735" s="150"/>
      <c r="U735" s="150"/>
      <c r="V735" s="150"/>
      <c r="W735" s="150"/>
      <c r="X735" s="150"/>
      <c r="Y735" s="150"/>
      <c r="Z735" s="150"/>
    </row>
    <row r="736" ht="17.25" customHeight="1">
      <c r="A736" s="150"/>
      <c r="B736" s="150"/>
      <c r="C736" s="150"/>
      <c r="D736" s="150"/>
      <c r="E736" s="150"/>
      <c r="F736" s="150"/>
      <c r="G736" s="150"/>
      <c r="H736" s="150"/>
      <c r="I736" s="150"/>
      <c r="J736" s="150"/>
      <c r="K736" s="150"/>
      <c r="L736" s="150"/>
      <c r="M736" s="150"/>
      <c r="N736" s="150"/>
      <c r="O736" s="150"/>
      <c r="P736" s="150"/>
      <c r="Q736" s="150"/>
      <c r="R736" s="150"/>
      <c r="S736" s="150"/>
      <c r="T736" s="150"/>
      <c r="U736" s="150"/>
      <c r="V736" s="150"/>
      <c r="W736" s="150"/>
      <c r="X736" s="150"/>
      <c r="Y736" s="150"/>
      <c r="Z736" s="150"/>
    </row>
    <row r="737" ht="17.25" customHeight="1">
      <c r="A737" s="150"/>
      <c r="B737" s="150"/>
      <c r="C737" s="150"/>
      <c r="D737" s="150"/>
      <c r="E737" s="150"/>
      <c r="F737" s="150"/>
      <c r="G737" s="150"/>
      <c r="H737" s="150"/>
      <c r="I737" s="150"/>
      <c r="J737" s="150"/>
      <c r="K737" s="150"/>
      <c r="L737" s="150"/>
      <c r="M737" s="150"/>
      <c r="N737" s="150"/>
      <c r="O737" s="150"/>
      <c r="P737" s="150"/>
      <c r="Q737" s="150"/>
      <c r="R737" s="150"/>
      <c r="S737" s="150"/>
      <c r="T737" s="150"/>
      <c r="U737" s="150"/>
      <c r="V737" s="150"/>
      <c r="W737" s="150"/>
      <c r="X737" s="150"/>
      <c r="Y737" s="150"/>
      <c r="Z737" s="150"/>
    </row>
    <row r="738" ht="17.25" customHeight="1">
      <c r="A738" s="150"/>
      <c r="B738" s="150"/>
      <c r="C738" s="150"/>
      <c r="D738" s="150"/>
      <c r="E738" s="150"/>
      <c r="F738" s="150"/>
      <c r="G738" s="150"/>
      <c r="H738" s="150"/>
      <c r="I738" s="150"/>
      <c r="J738" s="150"/>
      <c r="K738" s="150"/>
      <c r="L738" s="150"/>
      <c r="M738" s="150"/>
      <c r="N738" s="150"/>
      <c r="O738" s="150"/>
      <c r="P738" s="150"/>
      <c r="Q738" s="150"/>
      <c r="R738" s="150"/>
      <c r="S738" s="150"/>
      <c r="T738" s="150"/>
      <c r="U738" s="150"/>
      <c r="V738" s="150"/>
      <c r="W738" s="150"/>
      <c r="X738" s="150"/>
      <c r="Y738" s="150"/>
      <c r="Z738" s="150"/>
    </row>
    <row r="739" ht="17.25" customHeight="1">
      <c r="A739" s="150"/>
      <c r="B739" s="150"/>
      <c r="C739" s="150"/>
      <c r="D739" s="150"/>
      <c r="E739" s="150"/>
      <c r="F739" s="150"/>
      <c r="G739" s="150"/>
      <c r="H739" s="150"/>
      <c r="I739" s="150"/>
      <c r="J739" s="150"/>
      <c r="K739" s="150"/>
      <c r="L739" s="150"/>
      <c r="M739" s="150"/>
      <c r="N739" s="150"/>
      <c r="O739" s="150"/>
      <c r="P739" s="150"/>
      <c r="Q739" s="150"/>
      <c r="R739" s="150"/>
      <c r="S739" s="150"/>
      <c r="T739" s="150"/>
      <c r="U739" s="150"/>
      <c r="V739" s="150"/>
      <c r="W739" s="150"/>
      <c r="X739" s="150"/>
      <c r="Y739" s="150"/>
      <c r="Z739" s="150"/>
    </row>
    <row r="740" ht="17.25" customHeight="1">
      <c r="A740" s="150"/>
      <c r="B740" s="150"/>
      <c r="C740" s="150"/>
      <c r="D740" s="150"/>
      <c r="E740" s="150"/>
      <c r="F740" s="150"/>
      <c r="G740" s="150"/>
      <c r="H740" s="150"/>
      <c r="I740" s="150"/>
      <c r="J740" s="150"/>
      <c r="K740" s="150"/>
      <c r="L740" s="150"/>
      <c r="M740" s="150"/>
      <c r="N740" s="150"/>
      <c r="O740" s="150"/>
      <c r="P740" s="150"/>
      <c r="Q740" s="150"/>
      <c r="R740" s="150"/>
      <c r="S740" s="150"/>
      <c r="T740" s="150"/>
      <c r="U740" s="150"/>
      <c r="V740" s="150"/>
      <c r="W740" s="150"/>
      <c r="X740" s="150"/>
      <c r="Y740" s="150"/>
      <c r="Z740" s="150"/>
    </row>
    <row r="741" ht="17.25" customHeight="1">
      <c r="A741" s="150"/>
      <c r="B741" s="150"/>
      <c r="C741" s="150"/>
      <c r="D741" s="150"/>
      <c r="E741" s="150"/>
      <c r="F741" s="150"/>
      <c r="G741" s="150"/>
      <c r="H741" s="150"/>
      <c r="I741" s="150"/>
      <c r="J741" s="150"/>
      <c r="K741" s="150"/>
      <c r="L741" s="150"/>
      <c r="M741" s="150"/>
      <c r="N741" s="150"/>
      <c r="O741" s="150"/>
      <c r="P741" s="150"/>
      <c r="Q741" s="150"/>
      <c r="R741" s="150"/>
      <c r="S741" s="150"/>
      <c r="T741" s="150"/>
      <c r="U741" s="150"/>
      <c r="V741" s="150"/>
      <c r="W741" s="150"/>
      <c r="X741" s="150"/>
      <c r="Y741" s="150"/>
      <c r="Z741" s="150"/>
    </row>
    <row r="742" ht="17.25" customHeight="1">
      <c r="A742" s="150"/>
      <c r="B742" s="150"/>
      <c r="C742" s="150"/>
      <c r="D742" s="150"/>
      <c r="E742" s="150"/>
      <c r="F742" s="150"/>
      <c r="G742" s="150"/>
      <c r="H742" s="150"/>
      <c r="I742" s="150"/>
      <c r="J742" s="150"/>
      <c r="K742" s="150"/>
      <c r="L742" s="150"/>
      <c r="M742" s="150"/>
      <c r="N742" s="150"/>
      <c r="O742" s="150"/>
      <c r="P742" s="150"/>
      <c r="Q742" s="150"/>
      <c r="R742" s="150"/>
      <c r="S742" s="150"/>
      <c r="T742" s="150"/>
      <c r="U742" s="150"/>
      <c r="V742" s="150"/>
      <c r="W742" s="150"/>
      <c r="X742" s="150"/>
      <c r="Y742" s="150"/>
      <c r="Z742" s="150"/>
    </row>
    <row r="743" ht="17.25" customHeight="1">
      <c r="A743" s="150"/>
      <c r="B743" s="150"/>
      <c r="C743" s="150"/>
      <c r="D743" s="150"/>
      <c r="E743" s="150"/>
      <c r="F743" s="150"/>
      <c r="G743" s="150"/>
      <c r="H743" s="150"/>
      <c r="I743" s="150"/>
      <c r="J743" s="150"/>
      <c r="K743" s="150"/>
      <c r="L743" s="150"/>
      <c r="M743" s="150"/>
      <c r="N743" s="150"/>
      <c r="O743" s="150"/>
      <c r="P743" s="150"/>
      <c r="Q743" s="150"/>
      <c r="R743" s="150"/>
      <c r="S743" s="150"/>
      <c r="T743" s="150"/>
      <c r="U743" s="150"/>
      <c r="V743" s="150"/>
      <c r="W743" s="150"/>
      <c r="X743" s="150"/>
      <c r="Y743" s="150"/>
      <c r="Z743" s="150"/>
    </row>
    <row r="744" ht="17.25" customHeight="1">
      <c r="A744" s="150"/>
      <c r="B744" s="150"/>
      <c r="C744" s="150"/>
      <c r="D744" s="150"/>
      <c r="E744" s="150"/>
      <c r="F744" s="150"/>
      <c r="G744" s="150"/>
      <c r="H744" s="150"/>
      <c r="I744" s="150"/>
      <c r="J744" s="150"/>
      <c r="K744" s="150"/>
      <c r="L744" s="150"/>
      <c r="M744" s="150"/>
      <c r="N744" s="150"/>
      <c r="O744" s="150"/>
      <c r="P744" s="150"/>
      <c r="Q744" s="150"/>
      <c r="R744" s="150"/>
      <c r="S744" s="150"/>
      <c r="T744" s="150"/>
      <c r="U744" s="150"/>
      <c r="V744" s="150"/>
      <c r="W744" s="150"/>
      <c r="X744" s="150"/>
      <c r="Y744" s="150"/>
      <c r="Z744" s="150"/>
    </row>
    <row r="745" ht="17.25" customHeight="1">
      <c r="A745" s="150"/>
      <c r="B745" s="150"/>
      <c r="C745" s="150"/>
      <c r="D745" s="150"/>
      <c r="E745" s="150"/>
      <c r="F745" s="150"/>
      <c r="G745" s="150"/>
      <c r="H745" s="150"/>
      <c r="I745" s="150"/>
      <c r="J745" s="150"/>
      <c r="K745" s="150"/>
      <c r="L745" s="150"/>
      <c r="M745" s="150"/>
      <c r="N745" s="150"/>
      <c r="O745" s="150"/>
      <c r="P745" s="150"/>
      <c r="Q745" s="150"/>
      <c r="R745" s="150"/>
      <c r="S745" s="150"/>
      <c r="T745" s="150"/>
      <c r="U745" s="150"/>
      <c r="V745" s="150"/>
      <c r="W745" s="150"/>
      <c r="X745" s="150"/>
      <c r="Y745" s="150"/>
      <c r="Z745" s="150"/>
    </row>
    <row r="746" ht="17.25" customHeight="1">
      <c r="A746" s="150"/>
      <c r="B746" s="150"/>
      <c r="C746" s="150"/>
      <c r="D746" s="150"/>
      <c r="E746" s="150"/>
      <c r="F746" s="150"/>
      <c r="G746" s="150"/>
      <c r="H746" s="150"/>
      <c r="I746" s="150"/>
      <c r="J746" s="150"/>
      <c r="K746" s="150"/>
      <c r="L746" s="150"/>
      <c r="M746" s="150"/>
      <c r="N746" s="150"/>
      <c r="O746" s="150"/>
      <c r="P746" s="150"/>
      <c r="Q746" s="150"/>
      <c r="R746" s="150"/>
      <c r="S746" s="150"/>
      <c r="T746" s="150"/>
      <c r="U746" s="150"/>
      <c r="V746" s="150"/>
      <c r="W746" s="150"/>
      <c r="X746" s="150"/>
      <c r="Y746" s="150"/>
      <c r="Z746" s="150"/>
    </row>
    <row r="747" ht="17.25" customHeight="1">
      <c r="A747" s="150"/>
      <c r="B747" s="150"/>
      <c r="C747" s="150"/>
      <c r="D747" s="150"/>
      <c r="E747" s="150"/>
      <c r="F747" s="150"/>
      <c r="G747" s="150"/>
      <c r="H747" s="150"/>
      <c r="I747" s="150"/>
      <c r="J747" s="150"/>
      <c r="K747" s="150"/>
      <c r="L747" s="150"/>
      <c r="M747" s="150"/>
      <c r="N747" s="150"/>
      <c r="O747" s="150"/>
      <c r="P747" s="150"/>
      <c r="Q747" s="150"/>
      <c r="R747" s="150"/>
      <c r="S747" s="150"/>
      <c r="T747" s="150"/>
      <c r="U747" s="150"/>
      <c r="V747" s="150"/>
      <c r="W747" s="150"/>
      <c r="X747" s="150"/>
      <c r="Y747" s="150"/>
      <c r="Z747" s="150"/>
    </row>
    <row r="748" ht="17.25" customHeight="1">
      <c r="A748" s="150"/>
      <c r="B748" s="150"/>
      <c r="C748" s="150"/>
      <c r="D748" s="150"/>
      <c r="E748" s="150"/>
      <c r="F748" s="150"/>
      <c r="G748" s="150"/>
      <c r="H748" s="150"/>
      <c r="I748" s="150"/>
      <c r="J748" s="150"/>
      <c r="K748" s="150"/>
      <c r="L748" s="150"/>
      <c r="M748" s="150"/>
      <c r="N748" s="150"/>
      <c r="O748" s="150"/>
      <c r="P748" s="150"/>
      <c r="Q748" s="150"/>
      <c r="R748" s="150"/>
      <c r="S748" s="150"/>
      <c r="T748" s="150"/>
      <c r="U748" s="150"/>
      <c r="V748" s="150"/>
      <c r="W748" s="150"/>
      <c r="X748" s="150"/>
      <c r="Y748" s="150"/>
      <c r="Z748" s="150"/>
    </row>
    <row r="749" ht="17.25" customHeight="1">
      <c r="A749" s="150"/>
      <c r="B749" s="150"/>
      <c r="C749" s="150"/>
      <c r="D749" s="150"/>
      <c r="E749" s="150"/>
      <c r="F749" s="150"/>
      <c r="G749" s="150"/>
      <c r="H749" s="150"/>
      <c r="I749" s="150"/>
      <c r="J749" s="150"/>
      <c r="K749" s="150"/>
      <c r="L749" s="150"/>
      <c r="M749" s="150"/>
      <c r="N749" s="150"/>
      <c r="O749" s="150"/>
      <c r="P749" s="150"/>
      <c r="Q749" s="150"/>
      <c r="R749" s="150"/>
      <c r="S749" s="150"/>
      <c r="T749" s="150"/>
      <c r="U749" s="150"/>
      <c r="V749" s="150"/>
      <c r="W749" s="150"/>
      <c r="X749" s="150"/>
      <c r="Y749" s="150"/>
      <c r="Z749" s="150"/>
    </row>
    <row r="750" ht="17.25" customHeight="1">
      <c r="A750" s="150"/>
      <c r="B750" s="150"/>
      <c r="C750" s="150"/>
      <c r="D750" s="150"/>
      <c r="E750" s="150"/>
      <c r="F750" s="150"/>
      <c r="G750" s="150"/>
      <c r="H750" s="150"/>
      <c r="I750" s="150"/>
      <c r="J750" s="150"/>
      <c r="K750" s="150"/>
      <c r="L750" s="150"/>
      <c r="M750" s="150"/>
      <c r="N750" s="150"/>
      <c r="O750" s="150"/>
      <c r="P750" s="150"/>
      <c r="Q750" s="150"/>
      <c r="R750" s="150"/>
      <c r="S750" s="150"/>
      <c r="T750" s="150"/>
      <c r="U750" s="150"/>
      <c r="V750" s="150"/>
      <c r="W750" s="150"/>
      <c r="X750" s="150"/>
      <c r="Y750" s="150"/>
      <c r="Z750" s="150"/>
    </row>
    <row r="751" ht="17.25" customHeight="1">
      <c r="A751" s="150"/>
      <c r="B751" s="150"/>
      <c r="C751" s="150"/>
      <c r="D751" s="150"/>
      <c r="E751" s="150"/>
      <c r="F751" s="150"/>
      <c r="G751" s="150"/>
      <c r="H751" s="150"/>
      <c r="I751" s="150"/>
      <c r="J751" s="150"/>
      <c r="K751" s="150"/>
      <c r="L751" s="150"/>
      <c r="M751" s="150"/>
      <c r="N751" s="150"/>
      <c r="O751" s="150"/>
      <c r="P751" s="150"/>
      <c r="Q751" s="150"/>
      <c r="R751" s="150"/>
      <c r="S751" s="150"/>
      <c r="T751" s="150"/>
      <c r="U751" s="150"/>
      <c r="V751" s="150"/>
      <c r="W751" s="150"/>
      <c r="X751" s="150"/>
      <c r="Y751" s="150"/>
      <c r="Z751" s="150"/>
    </row>
    <row r="752" ht="17.25" customHeight="1">
      <c r="A752" s="150"/>
      <c r="B752" s="150"/>
      <c r="C752" s="150"/>
      <c r="D752" s="150"/>
      <c r="E752" s="150"/>
      <c r="F752" s="150"/>
      <c r="G752" s="150"/>
      <c r="H752" s="150"/>
      <c r="I752" s="150"/>
      <c r="J752" s="150"/>
      <c r="K752" s="150"/>
      <c r="L752" s="150"/>
      <c r="M752" s="150"/>
      <c r="N752" s="150"/>
      <c r="O752" s="150"/>
      <c r="P752" s="150"/>
      <c r="Q752" s="150"/>
      <c r="R752" s="150"/>
      <c r="S752" s="150"/>
      <c r="T752" s="150"/>
      <c r="U752" s="150"/>
      <c r="V752" s="150"/>
      <c r="W752" s="150"/>
      <c r="X752" s="150"/>
      <c r="Y752" s="150"/>
      <c r="Z752" s="150"/>
    </row>
    <row r="753" ht="17.25" customHeight="1">
      <c r="A753" s="150"/>
      <c r="B753" s="150"/>
      <c r="C753" s="150"/>
      <c r="D753" s="150"/>
      <c r="E753" s="150"/>
      <c r="F753" s="150"/>
      <c r="G753" s="150"/>
      <c r="H753" s="150"/>
      <c r="I753" s="150"/>
      <c r="J753" s="150"/>
      <c r="K753" s="150"/>
      <c r="L753" s="150"/>
      <c r="M753" s="150"/>
      <c r="N753" s="150"/>
      <c r="O753" s="150"/>
      <c r="P753" s="150"/>
      <c r="Q753" s="150"/>
      <c r="R753" s="150"/>
      <c r="S753" s="150"/>
      <c r="T753" s="150"/>
      <c r="U753" s="150"/>
      <c r="V753" s="150"/>
      <c r="W753" s="150"/>
      <c r="X753" s="150"/>
      <c r="Y753" s="150"/>
      <c r="Z753" s="150"/>
    </row>
    <row r="754" ht="17.25" customHeight="1">
      <c r="A754" s="150"/>
      <c r="B754" s="150"/>
      <c r="C754" s="150"/>
      <c r="D754" s="150"/>
      <c r="E754" s="150"/>
      <c r="F754" s="150"/>
      <c r="G754" s="150"/>
      <c r="H754" s="150"/>
      <c r="I754" s="150"/>
      <c r="J754" s="150"/>
      <c r="K754" s="150"/>
      <c r="L754" s="150"/>
      <c r="M754" s="150"/>
      <c r="N754" s="150"/>
      <c r="O754" s="150"/>
      <c r="P754" s="150"/>
      <c r="Q754" s="150"/>
      <c r="R754" s="150"/>
      <c r="S754" s="150"/>
      <c r="T754" s="150"/>
      <c r="U754" s="150"/>
      <c r="V754" s="150"/>
      <c r="W754" s="150"/>
      <c r="X754" s="150"/>
      <c r="Y754" s="150"/>
      <c r="Z754" s="150"/>
    </row>
    <row r="755" ht="17.25" customHeight="1">
      <c r="A755" s="150"/>
      <c r="B755" s="150"/>
      <c r="C755" s="150"/>
      <c r="D755" s="150"/>
      <c r="E755" s="150"/>
      <c r="F755" s="150"/>
      <c r="G755" s="150"/>
      <c r="H755" s="150"/>
      <c r="I755" s="150"/>
      <c r="J755" s="150"/>
      <c r="K755" s="150"/>
      <c r="L755" s="150"/>
      <c r="M755" s="150"/>
      <c r="N755" s="150"/>
      <c r="O755" s="150"/>
      <c r="P755" s="150"/>
      <c r="Q755" s="150"/>
      <c r="R755" s="150"/>
      <c r="S755" s="150"/>
      <c r="T755" s="150"/>
      <c r="U755" s="150"/>
      <c r="V755" s="150"/>
      <c r="W755" s="150"/>
      <c r="X755" s="150"/>
      <c r="Y755" s="150"/>
      <c r="Z755" s="150"/>
    </row>
    <row r="756" ht="17.25" customHeight="1">
      <c r="A756" s="150"/>
      <c r="B756" s="150"/>
      <c r="C756" s="150"/>
      <c r="D756" s="150"/>
      <c r="E756" s="150"/>
      <c r="F756" s="150"/>
      <c r="G756" s="150"/>
      <c r="H756" s="150"/>
      <c r="I756" s="150"/>
      <c r="J756" s="150"/>
      <c r="K756" s="150"/>
      <c r="L756" s="150"/>
      <c r="M756" s="150"/>
      <c r="N756" s="150"/>
      <c r="O756" s="150"/>
      <c r="P756" s="150"/>
      <c r="Q756" s="150"/>
      <c r="R756" s="150"/>
      <c r="S756" s="150"/>
      <c r="T756" s="150"/>
      <c r="U756" s="150"/>
      <c r="V756" s="150"/>
      <c r="W756" s="150"/>
      <c r="X756" s="150"/>
      <c r="Y756" s="150"/>
      <c r="Z756" s="150"/>
    </row>
    <row r="757" ht="17.25" customHeight="1">
      <c r="A757" s="150"/>
      <c r="B757" s="150"/>
      <c r="C757" s="150"/>
      <c r="D757" s="150"/>
      <c r="E757" s="150"/>
      <c r="F757" s="150"/>
      <c r="G757" s="150"/>
      <c r="H757" s="150"/>
      <c r="I757" s="150"/>
      <c r="J757" s="150"/>
      <c r="K757" s="150"/>
      <c r="L757" s="150"/>
      <c r="M757" s="150"/>
      <c r="N757" s="150"/>
      <c r="O757" s="150"/>
      <c r="P757" s="150"/>
      <c r="Q757" s="150"/>
      <c r="R757" s="150"/>
      <c r="S757" s="150"/>
      <c r="T757" s="150"/>
      <c r="U757" s="150"/>
      <c r="V757" s="150"/>
      <c r="W757" s="150"/>
      <c r="X757" s="150"/>
      <c r="Y757" s="150"/>
      <c r="Z757" s="150"/>
    </row>
    <row r="758" ht="17.25" customHeight="1">
      <c r="A758" s="150"/>
      <c r="B758" s="150"/>
      <c r="C758" s="150"/>
      <c r="D758" s="150"/>
      <c r="E758" s="150"/>
      <c r="F758" s="150"/>
      <c r="G758" s="150"/>
      <c r="H758" s="150"/>
      <c r="I758" s="150"/>
      <c r="J758" s="150"/>
      <c r="K758" s="150"/>
      <c r="L758" s="150"/>
      <c r="M758" s="150"/>
      <c r="N758" s="150"/>
      <c r="O758" s="150"/>
      <c r="P758" s="150"/>
      <c r="Q758" s="150"/>
      <c r="R758" s="150"/>
      <c r="S758" s="150"/>
      <c r="T758" s="150"/>
      <c r="U758" s="150"/>
      <c r="V758" s="150"/>
      <c r="W758" s="150"/>
      <c r="X758" s="150"/>
      <c r="Y758" s="150"/>
      <c r="Z758" s="150"/>
    </row>
    <row r="759" ht="17.25" customHeight="1">
      <c r="A759" s="150"/>
      <c r="B759" s="150"/>
      <c r="C759" s="150"/>
      <c r="D759" s="150"/>
      <c r="E759" s="150"/>
      <c r="F759" s="150"/>
      <c r="G759" s="150"/>
      <c r="H759" s="150"/>
      <c r="I759" s="150"/>
      <c r="J759" s="150"/>
      <c r="K759" s="150"/>
      <c r="L759" s="150"/>
      <c r="M759" s="150"/>
      <c r="N759" s="150"/>
      <c r="O759" s="150"/>
      <c r="P759" s="150"/>
      <c r="Q759" s="150"/>
      <c r="R759" s="150"/>
      <c r="S759" s="150"/>
      <c r="T759" s="150"/>
      <c r="U759" s="150"/>
      <c r="V759" s="150"/>
      <c r="W759" s="150"/>
      <c r="X759" s="150"/>
      <c r="Y759" s="150"/>
      <c r="Z759" s="150"/>
    </row>
    <row r="760" ht="17.25" customHeight="1">
      <c r="A760" s="150"/>
      <c r="B760" s="150"/>
      <c r="C760" s="150"/>
      <c r="D760" s="150"/>
      <c r="E760" s="150"/>
      <c r="F760" s="150"/>
      <c r="G760" s="150"/>
      <c r="H760" s="150"/>
      <c r="I760" s="150"/>
      <c r="J760" s="150"/>
      <c r="K760" s="150"/>
      <c r="L760" s="150"/>
      <c r="M760" s="150"/>
      <c r="N760" s="150"/>
      <c r="O760" s="150"/>
      <c r="P760" s="150"/>
      <c r="Q760" s="150"/>
      <c r="R760" s="150"/>
      <c r="S760" s="150"/>
      <c r="T760" s="150"/>
      <c r="U760" s="150"/>
      <c r="V760" s="150"/>
      <c r="W760" s="150"/>
      <c r="X760" s="150"/>
      <c r="Y760" s="150"/>
      <c r="Z760" s="150"/>
    </row>
    <row r="761" ht="17.25" customHeight="1">
      <c r="A761" s="150"/>
      <c r="B761" s="150"/>
      <c r="C761" s="150"/>
      <c r="D761" s="150"/>
      <c r="E761" s="150"/>
      <c r="F761" s="150"/>
      <c r="G761" s="150"/>
      <c r="H761" s="150"/>
      <c r="I761" s="150"/>
      <c r="J761" s="150"/>
      <c r="K761" s="150"/>
      <c r="L761" s="150"/>
      <c r="M761" s="150"/>
      <c r="N761" s="150"/>
      <c r="O761" s="150"/>
      <c r="P761" s="150"/>
      <c r="Q761" s="150"/>
      <c r="R761" s="150"/>
      <c r="S761" s="150"/>
      <c r="T761" s="150"/>
      <c r="U761" s="150"/>
      <c r="V761" s="150"/>
      <c r="W761" s="150"/>
      <c r="X761" s="150"/>
      <c r="Y761" s="150"/>
      <c r="Z761" s="150"/>
    </row>
    <row r="762" ht="17.25" customHeight="1">
      <c r="A762" s="150"/>
      <c r="B762" s="150"/>
      <c r="C762" s="150"/>
      <c r="D762" s="150"/>
      <c r="E762" s="150"/>
      <c r="F762" s="150"/>
      <c r="G762" s="150"/>
      <c r="H762" s="150"/>
      <c r="I762" s="150"/>
      <c r="J762" s="150"/>
      <c r="K762" s="150"/>
      <c r="L762" s="150"/>
      <c r="M762" s="150"/>
      <c r="N762" s="150"/>
      <c r="O762" s="150"/>
      <c r="P762" s="150"/>
      <c r="Q762" s="150"/>
      <c r="R762" s="150"/>
      <c r="S762" s="150"/>
      <c r="T762" s="150"/>
      <c r="U762" s="150"/>
      <c r="V762" s="150"/>
      <c r="W762" s="150"/>
      <c r="X762" s="150"/>
      <c r="Y762" s="150"/>
      <c r="Z762" s="150"/>
    </row>
    <row r="763" ht="17.25" customHeight="1">
      <c r="A763" s="150"/>
      <c r="B763" s="150"/>
      <c r="C763" s="150"/>
      <c r="D763" s="150"/>
      <c r="E763" s="150"/>
      <c r="F763" s="150"/>
      <c r="G763" s="150"/>
      <c r="H763" s="150"/>
      <c r="I763" s="150"/>
      <c r="J763" s="150"/>
      <c r="K763" s="150"/>
      <c r="L763" s="150"/>
      <c r="M763" s="150"/>
      <c r="N763" s="150"/>
      <c r="O763" s="150"/>
      <c r="P763" s="150"/>
      <c r="Q763" s="150"/>
      <c r="R763" s="150"/>
      <c r="S763" s="150"/>
      <c r="T763" s="150"/>
      <c r="U763" s="150"/>
      <c r="V763" s="150"/>
      <c r="W763" s="150"/>
      <c r="X763" s="150"/>
      <c r="Y763" s="150"/>
      <c r="Z763" s="150"/>
    </row>
    <row r="764" ht="17.25" customHeight="1">
      <c r="A764" s="150"/>
      <c r="B764" s="150"/>
      <c r="C764" s="150"/>
      <c r="D764" s="150"/>
      <c r="E764" s="150"/>
      <c r="F764" s="150"/>
      <c r="G764" s="150"/>
      <c r="H764" s="150"/>
      <c r="I764" s="150"/>
      <c r="J764" s="150"/>
      <c r="K764" s="150"/>
      <c r="L764" s="150"/>
      <c r="M764" s="150"/>
      <c r="N764" s="150"/>
      <c r="O764" s="150"/>
      <c r="P764" s="150"/>
      <c r="Q764" s="150"/>
      <c r="R764" s="150"/>
      <c r="S764" s="150"/>
      <c r="T764" s="150"/>
      <c r="U764" s="150"/>
      <c r="V764" s="150"/>
      <c r="W764" s="150"/>
      <c r="X764" s="150"/>
      <c r="Y764" s="150"/>
      <c r="Z764" s="150"/>
    </row>
    <row r="765" ht="17.25" customHeight="1">
      <c r="A765" s="150"/>
      <c r="B765" s="150"/>
      <c r="C765" s="150"/>
      <c r="D765" s="150"/>
      <c r="E765" s="150"/>
      <c r="F765" s="150"/>
      <c r="G765" s="150"/>
      <c r="H765" s="150"/>
      <c r="I765" s="150"/>
      <c r="J765" s="150"/>
      <c r="K765" s="150"/>
      <c r="L765" s="150"/>
      <c r="M765" s="150"/>
      <c r="N765" s="150"/>
      <c r="O765" s="150"/>
      <c r="P765" s="150"/>
      <c r="Q765" s="150"/>
      <c r="R765" s="150"/>
      <c r="S765" s="150"/>
      <c r="T765" s="150"/>
      <c r="U765" s="150"/>
      <c r="V765" s="150"/>
      <c r="W765" s="150"/>
      <c r="X765" s="150"/>
      <c r="Y765" s="150"/>
      <c r="Z765" s="150"/>
    </row>
    <row r="766" ht="17.25" customHeight="1">
      <c r="A766" s="150"/>
      <c r="B766" s="150"/>
      <c r="C766" s="150"/>
      <c r="D766" s="150"/>
      <c r="E766" s="150"/>
      <c r="F766" s="150"/>
      <c r="G766" s="150"/>
      <c r="H766" s="150"/>
      <c r="I766" s="150"/>
      <c r="J766" s="150"/>
      <c r="K766" s="150"/>
      <c r="L766" s="150"/>
      <c r="M766" s="150"/>
      <c r="N766" s="150"/>
      <c r="O766" s="150"/>
      <c r="P766" s="150"/>
      <c r="Q766" s="150"/>
      <c r="R766" s="150"/>
      <c r="S766" s="150"/>
      <c r="T766" s="150"/>
      <c r="U766" s="150"/>
      <c r="V766" s="150"/>
      <c r="W766" s="150"/>
      <c r="X766" s="150"/>
      <c r="Y766" s="150"/>
      <c r="Z766" s="150"/>
    </row>
    <row r="767" ht="17.25" customHeight="1">
      <c r="A767" s="150"/>
      <c r="B767" s="150"/>
      <c r="C767" s="150"/>
      <c r="D767" s="150"/>
      <c r="E767" s="150"/>
      <c r="F767" s="150"/>
      <c r="G767" s="150"/>
      <c r="H767" s="150"/>
      <c r="I767" s="150"/>
      <c r="J767" s="150"/>
      <c r="K767" s="150"/>
      <c r="L767" s="150"/>
      <c r="M767" s="150"/>
      <c r="N767" s="150"/>
      <c r="O767" s="150"/>
      <c r="P767" s="150"/>
      <c r="Q767" s="150"/>
      <c r="R767" s="150"/>
      <c r="S767" s="150"/>
      <c r="T767" s="150"/>
      <c r="U767" s="150"/>
      <c r="V767" s="150"/>
      <c r="W767" s="150"/>
      <c r="X767" s="150"/>
      <c r="Y767" s="150"/>
      <c r="Z767" s="150"/>
    </row>
    <row r="768" ht="17.25" customHeight="1">
      <c r="A768" s="150"/>
      <c r="B768" s="150"/>
      <c r="C768" s="150"/>
      <c r="D768" s="150"/>
      <c r="E768" s="150"/>
      <c r="F768" s="150"/>
      <c r="G768" s="150"/>
      <c r="H768" s="150"/>
      <c r="I768" s="150"/>
      <c r="J768" s="150"/>
      <c r="K768" s="150"/>
      <c r="L768" s="150"/>
      <c r="M768" s="150"/>
      <c r="N768" s="150"/>
      <c r="O768" s="150"/>
      <c r="P768" s="150"/>
      <c r="Q768" s="150"/>
      <c r="R768" s="150"/>
      <c r="S768" s="150"/>
      <c r="T768" s="150"/>
      <c r="U768" s="150"/>
      <c r="V768" s="150"/>
      <c r="W768" s="150"/>
      <c r="X768" s="150"/>
      <c r="Y768" s="150"/>
      <c r="Z768" s="150"/>
    </row>
    <row r="769" ht="17.25" customHeight="1">
      <c r="A769" s="150"/>
      <c r="B769" s="150"/>
      <c r="C769" s="150"/>
      <c r="D769" s="150"/>
      <c r="E769" s="150"/>
      <c r="F769" s="150"/>
      <c r="G769" s="150"/>
      <c r="H769" s="150"/>
      <c r="I769" s="150"/>
      <c r="J769" s="150"/>
      <c r="K769" s="150"/>
      <c r="L769" s="150"/>
      <c r="M769" s="150"/>
      <c r="N769" s="150"/>
      <c r="O769" s="150"/>
      <c r="P769" s="150"/>
      <c r="Q769" s="150"/>
      <c r="R769" s="150"/>
      <c r="S769" s="150"/>
      <c r="T769" s="150"/>
      <c r="U769" s="150"/>
      <c r="V769" s="150"/>
      <c r="W769" s="150"/>
      <c r="X769" s="150"/>
      <c r="Y769" s="150"/>
      <c r="Z769" s="150"/>
    </row>
    <row r="770" ht="17.25" customHeight="1">
      <c r="A770" s="150"/>
      <c r="B770" s="150"/>
      <c r="C770" s="150"/>
      <c r="D770" s="150"/>
      <c r="E770" s="150"/>
      <c r="F770" s="150"/>
      <c r="G770" s="150"/>
      <c r="H770" s="150"/>
      <c r="I770" s="150"/>
      <c r="J770" s="150"/>
      <c r="K770" s="150"/>
      <c r="L770" s="150"/>
      <c r="M770" s="150"/>
      <c r="N770" s="150"/>
      <c r="O770" s="150"/>
      <c r="P770" s="150"/>
      <c r="Q770" s="150"/>
      <c r="R770" s="150"/>
      <c r="S770" s="150"/>
      <c r="T770" s="150"/>
      <c r="U770" s="150"/>
      <c r="V770" s="150"/>
      <c r="W770" s="150"/>
      <c r="X770" s="150"/>
      <c r="Y770" s="150"/>
      <c r="Z770" s="150"/>
    </row>
    <row r="771" ht="17.25" customHeight="1">
      <c r="A771" s="150"/>
      <c r="B771" s="150"/>
      <c r="C771" s="150"/>
      <c r="D771" s="150"/>
      <c r="E771" s="150"/>
      <c r="F771" s="150"/>
      <c r="G771" s="150"/>
      <c r="H771" s="150"/>
      <c r="I771" s="150"/>
      <c r="J771" s="150"/>
      <c r="K771" s="150"/>
      <c r="L771" s="150"/>
      <c r="M771" s="150"/>
      <c r="N771" s="150"/>
      <c r="O771" s="150"/>
      <c r="P771" s="150"/>
      <c r="Q771" s="150"/>
      <c r="R771" s="150"/>
      <c r="S771" s="150"/>
      <c r="T771" s="150"/>
      <c r="U771" s="150"/>
      <c r="V771" s="150"/>
      <c r="W771" s="150"/>
      <c r="X771" s="150"/>
      <c r="Y771" s="150"/>
      <c r="Z771" s="150"/>
    </row>
    <row r="772" ht="17.25" customHeight="1">
      <c r="A772" s="150"/>
      <c r="B772" s="150"/>
      <c r="C772" s="150"/>
      <c r="D772" s="150"/>
      <c r="E772" s="150"/>
      <c r="F772" s="150"/>
      <c r="G772" s="150"/>
      <c r="H772" s="150"/>
      <c r="I772" s="150"/>
      <c r="J772" s="150"/>
      <c r="K772" s="150"/>
      <c r="L772" s="150"/>
      <c r="M772" s="150"/>
      <c r="N772" s="150"/>
      <c r="O772" s="150"/>
      <c r="P772" s="150"/>
      <c r="Q772" s="150"/>
      <c r="R772" s="150"/>
      <c r="S772" s="150"/>
      <c r="T772" s="150"/>
      <c r="U772" s="150"/>
      <c r="V772" s="150"/>
      <c r="W772" s="150"/>
      <c r="X772" s="150"/>
      <c r="Y772" s="150"/>
      <c r="Z772" s="150"/>
    </row>
    <row r="773" ht="17.25" customHeight="1">
      <c r="A773" s="150"/>
      <c r="B773" s="150"/>
      <c r="C773" s="150"/>
      <c r="D773" s="150"/>
      <c r="E773" s="150"/>
      <c r="F773" s="150"/>
      <c r="G773" s="150"/>
      <c r="H773" s="150"/>
      <c r="I773" s="150"/>
      <c r="J773" s="150"/>
      <c r="K773" s="150"/>
      <c r="L773" s="150"/>
      <c r="M773" s="150"/>
      <c r="N773" s="150"/>
      <c r="O773" s="150"/>
      <c r="P773" s="150"/>
      <c r="Q773" s="150"/>
      <c r="R773" s="150"/>
      <c r="S773" s="150"/>
      <c r="T773" s="150"/>
      <c r="U773" s="150"/>
      <c r="V773" s="150"/>
      <c r="W773" s="150"/>
      <c r="X773" s="150"/>
      <c r="Y773" s="150"/>
      <c r="Z773" s="150"/>
    </row>
    <row r="774" ht="17.25" customHeight="1">
      <c r="A774" s="150"/>
      <c r="B774" s="150"/>
      <c r="C774" s="150"/>
      <c r="D774" s="150"/>
      <c r="E774" s="150"/>
      <c r="F774" s="150"/>
      <c r="G774" s="150"/>
      <c r="H774" s="150"/>
      <c r="I774" s="150"/>
      <c r="J774" s="150"/>
      <c r="K774" s="150"/>
      <c r="L774" s="150"/>
      <c r="M774" s="150"/>
      <c r="N774" s="150"/>
      <c r="O774" s="150"/>
      <c r="P774" s="150"/>
      <c r="Q774" s="150"/>
      <c r="R774" s="150"/>
      <c r="S774" s="150"/>
      <c r="T774" s="150"/>
      <c r="U774" s="150"/>
      <c r="V774" s="150"/>
      <c r="W774" s="150"/>
      <c r="X774" s="150"/>
      <c r="Y774" s="150"/>
      <c r="Z774" s="150"/>
    </row>
    <row r="775" ht="17.25" customHeight="1">
      <c r="A775" s="150"/>
      <c r="B775" s="150"/>
      <c r="C775" s="150"/>
      <c r="D775" s="150"/>
      <c r="E775" s="150"/>
      <c r="F775" s="150"/>
      <c r="G775" s="150"/>
      <c r="H775" s="150"/>
      <c r="I775" s="150"/>
      <c r="J775" s="150"/>
      <c r="K775" s="150"/>
      <c r="L775" s="150"/>
      <c r="M775" s="150"/>
      <c r="N775" s="150"/>
      <c r="O775" s="150"/>
      <c r="P775" s="150"/>
      <c r="Q775" s="150"/>
      <c r="R775" s="150"/>
      <c r="S775" s="150"/>
      <c r="T775" s="150"/>
      <c r="U775" s="150"/>
      <c r="V775" s="150"/>
      <c r="W775" s="150"/>
      <c r="X775" s="150"/>
      <c r="Y775" s="150"/>
      <c r="Z775" s="150"/>
    </row>
    <row r="776" ht="17.25" customHeight="1">
      <c r="A776" s="150"/>
      <c r="B776" s="150"/>
      <c r="C776" s="150"/>
      <c r="D776" s="150"/>
      <c r="E776" s="150"/>
      <c r="F776" s="150"/>
      <c r="G776" s="150"/>
      <c r="H776" s="150"/>
      <c r="I776" s="150"/>
      <c r="J776" s="150"/>
      <c r="K776" s="150"/>
      <c r="L776" s="150"/>
      <c r="M776" s="150"/>
      <c r="N776" s="150"/>
      <c r="O776" s="150"/>
      <c r="P776" s="150"/>
      <c r="Q776" s="150"/>
      <c r="R776" s="150"/>
      <c r="S776" s="150"/>
      <c r="T776" s="150"/>
      <c r="U776" s="150"/>
      <c r="V776" s="150"/>
      <c r="W776" s="150"/>
      <c r="X776" s="150"/>
      <c r="Y776" s="150"/>
      <c r="Z776" s="150"/>
    </row>
    <row r="777" ht="17.25" customHeight="1">
      <c r="A777" s="150"/>
      <c r="B777" s="150"/>
      <c r="C777" s="150"/>
      <c r="D777" s="150"/>
      <c r="E777" s="150"/>
      <c r="F777" s="150"/>
      <c r="G777" s="150"/>
      <c r="H777" s="150"/>
      <c r="I777" s="150"/>
      <c r="J777" s="150"/>
      <c r="K777" s="150"/>
      <c r="L777" s="150"/>
      <c r="M777" s="150"/>
      <c r="N777" s="150"/>
      <c r="O777" s="150"/>
      <c r="P777" s="150"/>
      <c r="Q777" s="150"/>
      <c r="R777" s="150"/>
      <c r="S777" s="150"/>
      <c r="T777" s="150"/>
      <c r="U777" s="150"/>
      <c r="V777" s="150"/>
      <c r="W777" s="150"/>
      <c r="X777" s="150"/>
      <c r="Y777" s="150"/>
      <c r="Z777" s="150"/>
    </row>
    <row r="778" ht="17.25" customHeight="1">
      <c r="A778" s="150"/>
      <c r="B778" s="150"/>
      <c r="C778" s="150"/>
      <c r="D778" s="150"/>
      <c r="E778" s="150"/>
      <c r="F778" s="150"/>
      <c r="G778" s="150"/>
      <c r="H778" s="150"/>
      <c r="I778" s="150"/>
      <c r="J778" s="150"/>
      <c r="K778" s="150"/>
      <c r="L778" s="150"/>
      <c r="M778" s="150"/>
      <c r="N778" s="150"/>
      <c r="O778" s="150"/>
      <c r="P778" s="150"/>
      <c r="Q778" s="150"/>
      <c r="R778" s="150"/>
      <c r="S778" s="150"/>
      <c r="T778" s="150"/>
      <c r="U778" s="150"/>
      <c r="V778" s="150"/>
      <c r="W778" s="150"/>
      <c r="X778" s="150"/>
      <c r="Y778" s="150"/>
      <c r="Z778" s="150"/>
    </row>
    <row r="779" ht="17.25" customHeight="1">
      <c r="A779" s="150"/>
      <c r="B779" s="150"/>
      <c r="C779" s="150"/>
      <c r="D779" s="150"/>
      <c r="E779" s="150"/>
      <c r="F779" s="150"/>
      <c r="G779" s="150"/>
      <c r="H779" s="150"/>
      <c r="I779" s="150"/>
      <c r="J779" s="150"/>
      <c r="K779" s="150"/>
      <c r="L779" s="150"/>
      <c r="M779" s="150"/>
      <c r="N779" s="150"/>
      <c r="O779" s="150"/>
      <c r="P779" s="150"/>
      <c r="Q779" s="150"/>
      <c r="R779" s="150"/>
      <c r="S779" s="150"/>
      <c r="T779" s="150"/>
      <c r="U779" s="150"/>
      <c r="V779" s="150"/>
      <c r="W779" s="150"/>
      <c r="X779" s="150"/>
      <c r="Y779" s="150"/>
      <c r="Z779" s="150"/>
    </row>
    <row r="780" ht="17.25" customHeight="1">
      <c r="A780" s="150"/>
      <c r="B780" s="150"/>
      <c r="C780" s="150"/>
      <c r="D780" s="150"/>
      <c r="E780" s="150"/>
      <c r="F780" s="150"/>
      <c r="G780" s="150"/>
      <c r="H780" s="150"/>
      <c r="I780" s="150"/>
      <c r="J780" s="150"/>
      <c r="K780" s="150"/>
      <c r="L780" s="150"/>
      <c r="M780" s="150"/>
      <c r="N780" s="150"/>
      <c r="O780" s="150"/>
      <c r="P780" s="150"/>
      <c r="Q780" s="150"/>
      <c r="R780" s="150"/>
      <c r="S780" s="150"/>
      <c r="T780" s="150"/>
      <c r="U780" s="150"/>
      <c r="V780" s="150"/>
      <c r="W780" s="150"/>
      <c r="X780" s="150"/>
      <c r="Y780" s="150"/>
      <c r="Z780" s="150"/>
    </row>
    <row r="781" ht="17.25" customHeight="1">
      <c r="A781" s="150"/>
      <c r="B781" s="150"/>
      <c r="C781" s="150"/>
      <c r="D781" s="150"/>
      <c r="E781" s="150"/>
      <c r="F781" s="150"/>
      <c r="G781" s="150"/>
      <c r="H781" s="150"/>
      <c r="I781" s="150"/>
      <c r="J781" s="150"/>
      <c r="K781" s="150"/>
      <c r="L781" s="150"/>
      <c r="M781" s="150"/>
      <c r="N781" s="150"/>
      <c r="O781" s="150"/>
      <c r="P781" s="150"/>
      <c r="Q781" s="150"/>
      <c r="R781" s="150"/>
      <c r="S781" s="150"/>
      <c r="T781" s="150"/>
      <c r="U781" s="150"/>
      <c r="V781" s="150"/>
      <c r="W781" s="150"/>
      <c r="X781" s="150"/>
      <c r="Y781" s="150"/>
      <c r="Z781" s="150"/>
    </row>
    <row r="782" ht="17.25" customHeight="1">
      <c r="A782" s="150"/>
      <c r="B782" s="150"/>
      <c r="C782" s="150"/>
      <c r="D782" s="150"/>
      <c r="E782" s="150"/>
      <c r="F782" s="150"/>
      <c r="G782" s="150"/>
      <c r="H782" s="150"/>
      <c r="I782" s="150"/>
      <c r="J782" s="150"/>
      <c r="K782" s="150"/>
      <c r="L782" s="150"/>
      <c r="M782" s="150"/>
      <c r="N782" s="150"/>
      <c r="O782" s="150"/>
      <c r="P782" s="150"/>
      <c r="Q782" s="150"/>
      <c r="R782" s="150"/>
      <c r="S782" s="150"/>
      <c r="T782" s="150"/>
      <c r="U782" s="150"/>
      <c r="V782" s="150"/>
      <c r="W782" s="150"/>
      <c r="X782" s="150"/>
      <c r="Y782" s="150"/>
      <c r="Z782" s="150"/>
    </row>
    <row r="783" ht="17.25" customHeight="1">
      <c r="A783" s="150"/>
      <c r="B783" s="150"/>
      <c r="C783" s="150"/>
      <c r="D783" s="150"/>
      <c r="E783" s="150"/>
      <c r="F783" s="150"/>
      <c r="G783" s="150"/>
      <c r="H783" s="150"/>
      <c r="I783" s="150"/>
      <c r="J783" s="150"/>
      <c r="K783" s="150"/>
      <c r="L783" s="150"/>
      <c r="M783" s="150"/>
      <c r="N783" s="150"/>
      <c r="O783" s="150"/>
      <c r="P783" s="150"/>
      <c r="Q783" s="150"/>
      <c r="R783" s="150"/>
      <c r="S783" s="150"/>
      <c r="T783" s="150"/>
      <c r="U783" s="150"/>
      <c r="V783" s="150"/>
      <c r="W783" s="150"/>
      <c r="X783" s="150"/>
      <c r="Y783" s="150"/>
      <c r="Z783" s="150"/>
    </row>
    <row r="784" ht="17.25" customHeight="1">
      <c r="A784" s="150"/>
      <c r="B784" s="150"/>
      <c r="C784" s="150"/>
      <c r="D784" s="150"/>
      <c r="E784" s="150"/>
      <c r="F784" s="150"/>
      <c r="G784" s="150"/>
      <c r="H784" s="150"/>
      <c r="I784" s="150"/>
      <c r="J784" s="150"/>
      <c r="K784" s="150"/>
      <c r="L784" s="150"/>
      <c r="M784" s="150"/>
      <c r="N784" s="150"/>
      <c r="O784" s="150"/>
      <c r="P784" s="150"/>
      <c r="Q784" s="150"/>
      <c r="R784" s="150"/>
      <c r="S784" s="150"/>
      <c r="T784" s="150"/>
      <c r="U784" s="150"/>
      <c r="V784" s="150"/>
      <c r="W784" s="150"/>
      <c r="X784" s="150"/>
      <c r="Y784" s="150"/>
      <c r="Z784" s="150"/>
    </row>
    <row r="785" ht="17.25" customHeight="1">
      <c r="A785" s="150"/>
      <c r="B785" s="150"/>
      <c r="C785" s="150"/>
      <c r="D785" s="150"/>
      <c r="E785" s="150"/>
      <c r="F785" s="150"/>
      <c r="G785" s="150"/>
      <c r="H785" s="150"/>
      <c r="I785" s="150"/>
      <c r="J785" s="150"/>
      <c r="K785" s="150"/>
      <c r="L785" s="150"/>
      <c r="M785" s="150"/>
      <c r="N785" s="150"/>
      <c r="O785" s="150"/>
      <c r="P785" s="150"/>
      <c r="Q785" s="150"/>
      <c r="R785" s="150"/>
      <c r="S785" s="150"/>
      <c r="T785" s="150"/>
      <c r="U785" s="150"/>
      <c r="V785" s="150"/>
      <c r="W785" s="150"/>
      <c r="X785" s="150"/>
      <c r="Y785" s="150"/>
      <c r="Z785" s="150"/>
    </row>
    <row r="786" ht="17.25" customHeight="1">
      <c r="A786" s="150"/>
      <c r="B786" s="150"/>
      <c r="C786" s="150"/>
      <c r="D786" s="150"/>
      <c r="E786" s="150"/>
      <c r="F786" s="150"/>
      <c r="G786" s="150"/>
      <c r="H786" s="150"/>
      <c r="I786" s="150"/>
      <c r="J786" s="150"/>
      <c r="K786" s="150"/>
      <c r="L786" s="150"/>
      <c r="M786" s="150"/>
      <c r="N786" s="150"/>
      <c r="O786" s="150"/>
      <c r="P786" s="150"/>
      <c r="Q786" s="150"/>
      <c r="R786" s="150"/>
      <c r="S786" s="150"/>
      <c r="T786" s="150"/>
      <c r="U786" s="150"/>
      <c r="V786" s="150"/>
      <c r="W786" s="150"/>
      <c r="X786" s="150"/>
      <c r="Y786" s="150"/>
      <c r="Z786" s="150"/>
    </row>
    <row r="787" ht="17.25" customHeight="1">
      <c r="A787" s="150"/>
      <c r="B787" s="150"/>
      <c r="C787" s="150"/>
      <c r="D787" s="150"/>
      <c r="E787" s="150"/>
      <c r="F787" s="150"/>
      <c r="G787" s="150"/>
      <c r="H787" s="150"/>
      <c r="I787" s="150"/>
      <c r="J787" s="150"/>
      <c r="K787" s="150"/>
      <c r="L787" s="150"/>
      <c r="M787" s="150"/>
      <c r="N787" s="150"/>
      <c r="O787" s="150"/>
      <c r="P787" s="150"/>
      <c r="Q787" s="150"/>
      <c r="R787" s="150"/>
      <c r="S787" s="150"/>
      <c r="T787" s="150"/>
      <c r="U787" s="150"/>
      <c r="V787" s="150"/>
      <c r="W787" s="150"/>
      <c r="X787" s="150"/>
      <c r="Y787" s="150"/>
      <c r="Z787" s="150"/>
    </row>
    <row r="788" ht="17.25" customHeight="1">
      <c r="A788" s="150"/>
      <c r="B788" s="150"/>
      <c r="C788" s="150"/>
      <c r="D788" s="150"/>
      <c r="E788" s="150"/>
      <c r="F788" s="150"/>
      <c r="G788" s="150"/>
      <c r="H788" s="150"/>
      <c r="I788" s="150"/>
      <c r="J788" s="150"/>
      <c r="K788" s="150"/>
      <c r="L788" s="150"/>
      <c r="M788" s="150"/>
      <c r="N788" s="150"/>
      <c r="O788" s="150"/>
      <c r="P788" s="150"/>
      <c r="Q788" s="150"/>
      <c r="R788" s="150"/>
      <c r="S788" s="150"/>
      <c r="T788" s="150"/>
      <c r="U788" s="150"/>
      <c r="V788" s="150"/>
      <c r="W788" s="150"/>
      <c r="X788" s="150"/>
      <c r="Y788" s="150"/>
      <c r="Z788" s="150"/>
    </row>
    <row r="789" ht="17.25" customHeight="1">
      <c r="A789" s="150"/>
      <c r="B789" s="150"/>
      <c r="C789" s="150"/>
      <c r="D789" s="150"/>
      <c r="E789" s="150"/>
      <c r="F789" s="150"/>
      <c r="G789" s="150"/>
      <c r="H789" s="150"/>
      <c r="I789" s="150"/>
      <c r="J789" s="150"/>
      <c r="K789" s="150"/>
      <c r="L789" s="150"/>
      <c r="M789" s="150"/>
      <c r="N789" s="150"/>
      <c r="O789" s="150"/>
      <c r="P789" s="150"/>
      <c r="Q789" s="150"/>
      <c r="R789" s="150"/>
      <c r="S789" s="150"/>
      <c r="T789" s="150"/>
      <c r="U789" s="150"/>
      <c r="V789" s="150"/>
      <c r="W789" s="150"/>
      <c r="X789" s="150"/>
      <c r="Y789" s="150"/>
      <c r="Z789" s="150"/>
    </row>
    <row r="790" ht="17.25" customHeight="1">
      <c r="A790" s="150"/>
      <c r="B790" s="150"/>
      <c r="C790" s="150"/>
      <c r="D790" s="150"/>
      <c r="E790" s="150"/>
      <c r="F790" s="150"/>
      <c r="G790" s="150"/>
      <c r="H790" s="150"/>
      <c r="I790" s="150"/>
      <c r="J790" s="150"/>
      <c r="K790" s="150"/>
      <c r="L790" s="150"/>
      <c r="M790" s="150"/>
      <c r="N790" s="150"/>
      <c r="O790" s="150"/>
      <c r="P790" s="150"/>
      <c r="Q790" s="150"/>
      <c r="R790" s="150"/>
      <c r="S790" s="150"/>
      <c r="T790" s="150"/>
      <c r="U790" s="150"/>
      <c r="V790" s="150"/>
      <c r="W790" s="150"/>
      <c r="X790" s="150"/>
      <c r="Y790" s="150"/>
      <c r="Z790" s="150"/>
    </row>
    <row r="791" ht="17.25" customHeight="1">
      <c r="A791" s="150"/>
      <c r="B791" s="150"/>
      <c r="C791" s="150"/>
      <c r="D791" s="150"/>
      <c r="E791" s="150"/>
      <c r="F791" s="150"/>
      <c r="G791" s="150"/>
      <c r="H791" s="150"/>
      <c r="I791" s="150"/>
      <c r="J791" s="150"/>
      <c r="K791" s="150"/>
      <c r="L791" s="150"/>
      <c r="M791" s="150"/>
      <c r="N791" s="150"/>
      <c r="O791" s="150"/>
      <c r="P791" s="150"/>
      <c r="Q791" s="150"/>
      <c r="R791" s="150"/>
      <c r="S791" s="150"/>
      <c r="T791" s="150"/>
      <c r="U791" s="150"/>
      <c r="V791" s="150"/>
      <c r="W791" s="150"/>
      <c r="X791" s="150"/>
      <c r="Y791" s="150"/>
      <c r="Z791" s="150"/>
    </row>
    <row r="792" ht="17.25" customHeight="1">
      <c r="A792" s="150"/>
      <c r="B792" s="150"/>
      <c r="C792" s="150"/>
      <c r="D792" s="150"/>
      <c r="E792" s="150"/>
      <c r="F792" s="150"/>
      <c r="G792" s="150"/>
      <c r="H792" s="150"/>
      <c r="I792" s="150"/>
      <c r="J792" s="150"/>
      <c r="K792" s="150"/>
      <c r="L792" s="150"/>
      <c r="M792" s="150"/>
      <c r="N792" s="150"/>
      <c r="O792" s="150"/>
      <c r="P792" s="150"/>
      <c r="Q792" s="150"/>
      <c r="R792" s="150"/>
      <c r="S792" s="150"/>
      <c r="T792" s="150"/>
      <c r="U792" s="150"/>
      <c r="V792" s="150"/>
      <c r="W792" s="150"/>
      <c r="X792" s="150"/>
      <c r="Y792" s="150"/>
      <c r="Z792" s="150"/>
    </row>
    <row r="793" ht="17.25" customHeight="1">
      <c r="A793" s="150"/>
      <c r="B793" s="150"/>
      <c r="C793" s="150"/>
      <c r="D793" s="150"/>
      <c r="E793" s="150"/>
      <c r="F793" s="150"/>
      <c r="G793" s="150"/>
      <c r="H793" s="150"/>
      <c r="I793" s="150"/>
      <c r="J793" s="150"/>
      <c r="K793" s="150"/>
      <c r="L793" s="150"/>
      <c r="M793" s="150"/>
      <c r="N793" s="150"/>
      <c r="O793" s="150"/>
      <c r="P793" s="150"/>
      <c r="Q793" s="150"/>
      <c r="R793" s="150"/>
      <c r="S793" s="150"/>
      <c r="T793" s="150"/>
      <c r="U793" s="150"/>
      <c r="V793" s="150"/>
      <c r="W793" s="150"/>
      <c r="X793" s="150"/>
      <c r="Y793" s="150"/>
      <c r="Z793" s="150"/>
    </row>
    <row r="794" ht="17.25" customHeight="1">
      <c r="A794" s="150"/>
      <c r="B794" s="150"/>
      <c r="C794" s="150"/>
      <c r="D794" s="150"/>
      <c r="E794" s="150"/>
      <c r="F794" s="150"/>
      <c r="G794" s="150"/>
      <c r="H794" s="150"/>
      <c r="I794" s="150"/>
      <c r="J794" s="150"/>
      <c r="K794" s="150"/>
      <c r="L794" s="150"/>
      <c r="M794" s="150"/>
      <c r="N794" s="150"/>
      <c r="O794" s="150"/>
      <c r="P794" s="150"/>
      <c r="Q794" s="150"/>
      <c r="R794" s="150"/>
      <c r="S794" s="150"/>
      <c r="T794" s="150"/>
      <c r="U794" s="150"/>
      <c r="V794" s="150"/>
      <c r="W794" s="150"/>
      <c r="X794" s="150"/>
      <c r="Y794" s="150"/>
      <c r="Z794" s="150"/>
    </row>
    <row r="795" ht="17.25" customHeight="1">
      <c r="A795" s="150"/>
      <c r="B795" s="150"/>
      <c r="C795" s="150"/>
      <c r="D795" s="150"/>
      <c r="E795" s="150"/>
      <c r="F795" s="150"/>
      <c r="G795" s="150"/>
      <c r="H795" s="150"/>
      <c r="I795" s="150"/>
      <c r="J795" s="150"/>
      <c r="K795" s="150"/>
      <c r="L795" s="150"/>
      <c r="M795" s="150"/>
      <c r="N795" s="150"/>
      <c r="O795" s="150"/>
      <c r="P795" s="150"/>
      <c r="Q795" s="150"/>
      <c r="R795" s="150"/>
      <c r="S795" s="150"/>
      <c r="T795" s="150"/>
      <c r="U795" s="150"/>
      <c r="V795" s="150"/>
      <c r="W795" s="150"/>
      <c r="X795" s="150"/>
      <c r="Y795" s="150"/>
      <c r="Z795" s="150"/>
    </row>
    <row r="796" ht="17.25" customHeight="1">
      <c r="A796" s="150"/>
      <c r="B796" s="150"/>
      <c r="C796" s="150"/>
      <c r="D796" s="150"/>
      <c r="E796" s="150"/>
      <c r="F796" s="150"/>
      <c r="G796" s="150"/>
      <c r="H796" s="150"/>
      <c r="I796" s="150"/>
      <c r="J796" s="150"/>
      <c r="K796" s="150"/>
      <c r="L796" s="150"/>
      <c r="M796" s="150"/>
      <c r="N796" s="150"/>
      <c r="O796" s="150"/>
      <c r="P796" s="150"/>
      <c r="Q796" s="150"/>
      <c r="R796" s="150"/>
      <c r="S796" s="150"/>
      <c r="T796" s="150"/>
      <c r="U796" s="150"/>
      <c r="V796" s="150"/>
      <c r="W796" s="150"/>
      <c r="X796" s="150"/>
      <c r="Y796" s="150"/>
      <c r="Z796" s="150"/>
    </row>
    <row r="797" ht="17.25" customHeight="1">
      <c r="A797" s="150"/>
      <c r="B797" s="150"/>
      <c r="C797" s="150"/>
      <c r="D797" s="150"/>
      <c r="E797" s="150"/>
      <c r="F797" s="150"/>
      <c r="G797" s="150"/>
      <c r="H797" s="150"/>
      <c r="I797" s="150"/>
      <c r="J797" s="150"/>
      <c r="K797" s="150"/>
      <c r="L797" s="150"/>
      <c r="M797" s="150"/>
      <c r="N797" s="150"/>
      <c r="O797" s="150"/>
      <c r="P797" s="150"/>
      <c r="Q797" s="150"/>
      <c r="R797" s="150"/>
      <c r="S797" s="150"/>
      <c r="T797" s="150"/>
      <c r="U797" s="150"/>
      <c r="V797" s="150"/>
      <c r="W797" s="150"/>
      <c r="X797" s="150"/>
      <c r="Y797" s="150"/>
      <c r="Z797" s="150"/>
    </row>
    <row r="798" ht="17.25" customHeight="1">
      <c r="A798" s="150"/>
      <c r="B798" s="150"/>
      <c r="C798" s="150"/>
      <c r="D798" s="150"/>
      <c r="E798" s="150"/>
      <c r="F798" s="150"/>
      <c r="G798" s="150"/>
      <c r="H798" s="150"/>
      <c r="I798" s="150"/>
      <c r="J798" s="150"/>
      <c r="K798" s="150"/>
      <c r="L798" s="150"/>
      <c r="M798" s="150"/>
      <c r="N798" s="150"/>
      <c r="O798" s="150"/>
      <c r="P798" s="150"/>
      <c r="Q798" s="150"/>
      <c r="R798" s="150"/>
      <c r="S798" s="150"/>
      <c r="T798" s="150"/>
      <c r="U798" s="150"/>
      <c r="V798" s="150"/>
      <c r="W798" s="150"/>
      <c r="X798" s="150"/>
      <c r="Y798" s="150"/>
      <c r="Z798" s="150"/>
    </row>
    <row r="799" ht="17.25" customHeight="1">
      <c r="A799" s="150"/>
      <c r="B799" s="150"/>
      <c r="C799" s="150"/>
      <c r="D799" s="150"/>
      <c r="E799" s="150"/>
      <c r="F799" s="150"/>
      <c r="G799" s="150"/>
      <c r="H799" s="150"/>
      <c r="I799" s="150"/>
      <c r="J799" s="150"/>
      <c r="K799" s="150"/>
      <c r="L799" s="150"/>
      <c r="M799" s="150"/>
      <c r="N799" s="150"/>
      <c r="O799" s="150"/>
      <c r="P799" s="150"/>
      <c r="Q799" s="150"/>
      <c r="R799" s="150"/>
      <c r="S799" s="150"/>
      <c r="T799" s="150"/>
      <c r="U799" s="150"/>
      <c r="V799" s="150"/>
      <c r="W799" s="150"/>
      <c r="X799" s="150"/>
      <c r="Y799" s="150"/>
      <c r="Z799" s="150"/>
    </row>
    <row r="800" ht="17.25" customHeight="1">
      <c r="A800" s="150"/>
      <c r="B800" s="150"/>
      <c r="C800" s="150"/>
      <c r="D800" s="150"/>
      <c r="E800" s="150"/>
      <c r="F800" s="150"/>
      <c r="G800" s="150"/>
      <c r="H800" s="150"/>
      <c r="I800" s="150"/>
      <c r="J800" s="150"/>
      <c r="K800" s="150"/>
      <c r="L800" s="150"/>
      <c r="M800" s="150"/>
      <c r="N800" s="150"/>
      <c r="O800" s="150"/>
      <c r="P800" s="150"/>
      <c r="Q800" s="150"/>
      <c r="R800" s="150"/>
      <c r="S800" s="150"/>
      <c r="T800" s="150"/>
      <c r="U800" s="150"/>
      <c r="V800" s="150"/>
      <c r="W800" s="150"/>
      <c r="X800" s="150"/>
      <c r="Y800" s="150"/>
      <c r="Z800" s="150"/>
    </row>
    <row r="801" ht="17.25" customHeight="1">
      <c r="A801" s="150"/>
      <c r="B801" s="150"/>
      <c r="C801" s="150"/>
      <c r="D801" s="150"/>
      <c r="E801" s="150"/>
      <c r="F801" s="150"/>
      <c r="G801" s="150"/>
      <c r="H801" s="150"/>
      <c r="I801" s="150"/>
      <c r="J801" s="150"/>
      <c r="K801" s="150"/>
      <c r="L801" s="150"/>
      <c r="M801" s="150"/>
      <c r="N801" s="150"/>
      <c r="O801" s="150"/>
      <c r="P801" s="150"/>
      <c r="Q801" s="150"/>
      <c r="R801" s="150"/>
      <c r="S801" s="150"/>
      <c r="T801" s="150"/>
      <c r="U801" s="150"/>
      <c r="V801" s="150"/>
      <c r="W801" s="150"/>
      <c r="X801" s="150"/>
      <c r="Y801" s="150"/>
      <c r="Z801" s="150"/>
    </row>
    <row r="802" ht="17.25" customHeight="1">
      <c r="A802" s="150"/>
      <c r="B802" s="150"/>
      <c r="C802" s="150"/>
      <c r="D802" s="150"/>
      <c r="E802" s="150"/>
      <c r="F802" s="150"/>
      <c r="G802" s="150"/>
      <c r="H802" s="150"/>
      <c r="I802" s="150"/>
      <c r="J802" s="150"/>
      <c r="K802" s="150"/>
      <c r="L802" s="150"/>
      <c r="M802" s="150"/>
      <c r="N802" s="150"/>
      <c r="O802" s="150"/>
      <c r="P802" s="150"/>
      <c r="Q802" s="150"/>
      <c r="R802" s="150"/>
      <c r="S802" s="150"/>
      <c r="T802" s="150"/>
      <c r="U802" s="150"/>
      <c r="V802" s="150"/>
      <c r="W802" s="150"/>
      <c r="X802" s="150"/>
      <c r="Y802" s="150"/>
      <c r="Z802" s="150"/>
    </row>
    <row r="803" ht="17.25" customHeight="1">
      <c r="A803" s="150"/>
      <c r="B803" s="150"/>
      <c r="C803" s="150"/>
      <c r="D803" s="150"/>
      <c r="E803" s="150"/>
      <c r="F803" s="150"/>
      <c r="G803" s="150"/>
      <c r="H803" s="150"/>
      <c r="I803" s="150"/>
      <c r="J803" s="150"/>
      <c r="K803" s="150"/>
      <c r="L803" s="150"/>
      <c r="M803" s="150"/>
      <c r="N803" s="150"/>
      <c r="O803" s="150"/>
      <c r="P803" s="150"/>
      <c r="Q803" s="150"/>
      <c r="R803" s="150"/>
      <c r="S803" s="150"/>
      <c r="T803" s="150"/>
      <c r="U803" s="150"/>
      <c r="V803" s="150"/>
      <c r="W803" s="150"/>
      <c r="X803" s="150"/>
      <c r="Y803" s="150"/>
      <c r="Z803" s="150"/>
    </row>
    <row r="804" ht="17.25" customHeight="1">
      <c r="A804" s="150"/>
      <c r="B804" s="150"/>
      <c r="C804" s="150"/>
      <c r="D804" s="150"/>
      <c r="E804" s="150"/>
      <c r="F804" s="150"/>
      <c r="G804" s="150"/>
      <c r="H804" s="150"/>
      <c r="I804" s="150"/>
      <c r="J804" s="150"/>
      <c r="K804" s="150"/>
      <c r="L804" s="150"/>
      <c r="M804" s="150"/>
      <c r="N804" s="150"/>
      <c r="O804" s="150"/>
      <c r="P804" s="150"/>
      <c r="Q804" s="150"/>
      <c r="R804" s="150"/>
      <c r="S804" s="150"/>
      <c r="T804" s="150"/>
      <c r="U804" s="150"/>
      <c r="V804" s="150"/>
      <c r="W804" s="150"/>
      <c r="X804" s="150"/>
      <c r="Y804" s="150"/>
      <c r="Z804" s="150"/>
    </row>
    <row r="805" ht="17.25" customHeight="1">
      <c r="A805" s="150"/>
      <c r="B805" s="150"/>
      <c r="C805" s="150"/>
      <c r="D805" s="150"/>
      <c r="E805" s="150"/>
      <c r="F805" s="150"/>
      <c r="G805" s="150"/>
      <c r="H805" s="150"/>
      <c r="I805" s="150"/>
      <c r="J805" s="150"/>
      <c r="K805" s="150"/>
      <c r="L805" s="150"/>
      <c r="M805" s="150"/>
      <c r="N805" s="150"/>
      <c r="O805" s="150"/>
      <c r="P805" s="150"/>
      <c r="Q805" s="150"/>
      <c r="R805" s="150"/>
      <c r="S805" s="150"/>
      <c r="T805" s="150"/>
      <c r="U805" s="150"/>
      <c r="V805" s="150"/>
      <c r="W805" s="150"/>
      <c r="X805" s="150"/>
      <c r="Y805" s="150"/>
      <c r="Z805" s="150"/>
    </row>
    <row r="806" ht="17.25" customHeight="1">
      <c r="A806" s="150"/>
      <c r="B806" s="150"/>
      <c r="C806" s="150"/>
      <c r="D806" s="150"/>
      <c r="E806" s="150"/>
      <c r="F806" s="150"/>
      <c r="G806" s="150"/>
      <c r="H806" s="150"/>
      <c r="I806" s="150"/>
      <c r="J806" s="150"/>
      <c r="K806" s="150"/>
      <c r="L806" s="150"/>
      <c r="M806" s="150"/>
      <c r="N806" s="150"/>
      <c r="O806" s="150"/>
      <c r="P806" s="150"/>
      <c r="Q806" s="150"/>
      <c r="R806" s="150"/>
      <c r="S806" s="150"/>
      <c r="T806" s="150"/>
      <c r="U806" s="150"/>
      <c r="V806" s="150"/>
      <c r="W806" s="150"/>
      <c r="X806" s="150"/>
      <c r="Y806" s="150"/>
      <c r="Z806" s="150"/>
    </row>
    <row r="807" ht="17.25" customHeight="1">
      <c r="A807" s="150"/>
      <c r="B807" s="150"/>
      <c r="C807" s="150"/>
      <c r="D807" s="150"/>
      <c r="E807" s="150"/>
      <c r="F807" s="150"/>
      <c r="G807" s="150"/>
      <c r="H807" s="150"/>
      <c r="I807" s="150"/>
      <c r="J807" s="150"/>
      <c r="K807" s="150"/>
      <c r="L807" s="150"/>
      <c r="M807" s="150"/>
      <c r="N807" s="150"/>
      <c r="O807" s="150"/>
      <c r="P807" s="150"/>
      <c r="Q807" s="150"/>
      <c r="R807" s="150"/>
      <c r="S807" s="150"/>
      <c r="T807" s="150"/>
      <c r="U807" s="150"/>
      <c r="V807" s="150"/>
      <c r="W807" s="150"/>
      <c r="X807" s="150"/>
      <c r="Y807" s="150"/>
      <c r="Z807" s="150"/>
    </row>
    <row r="808" ht="17.25" customHeight="1">
      <c r="A808" s="150"/>
      <c r="B808" s="150"/>
      <c r="C808" s="150"/>
      <c r="D808" s="150"/>
      <c r="E808" s="150"/>
      <c r="F808" s="150"/>
      <c r="G808" s="150"/>
      <c r="H808" s="150"/>
      <c r="I808" s="150"/>
      <c r="J808" s="150"/>
      <c r="K808" s="150"/>
      <c r="L808" s="150"/>
      <c r="M808" s="150"/>
      <c r="N808" s="150"/>
      <c r="O808" s="150"/>
      <c r="P808" s="150"/>
      <c r="Q808" s="150"/>
      <c r="R808" s="150"/>
      <c r="S808" s="150"/>
      <c r="T808" s="150"/>
      <c r="U808" s="150"/>
      <c r="V808" s="150"/>
      <c r="W808" s="150"/>
      <c r="X808" s="150"/>
      <c r="Y808" s="150"/>
      <c r="Z808" s="150"/>
    </row>
    <row r="809" ht="17.25" customHeight="1">
      <c r="A809" s="150"/>
      <c r="B809" s="150"/>
      <c r="C809" s="150"/>
      <c r="D809" s="150"/>
      <c r="E809" s="150"/>
      <c r="F809" s="150"/>
      <c r="G809" s="150"/>
      <c r="H809" s="150"/>
      <c r="I809" s="150"/>
      <c r="J809" s="150"/>
      <c r="K809" s="150"/>
      <c r="L809" s="150"/>
      <c r="M809" s="150"/>
      <c r="N809" s="150"/>
      <c r="O809" s="150"/>
      <c r="P809" s="150"/>
      <c r="Q809" s="150"/>
      <c r="R809" s="150"/>
      <c r="S809" s="150"/>
      <c r="T809" s="150"/>
      <c r="U809" s="150"/>
      <c r="V809" s="150"/>
      <c r="W809" s="150"/>
      <c r="X809" s="150"/>
      <c r="Y809" s="150"/>
      <c r="Z809" s="150"/>
    </row>
    <row r="810" ht="17.25" customHeight="1">
      <c r="A810" s="150"/>
      <c r="B810" s="150"/>
      <c r="C810" s="150"/>
      <c r="D810" s="150"/>
      <c r="E810" s="150"/>
      <c r="F810" s="150"/>
      <c r="G810" s="150"/>
      <c r="H810" s="150"/>
      <c r="I810" s="150"/>
      <c r="J810" s="150"/>
      <c r="K810" s="150"/>
      <c r="L810" s="150"/>
      <c r="M810" s="150"/>
      <c r="N810" s="150"/>
      <c r="O810" s="150"/>
      <c r="P810" s="150"/>
      <c r="Q810" s="150"/>
      <c r="R810" s="150"/>
      <c r="S810" s="150"/>
      <c r="T810" s="150"/>
      <c r="U810" s="150"/>
      <c r="V810" s="150"/>
      <c r="W810" s="150"/>
      <c r="X810" s="150"/>
      <c r="Y810" s="150"/>
      <c r="Z810" s="150"/>
    </row>
    <row r="811" ht="17.25" customHeight="1">
      <c r="A811" s="150"/>
      <c r="B811" s="150"/>
      <c r="C811" s="150"/>
      <c r="D811" s="150"/>
      <c r="E811" s="150"/>
      <c r="F811" s="150"/>
      <c r="G811" s="150"/>
      <c r="H811" s="150"/>
      <c r="I811" s="150"/>
      <c r="J811" s="150"/>
      <c r="K811" s="150"/>
      <c r="L811" s="150"/>
      <c r="M811" s="150"/>
      <c r="N811" s="150"/>
      <c r="O811" s="150"/>
      <c r="P811" s="150"/>
      <c r="Q811" s="150"/>
      <c r="R811" s="150"/>
      <c r="S811" s="150"/>
      <c r="T811" s="150"/>
      <c r="U811" s="150"/>
      <c r="V811" s="150"/>
      <c r="W811" s="150"/>
      <c r="X811" s="150"/>
      <c r="Y811" s="150"/>
      <c r="Z811" s="150"/>
    </row>
    <row r="812" ht="17.25" customHeight="1">
      <c r="A812" s="150"/>
      <c r="B812" s="150"/>
      <c r="C812" s="150"/>
      <c r="D812" s="150"/>
      <c r="E812" s="150"/>
      <c r="F812" s="150"/>
      <c r="G812" s="150"/>
      <c r="H812" s="150"/>
      <c r="I812" s="150"/>
      <c r="J812" s="150"/>
      <c r="K812" s="150"/>
      <c r="L812" s="150"/>
      <c r="M812" s="150"/>
      <c r="N812" s="150"/>
      <c r="O812" s="150"/>
      <c r="P812" s="150"/>
      <c r="Q812" s="150"/>
      <c r="R812" s="150"/>
      <c r="S812" s="150"/>
      <c r="T812" s="150"/>
      <c r="U812" s="150"/>
      <c r="V812" s="150"/>
      <c r="W812" s="150"/>
      <c r="X812" s="150"/>
      <c r="Y812" s="150"/>
      <c r="Z812" s="150"/>
    </row>
    <row r="813" ht="17.25" customHeight="1">
      <c r="A813" s="150"/>
      <c r="B813" s="150"/>
      <c r="C813" s="150"/>
      <c r="D813" s="150"/>
      <c r="E813" s="150"/>
      <c r="F813" s="150"/>
      <c r="G813" s="150"/>
      <c r="H813" s="150"/>
      <c r="I813" s="150"/>
      <c r="J813" s="150"/>
      <c r="K813" s="150"/>
      <c r="L813" s="150"/>
      <c r="M813" s="150"/>
      <c r="N813" s="150"/>
      <c r="O813" s="150"/>
      <c r="P813" s="150"/>
      <c r="Q813" s="150"/>
      <c r="R813" s="150"/>
      <c r="S813" s="150"/>
      <c r="T813" s="150"/>
      <c r="U813" s="150"/>
      <c r="V813" s="150"/>
      <c r="W813" s="150"/>
      <c r="X813" s="150"/>
      <c r="Y813" s="150"/>
      <c r="Z813" s="150"/>
    </row>
    <row r="814" ht="17.25" customHeight="1">
      <c r="A814" s="150"/>
      <c r="B814" s="150"/>
      <c r="C814" s="150"/>
      <c r="D814" s="150"/>
      <c r="E814" s="150"/>
      <c r="F814" s="150"/>
      <c r="G814" s="150"/>
      <c r="H814" s="150"/>
      <c r="I814" s="150"/>
      <c r="J814" s="150"/>
      <c r="K814" s="150"/>
      <c r="L814" s="150"/>
      <c r="M814" s="150"/>
      <c r="N814" s="150"/>
      <c r="O814" s="150"/>
      <c r="P814" s="150"/>
      <c r="Q814" s="150"/>
      <c r="R814" s="150"/>
      <c r="S814" s="150"/>
      <c r="T814" s="150"/>
      <c r="U814" s="150"/>
      <c r="V814" s="150"/>
      <c r="W814" s="150"/>
      <c r="X814" s="150"/>
      <c r="Y814" s="150"/>
      <c r="Z814" s="150"/>
    </row>
    <row r="815" ht="17.25" customHeight="1">
      <c r="A815" s="150"/>
      <c r="B815" s="150"/>
      <c r="C815" s="150"/>
      <c r="D815" s="150"/>
      <c r="E815" s="150"/>
      <c r="F815" s="150"/>
      <c r="G815" s="150"/>
      <c r="H815" s="150"/>
      <c r="I815" s="150"/>
      <c r="J815" s="150"/>
      <c r="K815" s="150"/>
      <c r="L815" s="150"/>
      <c r="M815" s="150"/>
      <c r="N815" s="150"/>
      <c r="O815" s="150"/>
      <c r="P815" s="150"/>
      <c r="Q815" s="150"/>
      <c r="R815" s="150"/>
      <c r="S815" s="150"/>
      <c r="T815" s="150"/>
      <c r="U815" s="150"/>
      <c r="V815" s="150"/>
      <c r="W815" s="150"/>
      <c r="X815" s="150"/>
      <c r="Y815" s="150"/>
      <c r="Z815" s="150"/>
    </row>
    <row r="816" ht="17.25" customHeight="1">
      <c r="A816" s="150"/>
      <c r="B816" s="150"/>
      <c r="C816" s="150"/>
      <c r="D816" s="150"/>
      <c r="E816" s="150"/>
      <c r="F816" s="150"/>
      <c r="G816" s="150"/>
      <c r="H816" s="150"/>
      <c r="I816" s="150"/>
      <c r="J816" s="150"/>
      <c r="K816" s="150"/>
      <c r="L816" s="150"/>
      <c r="M816" s="150"/>
      <c r="N816" s="150"/>
      <c r="O816" s="150"/>
      <c r="P816" s="150"/>
      <c r="Q816" s="150"/>
      <c r="R816" s="150"/>
      <c r="S816" s="150"/>
      <c r="T816" s="150"/>
      <c r="U816" s="150"/>
      <c r="V816" s="150"/>
      <c r="W816" s="150"/>
      <c r="X816" s="150"/>
      <c r="Y816" s="150"/>
      <c r="Z816" s="150"/>
    </row>
    <row r="817" ht="17.25" customHeight="1">
      <c r="A817" s="150"/>
      <c r="B817" s="150"/>
      <c r="C817" s="150"/>
      <c r="D817" s="150"/>
      <c r="E817" s="150"/>
      <c r="F817" s="150"/>
      <c r="G817" s="150"/>
      <c r="H817" s="150"/>
      <c r="I817" s="150"/>
      <c r="J817" s="150"/>
      <c r="K817" s="150"/>
      <c r="L817" s="150"/>
      <c r="M817" s="150"/>
      <c r="N817" s="150"/>
      <c r="O817" s="150"/>
      <c r="P817" s="150"/>
      <c r="Q817" s="150"/>
      <c r="R817" s="150"/>
      <c r="S817" s="150"/>
      <c r="T817" s="150"/>
      <c r="U817" s="150"/>
      <c r="V817" s="150"/>
      <c r="W817" s="150"/>
      <c r="X817" s="150"/>
      <c r="Y817" s="150"/>
      <c r="Z817" s="150"/>
    </row>
    <row r="818" ht="17.25" customHeight="1">
      <c r="A818" s="150"/>
      <c r="B818" s="150"/>
      <c r="C818" s="150"/>
      <c r="D818" s="150"/>
      <c r="E818" s="150"/>
      <c r="F818" s="150"/>
      <c r="G818" s="150"/>
      <c r="H818" s="150"/>
      <c r="I818" s="150"/>
      <c r="J818" s="150"/>
      <c r="K818" s="150"/>
      <c r="L818" s="150"/>
      <c r="M818" s="150"/>
      <c r="N818" s="150"/>
      <c r="O818" s="150"/>
      <c r="P818" s="150"/>
      <c r="Q818" s="150"/>
      <c r="R818" s="150"/>
      <c r="S818" s="150"/>
      <c r="T818" s="150"/>
      <c r="U818" s="150"/>
      <c r="V818" s="150"/>
      <c r="W818" s="150"/>
      <c r="X818" s="150"/>
      <c r="Y818" s="150"/>
      <c r="Z818" s="150"/>
    </row>
    <row r="819" ht="17.25" customHeight="1">
      <c r="A819" s="150"/>
      <c r="B819" s="150"/>
      <c r="C819" s="150"/>
      <c r="D819" s="150"/>
      <c r="E819" s="150"/>
      <c r="F819" s="150"/>
      <c r="G819" s="150"/>
      <c r="H819" s="150"/>
      <c r="I819" s="150"/>
      <c r="J819" s="150"/>
      <c r="K819" s="150"/>
      <c r="L819" s="150"/>
      <c r="M819" s="150"/>
      <c r="N819" s="150"/>
      <c r="O819" s="150"/>
      <c r="P819" s="150"/>
      <c r="Q819" s="150"/>
      <c r="R819" s="150"/>
      <c r="S819" s="150"/>
      <c r="T819" s="150"/>
      <c r="U819" s="150"/>
      <c r="V819" s="150"/>
      <c r="W819" s="150"/>
      <c r="X819" s="150"/>
      <c r="Y819" s="150"/>
      <c r="Z819" s="150"/>
    </row>
    <row r="820" ht="17.25" customHeight="1">
      <c r="A820" s="150"/>
      <c r="B820" s="150"/>
      <c r="C820" s="150"/>
      <c r="D820" s="150"/>
      <c r="E820" s="150"/>
      <c r="F820" s="150"/>
      <c r="G820" s="150"/>
      <c r="H820" s="150"/>
      <c r="I820" s="150"/>
      <c r="J820" s="150"/>
      <c r="K820" s="150"/>
      <c r="L820" s="150"/>
      <c r="M820" s="150"/>
      <c r="N820" s="150"/>
      <c r="O820" s="150"/>
      <c r="P820" s="150"/>
      <c r="Q820" s="150"/>
      <c r="R820" s="150"/>
      <c r="S820" s="150"/>
      <c r="T820" s="150"/>
      <c r="U820" s="150"/>
      <c r="V820" s="150"/>
      <c r="W820" s="150"/>
      <c r="X820" s="150"/>
      <c r="Y820" s="150"/>
      <c r="Z820" s="150"/>
    </row>
    <row r="821" ht="17.25" customHeight="1">
      <c r="A821" s="150"/>
      <c r="B821" s="150"/>
      <c r="C821" s="150"/>
      <c r="D821" s="150"/>
      <c r="E821" s="150"/>
      <c r="F821" s="150"/>
      <c r="G821" s="150"/>
      <c r="H821" s="150"/>
      <c r="I821" s="150"/>
      <c r="J821" s="150"/>
      <c r="K821" s="150"/>
      <c r="L821" s="150"/>
      <c r="M821" s="150"/>
      <c r="N821" s="150"/>
      <c r="O821" s="150"/>
      <c r="P821" s="150"/>
      <c r="Q821" s="150"/>
      <c r="R821" s="150"/>
      <c r="S821" s="150"/>
      <c r="T821" s="150"/>
      <c r="U821" s="150"/>
      <c r="V821" s="150"/>
      <c r="W821" s="150"/>
      <c r="X821" s="150"/>
      <c r="Y821" s="150"/>
      <c r="Z821" s="150"/>
    </row>
    <row r="822" ht="17.25" customHeight="1">
      <c r="A822" s="150"/>
      <c r="B822" s="150"/>
      <c r="C822" s="150"/>
      <c r="D822" s="150"/>
      <c r="E822" s="150"/>
      <c r="F822" s="150"/>
      <c r="G822" s="150"/>
      <c r="H822" s="150"/>
      <c r="I822" s="150"/>
      <c r="J822" s="150"/>
      <c r="K822" s="150"/>
      <c r="L822" s="150"/>
      <c r="M822" s="150"/>
      <c r="N822" s="150"/>
      <c r="O822" s="150"/>
      <c r="P822" s="150"/>
      <c r="Q822" s="150"/>
      <c r="R822" s="150"/>
      <c r="S822" s="150"/>
      <c r="T822" s="150"/>
      <c r="U822" s="150"/>
      <c r="V822" s="150"/>
      <c r="W822" s="150"/>
      <c r="X822" s="150"/>
      <c r="Y822" s="150"/>
      <c r="Z822" s="150"/>
    </row>
    <row r="823" ht="17.25" customHeight="1">
      <c r="A823" s="150"/>
      <c r="B823" s="150"/>
      <c r="C823" s="150"/>
      <c r="D823" s="150"/>
      <c r="E823" s="150"/>
      <c r="F823" s="150"/>
      <c r="G823" s="150"/>
      <c r="H823" s="150"/>
      <c r="I823" s="150"/>
      <c r="J823" s="150"/>
      <c r="K823" s="150"/>
      <c r="L823" s="150"/>
      <c r="M823" s="150"/>
      <c r="N823" s="150"/>
      <c r="O823" s="150"/>
      <c r="P823" s="150"/>
      <c r="Q823" s="150"/>
      <c r="R823" s="150"/>
      <c r="S823" s="150"/>
      <c r="T823" s="150"/>
      <c r="U823" s="150"/>
      <c r="V823" s="150"/>
      <c r="W823" s="150"/>
      <c r="X823" s="150"/>
      <c r="Y823" s="150"/>
      <c r="Z823" s="150"/>
    </row>
    <row r="824" ht="17.25" customHeight="1">
      <c r="A824" s="150"/>
      <c r="B824" s="150"/>
      <c r="C824" s="150"/>
      <c r="D824" s="150"/>
      <c r="E824" s="150"/>
      <c r="F824" s="150"/>
      <c r="G824" s="150"/>
      <c r="H824" s="150"/>
      <c r="I824" s="150"/>
      <c r="J824" s="150"/>
      <c r="K824" s="150"/>
      <c r="L824" s="150"/>
      <c r="M824" s="150"/>
      <c r="N824" s="150"/>
      <c r="O824" s="150"/>
      <c r="P824" s="150"/>
      <c r="Q824" s="150"/>
      <c r="R824" s="150"/>
      <c r="S824" s="150"/>
      <c r="T824" s="150"/>
      <c r="U824" s="150"/>
      <c r="V824" s="150"/>
      <c r="W824" s="150"/>
      <c r="X824" s="150"/>
      <c r="Y824" s="150"/>
      <c r="Z824" s="150"/>
    </row>
    <row r="825" ht="17.25" customHeight="1">
      <c r="A825" s="150"/>
      <c r="B825" s="150"/>
      <c r="C825" s="150"/>
      <c r="D825" s="150"/>
      <c r="E825" s="150"/>
      <c r="F825" s="150"/>
      <c r="G825" s="150"/>
      <c r="H825" s="150"/>
      <c r="I825" s="150"/>
      <c r="J825" s="150"/>
      <c r="K825" s="150"/>
      <c r="L825" s="150"/>
      <c r="M825" s="150"/>
      <c r="N825" s="150"/>
      <c r="O825" s="150"/>
      <c r="P825" s="150"/>
      <c r="Q825" s="150"/>
      <c r="R825" s="150"/>
      <c r="S825" s="150"/>
      <c r="T825" s="150"/>
      <c r="U825" s="150"/>
      <c r="V825" s="150"/>
      <c r="W825" s="150"/>
      <c r="X825" s="150"/>
      <c r="Y825" s="150"/>
      <c r="Z825" s="150"/>
    </row>
    <row r="826" ht="17.25" customHeight="1">
      <c r="A826" s="150"/>
      <c r="B826" s="150"/>
      <c r="C826" s="150"/>
      <c r="D826" s="150"/>
      <c r="E826" s="150"/>
      <c r="F826" s="150"/>
      <c r="G826" s="150"/>
      <c r="H826" s="150"/>
      <c r="I826" s="150"/>
      <c r="J826" s="150"/>
      <c r="K826" s="150"/>
      <c r="L826" s="150"/>
      <c r="M826" s="150"/>
      <c r="N826" s="150"/>
      <c r="O826" s="150"/>
      <c r="P826" s="150"/>
      <c r="Q826" s="150"/>
      <c r="R826" s="150"/>
      <c r="S826" s="150"/>
      <c r="T826" s="150"/>
      <c r="U826" s="150"/>
      <c r="V826" s="150"/>
      <c r="W826" s="150"/>
      <c r="X826" s="150"/>
      <c r="Y826" s="150"/>
      <c r="Z826" s="150"/>
    </row>
    <row r="827" ht="17.25" customHeight="1">
      <c r="A827" s="150"/>
      <c r="B827" s="150"/>
      <c r="C827" s="150"/>
      <c r="D827" s="150"/>
      <c r="E827" s="150"/>
      <c r="F827" s="150"/>
      <c r="G827" s="150"/>
      <c r="H827" s="150"/>
      <c r="I827" s="150"/>
      <c r="J827" s="150"/>
      <c r="K827" s="150"/>
      <c r="L827" s="150"/>
      <c r="M827" s="150"/>
      <c r="N827" s="150"/>
      <c r="O827" s="150"/>
      <c r="P827" s="150"/>
      <c r="Q827" s="150"/>
      <c r="R827" s="150"/>
      <c r="S827" s="150"/>
      <c r="T827" s="150"/>
      <c r="U827" s="150"/>
      <c r="V827" s="150"/>
      <c r="W827" s="150"/>
      <c r="X827" s="150"/>
      <c r="Y827" s="150"/>
      <c r="Z827" s="150"/>
    </row>
    <row r="828" ht="17.25" customHeight="1">
      <c r="A828" s="150"/>
      <c r="B828" s="150"/>
      <c r="C828" s="150"/>
      <c r="D828" s="150"/>
      <c r="E828" s="150"/>
      <c r="F828" s="150"/>
      <c r="G828" s="150"/>
      <c r="H828" s="150"/>
      <c r="I828" s="150"/>
      <c r="J828" s="150"/>
      <c r="K828" s="150"/>
      <c r="L828" s="150"/>
      <c r="M828" s="150"/>
      <c r="N828" s="150"/>
      <c r="O828" s="150"/>
      <c r="P828" s="150"/>
      <c r="Q828" s="150"/>
      <c r="R828" s="150"/>
      <c r="S828" s="150"/>
      <c r="T828" s="150"/>
      <c r="U828" s="150"/>
      <c r="V828" s="150"/>
      <c r="W828" s="150"/>
      <c r="X828" s="150"/>
      <c r="Y828" s="150"/>
      <c r="Z828" s="150"/>
    </row>
    <row r="829" ht="17.25" customHeight="1">
      <c r="A829" s="150"/>
      <c r="B829" s="150"/>
      <c r="C829" s="150"/>
      <c r="D829" s="150"/>
      <c r="E829" s="150"/>
      <c r="F829" s="150"/>
      <c r="G829" s="150"/>
      <c r="H829" s="150"/>
      <c r="I829" s="150"/>
      <c r="J829" s="150"/>
      <c r="K829" s="150"/>
      <c r="L829" s="150"/>
      <c r="M829" s="150"/>
      <c r="N829" s="150"/>
      <c r="O829" s="150"/>
      <c r="P829" s="150"/>
      <c r="Q829" s="150"/>
      <c r="R829" s="150"/>
      <c r="S829" s="150"/>
      <c r="T829" s="150"/>
      <c r="U829" s="150"/>
      <c r="V829" s="150"/>
      <c r="W829" s="150"/>
      <c r="X829" s="150"/>
      <c r="Y829" s="150"/>
      <c r="Z829" s="150"/>
    </row>
    <row r="830" ht="17.25" customHeight="1">
      <c r="A830" s="150"/>
      <c r="B830" s="150"/>
      <c r="C830" s="150"/>
      <c r="D830" s="150"/>
      <c r="E830" s="150"/>
      <c r="F830" s="150"/>
      <c r="G830" s="150"/>
      <c r="H830" s="150"/>
      <c r="I830" s="150"/>
      <c r="J830" s="150"/>
      <c r="K830" s="150"/>
      <c r="L830" s="150"/>
      <c r="M830" s="150"/>
      <c r="N830" s="150"/>
      <c r="O830" s="150"/>
      <c r="P830" s="150"/>
      <c r="Q830" s="150"/>
      <c r="R830" s="150"/>
      <c r="S830" s="150"/>
      <c r="T830" s="150"/>
      <c r="U830" s="150"/>
      <c r="V830" s="150"/>
      <c r="W830" s="150"/>
      <c r="X830" s="150"/>
      <c r="Y830" s="150"/>
      <c r="Z830" s="150"/>
    </row>
    <row r="831" ht="17.25" customHeight="1">
      <c r="A831" s="150"/>
      <c r="B831" s="150"/>
      <c r="C831" s="150"/>
      <c r="D831" s="150"/>
      <c r="E831" s="150"/>
      <c r="F831" s="150"/>
      <c r="G831" s="150"/>
      <c r="H831" s="150"/>
      <c r="I831" s="150"/>
      <c r="J831" s="150"/>
      <c r="K831" s="150"/>
      <c r="L831" s="150"/>
      <c r="M831" s="150"/>
      <c r="N831" s="150"/>
      <c r="O831" s="150"/>
      <c r="P831" s="150"/>
      <c r="Q831" s="150"/>
      <c r="R831" s="150"/>
      <c r="S831" s="150"/>
      <c r="T831" s="150"/>
      <c r="U831" s="150"/>
      <c r="V831" s="150"/>
      <c r="W831" s="150"/>
      <c r="X831" s="150"/>
      <c r="Y831" s="150"/>
      <c r="Z831" s="150"/>
    </row>
    <row r="832" ht="17.25" customHeight="1">
      <c r="A832" s="150"/>
      <c r="B832" s="150"/>
      <c r="C832" s="150"/>
      <c r="D832" s="150"/>
      <c r="E832" s="150"/>
      <c r="F832" s="150"/>
      <c r="G832" s="150"/>
      <c r="H832" s="150"/>
      <c r="I832" s="150"/>
      <c r="J832" s="150"/>
      <c r="K832" s="150"/>
      <c r="L832" s="150"/>
      <c r="M832" s="150"/>
      <c r="N832" s="150"/>
      <c r="O832" s="150"/>
      <c r="P832" s="150"/>
      <c r="Q832" s="150"/>
      <c r="R832" s="150"/>
      <c r="S832" s="150"/>
      <c r="T832" s="150"/>
      <c r="U832" s="150"/>
      <c r="V832" s="150"/>
      <c r="W832" s="150"/>
      <c r="X832" s="150"/>
      <c r="Y832" s="150"/>
      <c r="Z832" s="150"/>
    </row>
    <row r="833" ht="17.25" customHeight="1">
      <c r="A833" s="150"/>
      <c r="B833" s="150"/>
      <c r="C833" s="150"/>
      <c r="D833" s="150"/>
      <c r="E833" s="150"/>
      <c r="F833" s="150"/>
      <c r="G833" s="150"/>
      <c r="H833" s="150"/>
      <c r="I833" s="150"/>
      <c r="J833" s="150"/>
      <c r="K833" s="150"/>
      <c r="L833" s="150"/>
      <c r="M833" s="150"/>
      <c r="N833" s="150"/>
      <c r="O833" s="150"/>
      <c r="P833" s="150"/>
      <c r="Q833" s="150"/>
      <c r="R833" s="150"/>
      <c r="S833" s="150"/>
      <c r="T833" s="150"/>
      <c r="U833" s="150"/>
      <c r="V833" s="150"/>
      <c r="W833" s="150"/>
      <c r="X833" s="150"/>
      <c r="Y833" s="150"/>
      <c r="Z833" s="150"/>
    </row>
    <row r="834" ht="17.25" customHeight="1">
      <c r="A834" s="150"/>
      <c r="B834" s="150"/>
      <c r="C834" s="150"/>
      <c r="D834" s="150"/>
      <c r="E834" s="150"/>
      <c r="F834" s="150"/>
      <c r="G834" s="150"/>
      <c r="H834" s="150"/>
      <c r="I834" s="150"/>
      <c r="J834" s="150"/>
      <c r="K834" s="150"/>
      <c r="L834" s="150"/>
      <c r="M834" s="150"/>
      <c r="N834" s="150"/>
      <c r="O834" s="150"/>
      <c r="P834" s="150"/>
      <c r="Q834" s="150"/>
      <c r="R834" s="150"/>
      <c r="S834" s="150"/>
      <c r="T834" s="150"/>
      <c r="U834" s="150"/>
      <c r="V834" s="150"/>
      <c r="W834" s="150"/>
      <c r="X834" s="150"/>
      <c r="Y834" s="150"/>
      <c r="Z834" s="150"/>
    </row>
    <row r="835" ht="17.25" customHeight="1">
      <c r="A835" s="150"/>
      <c r="B835" s="150"/>
      <c r="C835" s="150"/>
      <c r="D835" s="150"/>
      <c r="E835" s="150"/>
      <c r="F835" s="150"/>
      <c r="G835" s="150"/>
      <c r="H835" s="150"/>
      <c r="I835" s="150"/>
      <c r="J835" s="150"/>
      <c r="K835" s="150"/>
      <c r="L835" s="150"/>
      <c r="M835" s="150"/>
      <c r="N835" s="150"/>
      <c r="O835" s="150"/>
      <c r="P835" s="150"/>
      <c r="Q835" s="150"/>
      <c r="R835" s="150"/>
      <c r="S835" s="150"/>
      <c r="T835" s="150"/>
      <c r="U835" s="150"/>
      <c r="V835" s="150"/>
      <c r="W835" s="150"/>
      <c r="X835" s="150"/>
      <c r="Y835" s="150"/>
      <c r="Z835" s="150"/>
    </row>
    <row r="836" ht="17.25" customHeight="1">
      <c r="A836" s="150"/>
      <c r="B836" s="150"/>
      <c r="C836" s="150"/>
      <c r="D836" s="150"/>
      <c r="E836" s="150"/>
      <c r="F836" s="150"/>
      <c r="G836" s="150"/>
      <c r="H836" s="150"/>
      <c r="I836" s="150"/>
      <c r="J836" s="150"/>
      <c r="K836" s="150"/>
      <c r="L836" s="150"/>
      <c r="M836" s="150"/>
      <c r="N836" s="150"/>
      <c r="O836" s="150"/>
      <c r="P836" s="150"/>
      <c r="Q836" s="150"/>
      <c r="R836" s="150"/>
      <c r="S836" s="150"/>
      <c r="T836" s="150"/>
      <c r="U836" s="150"/>
      <c r="V836" s="150"/>
      <c r="W836" s="150"/>
      <c r="X836" s="150"/>
      <c r="Y836" s="150"/>
      <c r="Z836" s="150"/>
    </row>
    <row r="837" ht="17.25" customHeight="1">
      <c r="A837" s="150"/>
      <c r="B837" s="150"/>
      <c r="C837" s="150"/>
      <c r="D837" s="150"/>
      <c r="E837" s="150"/>
      <c r="F837" s="150"/>
      <c r="G837" s="150"/>
      <c r="H837" s="150"/>
      <c r="I837" s="150"/>
      <c r="J837" s="150"/>
      <c r="K837" s="150"/>
      <c r="L837" s="150"/>
      <c r="M837" s="150"/>
      <c r="N837" s="150"/>
      <c r="O837" s="150"/>
      <c r="P837" s="150"/>
      <c r="Q837" s="150"/>
      <c r="R837" s="150"/>
      <c r="S837" s="150"/>
      <c r="T837" s="150"/>
      <c r="U837" s="150"/>
      <c r="V837" s="150"/>
      <c r="W837" s="150"/>
      <c r="X837" s="150"/>
      <c r="Y837" s="150"/>
      <c r="Z837" s="150"/>
    </row>
    <row r="838" ht="17.25" customHeight="1">
      <c r="A838" s="150"/>
      <c r="B838" s="150"/>
      <c r="C838" s="150"/>
      <c r="D838" s="150"/>
      <c r="E838" s="150"/>
      <c r="F838" s="150"/>
      <c r="G838" s="150"/>
      <c r="H838" s="150"/>
      <c r="I838" s="150"/>
      <c r="J838" s="150"/>
      <c r="K838" s="150"/>
      <c r="L838" s="150"/>
      <c r="M838" s="150"/>
      <c r="N838" s="150"/>
      <c r="O838" s="150"/>
      <c r="P838" s="150"/>
      <c r="Q838" s="150"/>
      <c r="R838" s="150"/>
      <c r="S838" s="150"/>
      <c r="T838" s="150"/>
      <c r="U838" s="150"/>
      <c r="V838" s="150"/>
      <c r="W838" s="150"/>
      <c r="X838" s="150"/>
      <c r="Y838" s="150"/>
      <c r="Z838" s="150"/>
    </row>
    <row r="839" ht="17.25" customHeight="1">
      <c r="A839" s="150"/>
      <c r="B839" s="150"/>
      <c r="C839" s="150"/>
      <c r="D839" s="150"/>
      <c r="E839" s="150"/>
      <c r="F839" s="150"/>
      <c r="G839" s="150"/>
      <c r="H839" s="150"/>
      <c r="I839" s="150"/>
      <c r="J839" s="150"/>
      <c r="K839" s="150"/>
      <c r="L839" s="150"/>
      <c r="M839" s="150"/>
      <c r="N839" s="150"/>
      <c r="O839" s="150"/>
      <c r="P839" s="150"/>
      <c r="Q839" s="150"/>
      <c r="R839" s="150"/>
      <c r="S839" s="150"/>
      <c r="T839" s="150"/>
      <c r="U839" s="150"/>
      <c r="V839" s="150"/>
      <c r="W839" s="150"/>
      <c r="X839" s="150"/>
      <c r="Y839" s="150"/>
      <c r="Z839" s="150"/>
    </row>
    <row r="840" ht="17.25" customHeight="1">
      <c r="A840" s="150"/>
      <c r="B840" s="150"/>
      <c r="C840" s="150"/>
      <c r="D840" s="150"/>
      <c r="E840" s="150"/>
      <c r="F840" s="150"/>
      <c r="G840" s="150"/>
      <c r="H840" s="150"/>
      <c r="I840" s="150"/>
      <c r="J840" s="150"/>
      <c r="K840" s="150"/>
      <c r="L840" s="150"/>
      <c r="M840" s="150"/>
      <c r="N840" s="150"/>
      <c r="O840" s="150"/>
      <c r="P840" s="150"/>
      <c r="Q840" s="150"/>
      <c r="R840" s="150"/>
      <c r="S840" s="150"/>
      <c r="T840" s="150"/>
      <c r="U840" s="150"/>
      <c r="V840" s="150"/>
      <c r="W840" s="150"/>
      <c r="X840" s="150"/>
      <c r="Y840" s="150"/>
      <c r="Z840" s="150"/>
    </row>
    <row r="841" ht="17.25" customHeight="1">
      <c r="A841" s="150"/>
      <c r="B841" s="150"/>
      <c r="C841" s="150"/>
      <c r="D841" s="150"/>
      <c r="E841" s="150"/>
      <c r="F841" s="150"/>
      <c r="G841" s="150"/>
      <c r="H841" s="150"/>
      <c r="I841" s="150"/>
      <c r="J841" s="150"/>
      <c r="K841" s="150"/>
      <c r="L841" s="150"/>
      <c r="M841" s="150"/>
      <c r="N841" s="150"/>
      <c r="O841" s="150"/>
      <c r="P841" s="150"/>
      <c r="Q841" s="150"/>
      <c r="R841" s="150"/>
      <c r="S841" s="150"/>
      <c r="T841" s="150"/>
      <c r="U841" s="150"/>
      <c r="V841" s="150"/>
      <c r="W841" s="150"/>
      <c r="X841" s="150"/>
      <c r="Y841" s="150"/>
      <c r="Z841" s="150"/>
    </row>
    <row r="842" ht="17.25" customHeight="1">
      <c r="A842" s="150"/>
      <c r="B842" s="150"/>
      <c r="C842" s="150"/>
      <c r="D842" s="150"/>
      <c r="E842" s="150"/>
      <c r="F842" s="150"/>
      <c r="G842" s="150"/>
      <c r="H842" s="150"/>
      <c r="I842" s="150"/>
      <c r="J842" s="150"/>
      <c r="K842" s="150"/>
      <c r="L842" s="150"/>
      <c r="M842" s="150"/>
      <c r="N842" s="150"/>
      <c r="O842" s="150"/>
      <c r="P842" s="150"/>
      <c r="Q842" s="150"/>
      <c r="R842" s="150"/>
      <c r="S842" s="150"/>
      <c r="T842" s="150"/>
      <c r="U842" s="150"/>
      <c r="V842" s="150"/>
      <c r="W842" s="150"/>
      <c r="X842" s="150"/>
      <c r="Y842" s="150"/>
      <c r="Z842" s="150"/>
    </row>
    <row r="843" ht="17.25" customHeight="1">
      <c r="A843" s="150"/>
      <c r="B843" s="150"/>
      <c r="C843" s="150"/>
      <c r="D843" s="150"/>
      <c r="E843" s="150"/>
      <c r="F843" s="150"/>
      <c r="G843" s="150"/>
      <c r="H843" s="150"/>
      <c r="I843" s="150"/>
      <c r="J843" s="150"/>
      <c r="K843" s="150"/>
      <c r="L843" s="150"/>
      <c r="M843" s="150"/>
      <c r="N843" s="150"/>
      <c r="O843" s="150"/>
      <c r="P843" s="150"/>
      <c r="Q843" s="150"/>
      <c r="R843" s="150"/>
      <c r="S843" s="150"/>
      <c r="T843" s="150"/>
      <c r="U843" s="150"/>
      <c r="V843" s="150"/>
      <c r="W843" s="150"/>
      <c r="X843" s="150"/>
      <c r="Y843" s="150"/>
      <c r="Z843" s="150"/>
    </row>
    <row r="844" ht="17.25" customHeight="1">
      <c r="A844" s="150"/>
      <c r="B844" s="150"/>
      <c r="C844" s="150"/>
      <c r="D844" s="150"/>
      <c r="E844" s="150"/>
      <c r="F844" s="150"/>
      <c r="G844" s="150"/>
      <c r="H844" s="150"/>
      <c r="I844" s="150"/>
      <c r="J844" s="150"/>
      <c r="K844" s="150"/>
      <c r="L844" s="150"/>
      <c r="M844" s="150"/>
      <c r="N844" s="150"/>
      <c r="O844" s="150"/>
      <c r="P844" s="150"/>
      <c r="Q844" s="150"/>
      <c r="R844" s="150"/>
      <c r="S844" s="150"/>
      <c r="T844" s="150"/>
      <c r="U844" s="150"/>
      <c r="V844" s="150"/>
      <c r="W844" s="150"/>
      <c r="X844" s="150"/>
      <c r="Y844" s="150"/>
      <c r="Z844" s="150"/>
    </row>
    <row r="845" ht="17.25" customHeight="1">
      <c r="A845" s="150"/>
      <c r="B845" s="150"/>
      <c r="C845" s="150"/>
      <c r="D845" s="150"/>
      <c r="E845" s="150"/>
      <c r="F845" s="150"/>
      <c r="G845" s="150"/>
      <c r="H845" s="150"/>
      <c r="I845" s="150"/>
      <c r="J845" s="150"/>
      <c r="K845" s="150"/>
      <c r="L845" s="150"/>
      <c r="M845" s="150"/>
      <c r="N845" s="150"/>
      <c r="O845" s="150"/>
      <c r="P845" s="150"/>
      <c r="Q845" s="150"/>
      <c r="R845" s="150"/>
      <c r="S845" s="150"/>
      <c r="T845" s="150"/>
      <c r="U845" s="150"/>
      <c r="V845" s="150"/>
      <c r="W845" s="150"/>
      <c r="X845" s="150"/>
      <c r="Y845" s="150"/>
      <c r="Z845" s="150"/>
    </row>
    <row r="846" ht="17.25" customHeight="1">
      <c r="A846" s="150"/>
      <c r="B846" s="150"/>
      <c r="C846" s="150"/>
      <c r="D846" s="150"/>
      <c r="E846" s="150"/>
      <c r="F846" s="150"/>
      <c r="G846" s="150"/>
      <c r="H846" s="150"/>
      <c r="I846" s="150"/>
      <c r="J846" s="150"/>
      <c r="K846" s="150"/>
      <c r="L846" s="150"/>
      <c r="M846" s="150"/>
      <c r="N846" s="150"/>
      <c r="O846" s="150"/>
      <c r="P846" s="150"/>
      <c r="Q846" s="150"/>
      <c r="R846" s="150"/>
      <c r="S846" s="150"/>
      <c r="T846" s="150"/>
      <c r="U846" s="150"/>
      <c r="V846" s="150"/>
      <c r="W846" s="150"/>
      <c r="X846" s="150"/>
      <c r="Y846" s="150"/>
      <c r="Z846" s="150"/>
    </row>
    <row r="847" ht="17.25" customHeight="1">
      <c r="A847" s="150"/>
      <c r="B847" s="150"/>
      <c r="C847" s="150"/>
      <c r="D847" s="150"/>
      <c r="E847" s="150"/>
      <c r="F847" s="150"/>
      <c r="G847" s="150"/>
      <c r="H847" s="150"/>
      <c r="I847" s="150"/>
      <c r="J847" s="150"/>
      <c r="K847" s="150"/>
      <c r="L847" s="150"/>
      <c r="M847" s="150"/>
      <c r="N847" s="150"/>
      <c r="O847" s="150"/>
      <c r="P847" s="150"/>
      <c r="Q847" s="150"/>
      <c r="R847" s="150"/>
      <c r="S847" s="150"/>
      <c r="T847" s="150"/>
      <c r="U847" s="150"/>
      <c r="V847" s="150"/>
      <c r="W847" s="150"/>
      <c r="X847" s="150"/>
      <c r="Y847" s="150"/>
      <c r="Z847" s="150"/>
    </row>
    <row r="848" ht="17.25" customHeight="1">
      <c r="A848" s="150"/>
      <c r="B848" s="150"/>
      <c r="C848" s="150"/>
      <c r="D848" s="150"/>
      <c r="E848" s="150"/>
      <c r="F848" s="150"/>
      <c r="G848" s="150"/>
      <c r="H848" s="150"/>
      <c r="I848" s="150"/>
      <c r="J848" s="150"/>
      <c r="K848" s="150"/>
      <c r="L848" s="150"/>
      <c r="M848" s="150"/>
      <c r="N848" s="150"/>
      <c r="O848" s="150"/>
      <c r="P848" s="150"/>
      <c r="Q848" s="150"/>
      <c r="R848" s="150"/>
      <c r="S848" s="150"/>
      <c r="T848" s="150"/>
      <c r="U848" s="150"/>
      <c r="V848" s="150"/>
      <c r="W848" s="150"/>
      <c r="X848" s="150"/>
      <c r="Y848" s="150"/>
      <c r="Z848" s="150"/>
    </row>
    <row r="849" ht="17.25" customHeight="1">
      <c r="A849" s="150"/>
      <c r="B849" s="150"/>
      <c r="C849" s="150"/>
      <c r="D849" s="150"/>
      <c r="E849" s="150"/>
      <c r="F849" s="150"/>
      <c r="G849" s="150"/>
      <c r="H849" s="150"/>
      <c r="I849" s="150"/>
      <c r="J849" s="150"/>
      <c r="K849" s="150"/>
      <c r="L849" s="150"/>
      <c r="M849" s="150"/>
      <c r="N849" s="150"/>
      <c r="O849" s="150"/>
      <c r="P849" s="150"/>
      <c r="Q849" s="150"/>
      <c r="R849" s="150"/>
      <c r="S849" s="150"/>
      <c r="T849" s="150"/>
      <c r="U849" s="150"/>
      <c r="V849" s="150"/>
      <c r="W849" s="150"/>
      <c r="X849" s="150"/>
      <c r="Y849" s="150"/>
      <c r="Z849" s="150"/>
    </row>
    <row r="850" ht="17.25" customHeight="1">
      <c r="A850" s="150"/>
      <c r="B850" s="150"/>
      <c r="C850" s="150"/>
      <c r="D850" s="150"/>
      <c r="E850" s="150"/>
      <c r="F850" s="150"/>
      <c r="G850" s="150"/>
      <c r="H850" s="150"/>
      <c r="I850" s="150"/>
      <c r="J850" s="150"/>
      <c r="K850" s="150"/>
      <c r="L850" s="150"/>
      <c r="M850" s="150"/>
      <c r="N850" s="150"/>
      <c r="O850" s="150"/>
      <c r="P850" s="150"/>
      <c r="Q850" s="150"/>
      <c r="R850" s="150"/>
      <c r="S850" s="150"/>
      <c r="T850" s="150"/>
      <c r="U850" s="150"/>
      <c r="V850" s="150"/>
      <c r="W850" s="150"/>
      <c r="X850" s="150"/>
      <c r="Y850" s="150"/>
      <c r="Z850" s="150"/>
    </row>
    <row r="851" ht="17.25" customHeight="1">
      <c r="A851" s="150"/>
      <c r="B851" s="150"/>
      <c r="C851" s="150"/>
      <c r="D851" s="150"/>
      <c r="E851" s="150"/>
      <c r="F851" s="150"/>
      <c r="G851" s="150"/>
      <c r="H851" s="150"/>
      <c r="I851" s="150"/>
      <c r="J851" s="150"/>
      <c r="K851" s="150"/>
      <c r="L851" s="150"/>
      <c r="M851" s="150"/>
      <c r="N851" s="150"/>
      <c r="O851" s="150"/>
      <c r="P851" s="150"/>
      <c r="Q851" s="150"/>
      <c r="R851" s="150"/>
      <c r="S851" s="150"/>
      <c r="T851" s="150"/>
      <c r="U851" s="150"/>
      <c r="V851" s="150"/>
      <c r="W851" s="150"/>
      <c r="X851" s="150"/>
      <c r="Y851" s="150"/>
      <c r="Z851" s="150"/>
    </row>
    <row r="852" ht="17.25" customHeight="1">
      <c r="A852" s="150"/>
      <c r="B852" s="150"/>
      <c r="C852" s="150"/>
      <c r="D852" s="150"/>
      <c r="E852" s="150"/>
      <c r="F852" s="150"/>
      <c r="G852" s="150"/>
      <c r="H852" s="150"/>
      <c r="I852" s="150"/>
      <c r="J852" s="150"/>
      <c r="K852" s="150"/>
      <c r="L852" s="150"/>
      <c r="M852" s="150"/>
      <c r="N852" s="150"/>
      <c r="O852" s="150"/>
      <c r="P852" s="150"/>
      <c r="Q852" s="150"/>
      <c r="R852" s="150"/>
      <c r="S852" s="150"/>
      <c r="T852" s="150"/>
      <c r="U852" s="150"/>
      <c r="V852" s="150"/>
      <c r="W852" s="150"/>
      <c r="X852" s="150"/>
      <c r="Y852" s="150"/>
      <c r="Z852" s="150"/>
    </row>
    <row r="853" ht="17.25" customHeight="1">
      <c r="A853" s="150"/>
      <c r="B853" s="150"/>
      <c r="C853" s="150"/>
      <c r="D853" s="150"/>
      <c r="E853" s="150"/>
      <c r="F853" s="150"/>
      <c r="G853" s="150"/>
      <c r="H853" s="150"/>
      <c r="I853" s="150"/>
      <c r="J853" s="150"/>
      <c r="K853" s="150"/>
      <c r="L853" s="150"/>
      <c r="M853" s="150"/>
      <c r="N853" s="150"/>
      <c r="O853" s="150"/>
      <c r="P853" s="150"/>
      <c r="Q853" s="150"/>
      <c r="R853" s="150"/>
      <c r="S853" s="150"/>
      <c r="T853" s="150"/>
      <c r="U853" s="150"/>
      <c r="V853" s="150"/>
      <c r="W853" s="150"/>
      <c r="X853" s="150"/>
      <c r="Y853" s="150"/>
      <c r="Z853" s="150"/>
    </row>
    <row r="854" ht="17.25" customHeight="1">
      <c r="A854" s="150"/>
      <c r="B854" s="150"/>
      <c r="C854" s="150"/>
      <c r="D854" s="150"/>
      <c r="E854" s="150"/>
      <c r="F854" s="150"/>
      <c r="G854" s="150"/>
      <c r="H854" s="150"/>
      <c r="I854" s="150"/>
      <c r="J854" s="150"/>
      <c r="K854" s="150"/>
      <c r="L854" s="150"/>
      <c r="M854" s="150"/>
      <c r="N854" s="150"/>
      <c r="O854" s="150"/>
      <c r="P854" s="150"/>
      <c r="Q854" s="150"/>
      <c r="R854" s="150"/>
      <c r="S854" s="150"/>
      <c r="T854" s="150"/>
      <c r="U854" s="150"/>
      <c r="V854" s="150"/>
      <c r="W854" s="150"/>
      <c r="X854" s="150"/>
      <c r="Y854" s="150"/>
      <c r="Z854" s="150"/>
    </row>
    <row r="855" ht="17.25" customHeight="1">
      <c r="A855" s="150"/>
      <c r="B855" s="150"/>
      <c r="C855" s="150"/>
      <c r="D855" s="150"/>
      <c r="E855" s="150"/>
      <c r="F855" s="150"/>
      <c r="G855" s="150"/>
      <c r="H855" s="150"/>
      <c r="I855" s="150"/>
      <c r="J855" s="150"/>
      <c r="K855" s="150"/>
      <c r="L855" s="150"/>
      <c r="M855" s="150"/>
      <c r="N855" s="150"/>
      <c r="O855" s="150"/>
      <c r="P855" s="150"/>
      <c r="Q855" s="150"/>
      <c r="R855" s="150"/>
      <c r="S855" s="150"/>
      <c r="T855" s="150"/>
      <c r="U855" s="150"/>
      <c r="V855" s="150"/>
      <c r="W855" s="150"/>
      <c r="X855" s="150"/>
      <c r="Y855" s="150"/>
      <c r="Z855" s="150"/>
    </row>
    <row r="856" ht="17.25" customHeight="1">
      <c r="A856" s="150"/>
      <c r="B856" s="150"/>
      <c r="C856" s="150"/>
      <c r="D856" s="150"/>
      <c r="E856" s="150"/>
      <c r="F856" s="150"/>
      <c r="G856" s="150"/>
      <c r="H856" s="150"/>
      <c r="I856" s="150"/>
      <c r="J856" s="150"/>
      <c r="K856" s="150"/>
      <c r="L856" s="150"/>
      <c r="M856" s="150"/>
      <c r="N856" s="150"/>
      <c r="O856" s="150"/>
      <c r="P856" s="150"/>
      <c r="Q856" s="150"/>
      <c r="R856" s="150"/>
      <c r="S856" s="150"/>
      <c r="T856" s="150"/>
      <c r="U856" s="150"/>
      <c r="V856" s="150"/>
      <c r="W856" s="150"/>
      <c r="X856" s="150"/>
      <c r="Y856" s="150"/>
      <c r="Z856" s="150"/>
    </row>
    <row r="857" ht="17.25" customHeight="1">
      <c r="A857" s="150"/>
      <c r="B857" s="150"/>
      <c r="C857" s="150"/>
      <c r="D857" s="150"/>
      <c r="E857" s="150"/>
      <c r="F857" s="150"/>
      <c r="G857" s="150"/>
      <c r="H857" s="150"/>
      <c r="I857" s="150"/>
      <c r="J857" s="150"/>
      <c r="K857" s="150"/>
      <c r="L857" s="150"/>
      <c r="M857" s="150"/>
      <c r="N857" s="150"/>
      <c r="O857" s="150"/>
      <c r="P857" s="150"/>
      <c r="Q857" s="150"/>
      <c r="R857" s="150"/>
      <c r="S857" s="150"/>
      <c r="T857" s="150"/>
      <c r="U857" s="150"/>
      <c r="V857" s="150"/>
      <c r="W857" s="150"/>
      <c r="X857" s="150"/>
      <c r="Y857" s="150"/>
      <c r="Z857" s="150"/>
    </row>
    <row r="858" ht="17.25" customHeight="1">
      <c r="A858" s="150"/>
      <c r="B858" s="150"/>
      <c r="C858" s="150"/>
      <c r="D858" s="150"/>
      <c r="E858" s="150"/>
      <c r="F858" s="150"/>
      <c r="G858" s="150"/>
      <c r="H858" s="150"/>
      <c r="I858" s="150"/>
      <c r="J858" s="150"/>
      <c r="K858" s="150"/>
      <c r="L858" s="150"/>
      <c r="M858" s="150"/>
      <c r="N858" s="150"/>
      <c r="O858" s="150"/>
      <c r="P858" s="150"/>
      <c r="Q858" s="150"/>
      <c r="R858" s="150"/>
      <c r="S858" s="150"/>
      <c r="T858" s="150"/>
      <c r="U858" s="150"/>
      <c r="V858" s="150"/>
      <c r="W858" s="150"/>
      <c r="X858" s="150"/>
      <c r="Y858" s="150"/>
      <c r="Z858" s="150"/>
    </row>
    <row r="859" ht="17.25" customHeight="1">
      <c r="A859" s="150"/>
      <c r="B859" s="150"/>
      <c r="C859" s="150"/>
      <c r="D859" s="150"/>
      <c r="E859" s="150"/>
      <c r="F859" s="150"/>
      <c r="G859" s="150"/>
      <c r="H859" s="150"/>
      <c r="I859" s="150"/>
      <c r="J859" s="150"/>
      <c r="K859" s="150"/>
      <c r="L859" s="150"/>
      <c r="M859" s="150"/>
      <c r="N859" s="150"/>
      <c r="O859" s="150"/>
      <c r="P859" s="150"/>
      <c r="Q859" s="150"/>
      <c r="R859" s="150"/>
      <c r="S859" s="150"/>
      <c r="T859" s="150"/>
      <c r="U859" s="150"/>
      <c r="V859" s="150"/>
      <c r="W859" s="150"/>
      <c r="X859" s="150"/>
      <c r="Y859" s="150"/>
      <c r="Z859" s="150"/>
    </row>
    <row r="860" ht="17.25" customHeight="1">
      <c r="A860" s="150"/>
      <c r="B860" s="150"/>
      <c r="C860" s="150"/>
      <c r="D860" s="150"/>
      <c r="E860" s="150"/>
      <c r="F860" s="150"/>
      <c r="G860" s="150"/>
      <c r="H860" s="150"/>
      <c r="I860" s="150"/>
      <c r="J860" s="150"/>
      <c r="K860" s="150"/>
      <c r="L860" s="150"/>
      <c r="M860" s="150"/>
      <c r="N860" s="150"/>
      <c r="O860" s="150"/>
      <c r="P860" s="150"/>
      <c r="Q860" s="150"/>
      <c r="R860" s="150"/>
      <c r="S860" s="150"/>
      <c r="T860" s="150"/>
      <c r="U860" s="150"/>
      <c r="V860" s="150"/>
      <c r="W860" s="150"/>
      <c r="X860" s="150"/>
      <c r="Y860" s="150"/>
      <c r="Z860" s="150"/>
    </row>
    <row r="861" ht="17.25" customHeight="1">
      <c r="A861" s="150"/>
      <c r="B861" s="150"/>
      <c r="C861" s="150"/>
      <c r="D861" s="150"/>
      <c r="E861" s="150"/>
      <c r="F861" s="150"/>
      <c r="G861" s="150"/>
      <c r="H861" s="150"/>
      <c r="I861" s="150"/>
      <c r="J861" s="150"/>
      <c r="K861" s="150"/>
      <c r="L861" s="150"/>
      <c r="M861" s="150"/>
      <c r="N861" s="150"/>
      <c r="O861" s="150"/>
      <c r="P861" s="150"/>
      <c r="Q861" s="150"/>
      <c r="R861" s="150"/>
      <c r="S861" s="150"/>
      <c r="T861" s="150"/>
      <c r="U861" s="150"/>
      <c r="V861" s="150"/>
      <c r="W861" s="150"/>
      <c r="X861" s="150"/>
      <c r="Y861" s="150"/>
      <c r="Z861" s="150"/>
    </row>
    <row r="862" ht="17.25" customHeight="1">
      <c r="A862" s="150"/>
      <c r="B862" s="150"/>
      <c r="C862" s="150"/>
      <c r="D862" s="150"/>
      <c r="E862" s="150"/>
      <c r="F862" s="150"/>
      <c r="G862" s="150"/>
      <c r="H862" s="150"/>
      <c r="I862" s="150"/>
      <c r="J862" s="150"/>
      <c r="K862" s="150"/>
      <c r="L862" s="150"/>
      <c r="M862" s="150"/>
      <c r="N862" s="150"/>
      <c r="O862" s="150"/>
      <c r="P862" s="150"/>
      <c r="Q862" s="150"/>
      <c r="R862" s="150"/>
      <c r="S862" s="150"/>
      <c r="T862" s="150"/>
      <c r="U862" s="150"/>
      <c r="V862" s="150"/>
      <c r="W862" s="150"/>
      <c r="X862" s="150"/>
      <c r="Y862" s="150"/>
      <c r="Z862" s="150"/>
    </row>
    <row r="863" ht="17.25" customHeight="1">
      <c r="A863" s="150"/>
      <c r="B863" s="150"/>
      <c r="C863" s="150"/>
      <c r="D863" s="150"/>
      <c r="E863" s="150"/>
      <c r="F863" s="150"/>
      <c r="G863" s="150"/>
      <c r="H863" s="150"/>
      <c r="I863" s="150"/>
      <c r="J863" s="150"/>
      <c r="K863" s="150"/>
      <c r="L863" s="150"/>
      <c r="M863" s="150"/>
      <c r="N863" s="150"/>
      <c r="O863" s="150"/>
      <c r="P863" s="150"/>
      <c r="Q863" s="150"/>
      <c r="R863" s="150"/>
      <c r="S863" s="150"/>
      <c r="T863" s="150"/>
      <c r="U863" s="150"/>
      <c r="V863" s="150"/>
      <c r="W863" s="150"/>
      <c r="X863" s="150"/>
      <c r="Y863" s="150"/>
      <c r="Z863" s="150"/>
    </row>
    <row r="864" ht="17.25" customHeight="1">
      <c r="A864" s="150"/>
      <c r="B864" s="150"/>
      <c r="C864" s="150"/>
      <c r="D864" s="150"/>
      <c r="E864" s="150"/>
      <c r="F864" s="150"/>
      <c r="G864" s="150"/>
      <c r="H864" s="150"/>
      <c r="I864" s="150"/>
      <c r="J864" s="150"/>
      <c r="K864" s="150"/>
      <c r="L864" s="150"/>
      <c r="M864" s="150"/>
      <c r="N864" s="150"/>
      <c r="O864" s="150"/>
      <c r="P864" s="150"/>
      <c r="Q864" s="150"/>
      <c r="R864" s="150"/>
      <c r="S864" s="150"/>
      <c r="T864" s="150"/>
      <c r="U864" s="150"/>
      <c r="V864" s="150"/>
      <c r="W864" s="150"/>
      <c r="X864" s="150"/>
      <c r="Y864" s="150"/>
      <c r="Z864" s="150"/>
    </row>
    <row r="865" ht="17.25" customHeight="1">
      <c r="A865" s="150"/>
      <c r="B865" s="150"/>
      <c r="C865" s="150"/>
      <c r="D865" s="150"/>
      <c r="E865" s="150"/>
      <c r="F865" s="150"/>
      <c r="G865" s="150"/>
      <c r="H865" s="150"/>
      <c r="I865" s="150"/>
      <c r="J865" s="150"/>
      <c r="K865" s="150"/>
      <c r="L865" s="150"/>
      <c r="M865" s="150"/>
      <c r="N865" s="150"/>
      <c r="O865" s="150"/>
      <c r="P865" s="150"/>
      <c r="Q865" s="150"/>
      <c r="R865" s="150"/>
      <c r="S865" s="150"/>
      <c r="T865" s="150"/>
      <c r="U865" s="150"/>
      <c r="V865" s="150"/>
      <c r="W865" s="150"/>
      <c r="X865" s="150"/>
      <c r="Y865" s="150"/>
      <c r="Z865" s="150"/>
    </row>
    <row r="866" ht="17.25" customHeight="1">
      <c r="A866" s="150"/>
      <c r="B866" s="150"/>
      <c r="C866" s="150"/>
      <c r="D866" s="150"/>
      <c r="E866" s="150"/>
      <c r="F866" s="150"/>
      <c r="G866" s="150"/>
      <c r="H866" s="150"/>
      <c r="I866" s="150"/>
      <c r="J866" s="150"/>
      <c r="K866" s="150"/>
      <c r="L866" s="150"/>
      <c r="M866" s="150"/>
      <c r="N866" s="150"/>
      <c r="O866" s="150"/>
      <c r="P866" s="150"/>
      <c r="Q866" s="150"/>
      <c r="R866" s="150"/>
      <c r="S866" s="150"/>
      <c r="T866" s="150"/>
      <c r="U866" s="150"/>
      <c r="V866" s="150"/>
      <c r="W866" s="150"/>
      <c r="X866" s="150"/>
      <c r="Y866" s="150"/>
      <c r="Z866" s="150"/>
    </row>
    <row r="867" ht="17.25" customHeight="1">
      <c r="A867" s="150"/>
      <c r="B867" s="150"/>
      <c r="C867" s="150"/>
      <c r="D867" s="150"/>
      <c r="E867" s="150"/>
      <c r="F867" s="150"/>
      <c r="G867" s="150"/>
      <c r="H867" s="150"/>
      <c r="I867" s="150"/>
      <c r="J867" s="150"/>
      <c r="K867" s="150"/>
      <c r="L867" s="150"/>
      <c r="M867" s="150"/>
      <c r="N867" s="150"/>
      <c r="O867" s="150"/>
      <c r="P867" s="150"/>
      <c r="Q867" s="150"/>
      <c r="R867" s="150"/>
      <c r="S867" s="150"/>
      <c r="T867" s="150"/>
      <c r="U867" s="150"/>
      <c r="V867" s="150"/>
      <c r="W867" s="150"/>
      <c r="X867" s="150"/>
      <c r="Y867" s="150"/>
      <c r="Z867" s="150"/>
    </row>
    <row r="868" ht="17.25" customHeight="1">
      <c r="A868" s="150"/>
      <c r="B868" s="150"/>
      <c r="C868" s="150"/>
      <c r="D868" s="150"/>
      <c r="E868" s="150"/>
      <c r="F868" s="150"/>
      <c r="G868" s="150"/>
      <c r="H868" s="150"/>
      <c r="I868" s="150"/>
      <c r="J868" s="150"/>
      <c r="K868" s="150"/>
      <c r="L868" s="150"/>
      <c r="M868" s="150"/>
      <c r="N868" s="150"/>
      <c r="O868" s="150"/>
      <c r="P868" s="150"/>
      <c r="Q868" s="150"/>
      <c r="R868" s="150"/>
      <c r="S868" s="150"/>
      <c r="T868" s="150"/>
      <c r="U868" s="150"/>
      <c r="V868" s="150"/>
      <c r="W868" s="150"/>
      <c r="X868" s="150"/>
      <c r="Y868" s="150"/>
      <c r="Z868" s="150"/>
    </row>
    <row r="869" ht="17.25" customHeight="1">
      <c r="A869" s="150"/>
      <c r="B869" s="150"/>
      <c r="C869" s="150"/>
      <c r="D869" s="150"/>
      <c r="E869" s="150"/>
      <c r="F869" s="150"/>
      <c r="G869" s="150"/>
      <c r="H869" s="150"/>
      <c r="I869" s="150"/>
      <c r="J869" s="150"/>
      <c r="K869" s="150"/>
      <c r="L869" s="150"/>
      <c r="M869" s="150"/>
      <c r="N869" s="150"/>
      <c r="O869" s="150"/>
      <c r="P869" s="150"/>
      <c r="Q869" s="150"/>
      <c r="R869" s="150"/>
      <c r="S869" s="150"/>
      <c r="T869" s="150"/>
      <c r="U869" s="150"/>
      <c r="V869" s="150"/>
      <c r="W869" s="150"/>
      <c r="X869" s="150"/>
      <c r="Y869" s="150"/>
      <c r="Z869" s="150"/>
    </row>
    <row r="870" ht="17.25" customHeight="1">
      <c r="A870" s="150"/>
      <c r="B870" s="150"/>
      <c r="C870" s="150"/>
      <c r="D870" s="150"/>
      <c r="E870" s="150"/>
      <c r="F870" s="150"/>
      <c r="G870" s="150"/>
      <c r="H870" s="150"/>
      <c r="I870" s="150"/>
      <c r="J870" s="150"/>
      <c r="K870" s="150"/>
      <c r="L870" s="150"/>
      <c r="M870" s="150"/>
      <c r="N870" s="150"/>
      <c r="O870" s="150"/>
      <c r="P870" s="150"/>
      <c r="Q870" s="150"/>
      <c r="R870" s="150"/>
      <c r="S870" s="150"/>
      <c r="T870" s="150"/>
      <c r="U870" s="150"/>
      <c r="V870" s="150"/>
      <c r="W870" s="150"/>
      <c r="X870" s="150"/>
      <c r="Y870" s="150"/>
      <c r="Z870" s="150"/>
    </row>
    <row r="871" ht="17.25" customHeight="1">
      <c r="A871" s="150"/>
      <c r="B871" s="150"/>
      <c r="C871" s="150"/>
      <c r="D871" s="150"/>
      <c r="E871" s="150"/>
      <c r="F871" s="150"/>
      <c r="G871" s="150"/>
      <c r="H871" s="150"/>
      <c r="I871" s="150"/>
      <c r="J871" s="150"/>
      <c r="K871" s="150"/>
      <c r="L871" s="150"/>
      <c r="M871" s="150"/>
      <c r="N871" s="150"/>
      <c r="O871" s="150"/>
      <c r="P871" s="150"/>
      <c r="Q871" s="150"/>
      <c r="R871" s="150"/>
      <c r="S871" s="150"/>
      <c r="T871" s="150"/>
      <c r="U871" s="150"/>
      <c r="V871" s="150"/>
      <c r="W871" s="150"/>
      <c r="X871" s="150"/>
      <c r="Y871" s="150"/>
      <c r="Z871" s="150"/>
    </row>
    <row r="872" ht="17.25" customHeight="1">
      <c r="A872" s="150"/>
      <c r="B872" s="150"/>
      <c r="C872" s="150"/>
      <c r="D872" s="150"/>
      <c r="E872" s="150"/>
      <c r="F872" s="150"/>
      <c r="G872" s="150"/>
      <c r="H872" s="150"/>
      <c r="I872" s="150"/>
      <c r="J872" s="150"/>
      <c r="K872" s="150"/>
      <c r="L872" s="150"/>
      <c r="M872" s="150"/>
      <c r="N872" s="150"/>
      <c r="O872" s="150"/>
      <c r="P872" s="150"/>
      <c r="Q872" s="150"/>
      <c r="R872" s="150"/>
      <c r="S872" s="150"/>
      <c r="T872" s="150"/>
      <c r="U872" s="150"/>
      <c r="V872" s="150"/>
      <c r="W872" s="150"/>
      <c r="X872" s="150"/>
      <c r="Y872" s="150"/>
      <c r="Z872" s="150"/>
    </row>
    <row r="873" ht="17.25" customHeight="1">
      <c r="A873" s="150"/>
      <c r="B873" s="150"/>
      <c r="C873" s="150"/>
      <c r="D873" s="150"/>
      <c r="E873" s="150"/>
      <c r="F873" s="150"/>
      <c r="G873" s="150"/>
      <c r="H873" s="150"/>
      <c r="I873" s="150"/>
      <c r="J873" s="150"/>
      <c r="K873" s="150"/>
      <c r="L873" s="150"/>
      <c r="M873" s="150"/>
      <c r="N873" s="150"/>
      <c r="O873" s="150"/>
      <c r="P873" s="150"/>
      <c r="Q873" s="150"/>
      <c r="R873" s="150"/>
      <c r="S873" s="150"/>
      <c r="T873" s="150"/>
      <c r="U873" s="150"/>
      <c r="V873" s="150"/>
      <c r="W873" s="150"/>
      <c r="X873" s="150"/>
      <c r="Y873" s="150"/>
      <c r="Z873" s="150"/>
    </row>
    <row r="874" ht="17.25" customHeight="1">
      <c r="A874" s="150"/>
      <c r="B874" s="150"/>
      <c r="C874" s="150"/>
      <c r="D874" s="150"/>
      <c r="E874" s="150"/>
      <c r="F874" s="150"/>
      <c r="G874" s="150"/>
      <c r="H874" s="150"/>
      <c r="I874" s="150"/>
      <c r="J874" s="150"/>
      <c r="K874" s="150"/>
      <c r="L874" s="150"/>
      <c r="M874" s="150"/>
      <c r="N874" s="150"/>
      <c r="O874" s="150"/>
      <c r="P874" s="150"/>
      <c r="Q874" s="150"/>
      <c r="R874" s="150"/>
      <c r="S874" s="150"/>
      <c r="T874" s="150"/>
      <c r="U874" s="150"/>
      <c r="V874" s="150"/>
      <c r="W874" s="150"/>
      <c r="X874" s="150"/>
      <c r="Y874" s="150"/>
      <c r="Z874" s="150"/>
    </row>
    <row r="875" ht="17.25" customHeight="1">
      <c r="A875" s="150"/>
      <c r="B875" s="150"/>
      <c r="C875" s="150"/>
      <c r="D875" s="150"/>
      <c r="E875" s="150"/>
      <c r="F875" s="150"/>
      <c r="G875" s="150"/>
      <c r="H875" s="150"/>
      <c r="I875" s="150"/>
      <c r="J875" s="150"/>
      <c r="K875" s="150"/>
      <c r="L875" s="150"/>
      <c r="M875" s="150"/>
      <c r="N875" s="150"/>
      <c r="O875" s="150"/>
      <c r="P875" s="150"/>
      <c r="Q875" s="150"/>
      <c r="R875" s="150"/>
      <c r="S875" s="150"/>
      <c r="T875" s="150"/>
      <c r="U875" s="150"/>
      <c r="V875" s="150"/>
      <c r="W875" s="150"/>
      <c r="X875" s="150"/>
      <c r="Y875" s="150"/>
      <c r="Z875" s="150"/>
    </row>
    <row r="876" ht="17.25" customHeight="1">
      <c r="A876" s="150"/>
      <c r="B876" s="150"/>
      <c r="C876" s="150"/>
      <c r="D876" s="150"/>
      <c r="E876" s="150"/>
      <c r="F876" s="150"/>
      <c r="G876" s="150"/>
      <c r="H876" s="150"/>
      <c r="I876" s="150"/>
      <c r="J876" s="150"/>
      <c r="K876" s="150"/>
      <c r="L876" s="150"/>
      <c r="M876" s="150"/>
      <c r="N876" s="150"/>
      <c r="O876" s="150"/>
      <c r="P876" s="150"/>
      <c r="Q876" s="150"/>
      <c r="R876" s="150"/>
      <c r="S876" s="150"/>
      <c r="T876" s="150"/>
      <c r="U876" s="150"/>
      <c r="V876" s="150"/>
      <c r="W876" s="150"/>
      <c r="X876" s="150"/>
      <c r="Y876" s="150"/>
      <c r="Z876" s="150"/>
    </row>
    <row r="877" ht="17.25" customHeight="1">
      <c r="A877" s="150"/>
      <c r="B877" s="150"/>
      <c r="C877" s="150"/>
      <c r="D877" s="150"/>
      <c r="E877" s="150"/>
      <c r="F877" s="150"/>
      <c r="G877" s="150"/>
      <c r="H877" s="150"/>
      <c r="I877" s="150"/>
      <c r="J877" s="150"/>
      <c r="K877" s="150"/>
      <c r="L877" s="150"/>
      <c r="M877" s="150"/>
      <c r="N877" s="150"/>
      <c r="O877" s="150"/>
      <c r="P877" s="150"/>
      <c r="Q877" s="150"/>
      <c r="R877" s="150"/>
      <c r="S877" s="150"/>
      <c r="T877" s="150"/>
      <c r="U877" s="150"/>
      <c r="V877" s="150"/>
      <c r="W877" s="150"/>
      <c r="X877" s="150"/>
      <c r="Y877" s="150"/>
      <c r="Z877" s="150"/>
    </row>
    <row r="878" ht="17.25" customHeight="1">
      <c r="A878" s="150"/>
      <c r="B878" s="150"/>
      <c r="C878" s="150"/>
      <c r="D878" s="150"/>
      <c r="E878" s="150"/>
      <c r="F878" s="150"/>
      <c r="G878" s="150"/>
      <c r="H878" s="150"/>
      <c r="I878" s="150"/>
      <c r="J878" s="150"/>
      <c r="K878" s="150"/>
      <c r="L878" s="150"/>
      <c r="M878" s="150"/>
      <c r="N878" s="150"/>
      <c r="O878" s="150"/>
      <c r="P878" s="150"/>
      <c r="Q878" s="150"/>
      <c r="R878" s="150"/>
      <c r="S878" s="150"/>
      <c r="T878" s="150"/>
      <c r="U878" s="150"/>
      <c r="V878" s="150"/>
      <c r="W878" s="150"/>
      <c r="X878" s="150"/>
      <c r="Y878" s="150"/>
      <c r="Z878" s="150"/>
    </row>
    <row r="879" ht="17.25" customHeight="1">
      <c r="A879" s="150"/>
      <c r="B879" s="150"/>
      <c r="C879" s="150"/>
      <c r="D879" s="150"/>
      <c r="E879" s="150"/>
      <c r="F879" s="150"/>
      <c r="G879" s="150"/>
      <c r="H879" s="150"/>
      <c r="I879" s="150"/>
      <c r="J879" s="150"/>
      <c r="K879" s="150"/>
      <c r="L879" s="150"/>
      <c r="M879" s="150"/>
      <c r="N879" s="150"/>
      <c r="O879" s="150"/>
      <c r="P879" s="150"/>
      <c r="Q879" s="150"/>
      <c r="R879" s="150"/>
      <c r="S879" s="150"/>
      <c r="T879" s="150"/>
      <c r="U879" s="150"/>
      <c r="V879" s="150"/>
      <c r="W879" s="150"/>
      <c r="X879" s="150"/>
      <c r="Y879" s="150"/>
      <c r="Z879" s="150"/>
    </row>
    <row r="880" ht="17.25" customHeight="1">
      <c r="A880" s="150"/>
      <c r="B880" s="150"/>
      <c r="C880" s="150"/>
      <c r="D880" s="150"/>
      <c r="E880" s="150"/>
      <c r="F880" s="150"/>
      <c r="G880" s="150"/>
      <c r="H880" s="150"/>
      <c r="I880" s="150"/>
      <c r="J880" s="150"/>
      <c r="K880" s="150"/>
      <c r="L880" s="150"/>
      <c r="M880" s="150"/>
      <c r="N880" s="150"/>
      <c r="O880" s="150"/>
      <c r="P880" s="150"/>
      <c r="Q880" s="150"/>
      <c r="R880" s="150"/>
      <c r="S880" s="150"/>
      <c r="T880" s="150"/>
      <c r="U880" s="150"/>
      <c r="V880" s="150"/>
      <c r="W880" s="150"/>
      <c r="X880" s="150"/>
      <c r="Y880" s="150"/>
      <c r="Z880" s="150"/>
    </row>
    <row r="881" ht="17.25" customHeight="1">
      <c r="A881" s="150"/>
      <c r="B881" s="150"/>
      <c r="C881" s="150"/>
      <c r="D881" s="150"/>
      <c r="E881" s="150"/>
      <c r="F881" s="150"/>
      <c r="G881" s="150"/>
      <c r="H881" s="150"/>
      <c r="I881" s="150"/>
      <c r="J881" s="150"/>
      <c r="K881" s="150"/>
      <c r="L881" s="150"/>
      <c r="M881" s="150"/>
      <c r="N881" s="150"/>
      <c r="O881" s="150"/>
      <c r="P881" s="150"/>
      <c r="Q881" s="150"/>
      <c r="R881" s="150"/>
      <c r="S881" s="150"/>
      <c r="T881" s="150"/>
      <c r="U881" s="150"/>
      <c r="V881" s="150"/>
      <c r="W881" s="150"/>
      <c r="X881" s="150"/>
      <c r="Y881" s="150"/>
      <c r="Z881" s="150"/>
    </row>
    <row r="882" ht="17.25" customHeight="1">
      <c r="A882" s="150"/>
      <c r="B882" s="150"/>
      <c r="C882" s="150"/>
      <c r="D882" s="150"/>
      <c r="E882" s="150"/>
      <c r="F882" s="150"/>
      <c r="G882" s="150"/>
      <c r="H882" s="150"/>
      <c r="I882" s="150"/>
      <c r="J882" s="150"/>
      <c r="K882" s="150"/>
      <c r="L882" s="150"/>
      <c r="M882" s="150"/>
      <c r="N882" s="150"/>
      <c r="O882" s="150"/>
      <c r="P882" s="150"/>
      <c r="Q882" s="150"/>
      <c r="R882" s="150"/>
      <c r="S882" s="150"/>
      <c r="T882" s="150"/>
      <c r="U882" s="150"/>
      <c r="V882" s="150"/>
      <c r="W882" s="150"/>
      <c r="X882" s="150"/>
      <c r="Y882" s="150"/>
      <c r="Z882" s="150"/>
    </row>
    <row r="883" ht="17.25" customHeight="1">
      <c r="A883" s="150"/>
      <c r="B883" s="150"/>
      <c r="C883" s="150"/>
      <c r="D883" s="150"/>
      <c r="E883" s="150"/>
      <c r="F883" s="150"/>
      <c r="G883" s="150"/>
      <c r="H883" s="150"/>
      <c r="I883" s="150"/>
      <c r="J883" s="150"/>
      <c r="K883" s="150"/>
      <c r="L883" s="150"/>
      <c r="M883" s="150"/>
      <c r="N883" s="150"/>
      <c r="O883" s="150"/>
      <c r="P883" s="150"/>
      <c r="Q883" s="150"/>
      <c r="R883" s="150"/>
      <c r="S883" s="150"/>
      <c r="T883" s="150"/>
      <c r="U883" s="150"/>
      <c r="V883" s="150"/>
      <c r="W883" s="150"/>
      <c r="X883" s="150"/>
      <c r="Y883" s="150"/>
      <c r="Z883" s="150"/>
    </row>
    <row r="884" ht="17.25" customHeight="1">
      <c r="A884" s="150"/>
      <c r="B884" s="150"/>
      <c r="C884" s="150"/>
      <c r="D884" s="150"/>
      <c r="E884" s="150"/>
      <c r="F884" s="150"/>
      <c r="G884" s="150"/>
      <c r="H884" s="150"/>
      <c r="I884" s="150"/>
      <c r="J884" s="150"/>
      <c r="K884" s="150"/>
      <c r="L884" s="150"/>
      <c r="M884" s="150"/>
      <c r="N884" s="150"/>
      <c r="O884" s="150"/>
      <c r="P884" s="150"/>
      <c r="Q884" s="150"/>
      <c r="R884" s="150"/>
      <c r="S884" s="150"/>
      <c r="T884" s="150"/>
      <c r="U884" s="150"/>
      <c r="V884" s="150"/>
      <c r="W884" s="150"/>
      <c r="X884" s="150"/>
      <c r="Y884" s="150"/>
      <c r="Z884" s="150"/>
    </row>
    <row r="885" ht="17.25" customHeight="1">
      <c r="A885" s="150"/>
      <c r="B885" s="150"/>
      <c r="C885" s="150"/>
      <c r="D885" s="150"/>
      <c r="E885" s="150"/>
      <c r="F885" s="150"/>
      <c r="G885" s="150"/>
      <c r="H885" s="150"/>
      <c r="I885" s="150"/>
      <c r="J885" s="150"/>
      <c r="K885" s="150"/>
      <c r="L885" s="150"/>
      <c r="M885" s="150"/>
      <c r="N885" s="150"/>
      <c r="O885" s="150"/>
      <c r="P885" s="150"/>
      <c r="Q885" s="150"/>
      <c r="R885" s="150"/>
      <c r="S885" s="150"/>
      <c r="T885" s="150"/>
      <c r="U885" s="150"/>
      <c r="V885" s="150"/>
      <c r="W885" s="150"/>
      <c r="X885" s="150"/>
      <c r="Y885" s="150"/>
      <c r="Z885" s="150"/>
    </row>
    <row r="886" ht="17.25" customHeight="1">
      <c r="A886" s="150"/>
      <c r="B886" s="150"/>
      <c r="C886" s="150"/>
      <c r="D886" s="150"/>
      <c r="E886" s="150"/>
      <c r="F886" s="150"/>
      <c r="G886" s="150"/>
      <c r="H886" s="150"/>
      <c r="I886" s="150"/>
      <c r="J886" s="150"/>
      <c r="K886" s="150"/>
      <c r="L886" s="150"/>
      <c r="M886" s="150"/>
      <c r="N886" s="150"/>
      <c r="O886" s="150"/>
      <c r="P886" s="150"/>
      <c r="Q886" s="150"/>
      <c r="R886" s="150"/>
      <c r="S886" s="150"/>
      <c r="T886" s="150"/>
      <c r="U886" s="150"/>
      <c r="V886" s="150"/>
      <c r="W886" s="150"/>
      <c r="X886" s="150"/>
      <c r="Y886" s="150"/>
      <c r="Z886" s="150"/>
    </row>
    <row r="887" ht="17.25" customHeight="1">
      <c r="A887" s="150"/>
      <c r="B887" s="150"/>
      <c r="C887" s="150"/>
      <c r="D887" s="150"/>
      <c r="E887" s="150"/>
      <c r="F887" s="150"/>
      <c r="G887" s="150"/>
      <c r="H887" s="150"/>
      <c r="I887" s="150"/>
      <c r="J887" s="150"/>
      <c r="K887" s="150"/>
      <c r="L887" s="150"/>
      <c r="M887" s="150"/>
      <c r="N887" s="150"/>
      <c r="O887" s="150"/>
      <c r="P887" s="150"/>
      <c r="Q887" s="150"/>
      <c r="R887" s="150"/>
      <c r="S887" s="150"/>
      <c r="T887" s="150"/>
      <c r="U887" s="150"/>
      <c r="V887" s="150"/>
      <c r="W887" s="150"/>
      <c r="X887" s="150"/>
      <c r="Y887" s="150"/>
      <c r="Z887" s="150"/>
    </row>
    <row r="888" ht="17.25" customHeight="1">
      <c r="A888" s="150"/>
      <c r="B888" s="150"/>
      <c r="C888" s="150"/>
      <c r="D888" s="150"/>
      <c r="E888" s="150"/>
      <c r="F888" s="150"/>
      <c r="G888" s="150"/>
      <c r="H888" s="150"/>
      <c r="I888" s="150"/>
      <c r="J888" s="150"/>
      <c r="K888" s="150"/>
      <c r="L888" s="150"/>
      <c r="M888" s="150"/>
      <c r="N888" s="150"/>
      <c r="O888" s="150"/>
      <c r="P888" s="150"/>
      <c r="Q888" s="150"/>
      <c r="R888" s="150"/>
      <c r="S888" s="150"/>
      <c r="T888" s="150"/>
      <c r="U888" s="150"/>
      <c r="V888" s="150"/>
      <c r="W888" s="150"/>
      <c r="X888" s="150"/>
      <c r="Y888" s="150"/>
      <c r="Z888" s="150"/>
    </row>
    <row r="889" ht="17.25" customHeight="1">
      <c r="A889" s="150"/>
      <c r="B889" s="150"/>
      <c r="C889" s="150"/>
      <c r="D889" s="150"/>
      <c r="E889" s="150"/>
      <c r="F889" s="150"/>
      <c r="G889" s="150"/>
      <c r="H889" s="150"/>
      <c r="I889" s="150"/>
      <c r="J889" s="150"/>
      <c r="K889" s="150"/>
      <c r="L889" s="150"/>
      <c r="M889" s="150"/>
      <c r="N889" s="150"/>
      <c r="O889" s="150"/>
      <c r="P889" s="150"/>
      <c r="Q889" s="150"/>
      <c r="R889" s="150"/>
      <c r="S889" s="150"/>
      <c r="T889" s="150"/>
      <c r="U889" s="150"/>
      <c r="V889" s="150"/>
      <c r="W889" s="150"/>
      <c r="X889" s="150"/>
      <c r="Y889" s="150"/>
      <c r="Z889" s="150"/>
    </row>
    <row r="890" ht="17.25" customHeight="1">
      <c r="A890" s="150"/>
      <c r="B890" s="150"/>
      <c r="C890" s="150"/>
      <c r="D890" s="150"/>
      <c r="E890" s="150"/>
      <c r="F890" s="150"/>
      <c r="G890" s="150"/>
      <c r="H890" s="150"/>
      <c r="I890" s="150"/>
      <c r="J890" s="150"/>
      <c r="K890" s="150"/>
      <c r="L890" s="150"/>
      <c r="M890" s="150"/>
      <c r="N890" s="150"/>
      <c r="O890" s="150"/>
      <c r="P890" s="150"/>
      <c r="Q890" s="150"/>
      <c r="R890" s="150"/>
      <c r="S890" s="150"/>
      <c r="T890" s="150"/>
      <c r="U890" s="150"/>
      <c r="V890" s="150"/>
      <c r="W890" s="150"/>
      <c r="X890" s="150"/>
      <c r="Y890" s="150"/>
      <c r="Z890" s="150"/>
    </row>
    <row r="891" ht="17.25" customHeight="1">
      <c r="A891" s="150"/>
      <c r="B891" s="150"/>
      <c r="C891" s="150"/>
      <c r="D891" s="150"/>
      <c r="E891" s="150"/>
      <c r="F891" s="150"/>
      <c r="G891" s="150"/>
      <c r="H891" s="150"/>
      <c r="I891" s="150"/>
      <c r="J891" s="150"/>
      <c r="K891" s="150"/>
      <c r="L891" s="150"/>
      <c r="M891" s="150"/>
      <c r="N891" s="150"/>
      <c r="O891" s="150"/>
      <c r="P891" s="150"/>
      <c r="Q891" s="150"/>
      <c r="R891" s="150"/>
      <c r="S891" s="150"/>
      <c r="T891" s="150"/>
      <c r="U891" s="150"/>
      <c r="V891" s="150"/>
      <c r="W891" s="150"/>
      <c r="X891" s="150"/>
      <c r="Y891" s="150"/>
      <c r="Z891" s="150"/>
    </row>
    <row r="892" ht="17.25" customHeight="1">
      <c r="A892" s="150"/>
      <c r="B892" s="150"/>
      <c r="C892" s="150"/>
      <c r="D892" s="150"/>
      <c r="E892" s="150"/>
      <c r="F892" s="150"/>
      <c r="G892" s="150"/>
      <c r="H892" s="150"/>
      <c r="I892" s="150"/>
      <c r="J892" s="150"/>
      <c r="K892" s="150"/>
      <c r="L892" s="150"/>
      <c r="M892" s="150"/>
      <c r="N892" s="150"/>
      <c r="O892" s="150"/>
      <c r="P892" s="150"/>
      <c r="Q892" s="150"/>
      <c r="R892" s="150"/>
      <c r="S892" s="150"/>
      <c r="T892" s="150"/>
      <c r="U892" s="150"/>
      <c r="V892" s="150"/>
      <c r="W892" s="150"/>
      <c r="X892" s="150"/>
      <c r="Y892" s="150"/>
      <c r="Z892" s="150"/>
    </row>
    <row r="893" ht="17.25" customHeight="1">
      <c r="A893" s="150"/>
      <c r="B893" s="150"/>
      <c r="C893" s="150"/>
      <c r="D893" s="150"/>
      <c r="E893" s="150"/>
      <c r="F893" s="150"/>
      <c r="G893" s="150"/>
      <c r="H893" s="150"/>
      <c r="I893" s="150"/>
      <c r="J893" s="150"/>
      <c r="K893" s="150"/>
      <c r="L893" s="150"/>
      <c r="M893" s="150"/>
      <c r="N893" s="150"/>
      <c r="O893" s="150"/>
      <c r="P893" s="150"/>
      <c r="Q893" s="150"/>
      <c r="R893" s="150"/>
      <c r="S893" s="150"/>
      <c r="T893" s="150"/>
      <c r="U893" s="150"/>
      <c r="V893" s="150"/>
      <c r="W893" s="150"/>
      <c r="X893" s="150"/>
      <c r="Y893" s="150"/>
      <c r="Z893" s="150"/>
    </row>
    <row r="894" ht="17.25" customHeight="1">
      <c r="A894" s="150"/>
      <c r="B894" s="150"/>
      <c r="C894" s="150"/>
      <c r="D894" s="150"/>
      <c r="E894" s="150"/>
      <c r="F894" s="150"/>
      <c r="G894" s="150"/>
      <c r="H894" s="150"/>
      <c r="I894" s="150"/>
      <c r="J894" s="150"/>
      <c r="K894" s="150"/>
      <c r="L894" s="150"/>
      <c r="M894" s="150"/>
      <c r="N894" s="150"/>
      <c r="O894" s="150"/>
      <c r="P894" s="150"/>
      <c r="Q894" s="150"/>
      <c r="R894" s="150"/>
      <c r="S894" s="150"/>
      <c r="T894" s="150"/>
      <c r="U894" s="150"/>
      <c r="V894" s="150"/>
      <c r="W894" s="150"/>
      <c r="X894" s="150"/>
      <c r="Y894" s="150"/>
      <c r="Z894" s="150"/>
    </row>
    <row r="895" ht="17.25" customHeight="1">
      <c r="A895" s="150"/>
      <c r="B895" s="150"/>
      <c r="C895" s="150"/>
      <c r="D895" s="150"/>
      <c r="E895" s="150"/>
      <c r="F895" s="150"/>
      <c r="G895" s="150"/>
      <c r="H895" s="150"/>
      <c r="I895" s="150"/>
      <c r="J895" s="150"/>
      <c r="K895" s="150"/>
      <c r="L895" s="150"/>
      <c r="M895" s="150"/>
      <c r="N895" s="150"/>
      <c r="O895" s="150"/>
      <c r="P895" s="150"/>
      <c r="Q895" s="150"/>
      <c r="R895" s="150"/>
      <c r="S895" s="150"/>
      <c r="T895" s="150"/>
      <c r="U895" s="150"/>
      <c r="V895" s="150"/>
      <c r="W895" s="150"/>
      <c r="X895" s="150"/>
      <c r="Y895" s="150"/>
      <c r="Z895" s="150"/>
    </row>
    <row r="896" ht="17.25" customHeight="1">
      <c r="A896" s="150"/>
      <c r="B896" s="150"/>
      <c r="C896" s="150"/>
      <c r="D896" s="150"/>
      <c r="E896" s="150"/>
      <c r="F896" s="150"/>
      <c r="G896" s="150"/>
      <c r="H896" s="150"/>
      <c r="I896" s="150"/>
      <c r="J896" s="150"/>
      <c r="K896" s="150"/>
      <c r="L896" s="150"/>
      <c r="M896" s="150"/>
      <c r="N896" s="150"/>
      <c r="O896" s="150"/>
      <c r="P896" s="150"/>
      <c r="Q896" s="150"/>
      <c r="R896" s="150"/>
      <c r="S896" s="150"/>
      <c r="T896" s="150"/>
      <c r="U896" s="150"/>
      <c r="V896" s="150"/>
      <c r="W896" s="150"/>
      <c r="X896" s="150"/>
      <c r="Y896" s="150"/>
      <c r="Z896" s="150"/>
    </row>
    <row r="897" ht="17.25" customHeight="1">
      <c r="A897" s="150"/>
      <c r="B897" s="150"/>
      <c r="C897" s="150"/>
      <c r="D897" s="150"/>
      <c r="E897" s="150"/>
      <c r="F897" s="150"/>
      <c r="G897" s="150"/>
      <c r="H897" s="150"/>
      <c r="I897" s="150"/>
      <c r="J897" s="150"/>
      <c r="K897" s="150"/>
      <c r="L897" s="150"/>
      <c r="M897" s="150"/>
      <c r="N897" s="150"/>
      <c r="O897" s="150"/>
      <c r="P897" s="150"/>
      <c r="Q897" s="150"/>
      <c r="R897" s="150"/>
      <c r="S897" s="150"/>
      <c r="T897" s="150"/>
      <c r="U897" s="150"/>
      <c r="V897" s="150"/>
      <c r="W897" s="150"/>
      <c r="X897" s="150"/>
      <c r="Y897" s="150"/>
      <c r="Z897" s="150"/>
    </row>
    <row r="898" ht="17.25" customHeight="1">
      <c r="A898" s="150"/>
      <c r="B898" s="150"/>
      <c r="C898" s="150"/>
      <c r="D898" s="150"/>
      <c r="E898" s="150"/>
      <c r="F898" s="150"/>
      <c r="G898" s="150"/>
      <c r="H898" s="150"/>
      <c r="I898" s="150"/>
      <c r="J898" s="150"/>
      <c r="K898" s="150"/>
      <c r="L898" s="150"/>
      <c r="M898" s="150"/>
      <c r="N898" s="150"/>
      <c r="O898" s="150"/>
      <c r="P898" s="150"/>
      <c r="Q898" s="150"/>
      <c r="R898" s="150"/>
      <c r="S898" s="150"/>
      <c r="T898" s="150"/>
      <c r="U898" s="150"/>
      <c r="V898" s="150"/>
      <c r="W898" s="150"/>
      <c r="X898" s="150"/>
      <c r="Y898" s="150"/>
      <c r="Z898" s="150"/>
    </row>
    <row r="899" ht="17.25" customHeight="1">
      <c r="A899" s="150"/>
      <c r="B899" s="150"/>
      <c r="C899" s="150"/>
      <c r="D899" s="150"/>
      <c r="E899" s="150"/>
      <c r="F899" s="150"/>
      <c r="G899" s="150"/>
      <c r="H899" s="150"/>
      <c r="I899" s="150"/>
      <c r="J899" s="150"/>
      <c r="K899" s="150"/>
      <c r="L899" s="150"/>
      <c r="M899" s="150"/>
      <c r="N899" s="150"/>
      <c r="O899" s="150"/>
      <c r="P899" s="150"/>
      <c r="Q899" s="150"/>
      <c r="R899" s="150"/>
      <c r="S899" s="150"/>
      <c r="T899" s="150"/>
      <c r="U899" s="150"/>
      <c r="V899" s="150"/>
      <c r="W899" s="150"/>
      <c r="X899" s="150"/>
      <c r="Y899" s="150"/>
      <c r="Z899" s="150"/>
    </row>
    <row r="900" ht="17.25" customHeight="1">
      <c r="A900" s="150"/>
      <c r="B900" s="150"/>
      <c r="C900" s="150"/>
      <c r="D900" s="150"/>
      <c r="E900" s="150"/>
      <c r="F900" s="150"/>
      <c r="G900" s="150"/>
      <c r="H900" s="150"/>
      <c r="I900" s="150"/>
      <c r="J900" s="150"/>
      <c r="K900" s="150"/>
      <c r="L900" s="150"/>
      <c r="M900" s="150"/>
      <c r="N900" s="150"/>
      <c r="O900" s="150"/>
      <c r="P900" s="150"/>
      <c r="Q900" s="150"/>
      <c r="R900" s="150"/>
      <c r="S900" s="150"/>
      <c r="T900" s="150"/>
      <c r="U900" s="150"/>
      <c r="V900" s="150"/>
      <c r="W900" s="150"/>
      <c r="X900" s="150"/>
      <c r="Y900" s="150"/>
      <c r="Z900" s="150"/>
    </row>
    <row r="901" ht="17.25" customHeight="1">
      <c r="A901" s="150"/>
      <c r="B901" s="150"/>
      <c r="C901" s="150"/>
      <c r="D901" s="150"/>
      <c r="E901" s="150"/>
      <c r="F901" s="150"/>
      <c r="G901" s="150"/>
      <c r="H901" s="150"/>
      <c r="I901" s="150"/>
      <c r="J901" s="150"/>
      <c r="K901" s="150"/>
      <c r="L901" s="150"/>
      <c r="M901" s="150"/>
      <c r="N901" s="150"/>
      <c r="O901" s="150"/>
      <c r="P901" s="150"/>
      <c r="Q901" s="150"/>
      <c r="R901" s="150"/>
      <c r="S901" s="150"/>
      <c r="T901" s="150"/>
      <c r="U901" s="150"/>
      <c r="V901" s="150"/>
      <c r="W901" s="150"/>
      <c r="X901" s="150"/>
      <c r="Y901" s="150"/>
      <c r="Z901" s="150"/>
    </row>
    <row r="902" ht="17.25" customHeight="1">
      <c r="A902" s="150"/>
      <c r="B902" s="150"/>
      <c r="C902" s="150"/>
      <c r="D902" s="150"/>
      <c r="E902" s="150"/>
      <c r="F902" s="150"/>
      <c r="G902" s="150"/>
      <c r="H902" s="150"/>
      <c r="I902" s="150"/>
      <c r="J902" s="150"/>
      <c r="K902" s="150"/>
      <c r="L902" s="150"/>
      <c r="M902" s="150"/>
      <c r="N902" s="150"/>
      <c r="O902" s="150"/>
      <c r="P902" s="150"/>
      <c r="Q902" s="150"/>
      <c r="R902" s="150"/>
      <c r="S902" s="150"/>
      <c r="T902" s="150"/>
      <c r="U902" s="150"/>
      <c r="V902" s="150"/>
      <c r="W902" s="150"/>
      <c r="X902" s="150"/>
      <c r="Y902" s="150"/>
      <c r="Z902" s="150"/>
    </row>
    <row r="903" ht="17.25" customHeight="1">
      <c r="A903" s="150"/>
      <c r="B903" s="150"/>
      <c r="C903" s="150"/>
      <c r="D903" s="150"/>
      <c r="E903" s="150"/>
      <c r="F903" s="150"/>
      <c r="G903" s="150"/>
      <c r="H903" s="150"/>
      <c r="I903" s="150"/>
      <c r="J903" s="150"/>
      <c r="K903" s="150"/>
      <c r="L903" s="150"/>
      <c r="M903" s="150"/>
      <c r="N903" s="150"/>
      <c r="O903" s="150"/>
      <c r="P903" s="150"/>
      <c r="Q903" s="150"/>
      <c r="R903" s="150"/>
      <c r="S903" s="150"/>
      <c r="T903" s="150"/>
      <c r="U903" s="150"/>
      <c r="V903" s="150"/>
      <c r="W903" s="150"/>
      <c r="X903" s="150"/>
      <c r="Y903" s="150"/>
      <c r="Z903" s="150"/>
    </row>
    <row r="904" ht="17.25" customHeight="1">
      <c r="A904" s="150"/>
      <c r="B904" s="150"/>
      <c r="C904" s="150"/>
      <c r="D904" s="150"/>
      <c r="E904" s="150"/>
      <c r="F904" s="150"/>
      <c r="G904" s="150"/>
      <c r="H904" s="150"/>
      <c r="I904" s="150"/>
      <c r="J904" s="150"/>
      <c r="K904" s="150"/>
      <c r="L904" s="150"/>
      <c r="M904" s="150"/>
      <c r="N904" s="150"/>
      <c r="O904" s="150"/>
      <c r="P904" s="150"/>
      <c r="Q904" s="150"/>
      <c r="R904" s="150"/>
      <c r="S904" s="150"/>
      <c r="T904" s="150"/>
      <c r="U904" s="150"/>
      <c r="V904" s="150"/>
      <c r="W904" s="150"/>
      <c r="X904" s="150"/>
      <c r="Y904" s="150"/>
      <c r="Z904" s="150"/>
    </row>
    <row r="905" ht="17.25" customHeight="1">
      <c r="A905" s="150"/>
      <c r="B905" s="150"/>
      <c r="C905" s="150"/>
      <c r="D905" s="150"/>
      <c r="E905" s="150"/>
      <c r="F905" s="150"/>
      <c r="G905" s="150"/>
      <c r="H905" s="150"/>
      <c r="I905" s="150"/>
      <c r="J905" s="150"/>
      <c r="K905" s="150"/>
      <c r="L905" s="150"/>
      <c r="M905" s="150"/>
      <c r="N905" s="150"/>
      <c r="O905" s="150"/>
      <c r="P905" s="150"/>
      <c r="Q905" s="150"/>
      <c r="R905" s="150"/>
      <c r="S905" s="150"/>
      <c r="T905" s="150"/>
      <c r="U905" s="150"/>
      <c r="V905" s="150"/>
      <c r="W905" s="150"/>
      <c r="X905" s="150"/>
      <c r="Y905" s="150"/>
      <c r="Z905" s="150"/>
    </row>
    <row r="906" ht="17.25" customHeight="1">
      <c r="A906" s="150"/>
      <c r="B906" s="150"/>
      <c r="C906" s="150"/>
      <c r="D906" s="150"/>
      <c r="E906" s="150"/>
      <c r="F906" s="150"/>
      <c r="G906" s="150"/>
      <c r="H906" s="150"/>
      <c r="I906" s="150"/>
      <c r="J906" s="150"/>
      <c r="K906" s="150"/>
      <c r="L906" s="150"/>
      <c r="M906" s="150"/>
      <c r="N906" s="150"/>
      <c r="O906" s="150"/>
      <c r="P906" s="150"/>
      <c r="Q906" s="150"/>
      <c r="R906" s="150"/>
      <c r="S906" s="150"/>
      <c r="T906" s="150"/>
      <c r="U906" s="150"/>
      <c r="V906" s="150"/>
      <c r="W906" s="150"/>
      <c r="X906" s="150"/>
      <c r="Y906" s="150"/>
      <c r="Z906" s="150"/>
    </row>
    <row r="907" ht="17.25" customHeight="1">
      <c r="A907" s="150"/>
      <c r="B907" s="150"/>
      <c r="C907" s="150"/>
      <c r="D907" s="150"/>
      <c r="E907" s="150"/>
      <c r="F907" s="150"/>
      <c r="G907" s="150"/>
      <c r="H907" s="150"/>
      <c r="I907" s="150"/>
      <c r="J907" s="150"/>
      <c r="K907" s="150"/>
      <c r="L907" s="150"/>
      <c r="M907" s="150"/>
      <c r="N907" s="150"/>
      <c r="O907" s="150"/>
      <c r="P907" s="150"/>
      <c r="Q907" s="150"/>
      <c r="R907" s="150"/>
      <c r="S907" s="150"/>
      <c r="T907" s="150"/>
      <c r="U907" s="150"/>
      <c r="V907" s="150"/>
      <c r="W907" s="150"/>
      <c r="X907" s="150"/>
      <c r="Y907" s="150"/>
      <c r="Z907" s="150"/>
    </row>
    <row r="908" ht="17.25" customHeight="1">
      <c r="A908" s="150"/>
      <c r="B908" s="150"/>
      <c r="C908" s="150"/>
      <c r="D908" s="150"/>
      <c r="E908" s="150"/>
      <c r="F908" s="150"/>
      <c r="G908" s="150"/>
      <c r="H908" s="150"/>
      <c r="I908" s="150"/>
      <c r="J908" s="150"/>
      <c r="K908" s="150"/>
      <c r="L908" s="150"/>
      <c r="M908" s="150"/>
      <c r="N908" s="150"/>
      <c r="O908" s="150"/>
      <c r="P908" s="150"/>
      <c r="Q908" s="150"/>
      <c r="R908" s="150"/>
      <c r="S908" s="150"/>
      <c r="T908" s="150"/>
      <c r="U908" s="150"/>
      <c r="V908" s="150"/>
      <c r="W908" s="150"/>
      <c r="X908" s="150"/>
      <c r="Y908" s="150"/>
      <c r="Z908" s="150"/>
    </row>
    <row r="909" ht="17.25" customHeight="1">
      <c r="A909" s="150"/>
      <c r="B909" s="150"/>
      <c r="C909" s="150"/>
      <c r="D909" s="150"/>
      <c r="E909" s="150"/>
      <c r="F909" s="150"/>
      <c r="G909" s="150"/>
      <c r="H909" s="150"/>
      <c r="I909" s="150"/>
      <c r="J909" s="150"/>
      <c r="K909" s="150"/>
      <c r="L909" s="150"/>
      <c r="M909" s="150"/>
      <c r="N909" s="150"/>
      <c r="O909" s="150"/>
      <c r="P909" s="150"/>
      <c r="Q909" s="150"/>
      <c r="R909" s="150"/>
      <c r="S909" s="150"/>
      <c r="T909" s="150"/>
      <c r="U909" s="150"/>
      <c r="V909" s="150"/>
      <c r="W909" s="150"/>
      <c r="X909" s="150"/>
      <c r="Y909" s="150"/>
      <c r="Z909" s="150"/>
    </row>
    <row r="910" ht="17.25" customHeight="1">
      <c r="A910" s="150"/>
      <c r="B910" s="150"/>
      <c r="C910" s="150"/>
      <c r="D910" s="150"/>
      <c r="E910" s="150"/>
      <c r="F910" s="150"/>
      <c r="G910" s="150"/>
      <c r="H910" s="150"/>
      <c r="I910" s="150"/>
      <c r="J910" s="150"/>
      <c r="K910" s="150"/>
      <c r="L910" s="150"/>
      <c r="M910" s="150"/>
      <c r="N910" s="150"/>
      <c r="O910" s="150"/>
      <c r="P910" s="150"/>
      <c r="Q910" s="150"/>
      <c r="R910" s="150"/>
      <c r="S910" s="150"/>
      <c r="T910" s="150"/>
      <c r="U910" s="150"/>
      <c r="V910" s="150"/>
      <c r="W910" s="150"/>
      <c r="X910" s="150"/>
      <c r="Y910" s="150"/>
      <c r="Z910" s="150"/>
    </row>
    <row r="911" ht="17.25" customHeight="1">
      <c r="A911" s="150"/>
      <c r="B911" s="150"/>
      <c r="C911" s="150"/>
      <c r="D911" s="150"/>
      <c r="E911" s="150"/>
      <c r="F911" s="150"/>
      <c r="G911" s="150"/>
      <c r="H911" s="150"/>
      <c r="I911" s="150"/>
      <c r="J911" s="150"/>
      <c r="K911" s="150"/>
      <c r="L911" s="150"/>
      <c r="M911" s="150"/>
      <c r="N911" s="150"/>
      <c r="O911" s="150"/>
      <c r="P911" s="150"/>
      <c r="Q911" s="150"/>
      <c r="R911" s="150"/>
      <c r="S911" s="150"/>
      <c r="T911" s="150"/>
      <c r="U911" s="150"/>
      <c r="V911" s="150"/>
      <c r="W911" s="150"/>
      <c r="X911" s="150"/>
      <c r="Y911" s="150"/>
      <c r="Z911" s="150"/>
    </row>
    <row r="912" ht="17.25" customHeight="1">
      <c r="A912" s="150"/>
      <c r="B912" s="150"/>
      <c r="C912" s="150"/>
      <c r="D912" s="150"/>
      <c r="E912" s="150"/>
      <c r="F912" s="150"/>
      <c r="G912" s="150"/>
      <c r="H912" s="150"/>
      <c r="I912" s="150"/>
      <c r="J912" s="150"/>
      <c r="K912" s="150"/>
      <c r="L912" s="150"/>
      <c r="M912" s="150"/>
      <c r="N912" s="150"/>
      <c r="O912" s="150"/>
      <c r="P912" s="150"/>
      <c r="Q912" s="150"/>
      <c r="R912" s="150"/>
      <c r="S912" s="150"/>
      <c r="T912" s="150"/>
      <c r="U912" s="150"/>
      <c r="V912" s="150"/>
      <c r="W912" s="150"/>
      <c r="X912" s="150"/>
      <c r="Y912" s="150"/>
      <c r="Z912" s="150"/>
    </row>
    <row r="913" ht="17.25" customHeight="1">
      <c r="A913" s="150"/>
      <c r="B913" s="150"/>
      <c r="C913" s="150"/>
      <c r="D913" s="150"/>
      <c r="E913" s="150"/>
      <c r="F913" s="150"/>
      <c r="G913" s="150"/>
      <c r="H913" s="150"/>
      <c r="I913" s="150"/>
      <c r="J913" s="150"/>
      <c r="K913" s="150"/>
      <c r="L913" s="150"/>
      <c r="M913" s="150"/>
      <c r="N913" s="150"/>
      <c r="O913" s="150"/>
      <c r="P913" s="150"/>
      <c r="Q913" s="150"/>
      <c r="R913" s="150"/>
      <c r="S913" s="150"/>
      <c r="T913" s="150"/>
      <c r="U913" s="150"/>
      <c r="V913" s="150"/>
      <c r="W913" s="150"/>
      <c r="X913" s="150"/>
      <c r="Y913" s="150"/>
      <c r="Z913" s="150"/>
    </row>
    <row r="914" ht="17.25" customHeight="1">
      <c r="A914" s="150"/>
      <c r="B914" s="150"/>
      <c r="C914" s="150"/>
      <c r="D914" s="150"/>
      <c r="E914" s="150"/>
      <c r="F914" s="150"/>
      <c r="G914" s="150"/>
      <c r="H914" s="150"/>
      <c r="I914" s="150"/>
      <c r="J914" s="150"/>
      <c r="K914" s="150"/>
      <c r="L914" s="150"/>
      <c r="M914" s="150"/>
      <c r="N914" s="150"/>
      <c r="O914" s="150"/>
      <c r="P914" s="150"/>
      <c r="Q914" s="150"/>
      <c r="R914" s="150"/>
      <c r="S914" s="150"/>
      <c r="T914" s="150"/>
      <c r="U914" s="150"/>
      <c r="V914" s="150"/>
      <c r="W914" s="150"/>
      <c r="X914" s="150"/>
      <c r="Y914" s="150"/>
      <c r="Z914" s="150"/>
    </row>
    <row r="915" ht="17.25" customHeight="1">
      <c r="A915" s="150"/>
      <c r="B915" s="150"/>
      <c r="C915" s="150"/>
      <c r="D915" s="150"/>
      <c r="E915" s="150"/>
      <c r="F915" s="150"/>
      <c r="G915" s="150"/>
      <c r="H915" s="150"/>
      <c r="I915" s="150"/>
      <c r="J915" s="150"/>
      <c r="K915" s="150"/>
      <c r="L915" s="150"/>
      <c r="M915" s="150"/>
      <c r="N915" s="150"/>
      <c r="O915" s="150"/>
      <c r="P915" s="150"/>
      <c r="Q915" s="150"/>
      <c r="R915" s="150"/>
      <c r="S915" s="150"/>
      <c r="T915" s="150"/>
      <c r="U915" s="150"/>
      <c r="V915" s="150"/>
      <c r="W915" s="150"/>
      <c r="X915" s="150"/>
      <c r="Y915" s="150"/>
      <c r="Z915" s="150"/>
    </row>
    <row r="916" ht="17.25" customHeight="1">
      <c r="A916" s="150"/>
      <c r="B916" s="150"/>
      <c r="C916" s="150"/>
      <c r="D916" s="150"/>
      <c r="E916" s="150"/>
      <c r="F916" s="150"/>
      <c r="G916" s="150"/>
      <c r="H916" s="150"/>
      <c r="I916" s="150"/>
      <c r="J916" s="150"/>
      <c r="K916" s="150"/>
      <c r="L916" s="150"/>
      <c r="M916" s="150"/>
      <c r="N916" s="150"/>
      <c r="O916" s="150"/>
      <c r="P916" s="150"/>
      <c r="Q916" s="150"/>
      <c r="R916" s="150"/>
      <c r="S916" s="150"/>
      <c r="T916" s="150"/>
      <c r="U916" s="150"/>
      <c r="V916" s="150"/>
      <c r="W916" s="150"/>
      <c r="X916" s="150"/>
      <c r="Y916" s="150"/>
      <c r="Z916" s="150"/>
    </row>
    <row r="917" ht="17.25" customHeight="1">
      <c r="A917" s="150"/>
      <c r="B917" s="150"/>
      <c r="C917" s="150"/>
      <c r="D917" s="150"/>
      <c r="E917" s="150"/>
      <c r="F917" s="150"/>
      <c r="G917" s="150"/>
      <c r="H917" s="150"/>
      <c r="I917" s="150"/>
      <c r="J917" s="150"/>
      <c r="K917" s="150"/>
      <c r="L917" s="150"/>
      <c r="M917" s="150"/>
      <c r="N917" s="150"/>
      <c r="O917" s="150"/>
      <c r="P917" s="150"/>
      <c r="Q917" s="150"/>
      <c r="R917" s="150"/>
      <c r="S917" s="150"/>
      <c r="T917" s="150"/>
      <c r="U917" s="150"/>
      <c r="V917" s="150"/>
      <c r="W917" s="150"/>
      <c r="X917" s="150"/>
      <c r="Y917" s="150"/>
      <c r="Z917" s="150"/>
    </row>
    <row r="918" ht="17.25" customHeight="1">
      <c r="A918" s="150"/>
      <c r="B918" s="150"/>
      <c r="C918" s="150"/>
      <c r="D918" s="150"/>
      <c r="E918" s="150"/>
      <c r="F918" s="150"/>
      <c r="G918" s="150"/>
      <c r="H918" s="150"/>
      <c r="I918" s="150"/>
      <c r="J918" s="150"/>
      <c r="K918" s="150"/>
      <c r="L918" s="150"/>
      <c r="M918" s="150"/>
      <c r="N918" s="150"/>
      <c r="O918" s="150"/>
      <c r="P918" s="150"/>
      <c r="Q918" s="150"/>
      <c r="R918" s="150"/>
      <c r="S918" s="150"/>
      <c r="T918" s="150"/>
      <c r="U918" s="150"/>
      <c r="V918" s="150"/>
      <c r="W918" s="150"/>
      <c r="X918" s="150"/>
      <c r="Y918" s="150"/>
      <c r="Z918" s="150"/>
    </row>
    <row r="919" ht="17.25" customHeight="1">
      <c r="A919" s="150"/>
      <c r="B919" s="150"/>
      <c r="C919" s="150"/>
      <c r="D919" s="150"/>
      <c r="E919" s="150"/>
      <c r="F919" s="150"/>
      <c r="G919" s="150"/>
      <c r="H919" s="150"/>
      <c r="I919" s="150"/>
      <c r="J919" s="150"/>
      <c r="K919" s="150"/>
      <c r="L919" s="150"/>
      <c r="M919" s="150"/>
      <c r="N919" s="150"/>
      <c r="O919" s="150"/>
      <c r="P919" s="150"/>
      <c r="Q919" s="150"/>
      <c r="R919" s="150"/>
      <c r="S919" s="150"/>
      <c r="T919" s="150"/>
      <c r="U919" s="150"/>
      <c r="V919" s="150"/>
      <c r="W919" s="150"/>
      <c r="X919" s="150"/>
      <c r="Y919" s="150"/>
      <c r="Z919" s="150"/>
    </row>
    <row r="920" ht="17.25" customHeight="1">
      <c r="A920" s="150"/>
      <c r="B920" s="150"/>
      <c r="C920" s="150"/>
      <c r="D920" s="150"/>
      <c r="E920" s="150"/>
      <c r="F920" s="150"/>
      <c r="G920" s="150"/>
      <c r="H920" s="150"/>
      <c r="I920" s="150"/>
      <c r="J920" s="150"/>
      <c r="K920" s="150"/>
      <c r="L920" s="150"/>
      <c r="M920" s="150"/>
      <c r="N920" s="150"/>
      <c r="O920" s="150"/>
      <c r="P920" s="150"/>
      <c r="Q920" s="150"/>
      <c r="R920" s="150"/>
      <c r="S920" s="150"/>
      <c r="T920" s="150"/>
      <c r="U920" s="150"/>
      <c r="V920" s="150"/>
      <c r="W920" s="150"/>
      <c r="X920" s="150"/>
      <c r="Y920" s="150"/>
      <c r="Z920" s="150"/>
    </row>
    <row r="921" ht="17.25" customHeight="1">
      <c r="A921" s="150"/>
      <c r="B921" s="150"/>
      <c r="C921" s="150"/>
      <c r="D921" s="150"/>
      <c r="E921" s="150"/>
      <c r="F921" s="150"/>
      <c r="G921" s="150"/>
      <c r="H921" s="150"/>
      <c r="I921" s="150"/>
      <c r="J921" s="150"/>
      <c r="K921" s="150"/>
      <c r="L921" s="150"/>
      <c r="M921" s="150"/>
      <c r="N921" s="150"/>
      <c r="O921" s="150"/>
      <c r="P921" s="150"/>
      <c r="Q921" s="150"/>
      <c r="R921" s="150"/>
      <c r="S921" s="150"/>
      <c r="T921" s="150"/>
      <c r="U921" s="150"/>
      <c r="V921" s="150"/>
      <c r="W921" s="150"/>
      <c r="X921" s="150"/>
      <c r="Y921" s="150"/>
      <c r="Z921" s="150"/>
    </row>
    <row r="922" ht="17.25" customHeight="1">
      <c r="A922" s="150"/>
      <c r="B922" s="150"/>
      <c r="C922" s="150"/>
      <c r="D922" s="150"/>
      <c r="E922" s="150"/>
      <c r="F922" s="150"/>
      <c r="G922" s="150"/>
      <c r="H922" s="150"/>
      <c r="I922" s="150"/>
      <c r="J922" s="150"/>
      <c r="K922" s="150"/>
      <c r="L922" s="150"/>
      <c r="M922" s="150"/>
      <c r="N922" s="150"/>
      <c r="O922" s="150"/>
      <c r="P922" s="150"/>
      <c r="Q922" s="150"/>
      <c r="R922" s="150"/>
      <c r="S922" s="150"/>
      <c r="T922" s="150"/>
      <c r="U922" s="150"/>
      <c r="V922" s="150"/>
      <c r="W922" s="150"/>
      <c r="X922" s="150"/>
      <c r="Y922" s="150"/>
      <c r="Z922" s="150"/>
    </row>
    <row r="923" ht="17.25" customHeight="1">
      <c r="A923" s="150"/>
      <c r="B923" s="150"/>
      <c r="C923" s="150"/>
      <c r="D923" s="150"/>
      <c r="E923" s="150"/>
      <c r="F923" s="150"/>
      <c r="G923" s="150"/>
      <c r="H923" s="150"/>
      <c r="I923" s="150"/>
      <c r="J923" s="150"/>
      <c r="K923" s="150"/>
      <c r="L923" s="150"/>
      <c r="M923" s="150"/>
      <c r="N923" s="150"/>
      <c r="O923" s="150"/>
      <c r="P923" s="150"/>
      <c r="Q923" s="150"/>
      <c r="R923" s="150"/>
      <c r="S923" s="150"/>
      <c r="T923" s="150"/>
      <c r="U923" s="150"/>
      <c r="V923" s="150"/>
      <c r="W923" s="150"/>
      <c r="X923" s="150"/>
      <c r="Y923" s="150"/>
      <c r="Z923" s="150"/>
    </row>
    <row r="924" ht="17.25" customHeight="1">
      <c r="A924" s="150"/>
      <c r="B924" s="150"/>
      <c r="C924" s="150"/>
      <c r="D924" s="150"/>
      <c r="E924" s="150"/>
      <c r="F924" s="150"/>
      <c r="G924" s="150"/>
      <c r="H924" s="150"/>
      <c r="I924" s="150"/>
      <c r="J924" s="150"/>
      <c r="K924" s="150"/>
      <c r="L924" s="150"/>
      <c r="M924" s="150"/>
      <c r="N924" s="150"/>
      <c r="O924" s="150"/>
      <c r="P924" s="150"/>
      <c r="Q924" s="150"/>
      <c r="R924" s="150"/>
      <c r="S924" s="150"/>
      <c r="T924" s="150"/>
      <c r="U924" s="150"/>
      <c r="V924" s="150"/>
      <c r="W924" s="150"/>
      <c r="X924" s="150"/>
      <c r="Y924" s="150"/>
      <c r="Z924" s="150"/>
    </row>
    <row r="925" ht="17.25" customHeight="1">
      <c r="A925" s="150"/>
      <c r="B925" s="150"/>
      <c r="C925" s="150"/>
      <c r="D925" s="150"/>
      <c r="E925" s="150"/>
      <c r="F925" s="150"/>
      <c r="G925" s="150"/>
      <c r="H925" s="150"/>
      <c r="I925" s="150"/>
      <c r="J925" s="150"/>
      <c r="K925" s="150"/>
      <c r="L925" s="150"/>
      <c r="M925" s="150"/>
      <c r="N925" s="150"/>
      <c r="O925" s="150"/>
      <c r="P925" s="150"/>
      <c r="Q925" s="150"/>
      <c r="R925" s="150"/>
      <c r="S925" s="150"/>
      <c r="T925" s="150"/>
      <c r="U925" s="150"/>
      <c r="V925" s="150"/>
      <c r="W925" s="150"/>
      <c r="X925" s="150"/>
      <c r="Y925" s="150"/>
      <c r="Z925" s="150"/>
    </row>
    <row r="926" ht="17.25" customHeight="1">
      <c r="A926" s="150"/>
      <c r="B926" s="150"/>
      <c r="C926" s="150"/>
      <c r="D926" s="150"/>
      <c r="E926" s="150"/>
      <c r="F926" s="150"/>
      <c r="G926" s="150"/>
      <c r="H926" s="150"/>
      <c r="I926" s="150"/>
      <c r="J926" s="150"/>
      <c r="K926" s="150"/>
      <c r="L926" s="150"/>
      <c r="M926" s="150"/>
      <c r="N926" s="150"/>
      <c r="O926" s="150"/>
      <c r="P926" s="150"/>
      <c r="Q926" s="150"/>
      <c r="R926" s="150"/>
      <c r="S926" s="150"/>
      <c r="T926" s="150"/>
      <c r="U926" s="150"/>
      <c r="V926" s="150"/>
      <c r="W926" s="150"/>
      <c r="X926" s="150"/>
      <c r="Y926" s="150"/>
      <c r="Z926" s="150"/>
    </row>
    <row r="927" ht="17.25" customHeight="1">
      <c r="A927" s="150"/>
      <c r="B927" s="150"/>
      <c r="C927" s="150"/>
      <c r="D927" s="150"/>
      <c r="E927" s="150"/>
      <c r="F927" s="150"/>
      <c r="G927" s="150"/>
      <c r="H927" s="150"/>
      <c r="I927" s="150"/>
      <c r="J927" s="150"/>
      <c r="K927" s="150"/>
      <c r="L927" s="150"/>
      <c r="M927" s="150"/>
      <c r="N927" s="150"/>
      <c r="O927" s="150"/>
      <c r="P927" s="150"/>
      <c r="Q927" s="150"/>
      <c r="R927" s="150"/>
      <c r="S927" s="150"/>
      <c r="T927" s="150"/>
      <c r="U927" s="150"/>
      <c r="V927" s="150"/>
      <c r="W927" s="150"/>
      <c r="X927" s="150"/>
      <c r="Y927" s="150"/>
      <c r="Z927" s="150"/>
    </row>
    <row r="928" ht="17.25" customHeight="1">
      <c r="A928" s="150"/>
      <c r="B928" s="150"/>
      <c r="C928" s="150"/>
      <c r="D928" s="150"/>
      <c r="E928" s="150"/>
      <c r="F928" s="150"/>
      <c r="G928" s="150"/>
      <c r="H928" s="150"/>
      <c r="I928" s="150"/>
      <c r="J928" s="150"/>
      <c r="K928" s="150"/>
      <c r="L928" s="150"/>
      <c r="M928" s="150"/>
      <c r="N928" s="150"/>
      <c r="O928" s="150"/>
      <c r="P928" s="150"/>
      <c r="Q928" s="150"/>
      <c r="R928" s="150"/>
      <c r="S928" s="150"/>
      <c r="T928" s="150"/>
      <c r="U928" s="150"/>
      <c r="V928" s="150"/>
      <c r="W928" s="150"/>
      <c r="X928" s="150"/>
      <c r="Y928" s="150"/>
      <c r="Z928" s="150"/>
    </row>
    <row r="929" ht="17.25" customHeight="1">
      <c r="A929" s="150"/>
      <c r="B929" s="150"/>
      <c r="C929" s="150"/>
      <c r="D929" s="150"/>
      <c r="E929" s="150"/>
      <c r="F929" s="150"/>
      <c r="G929" s="150"/>
      <c r="H929" s="150"/>
      <c r="I929" s="150"/>
      <c r="J929" s="150"/>
      <c r="K929" s="150"/>
      <c r="L929" s="150"/>
      <c r="M929" s="150"/>
      <c r="N929" s="150"/>
      <c r="O929" s="150"/>
      <c r="P929" s="150"/>
      <c r="Q929" s="150"/>
      <c r="R929" s="150"/>
      <c r="S929" s="150"/>
      <c r="T929" s="150"/>
      <c r="U929" s="150"/>
      <c r="V929" s="150"/>
      <c r="W929" s="150"/>
      <c r="X929" s="150"/>
      <c r="Y929" s="150"/>
      <c r="Z929" s="150"/>
    </row>
    <row r="930" ht="17.25" customHeight="1">
      <c r="A930" s="150"/>
      <c r="B930" s="150"/>
      <c r="C930" s="150"/>
      <c r="D930" s="150"/>
      <c r="E930" s="150"/>
      <c r="F930" s="150"/>
      <c r="G930" s="150"/>
      <c r="H930" s="150"/>
      <c r="I930" s="150"/>
      <c r="J930" s="150"/>
      <c r="K930" s="150"/>
      <c r="L930" s="150"/>
      <c r="M930" s="150"/>
      <c r="N930" s="150"/>
      <c r="O930" s="150"/>
      <c r="P930" s="150"/>
      <c r="Q930" s="150"/>
      <c r="R930" s="150"/>
      <c r="S930" s="150"/>
      <c r="T930" s="150"/>
      <c r="U930" s="150"/>
      <c r="V930" s="150"/>
      <c r="W930" s="150"/>
      <c r="X930" s="150"/>
      <c r="Y930" s="150"/>
      <c r="Z930" s="150"/>
    </row>
    <row r="931" ht="17.25" customHeight="1">
      <c r="A931" s="150"/>
      <c r="B931" s="150"/>
      <c r="C931" s="150"/>
      <c r="D931" s="150"/>
      <c r="E931" s="150"/>
      <c r="F931" s="150"/>
      <c r="G931" s="150"/>
      <c r="H931" s="150"/>
      <c r="I931" s="150"/>
      <c r="J931" s="150"/>
      <c r="K931" s="150"/>
      <c r="L931" s="150"/>
      <c r="M931" s="150"/>
      <c r="N931" s="150"/>
      <c r="O931" s="150"/>
      <c r="P931" s="150"/>
      <c r="Q931" s="150"/>
      <c r="R931" s="150"/>
      <c r="S931" s="150"/>
      <c r="T931" s="150"/>
      <c r="U931" s="150"/>
      <c r="V931" s="150"/>
      <c r="W931" s="150"/>
      <c r="X931" s="150"/>
      <c r="Y931" s="150"/>
      <c r="Z931" s="150"/>
    </row>
    <row r="932" ht="17.25" customHeight="1">
      <c r="A932" s="150"/>
      <c r="B932" s="150"/>
      <c r="C932" s="150"/>
      <c r="D932" s="150"/>
      <c r="E932" s="150"/>
      <c r="F932" s="150"/>
      <c r="G932" s="150"/>
      <c r="H932" s="150"/>
      <c r="I932" s="150"/>
      <c r="J932" s="150"/>
      <c r="K932" s="150"/>
      <c r="L932" s="150"/>
      <c r="M932" s="150"/>
      <c r="N932" s="150"/>
      <c r="O932" s="150"/>
      <c r="P932" s="150"/>
      <c r="Q932" s="150"/>
      <c r="R932" s="150"/>
      <c r="S932" s="150"/>
      <c r="T932" s="150"/>
      <c r="U932" s="150"/>
      <c r="V932" s="150"/>
      <c r="W932" s="150"/>
      <c r="X932" s="150"/>
      <c r="Y932" s="150"/>
      <c r="Z932" s="150"/>
    </row>
    <row r="933" ht="17.25" customHeight="1">
      <c r="A933" s="150"/>
      <c r="B933" s="150"/>
      <c r="C933" s="150"/>
      <c r="D933" s="150"/>
      <c r="E933" s="150"/>
      <c r="F933" s="150"/>
      <c r="G933" s="150"/>
      <c r="H933" s="150"/>
      <c r="I933" s="150"/>
      <c r="J933" s="150"/>
      <c r="K933" s="150"/>
      <c r="L933" s="150"/>
      <c r="M933" s="150"/>
      <c r="N933" s="150"/>
      <c r="O933" s="150"/>
      <c r="P933" s="150"/>
      <c r="Q933" s="150"/>
      <c r="R933" s="150"/>
      <c r="S933" s="150"/>
      <c r="T933" s="150"/>
      <c r="U933" s="150"/>
      <c r="V933" s="150"/>
      <c r="W933" s="150"/>
      <c r="X933" s="150"/>
      <c r="Y933" s="150"/>
      <c r="Z933" s="150"/>
    </row>
    <row r="934" ht="17.25" customHeight="1">
      <c r="A934" s="150"/>
      <c r="B934" s="150"/>
      <c r="C934" s="150"/>
      <c r="D934" s="150"/>
      <c r="E934" s="150"/>
      <c r="F934" s="150"/>
      <c r="G934" s="150"/>
      <c r="H934" s="150"/>
      <c r="I934" s="150"/>
      <c r="J934" s="150"/>
      <c r="K934" s="150"/>
      <c r="L934" s="150"/>
      <c r="M934" s="150"/>
      <c r="N934" s="150"/>
      <c r="O934" s="150"/>
      <c r="P934" s="150"/>
      <c r="Q934" s="150"/>
      <c r="R934" s="150"/>
      <c r="S934" s="150"/>
      <c r="T934" s="150"/>
      <c r="U934" s="150"/>
      <c r="V934" s="150"/>
      <c r="W934" s="150"/>
      <c r="X934" s="150"/>
      <c r="Y934" s="150"/>
      <c r="Z934" s="150"/>
    </row>
    <row r="935" ht="17.25" customHeight="1">
      <c r="A935" s="150"/>
      <c r="B935" s="150"/>
      <c r="C935" s="150"/>
      <c r="D935" s="150"/>
      <c r="E935" s="150"/>
      <c r="F935" s="150"/>
      <c r="G935" s="150"/>
      <c r="H935" s="150"/>
      <c r="I935" s="150"/>
      <c r="J935" s="150"/>
      <c r="K935" s="150"/>
      <c r="L935" s="150"/>
      <c r="M935" s="150"/>
      <c r="N935" s="150"/>
      <c r="O935" s="150"/>
      <c r="P935" s="150"/>
      <c r="Q935" s="150"/>
      <c r="R935" s="150"/>
      <c r="S935" s="150"/>
      <c r="T935" s="150"/>
      <c r="U935" s="150"/>
      <c r="V935" s="150"/>
      <c r="W935" s="150"/>
      <c r="X935" s="150"/>
      <c r="Y935" s="150"/>
      <c r="Z935" s="150"/>
    </row>
    <row r="936" ht="17.25" customHeight="1">
      <c r="A936" s="150"/>
      <c r="B936" s="150"/>
      <c r="C936" s="150"/>
      <c r="D936" s="150"/>
      <c r="E936" s="150"/>
      <c r="F936" s="150"/>
      <c r="G936" s="150"/>
      <c r="H936" s="150"/>
      <c r="I936" s="150"/>
      <c r="J936" s="150"/>
      <c r="K936" s="150"/>
      <c r="L936" s="150"/>
      <c r="M936" s="150"/>
      <c r="N936" s="150"/>
      <c r="O936" s="150"/>
      <c r="P936" s="150"/>
      <c r="Q936" s="150"/>
      <c r="R936" s="150"/>
      <c r="S936" s="150"/>
      <c r="T936" s="150"/>
      <c r="U936" s="150"/>
      <c r="V936" s="150"/>
      <c r="W936" s="150"/>
      <c r="X936" s="150"/>
      <c r="Y936" s="150"/>
      <c r="Z936" s="150"/>
    </row>
    <row r="937" ht="17.25" customHeight="1">
      <c r="A937" s="150"/>
      <c r="B937" s="150"/>
      <c r="C937" s="150"/>
      <c r="D937" s="150"/>
      <c r="E937" s="150"/>
      <c r="F937" s="150"/>
      <c r="G937" s="150"/>
      <c r="H937" s="150"/>
      <c r="I937" s="150"/>
      <c r="J937" s="150"/>
      <c r="K937" s="150"/>
      <c r="L937" s="150"/>
      <c r="M937" s="150"/>
      <c r="N937" s="150"/>
      <c r="O937" s="150"/>
      <c r="P937" s="150"/>
      <c r="Q937" s="150"/>
      <c r="R937" s="150"/>
      <c r="S937" s="150"/>
      <c r="T937" s="150"/>
      <c r="U937" s="150"/>
      <c r="V937" s="150"/>
      <c r="W937" s="150"/>
      <c r="X937" s="150"/>
      <c r="Y937" s="150"/>
      <c r="Z937" s="150"/>
    </row>
    <row r="938" ht="17.25" customHeight="1">
      <c r="A938" s="150"/>
      <c r="B938" s="150"/>
      <c r="C938" s="150"/>
      <c r="D938" s="150"/>
      <c r="E938" s="150"/>
      <c r="F938" s="150"/>
      <c r="G938" s="150"/>
      <c r="H938" s="150"/>
      <c r="I938" s="150"/>
      <c r="J938" s="150"/>
      <c r="K938" s="150"/>
      <c r="L938" s="150"/>
      <c r="M938" s="150"/>
      <c r="N938" s="150"/>
      <c r="O938" s="150"/>
      <c r="P938" s="150"/>
      <c r="Q938" s="150"/>
      <c r="R938" s="150"/>
      <c r="S938" s="150"/>
      <c r="T938" s="150"/>
      <c r="U938" s="150"/>
      <c r="V938" s="150"/>
      <c r="W938" s="150"/>
      <c r="X938" s="150"/>
      <c r="Y938" s="150"/>
      <c r="Z938" s="150"/>
    </row>
    <row r="939" ht="17.25" customHeight="1">
      <c r="A939" s="150"/>
      <c r="B939" s="150"/>
      <c r="C939" s="150"/>
      <c r="D939" s="150"/>
      <c r="E939" s="150"/>
      <c r="F939" s="150"/>
      <c r="G939" s="150"/>
      <c r="H939" s="150"/>
      <c r="I939" s="150"/>
      <c r="J939" s="150"/>
      <c r="K939" s="150"/>
      <c r="L939" s="150"/>
      <c r="M939" s="150"/>
      <c r="N939" s="150"/>
      <c r="O939" s="150"/>
      <c r="P939" s="150"/>
      <c r="Q939" s="150"/>
      <c r="R939" s="150"/>
      <c r="S939" s="150"/>
      <c r="T939" s="150"/>
      <c r="U939" s="150"/>
      <c r="V939" s="150"/>
      <c r="W939" s="150"/>
      <c r="X939" s="150"/>
      <c r="Y939" s="150"/>
      <c r="Z939" s="150"/>
    </row>
    <row r="940" ht="17.25" customHeight="1">
      <c r="A940" s="150"/>
      <c r="B940" s="150"/>
      <c r="C940" s="150"/>
      <c r="D940" s="150"/>
      <c r="E940" s="150"/>
      <c r="F940" s="150"/>
      <c r="G940" s="150"/>
      <c r="H940" s="150"/>
      <c r="I940" s="150"/>
      <c r="J940" s="150"/>
      <c r="K940" s="150"/>
      <c r="L940" s="150"/>
      <c r="M940" s="150"/>
      <c r="N940" s="150"/>
      <c r="O940" s="150"/>
      <c r="P940" s="150"/>
      <c r="Q940" s="150"/>
      <c r="R940" s="150"/>
      <c r="S940" s="150"/>
      <c r="T940" s="150"/>
      <c r="U940" s="150"/>
      <c r="V940" s="150"/>
      <c r="W940" s="150"/>
      <c r="X940" s="150"/>
      <c r="Y940" s="150"/>
      <c r="Z940" s="150"/>
    </row>
    <row r="941" ht="17.25" customHeight="1">
      <c r="A941" s="150"/>
      <c r="B941" s="150"/>
      <c r="C941" s="150"/>
      <c r="D941" s="150"/>
      <c r="E941" s="150"/>
      <c r="F941" s="150"/>
      <c r="G941" s="150"/>
      <c r="H941" s="150"/>
      <c r="I941" s="150"/>
      <c r="J941" s="150"/>
      <c r="K941" s="150"/>
      <c r="L941" s="150"/>
      <c r="M941" s="150"/>
      <c r="N941" s="150"/>
      <c r="O941" s="150"/>
      <c r="P941" s="150"/>
      <c r="Q941" s="150"/>
      <c r="R941" s="150"/>
      <c r="S941" s="150"/>
      <c r="T941" s="150"/>
      <c r="U941" s="150"/>
      <c r="V941" s="150"/>
      <c r="W941" s="150"/>
      <c r="X941" s="150"/>
      <c r="Y941" s="150"/>
      <c r="Z941" s="150"/>
    </row>
    <row r="942" ht="17.25" customHeight="1">
      <c r="A942" s="150"/>
      <c r="B942" s="150"/>
      <c r="C942" s="150"/>
      <c r="D942" s="150"/>
      <c r="E942" s="150"/>
      <c r="F942" s="150"/>
      <c r="G942" s="150"/>
      <c r="H942" s="150"/>
      <c r="I942" s="150"/>
      <c r="J942" s="150"/>
      <c r="K942" s="150"/>
      <c r="L942" s="150"/>
      <c r="M942" s="150"/>
      <c r="N942" s="150"/>
      <c r="O942" s="150"/>
      <c r="P942" s="150"/>
      <c r="Q942" s="150"/>
      <c r="R942" s="150"/>
      <c r="S942" s="150"/>
      <c r="T942" s="150"/>
      <c r="U942" s="150"/>
      <c r="V942" s="150"/>
      <c r="W942" s="150"/>
      <c r="X942" s="150"/>
      <c r="Y942" s="150"/>
      <c r="Z942" s="150"/>
    </row>
    <row r="943" ht="17.25" customHeight="1">
      <c r="A943" s="150"/>
      <c r="B943" s="150"/>
      <c r="C943" s="150"/>
      <c r="D943" s="150"/>
      <c r="E943" s="150"/>
      <c r="F943" s="150"/>
      <c r="G943" s="150"/>
      <c r="H943" s="150"/>
      <c r="I943" s="150"/>
      <c r="J943" s="150"/>
      <c r="K943" s="150"/>
      <c r="L943" s="150"/>
      <c r="M943" s="150"/>
      <c r="N943" s="150"/>
      <c r="O943" s="150"/>
      <c r="P943" s="150"/>
      <c r="Q943" s="150"/>
      <c r="R943" s="150"/>
      <c r="S943" s="150"/>
      <c r="T943" s="150"/>
      <c r="U943" s="150"/>
      <c r="V943" s="150"/>
      <c r="W943" s="150"/>
      <c r="X943" s="150"/>
      <c r="Y943" s="150"/>
      <c r="Z943" s="150"/>
    </row>
    <row r="944" ht="17.25" customHeight="1">
      <c r="A944" s="150"/>
      <c r="B944" s="150"/>
      <c r="C944" s="150"/>
      <c r="D944" s="150"/>
      <c r="E944" s="150"/>
      <c r="F944" s="150"/>
      <c r="G944" s="150"/>
      <c r="H944" s="150"/>
      <c r="I944" s="150"/>
      <c r="J944" s="150"/>
      <c r="K944" s="150"/>
      <c r="L944" s="150"/>
      <c r="M944" s="150"/>
      <c r="N944" s="150"/>
      <c r="O944" s="150"/>
      <c r="P944" s="150"/>
      <c r="Q944" s="150"/>
      <c r="R944" s="150"/>
      <c r="S944" s="150"/>
      <c r="T944" s="150"/>
      <c r="U944" s="150"/>
      <c r="V944" s="150"/>
      <c r="W944" s="150"/>
      <c r="X944" s="150"/>
      <c r="Y944" s="150"/>
      <c r="Z944" s="150"/>
    </row>
    <row r="945" ht="17.25" customHeight="1">
      <c r="A945" s="150"/>
      <c r="B945" s="150"/>
      <c r="C945" s="150"/>
      <c r="D945" s="150"/>
      <c r="E945" s="150"/>
      <c r="F945" s="150"/>
      <c r="G945" s="150"/>
      <c r="H945" s="150"/>
      <c r="I945" s="150"/>
      <c r="J945" s="150"/>
      <c r="K945" s="150"/>
      <c r="L945" s="150"/>
      <c r="M945" s="150"/>
      <c r="N945" s="150"/>
      <c r="O945" s="150"/>
      <c r="P945" s="150"/>
      <c r="Q945" s="150"/>
      <c r="R945" s="150"/>
      <c r="S945" s="150"/>
      <c r="T945" s="150"/>
      <c r="U945" s="150"/>
      <c r="V945" s="150"/>
      <c r="W945" s="150"/>
      <c r="X945" s="150"/>
      <c r="Y945" s="150"/>
      <c r="Z945" s="150"/>
    </row>
    <row r="946" ht="17.25" customHeight="1">
      <c r="A946" s="150"/>
      <c r="B946" s="150"/>
      <c r="C946" s="150"/>
      <c r="D946" s="150"/>
      <c r="E946" s="150"/>
      <c r="F946" s="150"/>
      <c r="G946" s="150"/>
      <c r="H946" s="150"/>
      <c r="I946" s="150"/>
      <c r="J946" s="150"/>
      <c r="K946" s="150"/>
      <c r="L946" s="150"/>
      <c r="M946" s="150"/>
      <c r="N946" s="150"/>
      <c r="O946" s="150"/>
      <c r="P946" s="150"/>
      <c r="Q946" s="150"/>
      <c r="R946" s="150"/>
      <c r="S946" s="150"/>
      <c r="T946" s="150"/>
      <c r="U946" s="150"/>
      <c r="V946" s="150"/>
      <c r="W946" s="150"/>
      <c r="X946" s="150"/>
      <c r="Y946" s="150"/>
      <c r="Z946" s="150"/>
    </row>
    <row r="947" ht="17.25" customHeight="1">
      <c r="A947" s="150"/>
      <c r="B947" s="150"/>
      <c r="C947" s="150"/>
      <c r="D947" s="150"/>
      <c r="E947" s="150"/>
      <c r="F947" s="150"/>
      <c r="G947" s="150"/>
      <c r="H947" s="150"/>
      <c r="I947" s="150"/>
      <c r="J947" s="150"/>
      <c r="K947" s="150"/>
      <c r="L947" s="150"/>
      <c r="M947" s="150"/>
      <c r="N947" s="150"/>
      <c r="O947" s="150"/>
      <c r="P947" s="150"/>
      <c r="Q947" s="150"/>
      <c r="R947" s="150"/>
      <c r="S947" s="150"/>
      <c r="T947" s="150"/>
      <c r="U947" s="150"/>
      <c r="V947" s="150"/>
      <c r="W947" s="150"/>
      <c r="X947" s="150"/>
      <c r="Y947" s="150"/>
      <c r="Z947" s="150"/>
    </row>
    <row r="948" ht="17.25" customHeight="1">
      <c r="A948" s="150"/>
      <c r="B948" s="150"/>
      <c r="C948" s="150"/>
      <c r="D948" s="150"/>
      <c r="E948" s="150"/>
      <c r="F948" s="150"/>
      <c r="G948" s="150"/>
      <c r="H948" s="150"/>
      <c r="I948" s="150"/>
      <c r="J948" s="150"/>
      <c r="K948" s="150"/>
      <c r="L948" s="150"/>
      <c r="M948" s="150"/>
      <c r="N948" s="150"/>
      <c r="O948" s="150"/>
      <c r="P948" s="150"/>
      <c r="Q948" s="150"/>
      <c r="R948" s="150"/>
      <c r="S948" s="150"/>
      <c r="T948" s="150"/>
      <c r="U948" s="150"/>
      <c r="V948" s="150"/>
      <c r="W948" s="150"/>
      <c r="X948" s="150"/>
      <c r="Y948" s="150"/>
      <c r="Z948" s="150"/>
    </row>
    <row r="949" ht="17.25" customHeight="1">
      <c r="A949" s="150"/>
      <c r="B949" s="150"/>
      <c r="C949" s="150"/>
      <c r="D949" s="150"/>
      <c r="E949" s="150"/>
      <c r="F949" s="150"/>
      <c r="G949" s="150"/>
      <c r="H949" s="150"/>
      <c r="I949" s="150"/>
      <c r="J949" s="150"/>
      <c r="K949" s="150"/>
      <c r="L949" s="150"/>
      <c r="M949" s="150"/>
      <c r="N949" s="150"/>
      <c r="O949" s="150"/>
      <c r="P949" s="150"/>
      <c r="Q949" s="150"/>
      <c r="R949" s="150"/>
      <c r="S949" s="150"/>
      <c r="T949" s="150"/>
      <c r="U949" s="150"/>
      <c r="V949" s="150"/>
      <c r="W949" s="150"/>
      <c r="X949" s="150"/>
      <c r="Y949" s="150"/>
      <c r="Z949" s="150"/>
    </row>
    <row r="950" ht="17.25" customHeight="1">
      <c r="A950" s="150"/>
      <c r="B950" s="150"/>
      <c r="C950" s="150"/>
      <c r="D950" s="150"/>
      <c r="E950" s="150"/>
      <c r="F950" s="150"/>
      <c r="G950" s="150"/>
      <c r="H950" s="150"/>
      <c r="I950" s="150"/>
      <c r="J950" s="150"/>
      <c r="K950" s="150"/>
      <c r="L950" s="150"/>
      <c r="M950" s="150"/>
      <c r="N950" s="150"/>
      <c r="O950" s="150"/>
      <c r="P950" s="150"/>
      <c r="Q950" s="150"/>
      <c r="R950" s="150"/>
      <c r="S950" s="150"/>
      <c r="T950" s="150"/>
      <c r="U950" s="150"/>
      <c r="V950" s="150"/>
      <c r="W950" s="150"/>
      <c r="X950" s="150"/>
      <c r="Y950" s="150"/>
      <c r="Z950" s="150"/>
    </row>
    <row r="951" ht="17.25" customHeight="1">
      <c r="A951" s="150"/>
      <c r="B951" s="150"/>
      <c r="C951" s="150"/>
      <c r="D951" s="150"/>
      <c r="E951" s="150"/>
      <c r="F951" s="150"/>
      <c r="G951" s="150"/>
      <c r="H951" s="150"/>
      <c r="I951" s="150"/>
      <c r="J951" s="150"/>
      <c r="K951" s="150"/>
      <c r="L951" s="150"/>
      <c r="M951" s="150"/>
      <c r="N951" s="150"/>
      <c r="O951" s="150"/>
      <c r="P951" s="150"/>
      <c r="Q951" s="150"/>
      <c r="R951" s="150"/>
      <c r="S951" s="150"/>
      <c r="T951" s="150"/>
      <c r="U951" s="150"/>
      <c r="V951" s="150"/>
      <c r="W951" s="150"/>
      <c r="X951" s="150"/>
      <c r="Y951" s="150"/>
      <c r="Z951" s="150"/>
    </row>
    <row r="952" ht="17.25" customHeight="1">
      <c r="A952" s="150"/>
      <c r="B952" s="150"/>
      <c r="C952" s="150"/>
      <c r="D952" s="150"/>
      <c r="E952" s="150"/>
      <c r="F952" s="150"/>
      <c r="G952" s="150"/>
      <c r="H952" s="150"/>
      <c r="I952" s="150"/>
      <c r="J952" s="150"/>
      <c r="K952" s="150"/>
      <c r="L952" s="150"/>
      <c r="M952" s="150"/>
      <c r="N952" s="150"/>
      <c r="O952" s="150"/>
      <c r="P952" s="150"/>
      <c r="Q952" s="150"/>
      <c r="R952" s="150"/>
      <c r="S952" s="150"/>
      <c r="T952" s="150"/>
      <c r="U952" s="150"/>
      <c r="V952" s="150"/>
      <c r="W952" s="150"/>
      <c r="X952" s="150"/>
      <c r="Y952" s="150"/>
      <c r="Z952" s="150"/>
    </row>
    <row r="953" ht="17.25" customHeight="1">
      <c r="A953" s="150"/>
      <c r="B953" s="150"/>
      <c r="C953" s="150"/>
      <c r="D953" s="150"/>
      <c r="E953" s="150"/>
      <c r="F953" s="150"/>
      <c r="G953" s="150"/>
      <c r="H953" s="150"/>
      <c r="I953" s="150"/>
      <c r="J953" s="150"/>
      <c r="K953" s="150"/>
      <c r="L953" s="150"/>
      <c r="M953" s="150"/>
      <c r="N953" s="150"/>
      <c r="O953" s="150"/>
      <c r="P953" s="150"/>
      <c r="Q953" s="150"/>
      <c r="R953" s="150"/>
      <c r="S953" s="150"/>
      <c r="T953" s="150"/>
      <c r="U953" s="150"/>
      <c r="V953" s="150"/>
      <c r="W953" s="150"/>
      <c r="X953" s="150"/>
      <c r="Y953" s="150"/>
      <c r="Z953" s="150"/>
    </row>
    <row r="954" ht="17.25" customHeight="1">
      <c r="A954" s="150"/>
      <c r="B954" s="150"/>
      <c r="C954" s="150"/>
      <c r="D954" s="150"/>
      <c r="E954" s="150"/>
      <c r="F954" s="150"/>
      <c r="G954" s="150"/>
      <c r="H954" s="150"/>
      <c r="I954" s="150"/>
      <c r="J954" s="150"/>
      <c r="K954" s="150"/>
      <c r="L954" s="150"/>
      <c r="M954" s="150"/>
      <c r="N954" s="150"/>
      <c r="O954" s="150"/>
      <c r="P954" s="150"/>
      <c r="Q954" s="150"/>
      <c r="R954" s="150"/>
      <c r="S954" s="150"/>
      <c r="T954" s="150"/>
      <c r="U954" s="150"/>
      <c r="V954" s="150"/>
      <c r="W954" s="150"/>
      <c r="X954" s="150"/>
      <c r="Y954" s="150"/>
      <c r="Z954" s="150"/>
    </row>
    <row r="955" ht="17.25" customHeight="1">
      <c r="A955" s="150"/>
      <c r="B955" s="150"/>
      <c r="C955" s="150"/>
      <c r="D955" s="150"/>
      <c r="E955" s="150"/>
      <c r="F955" s="150"/>
      <c r="G955" s="150"/>
      <c r="H955" s="150"/>
      <c r="I955" s="150"/>
      <c r="J955" s="150"/>
      <c r="K955" s="150"/>
      <c r="L955" s="150"/>
      <c r="M955" s="150"/>
      <c r="N955" s="150"/>
      <c r="O955" s="150"/>
      <c r="P955" s="150"/>
      <c r="Q955" s="150"/>
      <c r="R955" s="150"/>
      <c r="S955" s="150"/>
      <c r="T955" s="150"/>
      <c r="U955" s="150"/>
      <c r="V955" s="150"/>
      <c r="W955" s="150"/>
      <c r="X955" s="150"/>
      <c r="Y955" s="150"/>
      <c r="Z955" s="150"/>
    </row>
    <row r="956" ht="17.25" customHeight="1">
      <c r="A956" s="150"/>
      <c r="B956" s="150"/>
      <c r="C956" s="150"/>
      <c r="D956" s="150"/>
      <c r="E956" s="150"/>
      <c r="F956" s="150"/>
      <c r="G956" s="150"/>
      <c r="H956" s="150"/>
      <c r="I956" s="150"/>
      <c r="J956" s="150"/>
      <c r="K956" s="150"/>
      <c r="L956" s="150"/>
      <c r="M956" s="150"/>
      <c r="N956" s="150"/>
      <c r="O956" s="150"/>
      <c r="P956" s="150"/>
      <c r="Q956" s="150"/>
      <c r="R956" s="150"/>
      <c r="S956" s="150"/>
      <c r="T956" s="150"/>
      <c r="U956" s="150"/>
      <c r="V956" s="150"/>
      <c r="W956" s="150"/>
      <c r="X956" s="150"/>
      <c r="Y956" s="150"/>
      <c r="Z956" s="150"/>
    </row>
    <row r="957" ht="17.25" customHeight="1">
      <c r="A957" s="150"/>
      <c r="B957" s="150"/>
      <c r="C957" s="150"/>
      <c r="D957" s="150"/>
      <c r="E957" s="150"/>
      <c r="F957" s="150"/>
      <c r="G957" s="150"/>
      <c r="H957" s="150"/>
      <c r="I957" s="150"/>
      <c r="J957" s="150"/>
      <c r="K957" s="150"/>
      <c r="L957" s="150"/>
      <c r="M957" s="150"/>
      <c r="N957" s="150"/>
      <c r="O957" s="150"/>
      <c r="P957" s="150"/>
      <c r="Q957" s="150"/>
      <c r="R957" s="150"/>
      <c r="S957" s="150"/>
      <c r="T957" s="150"/>
      <c r="U957" s="150"/>
      <c r="V957" s="150"/>
      <c r="W957" s="150"/>
      <c r="X957" s="150"/>
      <c r="Y957" s="150"/>
      <c r="Z957" s="150"/>
    </row>
    <row r="958" ht="17.25" customHeight="1">
      <c r="A958" s="150"/>
      <c r="B958" s="150"/>
      <c r="C958" s="150"/>
      <c r="D958" s="150"/>
      <c r="E958" s="150"/>
      <c r="F958" s="150"/>
      <c r="G958" s="150"/>
      <c r="H958" s="150"/>
      <c r="I958" s="150"/>
      <c r="J958" s="150"/>
      <c r="K958" s="150"/>
      <c r="L958" s="150"/>
      <c r="M958" s="150"/>
      <c r="N958" s="150"/>
      <c r="O958" s="150"/>
      <c r="P958" s="150"/>
      <c r="Q958" s="150"/>
      <c r="R958" s="150"/>
      <c r="S958" s="150"/>
      <c r="T958" s="150"/>
      <c r="U958" s="150"/>
      <c r="V958" s="150"/>
      <c r="W958" s="150"/>
      <c r="X958" s="150"/>
      <c r="Y958" s="150"/>
      <c r="Z958" s="150"/>
    </row>
    <row r="959" ht="17.25" customHeight="1">
      <c r="A959" s="150"/>
      <c r="B959" s="150"/>
      <c r="C959" s="150"/>
      <c r="D959" s="150"/>
      <c r="E959" s="150"/>
      <c r="F959" s="150"/>
      <c r="G959" s="150"/>
      <c r="H959" s="150"/>
      <c r="I959" s="150"/>
      <c r="J959" s="150"/>
      <c r="K959" s="150"/>
      <c r="L959" s="150"/>
      <c r="M959" s="150"/>
      <c r="N959" s="150"/>
      <c r="O959" s="150"/>
      <c r="P959" s="150"/>
      <c r="Q959" s="150"/>
      <c r="R959" s="150"/>
      <c r="S959" s="150"/>
      <c r="T959" s="150"/>
      <c r="U959" s="150"/>
      <c r="V959" s="150"/>
      <c r="W959" s="150"/>
      <c r="X959" s="150"/>
      <c r="Y959" s="150"/>
      <c r="Z959" s="150"/>
    </row>
    <row r="960" ht="17.25" customHeight="1">
      <c r="A960" s="150"/>
      <c r="B960" s="150"/>
      <c r="C960" s="150"/>
      <c r="D960" s="150"/>
      <c r="E960" s="150"/>
      <c r="F960" s="150"/>
      <c r="G960" s="150"/>
      <c r="H960" s="150"/>
      <c r="I960" s="150"/>
      <c r="J960" s="150"/>
      <c r="K960" s="150"/>
      <c r="L960" s="150"/>
      <c r="M960" s="150"/>
      <c r="N960" s="150"/>
      <c r="O960" s="150"/>
      <c r="P960" s="150"/>
      <c r="Q960" s="150"/>
      <c r="R960" s="150"/>
      <c r="S960" s="150"/>
      <c r="T960" s="150"/>
      <c r="U960" s="150"/>
      <c r="V960" s="150"/>
      <c r="W960" s="150"/>
      <c r="X960" s="150"/>
      <c r="Y960" s="150"/>
      <c r="Z960" s="150"/>
    </row>
    <row r="961" ht="17.25" customHeight="1">
      <c r="A961" s="150"/>
      <c r="B961" s="150"/>
      <c r="C961" s="150"/>
      <c r="D961" s="150"/>
      <c r="E961" s="150"/>
      <c r="F961" s="150"/>
      <c r="G961" s="150"/>
      <c r="H961" s="150"/>
      <c r="I961" s="150"/>
      <c r="J961" s="150"/>
      <c r="K961" s="150"/>
      <c r="L961" s="150"/>
      <c r="M961" s="150"/>
      <c r="N961" s="150"/>
      <c r="O961" s="150"/>
      <c r="P961" s="150"/>
      <c r="Q961" s="150"/>
      <c r="R961" s="150"/>
      <c r="S961" s="150"/>
      <c r="T961" s="150"/>
      <c r="U961" s="150"/>
      <c r="V961" s="150"/>
      <c r="W961" s="150"/>
      <c r="X961" s="150"/>
      <c r="Y961" s="150"/>
      <c r="Z961" s="150"/>
    </row>
    <row r="962" ht="17.25" customHeight="1">
      <c r="A962" s="150"/>
      <c r="B962" s="150"/>
      <c r="C962" s="150"/>
      <c r="D962" s="150"/>
      <c r="E962" s="150"/>
      <c r="F962" s="150"/>
      <c r="G962" s="150"/>
      <c r="H962" s="150"/>
      <c r="I962" s="150"/>
      <c r="J962" s="150"/>
      <c r="K962" s="150"/>
      <c r="L962" s="150"/>
      <c r="M962" s="150"/>
      <c r="N962" s="150"/>
      <c r="O962" s="150"/>
      <c r="P962" s="150"/>
      <c r="Q962" s="150"/>
      <c r="R962" s="150"/>
      <c r="S962" s="150"/>
      <c r="T962" s="150"/>
      <c r="U962" s="150"/>
      <c r="V962" s="150"/>
      <c r="W962" s="150"/>
      <c r="X962" s="150"/>
      <c r="Y962" s="150"/>
      <c r="Z962" s="150"/>
    </row>
    <row r="963" ht="17.25" customHeight="1">
      <c r="A963" s="150"/>
      <c r="B963" s="150"/>
      <c r="C963" s="150"/>
      <c r="D963" s="150"/>
      <c r="E963" s="150"/>
      <c r="F963" s="150"/>
      <c r="G963" s="150"/>
      <c r="H963" s="150"/>
      <c r="I963" s="150"/>
      <c r="J963" s="150"/>
      <c r="K963" s="150"/>
      <c r="L963" s="150"/>
      <c r="M963" s="150"/>
      <c r="N963" s="150"/>
      <c r="O963" s="150"/>
      <c r="P963" s="150"/>
      <c r="Q963" s="150"/>
      <c r="R963" s="150"/>
      <c r="S963" s="150"/>
      <c r="T963" s="150"/>
      <c r="U963" s="150"/>
      <c r="V963" s="150"/>
      <c r="W963" s="150"/>
      <c r="X963" s="150"/>
      <c r="Y963" s="150"/>
      <c r="Z963" s="150"/>
    </row>
    <row r="964" ht="17.25" customHeight="1">
      <c r="A964" s="150"/>
      <c r="B964" s="150"/>
      <c r="C964" s="150"/>
      <c r="D964" s="150"/>
      <c r="E964" s="150"/>
      <c r="F964" s="150"/>
      <c r="G964" s="150"/>
      <c r="H964" s="150"/>
      <c r="I964" s="150"/>
      <c r="J964" s="150"/>
      <c r="K964" s="150"/>
      <c r="L964" s="150"/>
      <c r="M964" s="150"/>
      <c r="N964" s="150"/>
      <c r="O964" s="150"/>
      <c r="P964" s="150"/>
      <c r="Q964" s="150"/>
      <c r="R964" s="150"/>
      <c r="S964" s="150"/>
      <c r="T964" s="150"/>
      <c r="U964" s="150"/>
      <c r="V964" s="150"/>
      <c r="W964" s="150"/>
      <c r="X964" s="150"/>
      <c r="Y964" s="150"/>
      <c r="Z964" s="150"/>
    </row>
    <row r="965" ht="17.25" customHeight="1">
      <c r="A965" s="150"/>
      <c r="B965" s="150"/>
      <c r="C965" s="150"/>
      <c r="D965" s="150"/>
      <c r="E965" s="150"/>
      <c r="F965" s="150"/>
      <c r="G965" s="150"/>
      <c r="H965" s="150"/>
      <c r="I965" s="150"/>
      <c r="J965" s="150"/>
      <c r="K965" s="150"/>
      <c r="L965" s="150"/>
      <c r="M965" s="150"/>
      <c r="N965" s="150"/>
      <c r="O965" s="150"/>
      <c r="P965" s="150"/>
      <c r="Q965" s="150"/>
      <c r="R965" s="150"/>
      <c r="S965" s="150"/>
      <c r="T965" s="150"/>
      <c r="U965" s="150"/>
      <c r="V965" s="150"/>
      <c r="W965" s="150"/>
      <c r="X965" s="150"/>
      <c r="Y965" s="150"/>
      <c r="Z965" s="150"/>
    </row>
    <row r="966" ht="17.25" customHeight="1">
      <c r="A966" s="150"/>
      <c r="B966" s="150"/>
      <c r="C966" s="150"/>
      <c r="D966" s="150"/>
      <c r="E966" s="150"/>
      <c r="F966" s="150"/>
      <c r="G966" s="150"/>
      <c r="H966" s="150"/>
      <c r="I966" s="150"/>
      <c r="J966" s="150"/>
      <c r="K966" s="150"/>
      <c r="L966" s="150"/>
      <c r="M966" s="150"/>
      <c r="N966" s="150"/>
      <c r="O966" s="150"/>
      <c r="P966" s="150"/>
      <c r="Q966" s="150"/>
      <c r="R966" s="150"/>
      <c r="S966" s="150"/>
      <c r="T966" s="150"/>
      <c r="U966" s="150"/>
      <c r="V966" s="150"/>
      <c r="W966" s="150"/>
      <c r="X966" s="150"/>
      <c r="Y966" s="150"/>
      <c r="Z966" s="150"/>
    </row>
    <row r="967" ht="17.25" customHeight="1">
      <c r="A967" s="150"/>
      <c r="B967" s="150"/>
      <c r="C967" s="150"/>
      <c r="D967" s="150"/>
      <c r="E967" s="150"/>
      <c r="F967" s="150"/>
      <c r="G967" s="150"/>
      <c r="H967" s="150"/>
      <c r="I967" s="150"/>
      <c r="J967" s="150"/>
      <c r="K967" s="150"/>
      <c r="L967" s="150"/>
      <c r="M967" s="150"/>
      <c r="N967" s="150"/>
      <c r="O967" s="150"/>
      <c r="P967" s="150"/>
      <c r="Q967" s="150"/>
      <c r="R967" s="150"/>
      <c r="S967" s="150"/>
      <c r="T967" s="150"/>
      <c r="U967" s="150"/>
      <c r="V967" s="150"/>
      <c r="W967" s="150"/>
      <c r="X967" s="150"/>
      <c r="Y967" s="150"/>
      <c r="Z967" s="150"/>
    </row>
    <row r="968" ht="17.25" customHeight="1">
      <c r="A968" s="150"/>
      <c r="B968" s="150"/>
      <c r="C968" s="150"/>
      <c r="D968" s="150"/>
      <c r="E968" s="150"/>
      <c r="F968" s="150"/>
      <c r="G968" s="150"/>
      <c r="H968" s="150"/>
      <c r="I968" s="150"/>
      <c r="J968" s="150"/>
      <c r="K968" s="150"/>
      <c r="L968" s="150"/>
      <c r="M968" s="150"/>
      <c r="N968" s="150"/>
      <c r="O968" s="150"/>
      <c r="P968" s="150"/>
      <c r="Q968" s="150"/>
      <c r="R968" s="150"/>
      <c r="S968" s="150"/>
      <c r="T968" s="150"/>
      <c r="U968" s="150"/>
      <c r="V968" s="150"/>
      <c r="W968" s="150"/>
      <c r="X968" s="150"/>
      <c r="Y968" s="150"/>
      <c r="Z968" s="150"/>
    </row>
    <row r="969" ht="17.25" customHeight="1">
      <c r="A969" s="150"/>
      <c r="B969" s="150"/>
      <c r="C969" s="150"/>
      <c r="D969" s="150"/>
      <c r="E969" s="150"/>
      <c r="F969" s="150"/>
      <c r="G969" s="150"/>
      <c r="H969" s="150"/>
      <c r="I969" s="150"/>
      <c r="J969" s="150"/>
      <c r="K969" s="150"/>
      <c r="L969" s="150"/>
      <c r="M969" s="150"/>
      <c r="N969" s="150"/>
      <c r="O969" s="150"/>
      <c r="P969" s="150"/>
      <c r="Q969" s="150"/>
      <c r="R969" s="150"/>
      <c r="S969" s="150"/>
      <c r="T969" s="150"/>
      <c r="U969" s="150"/>
      <c r="V969" s="150"/>
      <c r="W969" s="150"/>
      <c r="X969" s="150"/>
      <c r="Y969" s="150"/>
      <c r="Z969" s="150"/>
    </row>
    <row r="970" ht="17.25" customHeight="1">
      <c r="A970" s="150"/>
      <c r="B970" s="150"/>
      <c r="C970" s="150"/>
      <c r="D970" s="150"/>
      <c r="E970" s="150"/>
      <c r="F970" s="150"/>
      <c r="G970" s="150"/>
      <c r="H970" s="150"/>
      <c r="I970" s="150"/>
      <c r="J970" s="150"/>
      <c r="K970" s="150"/>
      <c r="L970" s="150"/>
      <c r="M970" s="150"/>
      <c r="N970" s="150"/>
      <c r="O970" s="150"/>
      <c r="P970" s="150"/>
      <c r="Q970" s="150"/>
      <c r="R970" s="150"/>
      <c r="S970" s="150"/>
      <c r="T970" s="150"/>
      <c r="U970" s="150"/>
      <c r="V970" s="150"/>
      <c r="W970" s="150"/>
      <c r="X970" s="150"/>
      <c r="Y970" s="150"/>
      <c r="Z970" s="150"/>
    </row>
    <row r="971" ht="17.25" customHeight="1">
      <c r="A971" s="150"/>
      <c r="B971" s="150"/>
      <c r="C971" s="150"/>
      <c r="D971" s="150"/>
      <c r="E971" s="150"/>
      <c r="F971" s="150"/>
      <c r="G971" s="150"/>
      <c r="H971" s="150"/>
      <c r="I971" s="150"/>
      <c r="J971" s="150"/>
      <c r="K971" s="150"/>
      <c r="L971" s="150"/>
      <c r="M971" s="150"/>
      <c r="N971" s="150"/>
      <c r="O971" s="150"/>
      <c r="P971" s="150"/>
      <c r="Q971" s="150"/>
      <c r="R971" s="150"/>
      <c r="S971" s="150"/>
      <c r="T971" s="150"/>
      <c r="U971" s="150"/>
      <c r="V971" s="150"/>
      <c r="W971" s="150"/>
      <c r="X971" s="150"/>
      <c r="Y971" s="150"/>
      <c r="Z971" s="150"/>
    </row>
    <row r="972" ht="17.25" customHeight="1">
      <c r="A972" s="150"/>
      <c r="B972" s="150"/>
      <c r="C972" s="150"/>
      <c r="D972" s="150"/>
      <c r="E972" s="150"/>
      <c r="F972" s="150"/>
      <c r="G972" s="150"/>
      <c r="H972" s="150"/>
      <c r="I972" s="150"/>
      <c r="J972" s="150"/>
      <c r="K972" s="150"/>
      <c r="L972" s="150"/>
      <c r="M972" s="150"/>
      <c r="N972" s="150"/>
      <c r="O972" s="150"/>
      <c r="P972" s="150"/>
      <c r="Q972" s="150"/>
      <c r="R972" s="150"/>
      <c r="S972" s="150"/>
      <c r="T972" s="150"/>
      <c r="U972" s="150"/>
      <c r="V972" s="150"/>
      <c r="W972" s="150"/>
      <c r="X972" s="150"/>
      <c r="Y972" s="150"/>
      <c r="Z972" s="150"/>
    </row>
    <row r="973" ht="17.25" customHeight="1">
      <c r="A973" s="150"/>
      <c r="B973" s="150"/>
      <c r="C973" s="150"/>
      <c r="D973" s="150"/>
      <c r="E973" s="150"/>
      <c r="F973" s="150"/>
      <c r="G973" s="150"/>
      <c r="H973" s="150"/>
      <c r="I973" s="150"/>
      <c r="J973" s="150"/>
      <c r="K973" s="150"/>
      <c r="L973" s="150"/>
      <c r="M973" s="150"/>
      <c r="N973" s="150"/>
      <c r="O973" s="150"/>
      <c r="P973" s="150"/>
      <c r="Q973" s="150"/>
      <c r="R973" s="150"/>
      <c r="S973" s="150"/>
      <c r="T973" s="150"/>
      <c r="U973" s="150"/>
      <c r="V973" s="150"/>
      <c r="W973" s="150"/>
      <c r="X973" s="150"/>
      <c r="Y973" s="150"/>
      <c r="Z973" s="150"/>
    </row>
    <row r="974" ht="17.25" customHeight="1">
      <c r="A974" s="150"/>
      <c r="B974" s="150"/>
      <c r="C974" s="150"/>
      <c r="D974" s="150"/>
      <c r="E974" s="150"/>
      <c r="F974" s="150"/>
      <c r="G974" s="150"/>
      <c r="H974" s="150"/>
      <c r="I974" s="150"/>
      <c r="J974" s="150"/>
      <c r="K974" s="150"/>
      <c r="L974" s="150"/>
      <c r="M974" s="150"/>
      <c r="N974" s="150"/>
      <c r="O974" s="150"/>
      <c r="P974" s="150"/>
      <c r="Q974" s="150"/>
      <c r="R974" s="150"/>
      <c r="S974" s="150"/>
      <c r="T974" s="150"/>
      <c r="U974" s="150"/>
      <c r="V974" s="150"/>
      <c r="W974" s="150"/>
      <c r="X974" s="150"/>
      <c r="Y974" s="150"/>
      <c r="Z974" s="150"/>
    </row>
    <row r="975" ht="17.25" customHeight="1">
      <c r="A975" s="150"/>
      <c r="B975" s="150"/>
      <c r="C975" s="150"/>
      <c r="D975" s="150"/>
      <c r="E975" s="150"/>
      <c r="F975" s="150"/>
      <c r="G975" s="150"/>
      <c r="H975" s="150"/>
      <c r="I975" s="150"/>
      <c r="J975" s="150"/>
      <c r="K975" s="150"/>
      <c r="L975" s="150"/>
      <c r="M975" s="150"/>
      <c r="N975" s="150"/>
      <c r="O975" s="150"/>
      <c r="P975" s="150"/>
      <c r="Q975" s="150"/>
      <c r="R975" s="150"/>
      <c r="S975" s="150"/>
      <c r="T975" s="150"/>
      <c r="U975" s="150"/>
      <c r="V975" s="150"/>
      <c r="W975" s="150"/>
      <c r="X975" s="150"/>
      <c r="Y975" s="150"/>
      <c r="Z975" s="150"/>
    </row>
    <row r="976" ht="17.25" customHeight="1">
      <c r="A976" s="150"/>
      <c r="B976" s="150"/>
      <c r="C976" s="150"/>
      <c r="D976" s="150"/>
      <c r="E976" s="150"/>
      <c r="F976" s="150"/>
      <c r="G976" s="150"/>
      <c r="H976" s="150"/>
      <c r="I976" s="150"/>
      <c r="J976" s="150"/>
      <c r="K976" s="150"/>
      <c r="L976" s="150"/>
      <c r="M976" s="150"/>
      <c r="N976" s="150"/>
      <c r="O976" s="150"/>
      <c r="P976" s="150"/>
      <c r="Q976" s="150"/>
      <c r="R976" s="150"/>
      <c r="S976" s="150"/>
      <c r="T976" s="150"/>
      <c r="U976" s="150"/>
      <c r="V976" s="150"/>
      <c r="W976" s="150"/>
      <c r="X976" s="150"/>
      <c r="Y976" s="150"/>
      <c r="Z976" s="150"/>
    </row>
    <row r="977" ht="17.25" customHeight="1">
      <c r="A977" s="150"/>
      <c r="B977" s="150"/>
      <c r="C977" s="150"/>
      <c r="D977" s="150"/>
      <c r="E977" s="150"/>
      <c r="F977" s="150"/>
      <c r="G977" s="150"/>
      <c r="H977" s="150"/>
      <c r="I977" s="150"/>
      <c r="J977" s="150"/>
      <c r="K977" s="150"/>
      <c r="L977" s="150"/>
      <c r="M977" s="150"/>
      <c r="N977" s="150"/>
      <c r="O977" s="150"/>
      <c r="P977" s="150"/>
      <c r="Q977" s="150"/>
      <c r="R977" s="150"/>
      <c r="S977" s="150"/>
      <c r="T977" s="150"/>
      <c r="U977" s="150"/>
      <c r="V977" s="150"/>
      <c r="W977" s="150"/>
      <c r="X977" s="150"/>
      <c r="Y977" s="150"/>
      <c r="Z977" s="150"/>
    </row>
    <row r="978" ht="17.25" customHeight="1">
      <c r="A978" s="150"/>
      <c r="B978" s="150"/>
      <c r="C978" s="150"/>
      <c r="D978" s="150"/>
      <c r="E978" s="150"/>
      <c r="F978" s="150"/>
      <c r="G978" s="150"/>
      <c r="H978" s="150"/>
      <c r="I978" s="150"/>
      <c r="J978" s="150"/>
      <c r="K978" s="150"/>
      <c r="L978" s="150"/>
      <c r="M978" s="150"/>
      <c r="N978" s="150"/>
      <c r="O978" s="150"/>
      <c r="P978" s="150"/>
      <c r="Q978" s="150"/>
      <c r="R978" s="150"/>
      <c r="S978" s="150"/>
      <c r="T978" s="150"/>
      <c r="U978" s="150"/>
      <c r="V978" s="150"/>
      <c r="W978" s="150"/>
      <c r="X978" s="150"/>
      <c r="Y978" s="150"/>
      <c r="Z978" s="150"/>
    </row>
    <row r="979" ht="17.25" customHeight="1">
      <c r="A979" s="150"/>
      <c r="B979" s="150"/>
      <c r="C979" s="150"/>
      <c r="D979" s="150"/>
      <c r="E979" s="150"/>
      <c r="F979" s="150"/>
      <c r="G979" s="150"/>
      <c r="H979" s="150"/>
      <c r="I979" s="150"/>
      <c r="J979" s="150"/>
      <c r="K979" s="150"/>
      <c r="L979" s="150"/>
      <c r="M979" s="150"/>
      <c r="N979" s="150"/>
      <c r="O979" s="150"/>
      <c r="P979" s="150"/>
      <c r="Q979" s="150"/>
      <c r="R979" s="150"/>
      <c r="S979" s="150"/>
      <c r="T979" s="150"/>
      <c r="U979" s="150"/>
      <c r="V979" s="150"/>
      <c r="W979" s="150"/>
      <c r="X979" s="150"/>
      <c r="Y979" s="150"/>
      <c r="Z979" s="150"/>
    </row>
    <row r="980" ht="17.25" customHeight="1">
      <c r="A980" s="150"/>
      <c r="B980" s="150"/>
      <c r="C980" s="150"/>
      <c r="D980" s="150"/>
      <c r="E980" s="150"/>
      <c r="F980" s="150"/>
      <c r="G980" s="150"/>
      <c r="H980" s="150"/>
      <c r="I980" s="150"/>
      <c r="J980" s="150"/>
      <c r="K980" s="150"/>
      <c r="L980" s="150"/>
      <c r="M980" s="150"/>
      <c r="N980" s="150"/>
      <c r="O980" s="150"/>
      <c r="P980" s="150"/>
      <c r="Q980" s="150"/>
      <c r="R980" s="150"/>
      <c r="S980" s="150"/>
      <c r="T980" s="150"/>
      <c r="U980" s="150"/>
      <c r="V980" s="150"/>
      <c r="W980" s="150"/>
      <c r="X980" s="150"/>
      <c r="Y980" s="150"/>
      <c r="Z980" s="150"/>
    </row>
    <row r="981" ht="17.25" customHeight="1">
      <c r="A981" s="150"/>
      <c r="B981" s="150"/>
      <c r="C981" s="150"/>
      <c r="D981" s="150"/>
      <c r="E981" s="150"/>
      <c r="F981" s="150"/>
      <c r="G981" s="150"/>
      <c r="H981" s="150"/>
      <c r="I981" s="150"/>
      <c r="J981" s="150"/>
      <c r="K981" s="150"/>
      <c r="L981" s="150"/>
      <c r="M981" s="150"/>
      <c r="N981" s="150"/>
      <c r="O981" s="150"/>
      <c r="P981" s="150"/>
      <c r="Q981" s="150"/>
      <c r="R981" s="150"/>
      <c r="S981" s="150"/>
      <c r="T981" s="150"/>
      <c r="U981" s="150"/>
      <c r="V981" s="150"/>
      <c r="W981" s="150"/>
      <c r="X981" s="150"/>
      <c r="Y981" s="150"/>
      <c r="Z981" s="150"/>
    </row>
    <row r="982" ht="17.25" customHeight="1">
      <c r="A982" s="150"/>
      <c r="B982" s="150"/>
      <c r="C982" s="150"/>
      <c r="D982" s="150"/>
      <c r="E982" s="150"/>
      <c r="F982" s="150"/>
      <c r="G982" s="150"/>
      <c r="H982" s="150"/>
      <c r="I982" s="150"/>
      <c r="J982" s="150"/>
      <c r="K982" s="150"/>
      <c r="L982" s="150"/>
      <c r="M982" s="150"/>
      <c r="N982" s="150"/>
      <c r="O982" s="150"/>
      <c r="P982" s="150"/>
      <c r="Q982" s="150"/>
      <c r="R982" s="150"/>
      <c r="S982" s="150"/>
      <c r="T982" s="150"/>
      <c r="U982" s="150"/>
      <c r="V982" s="150"/>
      <c r="W982" s="150"/>
      <c r="X982" s="150"/>
      <c r="Y982" s="150"/>
      <c r="Z982" s="150"/>
    </row>
    <row r="983" ht="17.25" customHeight="1">
      <c r="A983" s="150"/>
      <c r="B983" s="150"/>
      <c r="C983" s="150"/>
      <c r="D983" s="150"/>
      <c r="E983" s="150"/>
      <c r="F983" s="150"/>
      <c r="G983" s="150"/>
      <c r="H983" s="150"/>
      <c r="I983" s="150"/>
      <c r="J983" s="150"/>
      <c r="K983" s="150"/>
      <c r="L983" s="150"/>
      <c r="M983" s="150"/>
      <c r="N983" s="150"/>
      <c r="O983" s="150"/>
      <c r="P983" s="150"/>
      <c r="Q983" s="150"/>
      <c r="R983" s="150"/>
      <c r="S983" s="150"/>
      <c r="T983" s="150"/>
      <c r="U983" s="150"/>
      <c r="V983" s="150"/>
      <c r="W983" s="150"/>
      <c r="X983" s="150"/>
      <c r="Y983" s="150"/>
      <c r="Z983" s="150"/>
    </row>
    <row r="984" ht="17.25" customHeight="1">
      <c r="A984" s="150"/>
      <c r="B984" s="150"/>
      <c r="C984" s="150"/>
      <c r="D984" s="150"/>
      <c r="E984" s="150"/>
      <c r="F984" s="150"/>
      <c r="G984" s="150"/>
      <c r="H984" s="150"/>
      <c r="I984" s="150"/>
      <c r="J984" s="150"/>
      <c r="K984" s="150"/>
      <c r="L984" s="150"/>
      <c r="M984" s="150"/>
      <c r="N984" s="150"/>
      <c r="O984" s="150"/>
      <c r="P984" s="150"/>
      <c r="Q984" s="150"/>
      <c r="R984" s="150"/>
      <c r="S984" s="150"/>
      <c r="T984" s="150"/>
      <c r="U984" s="150"/>
      <c r="V984" s="150"/>
      <c r="W984" s="150"/>
      <c r="X984" s="150"/>
      <c r="Y984" s="150"/>
      <c r="Z984" s="150"/>
    </row>
    <row r="985" ht="17.25" customHeight="1">
      <c r="A985" s="150"/>
      <c r="B985" s="150"/>
      <c r="C985" s="150"/>
      <c r="D985" s="150"/>
      <c r="E985" s="150"/>
      <c r="F985" s="150"/>
      <c r="G985" s="150"/>
      <c r="H985" s="150"/>
      <c r="I985" s="150"/>
      <c r="J985" s="150"/>
      <c r="K985" s="150"/>
      <c r="L985" s="150"/>
      <c r="M985" s="150"/>
      <c r="N985" s="150"/>
      <c r="O985" s="150"/>
      <c r="P985" s="150"/>
      <c r="Q985" s="150"/>
      <c r="R985" s="150"/>
      <c r="S985" s="150"/>
      <c r="T985" s="150"/>
      <c r="U985" s="150"/>
      <c r="V985" s="150"/>
      <c r="W985" s="150"/>
      <c r="X985" s="150"/>
      <c r="Y985" s="150"/>
      <c r="Z985" s="150"/>
    </row>
    <row r="986" ht="17.25" customHeight="1">
      <c r="A986" s="150"/>
      <c r="B986" s="150"/>
      <c r="C986" s="150"/>
      <c r="D986" s="150"/>
      <c r="E986" s="150"/>
      <c r="F986" s="150"/>
      <c r="G986" s="150"/>
      <c r="H986" s="150"/>
      <c r="I986" s="150"/>
      <c r="J986" s="150"/>
      <c r="K986" s="150"/>
      <c r="L986" s="150"/>
      <c r="M986" s="150"/>
      <c r="N986" s="150"/>
      <c r="O986" s="150"/>
      <c r="P986" s="150"/>
      <c r="Q986" s="150"/>
      <c r="R986" s="150"/>
      <c r="S986" s="150"/>
      <c r="T986" s="150"/>
      <c r="U986" s="150"/>
      <c r="V986" s="150"/>
      <c r="W986" s="150"/>
      <c r="X986" s="150"/>
      <c r="Y986" s="150"/>
      <c r="Z986" s="150"/>
    </row>
    <row r="987" ht="17.25" customHeight="1">
      <c r="A987" s="150"/>
      <c r="B987" s="150"/>
      <c r="C987" s="150"/>
      <c r="D987" s="150"/>
      <c r="E987" s="150"/>
      <c r="F987" s="150"/>
      <c r="G987" s="150"/>
      <c r="H987" s="150"/>
      <c r="I987" s="150"/>
      <c r="J987" s="150"/>
      <c r="K987" s="150"/>
      <c r="L987" s="150"/>
      <c r="M987" s="150"/>
      <c r="N987" s="150"/>
      <c r="O987" s="150"/>
      <c r="P987" s="150"/>
      <c r="Q987" s="150"/>
      <c r="R987" s="150"/>
      <c r="S987" s="150"/>
      <c r="T987" s="150"/>
      <c r="U987" s="150"/>
      <c r="V987" s="150"/>
      <c r="W987" s="150"/>
      <c r="X987" s="150"/>
      <c r="Y987" s="150"/>
      <c r="Z987" s="150"/>
    </row>
    <row r="988" ht="17.25" customHeight="1">
      <c r="A988" s="150"/>
      <c r="B988" s="150"/>
      <c r="C988" s="150"/>
      <c r="D988" s="150"/>
      <c r="E988" s="150"/>
      <c r="F988" s="150"/>
      <c r="G988" s="150"/>
      <c r="H988" s="150"/>
      <c r="I988" s="150"/>
      <c r="J988" s="150"/>
      <c r="K988" s="150"/>
      <c r="L988" s="150"/>
      <c r="M988" s="150"/>
      <c r="N988" s="150"/>
      <c r="O988" s="150"/>
      <c r="P988" s="150"/>
      <c r="Q988" s="150"/>
      <c r="R988" s="150"/>
      <c r="S988" s="150"/>
      <c r="T988" s="150"/>
      <c r="U988" s="150"/>
      <c r="V988" s="150"/>
      <c r="W988" s="150"/>
      <c r="X988" s="150"/>
      <c r="Y988" s="150"/>
      <c r="Z988" s="150"/>
    </row>
    <row r="989" ht="17.25" customHeight="1">
      <c r="A989" s="150"/>
      <c r="B989" s="150"/>
      <c r="C989" s="150"/>
      <c r="D989" s="150"/>
      <c r="E989" s="150"/>
      <c r="F989" s="150"/>
      <c r="G989" s="150"/>
      <c r="H989" s="150"/>
      <c r="I989" s="150"/>
      <c r="J989" s="150"/>
      <c r="K989" s="150"/>
      <c r="L989" s="150"/>
      <c r="M989" s="150"/>
      <c r="N989" s="150"/>
      <c r="O989" s="150"/>
      <c r="P989" s="150"/>
      <c r="Q989" s="150"/>
      <c r="R989" s="150"/>
      <c r="S989" s="150"/>
      <c r="T989" s="150"/>
      <c r="U989" s="150"/>
      <c r="V989" s="150"/>
      <c r="W989" s="150"/>
      <c r="X989" s="150"/>
      <c r="Y989" s="150"/>
      <c r="Z989" s="150"/>
    </row>
    <row r="990" ht="17.25" customHeight="1">
      <c r="A990" s="150"/>
      <c r="B990" s="150"/>
      <c r="C990" s="150"/>
      <c r="D990" s="150"/>
      <c r="E990" s="150"/>
      <c r="F990" s="150"/>
      <c r="G990" s="150"/>
      <c r="H990" s="150"/>
      <c r="I990" s="150"/>
      <c r="J990" s="150"/>
      <c r="K990" s="150"/>
      <c r="L990" s="150"/>
      <c r="M990" s="150"/>
      <c r="N990" s="150"/>
      <c r="O990" s="150"/>
      <c r="P990" s="150"/>
      <c r="Q990" s="150"/>
      <c r="R990" s="150"/>
      <c r="S990" s="150"/>
      <c r="T990" s="150"/>
      <c r="U990" s="150"/>
      <c r="V990" s="150"/>
      <c r="W990" s="150"/>
      <c r="X990" s="150"/>
      <c r="Y990" s="150"/>
      <c r="Z990" s="150"/>
    </row>
    <row r="991" ht="17.25" customHeight="1">
      <c r="A991" s="150"/>
      <c r="B991" s="150"/>
      <c r="C991" s="150"/>
      <c r="D991" s="150"/>
      <c r="E991" s="150"/>
      <c r="F991" s="150"/>
      <c r="G991" s="150"/>
      <c r="H991" s="150"/>
      <c r="I991" s="150"/>
      <c r="J991" s="150"/>
      <c r="K991" s="150"/>
      <c r="L991" s="150"/>
      <c r="M991" s="150"/>
      <c r="N991" s="150"/>
      <c r="O991" s="150"/>
      <c r="P991" s="150"/>
      <c r="Q991" s="150"/>
      <c r="R991" s="150"/>
      <c r="S991" s="150"/>
      <c r="T991" s="150"/>
      <c r="U991" s="150"/>
      <c r="V991" s="150"/>
      <c r="W991" s="150"/>
      <c r="X991" s="150"/>
      <c r="Y991" s="150"/>
      <c r="Z991" s="150"/>
    </row>
    <row r="992" ht="17.25" customHeight="1">
      <c r="A992" s="150"/>
      <c r="B992" s="150"/>
      <c r="C992" s="150"/>
      <c r="D992" s="150"/>
      <c r="E992" s="150"/>
      <c r="F992" s="150"/>
      <c r="G992" s="150"/>
      <c r="H992" s="150"/>
      <c r="I992" s="150"/>
      <c r="J992" s="150"/>
      <c r="K992" s="150"/>
      <c r="L992" s="150"/>
      <c r="M992" s="150"/>
      <c r="N992" s="150"/>
      <c r="O992" s="150"/>
      <c r="P992" s="150"/>
      <c r="Q992" s="150"/>
      <c r="R992" s="150"/>
      <c r="S992" s="150"/>
      <c r="T992" s="150"/>
      <c r="U992" s="150"/>
      <c r="V992" s="150"/>
      <c r="W992" s="150"/>
      <c r="X992" s="150"/>
      <c r="Y992" s="150"/>
      <c r="Z992" s="150"/>
    </row>
    <row r="993" ht="17.25" customHeight="1">
      <c r="A993" s="150"/>
      <c r="B993" s="150"/>
      <c r="C993" s="150"/>
      <c r="D993" s="150"/>
      <c r="E993" s="150"/>
      <c r="F993" s="150"/>
      <c r="G993" s="150"/>
      <c r="H993" s="150"/>
      <c r="I993" s="150"/>
      <c r="J993" s="150"/>
      <c r="K993" s="150"/>
      <c r="L993" s="150"/>
      <c r="M993" s="150"/>
      <c r="N993" s="150"/>
      <c r="O993" s="150"/>
      <c r="P993" s="150"/>
      <c r="Q993" s="150"/>
      <c r="R993" s="150"/>
      <c r="S993" s="150"/>
      <c r="T993" s="150"/>
      <c r="U993" s="150"/>
      <c r="V993" s="150"/>
      <c r="W993" s="150"/>
      <c r="X993" s="150"/>
      <c r="Y993" s="150"/>
      <c r="Z993" s="150"/>
    </row>
    <row r="994" ht="17.25" customHeight="1">
      <c r="A994" s="150"/>
      <c r="B994" s="150"/>
      <c r="C994" s="150"/>
      <c r="D994" s="150"/>
      <c r="E994" s="150"/>
      <c r="F994" s="150"/>
      <c r="G994" s="150"/>
      <c r="H994" s="150"/>
      <c r="I994" s="150"/>
      <c r="J994" s="150"/>
      <c r="K994" s="150"/>
      <c r="L994" s="150"/>
      <c r="M994" s="150"/>
      <c r="N994" s="150"/>
      <c r="O994" s="150"/>
      <c r="P994" s="150"/>
      <c r="Q994" s="150"/>
      <c r="R994" s="150"/>
      <c r="S994" s="150"/>
      <c r="T994" s="150"/>
      <c r="U994" s="150"/>
      <c r="V994" s="150"/>
      <c r="W994" s="150"/>
      <c r="X994" s="150"/>
      <c r="Y994" s="150"/>
      <c r="Z994" s="150"/>
    </row>
    <row r="995" ht="17.25" customHeight="1">
      <c r="A995" s="150"/>
      <c r="B995" s="150"/>
      <c r="C995" s="150"/>
      <c r="D995" s="150"/>
      <c r="E995" s="150"/>
      <c r="F995" s="150"/>
      <c r="G995" s="150"/>
      <c r="H995" s="150"/>
      <c r="I995" s="150"/>
      <c r="J995" s="150"/>
      <c r="K995" s="150"/>
      <c r="L995" s="150"/>
      <c r="M995" s="150"/>
      <c r="N995" s="150"/>
      <c r="O995" s="150"/>
      <c r="P995" s="150"/>
      <c r="Q995" s="150"/>
      <c r="R995" s="150"/>
      <c r="S995" s="150"/>
      <c r="T995" s="150"/>
      <c r="U995" s="150"/>
      <c r="V995" s="150"/>
      <c r="W995" s="150"/>
      <c r="X995" s="150"/>
      <c r="Y995" s="150"/>
      <c r="Z995" s="150"/>
    </row>
    <row r="996" ht="17.25" customHeight="1">
      <c r="A996" s="150"/>
      <c r="B996" s="150"/>
      <c r="C996" s="150"/>
      <c r="D996" s="150"/>
      <c r="E996" s="150"/>
      <c r="F996" s="150"/>
      <c r="G996" s="150"/>
      <c r="H996" s="150"/>
      <c r="I996" s="150"/>
      <c r="J996" s="150"/>
      <c r="K996" s="150"/>
      <c r="L996" s="150"/>
      <c r="M996" s="150"/>
      <c r="N996" s="150"/>
      <c r="O996" s="150"/>
      <c r="P996" s="150"/>
      <c r="Q996" s="150"/>
      <c r="R996" s="150"/>
      <c r="S996" s="150"/>
      <c r="T996" s="150"/>
      <c r="U996" s="150"/>
      <c r="V996" s="150"/>
      <c r="W996" s="150"/>
      <c r="X996" s="150"/>
      <c r="Y996" s="150"/>
      <c r="Z996" s="150"/>
    </row>
    <row r="997" ht="17.25" customHeight="1">
      <c r="A997" s="150"/>
      <c r="B997" s="150"/>
      <c r="C997" s="150"/>
      <c r="D997" s="150"/>
      <c r="E997" s="150"/>
      <c r="F997" s="150"/>
      <c r="G997" s="150"/>
      <c r="H997" s="150"/>
      <c r="I997" s="150"/>
      <c r="J997" s="150"/>
      <c r="K997" s="150"/>
      <c r="L997" s="150"/>
      <c r="M997" s="150"/>
      <c r="N997" s="150"/>
      <c r="O997" s="150"/>
      <c r="P997" s="150"/>
      <c r="Q997" s="150"/>
      <c r="R997" s="150"/>
      <c r="S997" s="150"/>
      <c r="T997" s="150"/>
      <c r="U997" s="150"/>
      <c r="V997" s="150"/>
      <c r="W997" s="150"/>
      <c r="X997" s="150"/>
      <c r="Y997" s="150"/>
      <c r="Z997" s="150"/>
    </row>
    <row r="998" ht="17.25" customHeight="1">
      <c r="A998" s="150"/>
      <c r="B998" s="150"/>
      <c r="C998" s="150"/>
      <c r="D998" s="150"/>
      <c r="E998" s="150"/>
      <c r="F998" s="150"/>
      <c r="G998" s="150"/>
      <c r="H998" s="150"/>
      <c r="I998" s="150"/>
      <c r="J998" s="150"/>
      <c r="K998" s="150"/>
      <c r="L998" s="150"/>
      <c r="M998" s="150"/>
      <c r="N998" s="150"/>
      <c r="O998" s="150"/>
      <c r="P998" s="150"/>
      <c r="Q998" s="150"/>
      <c r="R998" s="150"/>
      <c r="S998" s="150"/>
      <c r="T998" s="150"/>
      <c r="U998" s="150"/>
      <c r="V998" s="150"/>
      <c r="W998" s="150"/>
      <c r="X998" s="150"/>
      <c r="Y998" s="150"/>
      <c r="Z998" s="150"/>
    </row>
    <row r="999" ht="17.25" customHeight="1">
      <c r="A999" s="150"/>
      <c r="B999" s="150"/>
      <c r="C999" s="150"/>
      <c r="D999" s="150"/>
      <c r="E999" s="150"/>
      <c r="F999" s="150"/>
      <c r="G999" s="150"/>
      <c r="H999" s="150"/>
      <c r="I999" s="150"/>
      <c r="J999" s="150"/>
      <c r="K999" s="150"/>
      <c r="L999" s="150"/>
      <c r="M999" s="150"/>
      <c r="N999" s="150"/>
      <c r="O999" s="150"/>
      <c r="P999" s="150"/>
      <c r="Q999" s="150"/>
      <c r="R999" s="150"/>
      <c r="S999" s="150"/>
      <c r="T999" s="150"/>
      <c r="U999" s="150"/>
      <c r="V999" s="150"/>
      <c r="W999" s="150"/>
      <c r="X999" s="150"/>
      <c r="Y999" s="150"/>
      <c r="Z999" s="150"/>
    </row>
    <row r="1000" ht="17.25" customHeight="1">
      <c r="A1000" s="150"/>
      <c r="B1000" s="150"/>
      <c r="C1000" s="150"/>
      <c r="D1000" s="150"/>
      <c r="E1000" s="150"/>
      <c r="F1000" s="150"/>
      <c r="G1000" s="150"/>
      <c r="H1000" s="150"/>
      <c r="I1000" s="150"/>
      <c r="J1000" s="150"/>
      <c r="K1000" s="150"/>
      <c r="L1000" s="150"/>
      <c r="M1000" s="150"/>
      <c r="N1000" s="150"/>
      <c r="O1000" s="150"/>
      <c r="P1000" s="150"/>
      <c r="Q1000" s="150"/>
      <c r="R1000" s="150"/>
      <c r="S1000" s="150"/>
      <c r="T1000" s="150"/>
      <c r="U1000" s="150"/>
      <c r="V1000" s="150"/>
      <c r="W1000" s="150"/>
      <c r="X1000" s="150"/>
      <c r="Y1000" s="150"/>
      <c r="Z1000" s="150"/>
    </row>
  </sheetData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75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75"/>
    <col customWidth="1" min="2" max="2" width="15.13"/>
    <col customWidth="1" min="3" max="3" width="15.38"/>
    <col customWidth="1" min="4" max="4" width="10.0"/>
    <col customWidth="1" min="5" max="26" width="8.75"/>
  </cols>
  <sheetData>
    <row r="1" ht="16.5" customHeight="1"/>
    <row r="2" ht="16.5" customHeight="1"/>
    <row r="3" ht="16.5" customHeight="1">
      <c r="B3" s="158"/>
    </row>
    <row r="4" ht="16.5" customHeight="1">
      <c r="B4" s="158"/>
      <c r="D4" s="159"/>
    </row>
    <row r="5" ht="16.5" customHeight="1">
      <c r="B5" s="158"/>
      <c r="D5" s="160"/>
    </row>
    <row r="6" ht="16.5" customHeight="1">
      <c r="B6" s="158"/>
      <c r="D6" s="159"/>
    </row>
    <row r="7" ht="16.5" customHeight="1">
      <c r="B7" s="158"/>
      <c r="D7" s="159"/>
    </row>
    <row r="8" ht="16.5" customHeight="1">
      <c r="B8" s="158"/>
      <c r="D8" s="159"/>
    </row>
    <row r="9" ht="16.5" customHeight="1">
      <c r="B9" s="158"/>
    </row>
    <row r="10" ht="16.5" customHeight="1">
      <c r="B10" s="158"/>
      <c r="D10" s="159"/>
    </row>
    <row r="11" ht="16.5" customHeight="1">
      <c r="B11" s="158"/>
    </row>
    <row r="12" ht="16.5" customHeight="1">
      <c r="B12" s="158"/>
      <c r="D12" s="159"/>
    </row>
    <row r="13" ht="16.5" customHeight="1">
      <c r="B13" s="158" t="s">
        <v>297</v>
      </c>
      <c r="D13" s="61">
        <v>10000.0</v>
      </c>
      <c r="E13" s="61" t="s">
        <v>147</v>
      </c>
    </row>
    <row r="14" ht="16.5" customHeight="1"/>
    <row r="15" ht="16.5" customHeight="1"/>
    <row r="16" ht="16.5" customHeight="1"/>
    <row r="17" ht="16.5" customHeight="1"/>
    <row r="18" ht="16.5" customHeight="1">
      <c r="B18" s="61" t="s">
        <v>298</v>
      </c>
      <c r="D18" s="61">
        <v>20000.0</v>
      </c>
      <c r="E18" s="61" t="s">
        <v>299</v>
      </c>
    </row>
    <row r="19" ht="16.5" customHeight="1"/>
    <row r="20" ht="16.5" customHeight="1"/>
    <row r="21" ht="16.5" customHeight="1"/>
    <row r="22" ht="16.5" customHeight="1">
      <c r="B22" s="61" t="s">
        <v>300</v>
      </c>
      <c r="D22" s="61">
        <v>25000.0</v>
      </c>
      <c r="E22" s="61" t="s">
        <v>301</v>
      </c>
    </row>
    <row r="23" ht="16.5" customHeight="1"/>
    <row r="24" ht="16.5" customHeight="1"/>
    <row r="25" ht="16.5" customHeight="1"/>
    <row r="26" ht="16.5" customHeight="1">
      <c r="B26" s="61" t="s">
        <v>302</v>
      </c>
      <c r="D26" s="61">
        <v>15000.0</v>
      </c>
      <c r="E26" s="61" t="s">
        <v>301</v>
      </c>
    </row>
    <row r="27" ht="16.5" customHeight="1"/>
    <row r="28" ht="16.5" customHeight="1"/>
    <row r="29" ht="16.5" customHeight="1">
      <c r="B29" s="61" t="s">
        <v>303</v>
      </c>
      <c r="D29" s="61">
        <v>10000.0</v>
      </c>
      <c r="E29" s="61" t="s">
        <v>301</v>
      </c>
      <c r="F29" s="61">
        <f>50000/3</f>
        <v>16666.66667</v>
      </c>
    </row>
    <row r="30" ht="16.5" customHeight="1"/>
    <row r="31" ht="16.5" customHeight="1"/>
    <row r="32" ht="16.5" customHeight="1">
      <c r="B32" s="61" t="s">
        <v>304</v>
      </c>
      <c r="D32" s="61">
        <v>10000.0</v>
      </c>
      <c r="E32" s="61" t="s">
        <v>305</v>
      </c>
    </row>
    <row r="33" ht="16.5" customHeight="1"/>
    <row r="34" ht="16.5" customHeight="1"/>
    <row r="35" ht="16.5" customHeight="1">
      <c r="B35" s="61" t="s">
        <v>205</v>
      </c>
      <c r="D35" s="61">
        <v>10000.0</v>
      </c>
      <c r="E35" s="61" t="s">
        <v>306</v>
      </c>
    </row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6.5" customHeight="1">
      <c r="A1" s="21" t="s">
        <v>307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ht="16.5" customHeight="1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ht="16.5" customHeight="1">
      <c r="A3" s="161" t="s">
        <v>308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ht="16.5" customHeight="1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ht="16.5" customHeight="1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ht="16.5" customHeight="1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ht="16.5" customHeight="1">
      <c r="A7" s="21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ht="16.5" customHeight="1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ht="16.5" customHeight="1">
      <c r="A9" s="21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ht="16.5" customHeight="1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ht="16.5" customHeight="1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ht="16.5" customHeight="1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ht="16.5" customHeight="1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ht="16.5" customHeight="1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ht="16.5" customHeight="1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ht="16.5" customHeight="1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ht="16.5" customHeight="1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ht="16.5" customHeight="1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ht="16.5" customHeight="1">
      <c r="A19" s="21" t="s">
        <v>309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ht="16.5" customHeight="1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ht="16.5" customHeight="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ht="16.5" customHeight="1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ht="16.5" customHeight="1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ht="16.5" customHeight="1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ht="16.5" customHeight="1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ht="16.5" customHeight="1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ht="16.5" customHeight="1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ht="16.5" customHeight="1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ht="16.5" customHeight="1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ht="16.5" customHeight="1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ht="16.5" customHeight="1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ht="16.5" customHeight="1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ht="16.5" customHeight="1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ht="16.5" customHeight="1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ht="16.5" customHeight="1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ht="16.5" customHeight="1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ht="16.5" customHeight="1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ht="16.5" customHeight="1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ht="16.5" customHeight="1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ht="16.5" customHeight="1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ht="16.5" customHeight="1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ht="16.5" customHeight="1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ht="16.5" customHeight="1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ht="16.5" customHeight="1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ht="16.5" customHeight="1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ht="16.5" customHeight="1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ht="16.5" customHeight="1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ht="16.5" customHeight="1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ht="16.5" customHeight="1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ht="16.5" customHeight="1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ht="16.5" customHeight="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ht="16.5" customHeight="1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ht="16.5" customHeight="1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ht="16.5" customHeight="1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ht="16.5" customHeight="1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ht="16.5" customHeight="1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ht="16.5" customHeight="1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ht="16.5" customHeight="1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ht="16.5" customHeight="1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ht="16.5" customHeight="1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ht="16.5" customHeight="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ht="16.5" customHeight="1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ht="16.5" customHeight="1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ht="16.5" customHeight="1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ht="16.5" customHeight="1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ht="16.5" customHeight="1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ht="16.5" customHeight="1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ht="16.5" customHeight="1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ht="16.5" customHeight="1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ht="16.5" customHeight="1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ht="16.5" customHeight="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ht="16.5" customHeight="1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ht="16.5" customHeight="1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ht="16.5" customHeight="1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ht="16.5" customHeight="1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ht="16.5" customHeight="1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ht="16.5" customHeight="1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ht="16.5" customHeight="1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ht="16.5" customHeight="1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ht="16.5" customHeight="1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ht="16.5" customHeight="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ht="16.5" customHeight="1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ht="16.5" customHeight="1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ht="16.5" customHeight="1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ht="16.5" customHeight="1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ht="16.5" customHeight="1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ht="16.5" customHeight="1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ht="16.5" customHeight="1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ht="16.5" customHeight="1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ht="16.5" customHeight="1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ht="16.5" customHeight="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ht="16.5" customHeight="1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ht="16.5" customHeight="1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ht="16.5" customHeight="1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ht="16.5" customHeight="1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ht="16.5" customHeight="1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ht="16.5" customHeight="1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ht="16.5" customHeight="1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ht="16.5" customHeight="1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ht="16.5" customHeight="1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ht="16.5" customHeight="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ht="16.5" customHeight="1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ht="16.5" customHeight="1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ht="16.5" customHeight="1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ht="16.5" customHeight="1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ht="16.5" customHeight="1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ht="16.5" customHeight="1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ht="16.5" customHeight="1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ht="16.5" customHeight="1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ht="16.5" customHeight="1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ht="16.5" customHeight="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ht="16.5" customHeight="1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ht="16.5" customHeight="1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ht="16.5" customHeight="1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ht="16.5" customHeight="1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ht="16.5" customHeight="1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ht="16.5" customHeight="1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ht="16.5" customHeight="1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ht="16.5" customHeight="1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ht="16.5" customHeight="1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ht="16.5" customHeight="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ht="16.5" customHeight="1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ht="16.5" customHeight="1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ht="16.5" customHeight="1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ht="16.5" customHeight="1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ht="16.5" customHeight="1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ht="16.5" customHeight="1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ht="16.5" customHeight="1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ht="16.5" customHeight="1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ht="16.5" customHeight="1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ht="16.5" customHeight="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ht="16.5" customHeight="1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ht="16.5" customHeight="1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ht="16.5" customHeight="1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ht="16.5" customHeight="1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ht="16.5" customHeight="1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ht="16.5" customHeight="1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ht="16.5" customHeight="1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ht="16.5" customHeight="1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ht="16.5" customHeight="1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ht="16.5" customHeight="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ht="16.5" customHeight="1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ht="16.5" customHeight="1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ht="16.5" customHeight="1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ht="16.5" customHeight="1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ht="16.5" customHeight="1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ht="16.5" customHeight="1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ht="16.5" customHeight="1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ht="16.5" customHeight="1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ht="16.5" customHeight="1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ht="16.5" customHeight="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ht="16.5" customHeight="1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ht="16.5" customHeight="1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ht="16.5" customHeight="1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ht="16.5" customHeight="1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ht="16.5" customHeight="1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ht="16.5" customHeight="1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ht="16.5" customHeight="1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ht="16.5" customHeight="1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ht="16.5" customHeight="1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ht="16.5" customHeight="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ht="16.5" customHeight="1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ht="16.5" customHeight="1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ht="16.5" customHeight="1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ht="16.5" customHeight="1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ht="16.5" customHeight="1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ht="16.5" customHeight="1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ht="16.5" customHeight="1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ht="16.5" customHeight="1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ht="16.5" customHeight="1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ht="16.5" customHeight="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ht="16.5" customHeight="1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ht="16.5" customHeight="1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ht="16.5" customHeight="1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ht="16.5" customHeight="1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ht="16.5" customHeight="1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ht="16.5" customHeight="1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ht="16.5" customHeight="1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ht="16.5" customHeight="1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ht="16.5" customHeight="1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ht="16.5" customHeight="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ht="16.5" customHeight="1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ht="16.5" customHeight="1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ht="16.5" customHeight="1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ht="16.5" customHeight="1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ht="16.5" customHeight="1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ht="16.5" customHeight="1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ht="16.5" customHeight="1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ht="16.5" customHeight="1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ht="16.5" customHeight="1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ht="16.5" customHeight="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ht="16.5" customHeight="1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ht="16.5" customHeight="1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ht="16.5" customHeight="1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ht="16.5" customHeight="1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ht="16.5" customHeight="1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ht="16.5" customHeight="1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ht="16.5" customHeight="1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ht="16.5" customHeight="1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ht="16.5" customHeight="1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ht="16.5" customHeight="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ht="16.5" customHeight="1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ht="16.5" customHeight="1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ht="16.5" customHeight="1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ht="16.5" customHeight="1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ht="16.5" customHeight="1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ht="16.5" customHeight="1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ht="16.5" customHeight="1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ht="16.5" customHeight="1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ht="16.5" customHeight="1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ht="16.5" customHeight="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ht="16.5" customHeight="1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ht="16.5" customHeight="1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ht="16.5" customHeight="1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ht="16.5" customHeight="1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ht="16.5" customHeight="1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ht="16.5" customHeight="1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ht="16.5" customHeight="1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ht="16.5" customHeight="1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ht="16.5" customHeight="1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ht="16.5" customHeight="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ht="16.5" customHeight="1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ht="16.5" customHeight="1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ht="16.5" customHeight="1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ht="16.5" customHeight="1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ht="16.5" customHeight="1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ht="16.5" customHeight="1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ht="16.5" customHeight="1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ht="16.5" customHeight="1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ht="16.5" customHeight="1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ht="16.5" customHeight="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ht="16.5" customHeight="1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ht="16.5" customHeight="1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ht="16.5" customHeight="1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ht="16.5" customHeight="1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ht="16.5" customHeight="1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ht="16.5" customHeight="1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ht="16.5" customHeight="1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ht="16.5" customHeight="1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ht="16.5" customHeight="1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ht="16.5" customHeight="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ht="16.5" customHeight="1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ht="16.5" customHeight="1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ht="16.5" customHeight="1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ht="16.5" customHeight="1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ht="16.5" customHeight="1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ht="16.5" customHeight="1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ht="16.5" customHeight="1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ht="16.5" customHeight="1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ht="16.5" customHeight="1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ht="16.5" customHeight="1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ht="16.5" customHeight="1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ht="16.5" customHeight="1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ht="16.5" customHeight="1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ht="16.5" customHeight="1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ht="16.5" customHeight="1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ht="16.5" customHeight="1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ht="16.5" customHeight="1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ht="16.5" customHeight="1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ht="16.5" customHeight="1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ht="16.5" customHeight="1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ht="16.5" customHeight="1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ht="16.5" customHeight="1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ht="16.5" customHeight="1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ht="16.5" customHeight="1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ht="16.5" customHeight="1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ht="16.5" customHeight="1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ht="16.5" customHeight="1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ht="16.5" customHeight="1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ht="16.5" customHeight="1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ht="16.5" customHeight="1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ht="16.5" customHeight="1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ht="16.5" customHeight="1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ht="16.5" customHeight="1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ht="16.5" customHeight="1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ht="16.5" customHeight="1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ht="16.5" customHeight="1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ht="16.5" customHeight="1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ht="16.5" customHeight="1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ht="16.5" customHeight="1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ht="16.5" customHeight="1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ht="16.5" customHeight="1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ht="16.5" customHeight="1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ht="16.5" customHeight="1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ht="16.5" customHeight="1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ht="16.5" customHeight="1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ht="16.5" customHeight="1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ht="16.5" customHeight="1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ht="16.5" customHeight="1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ht="16.5" customHeight="1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ht="16.5" customHeight="1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ht="16.5" customHeight="1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ht="16.5" customHeight="1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ht="16.5" customHeight="1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ht="16.5" customHeight="1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ht="16.5" customHeight="1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ht="16.5" customHeight="1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ht="16.5" customHeight="1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ht="16.5" customHeight="1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ht="16.5" customHeight="1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ht="16.5" customHeight="1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ht="16.5" customHeight="1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ht="16.5" customHeight="1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ht="16.5" customHeight="1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ht="16.5" customHeight="1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ht="16.5" customHeight="1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ht="16.5" customHeight="1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ht="16.5" customHeight="1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ht="16.5" customHeight="1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ht="16.5" customHeight="1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ht="16.5" customHeight="1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ht="16.5" customHeight="1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ht="16.5" customHeight="1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ht="16.5" customHeight="1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ht="16.5" customHeight="1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ht="16.5" customHeight="1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ht="16.5" customHeight="1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ht="16.5" customHeight="1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ht="16.5" customHeight="1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ht="16.5" customHeight="1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ht="16.5" customHeight="1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ht="16.5" customHeight="1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ht="16.5" customHeight="1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ht="16.5" customHeight="1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ht="16.5" customHeight="1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ht="16.5" customHeight="1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ht="16.5" customHeight="1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ht="16.5" customHeight="1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ht="16.5" customHeight="1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ht="16.5" customHeight="1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ht="16.5" customHeight="1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ht="16.5" customHeight="1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ht="16.5" customHeight="1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ht="16.5" customHeight="1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ht="16.5" customHeight="1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ht="16.5" customHeight="1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ht="16.5" customHeight="1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ht="16.5" customHeight="1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ht="16.5" customHeight="1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ht="16.5" customHeight="1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ht="16.5" customHeight="1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ht="16.5" customHeight="1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ht="16.5" customHeight="1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ht="16.5" customHeight="1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ht="16.5" customHeight="1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ht="16.5" customHeight="1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ht="16.5" customHeight="1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ht="16.5" customHeight="1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ht="16.5" customHeight="1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ht="16.5" customHeight="1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ht="16.5" customHeight="1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ht="16.5" customHeight="1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ht="16.5" customHeight="1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ht="16.5" customHeight="1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ht="16.5" customHeight="1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ht="16.5" customHeight="1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ht="16.5" customHeight="1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ht="16.5" customHeight="1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ht="16.5" customHeight="1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ht="16.5" customHeight="1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ht="16.5" customHeight="1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ht="16.5" customHeight="1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ht="16.5" customHeight="1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ht="16.5" customHeight="1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ht="16.5" customHeight="1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ht="16.5" customHeight="1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ht="16.5" customHeight="1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ht="16.5" customHeight="1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ht="16.5" customHeight="1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ht="16.5" customHeight="1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ht="16.5" customHeight="1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ht="16.5" customHeight="1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ht="16.5" customHeight="1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ht="16.5" customHeight="1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ht="16.5" customHeight="1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ht="16.5" customHeight="1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ht="16.5" customHeight="1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ht="16.5" customHeight="1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ht="16.5" customHeight="1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ht="16.5" customHeight="1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ht="16.5" customHeight="1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ht="16.5" customHeight="1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ht="16.5" customHeight="1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ht="16.5" customHeight="1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ht="16.5" customHeight="1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ht="16.5" customHeight="1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ht="16.5" customHeight="1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ht="16.5" customHeight="1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ht="16.5" customHeight="1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ht="16.5" customHeight="1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ht="16.5" customHeight="1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ht="16.5" customHeight="1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ht="16.5" customHeight="1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ht="16.5" customHeight="1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ht="16.5" customHeight="1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ht="16.5" customHeight="1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ht="16.5" customHeight="1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ht="16.5" customHeight="1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ht="16.5" customHeight="1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ht="16.5" customHeight="1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ht="16.5" customHeight="1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ht="16.5" customHeight="1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ht="16.5" customHeight="1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ht="16.5" customHeight="1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ht="16.5" customHeight="1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ht="16.5" customHeight="1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ht="16.5" customHeight="1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ht="16.5" customHeight="1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ht="16.5" customHeight="1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ht="16.5" customHeight="1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ht="16.5" customHeight="1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ht="16.5" customHeight="1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ht="16.5" customHeight="1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ht="16.5" customHeight="1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ht="16.5" customHeight="1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ht="16.5" customHeight="1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ht="16.5" customHeight="1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ht="16.5" customHeight="1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ht="16.5" customHeight="1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ht="16.5" customHeight="1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ht="16.5" customHeight="1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ht="16.5" customHeight="1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ht="16.5" customHeight="1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ht="16.5" customHeight="1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ht="16.5" customHeight="1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ht="16.5" customHeight="1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ht="16.5" customHeight="1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ht="16.5" customHeight="1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ht="16.5" customHeight="1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ht="16.5" customHeight="1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ht="16.5" customHeight="1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ht="16.5" customHeight="1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ht="16.5" customHeight="1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ht="16.5" customHeight="1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ht="16.5" customHeight="1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ht="16.5" customHeight="1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ht="16.5" customHeight="1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ht="16.5" customHeight="1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ht="16.5" customHeight="1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ht="16.5" customHeight="1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ht="16.5" customHeight="1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ht="16.5" customHeight="1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ht="16.5" customHeight="1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ht="16.5" customHeight="1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ht="16.5" customHeight="1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ht="16.5" customHeight="1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ht="16.5" customHeight="1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ht="16.5" customHeight="1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ht="16.5" customHeight="1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ht="16.5" customHeight="1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ht="16.5" customHeight="1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ht="16.5" customHeight="1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ht="16.5" customHeight="1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ht="16.5" customHeight="1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ht="16.5" customHeight="1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ht="16.5" customHeight="1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ht="16.5" customHeight="1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ht="16.5" customHeight="1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ht="16.5" customHeight="1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ht="16.5" customHeight="1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ht="16.5" customHeight="1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ht="16.5" customHeight="1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ht="16.5" customHeight="1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ht="16.5" customHeight="1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ht="16.5" customHeight="1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ht="16.5" customHeight="1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ht="16.5" customHeight="1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ht="16.5" customHeight="1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ht="16.5" customHeight="1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ht="16.5" customHeight="1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ht="16.5" customHeight="1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ht="16.5" customHeight="1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ht="16.5" customHeight="1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ht="16.5" customHeight="1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ht="16.5" customHeight="1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ht="16.5" customHeight="1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ht="16.5" customHeight="1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ht="16.5" customHeight="1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ht="16.5" customHeight="1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ht="16.5" customHeight="1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ht="16.5" customHeight="1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ht="16.5" customHeight="1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ht="16.5" customHeight="1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ht="16.5" customHeight="1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ht="16.5" customHeight="1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ht="16.5" customHeight="1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ht="16.5" customHeight="1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ht="16.5" customHeight="1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ht="16.5" customHeight="1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ht="16.5" customHeight="1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ht="16.5" customHeight="1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ht="16.5" customHeight="1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ht="16.5" customHeight="1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ht="16.5" customHeight="1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ht="16.5" customHeight="1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ht="16.5" customHeight="1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ht="16.5" customHeight="1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ht="16.5" customHeight="1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ht="16.5" customHeight="1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ht="16.5" customHeight="1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ht="16.5" customHeight="1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ht="16.5" customHeight="1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ht="16.5" customHeight="1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ht="16.5" customHeight="1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ht="16.5" customHeight="1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ht="16.5" customHeight="1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ht="16.5" customHeight="1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ht="16.5" customHeight="1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ht="16.5" customHeight="1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ht="16.5" customHeight="1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ht="16.5" customHeight="1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ht="16.5" customHeight="1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ht="16.5" customHeight="1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ht="16.5" customHeight="1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ht="16.5" customHeight="1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ht="16.5" customHeight="1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ht="16.5" customHeight="1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ht="16.5" customHeight="1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ht="16.5" customHeight="1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ht="16.5" customHeight="1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ht="16.5" customHeight="1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ht="16.5" customHeight="1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ht="16.5" customHeight="1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ht="16.5" customHeight="1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ht="16.5" customHeight="1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ht="16.5" customHeight="1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ht="16.5" customHeight="1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ht="16.5" customHeight="1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ht="16.5" customHeight="1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ht="16.5" customHeight="1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ht="16.5" customHeight="1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ht="16.5" customHeight="1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ht="16.5" customHeight="1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ht="16.5" customHeight="1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ht="16.5" customHeight="1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ht="16.5" customHeight="1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ht="16.5" customHeight="1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ht="16.5" customHeight="1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ht="16.5" customHeight="1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ht="16.5" customHeight="1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ht="16.5" customHeight="1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ht="16.5" customHeight="1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ht="16.5" customHeight="1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ht="16.5" customHeight="1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ht="16.5" customHeight="1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ht="16.5" customHeight="1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ht="16.5" customHeight="1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ht="16.5" customHeight="1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ht="16.5" customHeight="1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ht="16.5" customHeight="1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ht="16.5" customHeight="1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ht="16.5" customHeight="1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ht="16.5" customHeight="1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ht="16.5" customHeight="1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ht="16.5" customHeight="1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ht="16.5" customHeight="1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ht="16.5" customHeight="1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ht="16.5" customHeight="1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ht="16.5" customHeight="1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ht="16.5" customHeight="1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ht="16.5" customHeight="1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ht="16.5" customHeight="1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ht="16.5" customHeight="1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ht="16.5" customHeight="1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ht="16.5" customHeight="1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ht="16.5" customHeight="1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ht="16.5" customHeight="1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ht="16.5" customHeight="1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ht="16.5" customHeight="1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ht="16.5" customHeight="1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ht="16.5" customHeight="1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ht="16.5" customHeight="1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ht="16.5" customHeight="1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ht="16.5" customHeight="1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ht="16.5" customHeight="1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ht="16.5" customHeight="1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ht="16.5" customHeight="1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ht="16.5" customHeight="1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ht="16.5" customHeight="1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ht="16.5" customHeight="1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ht="16.5" customHeight="1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ht="16.5" customHeight="1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ht="16.5" customHeight="1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ht="16.5" customHeight="1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ht="16.5" customHeight="1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ht="16.5" customHeight="1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ht="16.5" customHeight="1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ht="16.5" customHeight="1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ht="16.5" customHeight="1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ht="16.5" customHeight="1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ht="16.5" customHeight="1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ht="16.5" customHeight="1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ht="16.5" customHeight="1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ht="16.5" customHeight="1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ht="16.5" customHeight="1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ht="16.5" customHeight="1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ht="16.5" customHeight="1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ht="16.5" customHeight="1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ht="16.5" customHeight="1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ht="16.5" customHeight="1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ht="16.5" customHeight="1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ht="16.5" customHeight="1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ht="16.5" customHeight="1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ht="16.5" customHeight="1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ht="16.5" customHeight="1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ht="16.5" customHeight="1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ht="16.5" customHeight="1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ht="16.5" customHeight="1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ht="16.5" customHeight="1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ht="16.5" customHeight="1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ht="16.5" customHeight="1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ht="16.5" customHeight="1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ht="16.5" customHeight="1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ht="16.5" customHeight="1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ht="16.5" customHeight="1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ht="16.5" customHeight="1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ht="16.5" customHeight="1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ht="16.5" customHeight="1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ht="16.5" customHeight="1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ht="16.5" customHeight="1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ht="16.5" customHeight="1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ht="16.5" customHeight="1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ht="16.5" customHeight="1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ht="16.5" customHeight="1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ht="16.5" customHeight="1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ht="16.5" customHeight="1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ht="16.5" customHeight="1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ht="16.5" customHeight="1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ht="16.5" customHeight="1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ht="16.5" customHeight="1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ht="16.5" customHeight="1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ht="16.5" customHeight="1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ht="16.5" customHeight="1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ht="16.5" customHeight="1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ht="16.5" customHeight="1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ht="16.5" customHeight="1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ht="16.5" customHeight="1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ht="16.5" customHeight="1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ht="16.5" customHeight="1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ht="16.5" customHeight="1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ht="16.5" customHeight="1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ht="16.5" customHeight="1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ht="16.5" customHeight="1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ht="16.5" customHeight="1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ht="16.5" customHeight="1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ht="16.5" customHeight="1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ht="16.5" customHeight="1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ht="16.5" customHeight="1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ht="16.5" customHeight="1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ht="16.5" customHeight="1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ht="16.5" customHeight="1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ht="16.5" customHeight="1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ht="16.5" customHeight="1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ht="16.5" customHeight="1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ht="16.5" customHeight="1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ht="16.5" customHeight="1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ht="16.5" customHeight="1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ht="16.5" customHeight="1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ht="16.5" customHeight="1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ht="16.5" customHeight="1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ht="16.5" customHeight="1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ht="16.5" customHeight="1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ht="16.5" customHeight="1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ht="16.5" customHeight="1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ht="16.5" customHeight="1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ht="16.5" customHeight="1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ht="16.5" customHeight="1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ht="16.5" customHeight="1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ht="16.5" customHeight="1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ht="16.5" customHeight="1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ht="16.5" customHeight="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ht="16.5" customHeight="1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ht="16.5" customHeight="1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ht="16.5" customHeight="1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ht="16.5" customHeight="1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ht="16.5" customHeight="1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ht="16.5" customHeight="1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ht="16.5" customHeight="1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ht="16.5" customHeight="1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ht="16.5" customHeight="1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ht="16.5" customHeight="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ht="16.5" customHeight="1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ht="16.5" customHeight="1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ht="16.5" customHeight="1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ht="16.5" customHeight="1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ht="16.5" customHeight="1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ht="16.5" customHeight="1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ht="16.5" customHeight="1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ht="16.5" customHeight="1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ht="16.5" customHeight="1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ht="16.5" customHeight="1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ht="16.5" customHeight="1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ht="16.5" customHeight="1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ht="16.5" customHeight="1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ht="16.5" customHeight="1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ht="16.5" customHeight="1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ht="16.5" customHeight="1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ht="16.5" customHeight="1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ht="16.5" customHeight="1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ht="16.5" customHeight="1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ht="16.5" customHeight="1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ht="16.5" customHeight="1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ht="16.5" customHeight="1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ht="16.5" customHeight="1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ht="16.5" customHeight="1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ht="16.5" customHeight="1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ht="16.5" customHeight="1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ht="16.5" customHeight="1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ht="16.5" customHeight="1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ht="16.5" customHeight="1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ht="16.5" customHeight="1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ht="16.5" customHeight="1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ht="16.5" customHeight="1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ht="16.5" customHeight="1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ht="16.5" customHeight="1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ht="16.5" customHeight="1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ht="16.5" customHeight="1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ht="16.5" customHeight="1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ht="16.5" customHeight="1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ht="16.5" customHeight="1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ht="16.5" customHeight="1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ht="16.5" customHeight="1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ht="16.5" customHeight="1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ht="16.5" customHeight="1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ht="16.5" customHeight="1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ht="16.5" customHeight="1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ht="16.5" customHeight="1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ht="16.5" customHeight="1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ht="16.5" customHeight="1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ht="16.5" customHeight="1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ht="16.5" customHeight="1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ht="16.5" customHeight="1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ht="16.5" customHeight="1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ht="16.5" customHeight="1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ht="16.5" customHeight="1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ht="16.5" customHeight="1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ht="16.5" customHeight="1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ht="16.5" customHeight="1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ht="16.5" customHeight="1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ht="16.5" customHeight="1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ht="16.5" customHeight="1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ht="16.5" customHeight="1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ht="16.5" customHeight="1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ht="16.5" customHeight="1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ht="16.5" customHeight="1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ht="16.5" customHeight="1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ht="16.5" customHeight="1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ht="16.5" customHeight="1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ht="16.5" customHeight="1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ht="16.5" customHeight="1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ht="16.5" customHeight="1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ht="16.5" customHeight="1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ht="16.5" customHeight="1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ht="16.5" customHeight="1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ht="16.5" customHeight="1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ht="16.5" customHeight="1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ht="16.5" customHeight="1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ht="16.5" customHeight="1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ht="16.5" customHeight="1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ht="16.5" customHeight="1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ht="16.5" customHeight="1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ht="16.5" customHeight="1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ht="16.5" customHeight="1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ht="16.5" customHeight="1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ht="16.5" customHeight="1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ht="16.5" customHeight="1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ht="16.5" customHeight="1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ht="16.5" customHeight="1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ht="16.5" customHeight="1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ht="16.5" customHeight="1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ht="16.5" customHeight="1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ht="16.5" customHeight="1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ht="16.5" customHeight="1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ht="16.5" customHeight="1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ht="16.5" customHeight="1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ht="16.5" customHeight="1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ht="16.5" customHeight="1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ht="16.5" customHeight="1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ht="16.5" customHeight="1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ht="16.5" customHeight="1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ht="16.5" customHeight="1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ht="16.5" customHeight="1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ht="16.5" customHeight="1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ht="16.5" customHeight="1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ht="16.5" customHeight="1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ht="16.5" customHeight="1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ht="16.5" customHeight="1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ht="16.5" customHeight="1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ht="16.5" customHeight="1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ht="16.5" customHeight="1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ht="16.5" customHeight="1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ht="16.5" customHeight="1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ht="16.5" customHeight="1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ht="16.5" customHeight="1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ht="16.5" customHeight="1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ht="16.5" customHeight="1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ht="16.5" customHeight="1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ht="16.5" customHeight="1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ht="16.5" customHeight="1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ht="16.5" customHeight="1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ht="16.5" customHeight="1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ht="16.5" customHeight="1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ht="16.5" customHeight="1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ht="16.5" customHeight="1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ht="16.5" customHeight="1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ht="16.5" customHeight="1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ht="16.5" customHeight="1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ht="16.5" customHeight="1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ht="16.5" customHeight="1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ht="16.5" customHeight="1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ht="16.5" customHeight="1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ht="16.5" customHeight="1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ht="16.5" customHeight="1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ht="16.5" customHeight="1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ht="16.5" customHeight="1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ht="16.5" customHeight="1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ht="16.5" customHeight="1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ht="16.5" customHeight="1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ht="16.5" customHeight="1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ht="16.5" customHeight="1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ht="16.5" customHeight="1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ht="16.5" customHeight="1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ht="16.5" customHeight="1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ht="16.5" customHeight="1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ht="16.5" customHeight="1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ht="16.5" customHeight="1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ht="16.5" customHeight="1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ht="16.5" customHeight="1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ht="16.5" customHeight="1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ht="16.5" customHeight="1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ht="16.5" customHeight="1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ht="16.5" customHeight="1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ht="16.5" customHeight="1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ht="16.5" customHeight="1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ht="16.5" customHeight="1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ht="16.5" customHeight="1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ht="16.5" customHeight="1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ht="16.5" customHeight="1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ht="16.5" customHeight="1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ht="16.5" customHeight="1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ht="16.5" customHeight="1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ht="16.5" customHeight="1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ht="16.5" customHeight="1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ht="16.5" customHeight="1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ht="16.5" customHeight="1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ht="16.5" customHeight="1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ht="16.5" customHeight="1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ht="16.5" customHeight="1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ht="16.5" customHeight="1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ht="16.5" customHeight="1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ht="16.5" customHeight="1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ht="16.5" customHeight="1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ht="16.5" customHeight="1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ht="16.5" customHeight="1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ht="16.5" customHeight="1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ht="16.5" customHeight="1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ht="16.5" customHeight="1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ht="16.5" customHeight="1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ht="16.5" customHeight="1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ht="16.5" customHeight="1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ht="16.5" customHeight="1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ht="16.5" customHeight="1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ht="16.5" customHeight="1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ht="16.5" customHeight="1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ht="16.5" customHeight="1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ht="16.5" customHeight="1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ht="16.5" customHeight="1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ht="16.5" customHeight="1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ht="16.5" customHeight="1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ht="16.5" customHeight="1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ht="16.5" customHeight="1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ht="16.5" customHeight="1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ht="16.5" customHeight="1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ht="16.5" customHeight="1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ht="16.5" customHeight="1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ht="16.5" customHeight="1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ht="16.5" customHeight="1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ht="16.5" customHeight="1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ht="16.5" customHeight="1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ht="16.5" customHeight="1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ht="16.5" customHeight="1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ht="16.5" customHeight="1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ht="16.5" customHeight="1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ht="16.5" customHeight="1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ht="16.5" customHeight="1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ht="16.5" customHeight="1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ht="16.5" customHeight="1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ht="16.5" customHeight="1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ht="16.5" customHeight="1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ht="16.5" customHeight="1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ht="16.5" customHeight="1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ht="16.5" customHeight="1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ht="16.5" customHeight="1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ht="16.5" customHeight="1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ht="16.5" customHeight="1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ht="16.5" customHeight="1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ht="16.5" customHeight="1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ht="16.5" customHeight="1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ht="16.5" customHeight="1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ht="16.5" customHeight="1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ht="16.5" customHeight="1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ht="16.5" customHeight="1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ht="16.5" customHeight="1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ht="16.5" customHeight="1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ht="16.5" customHeight="1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ht="16.5" customHeight="1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ht="16.5" customHeight="1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ht="16.5" customHeight="1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ht="16.5" customHeight="1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ht="16.5" customHeight="1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ht="16.5" customHeight="1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ht="16.5" customHeight="1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ht="16.5" customHeight="1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ht="16.5" customHeight="1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ht="16.5" customHeight="1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ht="16.5" customHeight="1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ht="16.5" customHeight="1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ht="16.5" customHeight="1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ht="16.5" customHeight="1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ht="16.5" customHeight="1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ht="16.5" customHeight="1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ht="16.5" customHeight="1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ht="16.5" customHeight="1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ht="16.5" customHeight="1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ht="16.5" customHeight="1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ht="16.5" customHeight="1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ht="16.5" customHeight="1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ht="16.5" customHeight="1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ht="16.5" customHeight="1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ht="16.5" customHeight="1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ht="16.5" customHeight="1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ht="16.5" customHeight="1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ht="16.5" customHeight="1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ht="16.5" customHeight="1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ht="16.5" customHeight="1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ht="16.5" customHeight="1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ht="16.5" customHeight="1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ht="16.5" customHeight="1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ht="16.5" customHeight="1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ht="16.5" customHeight="1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ht="16.5" customHeight="1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ht="16.5" customHeight="1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ht="16.5" customHeight="1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ht="16.5" customHeight="1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ht="16.5" customHeight="1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ht="16.5" customHeight="1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ht="16.5" customHeight="1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ht="16.5" customHeight="1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ht="16.5" customHeight="1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ht="16.5" customHeight="1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ht="16.5" customHeight="1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ht="16.5" customHeight="1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ht="16.5" customHeight="1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ht="16.5" customHeight="1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ht="16.5" customHeight="1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ht="16.5" customHeight="1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ht="16.5" customHeight="1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ht="16.5" customHeight="1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ht="16.5" customHeight="1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ht="16.5" customHeight="1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ht="16.5" customHeight="1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ht="16.5" customHeight="1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ht="16.5" customHeight="1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ht="16.5" customHeight="1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ht="16.5" customHeight="1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ht="16.5" customHeight="1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ht="16.5" customHeight="1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ht="16.5" customHeight="1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ht="16.5" customHeight="1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ht="16.5" customHeight="1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ht="16.5" customHeight="1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ht="16.5" customHeight="1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ht="16.5" customHeight="1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ht="16.5" customHeight="1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ht="16.5" customHeight="1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ht="16.5" customHeight="1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ht="16.5" customHeight="1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ht="16.5" customHeight="1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ht="16.5" customHeight="1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ht="16.5" customHeight="1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ht="16.5" customHeight="1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ht="16.5" customHeight="1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ht="16.5" customHeight="1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ht="16.5" customHeight="1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ht="16.5" customHeight="1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ht="16.5" customHeight="1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ht="16.5" customHeight="1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ht="16.5" customHeight="1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ht="16.5" customHeight="1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ht="16.5" customHeight="1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ht="16.5" customHeight="1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ht="16.5" customHeight="1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 ht="16.5" customHeight="1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 ht="16.5" customHeight="1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 ht="16.5" customHeight="1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 ht="16.5" customHeight="1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 ht="16.5" customHeight="1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 ht="16.5" customHeight="1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</sheetData>
  <printOptions/>
  <pageMargins bottom="0.75" footer="0.0" header="0.0" left="0.7" right="0.7" top="0.75"/>
  <pageSetup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75"/>
    <col customWidth="1" min="2" max="4" width="23.75"/>
    <col customWidth="1" min="5" max="5" width="11.38"/>
    <col customWidth="1" min="6" max="7" width="12.38"/>
    <col customWidth="1" min="8" max="8" width="11.13"/>
    <col customWidth="1" min="9" max="9" width="12.13"/>
    <col customWidth="1" min="10" max="10" width="11.13"/>
    <col customWidth="1" min="11" max="11" width="12.38"/>
    <col customWidth="1" min="12" max="26" width="8.75"/>
  </cols>
  <sheetData>
    <row r="1" ht="16.5" customHeight="1">
      <c r="A1" s="21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ht="16.5" customHeight="1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ht="16.5" customHeight="1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ht="16.5" customHeight="1">
      <c r="A4" s="21"/>
      <c r="B4" s="21" t="s">
        <v>310</v>
      </c>
      <c r="C4" s="21"/>
      <c r="D4" s="21"/>
      <c r="E4" s="21"/>
      <c r="F4" s="21">
        <v>2500.0</v>
      </c>
      <c r="G4" s="21">
        <v>300.0</v>
      </c>
      <c r="H4" s="21">
        <v>100.0</v>
      </c>
      <c r="I4" s="21">
        <v>35.0</v>
      </c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ht="16.5" customHeight="1">
      <c r="A5" s="21"/>
      <c r="B5" s="21"/>
      <c r="C5" s="21"/>
      <c r="D5" s="21" t="s">
        <v>311</v>
      </c>
      <c r="E5" s="162" t="s">
        <v>312</v>
      </c>
      <c r="F5" s="161" t="s">
        <v>313</v>
      </c>
      <c r="G5" s="161" t="s">
        <v>314</v>
      </c>
      <c r="H5" s="161" t="s">
        <v>315</v>
      </c>
      <c r="I5" s="161" t="s">
        <v>316</v>
      </c>
      <c r="J5" s="161" t="s">
        <v>30</v>
      </c>
      <c r="K5" s="161" t="s">
        <v>51</v>
      </c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ht="16.5" customHeight="1">
      <c r="A6" s="162" t="s">
        <v>3</v>
      </c>
      <c r="B6" s="21" t="s">
        <v>317</v>
      </c>
      <c r="C6" s="162" t="s">
        <v>318</v>
      </c>
      <c r="D6" s="21">
        <v>1.0</v>
      </c>
      <c r="E6" s="21">
        <v>5.0</v>
      </c>
      <c r="F6" s="163">
        <v>1000.0</v>
      </c>
      <c r="G6" s="163">
        <v>2000.0</v>
      </c>
      <c r="H6" s="163">
        <f t="shared" ref="H6:H12" si="1">$H$4*E6*D6</f>
        <v>500</v>
      </c>
      <c r="I6" s="163">
        <f t="shared" ref="I6:I12" si="2">$I$4*E6*2</f>
        <v>350</v>
      </c>
      <c r="J6" s="163"/>
      <c r="K6" s="163">
        <f t="shared" ref="K6:K12" si="3">SUM(F6:J6)</f>
        <v>3850</v>
      </c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ht="16.5" customHeight="1">
      <c r="A7" s="162" t="s">
        <v>10</v>
      </c>
      <c r="B7" s="162" t="s">
        <v>112</v>
      </c>
      <c r="C7" s="162" t="s">
        <v>319</v>
      </c>
      <c r="D7" s="21">
        <v>7.0</v>
      </c>
      <c r="E7" s="21">
        <v>6.0</v>
      </c>
      <c r="F7" s="163">
        <f t="shared" ref="F7:F12" si="4">$F$4*D7</f>
        <v>17500</v>
      </c>
      <c r="G7" s="163">
        <f t="shared" ref="G7:G12" si="5">$G$4*E7*D7</f>
        <v>12600</v>
      </c>
      <c r="H7" s="163">
        <f t="shared" si="1"/>
        <v>4200</v>
      </c>
      <c r="I7" s="163">
        <f t="shared" si="2"/>
        <v>420</v>
      </c>
      <c r="J7" s="163">
        <v>5000.0</v>
      </c>
      <c r="K7" s="163">
        <f t="shared" si="3"/>
        <v>39720</v>
      </c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ht="16.5" customHeight="1">
      <c r="A8" s="162" t="s">
        <v>8</v>
      </c>
      <c r="B8" s="21" t="s">
        <v>320</v>
      </c>
      <c r="C8" s="162" t="s">
        <v>321</v>
      </c>
      <c r="D8" s="21">
        <v>2.0</v>
      </c>
      <c r="E8" s="21">
        <v>4.0</v>
      </c>
      <c r="F8" s="163">
        <f t="shared" si="4"/>
        <v>5000</v>
      </c>
      <c r="G8" s="163">
        <f t="shared" si="5"/>
        <v>2400</v>
      </c>
      <c r="H8" s="163">
        <f t="shared" si="1"/>
        <v>800</v>
      </c>
      <c r="I8" s="163">
        <f t="shared" si="2"/>
        <v>280</v>
      </c>
      <c r="J8" s="163">
        <v>2500.0</v>
      </c>
      <c r="K8" s="163">
        <f t="shared" si="3"/>
        <v>10980</v>
      </c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ht="16.5" customHeight="1">
      <c r="A9" s="162" t="s">
        <v>9</v>
      </c>
      <c r="B9" s="162" t="s">
        <v>30</v>
      </c>
      <c r="C9" s="162" t="s">
        <v>322</v>
      </c>
      <c r="D9" s="21">
        <v>1.0</v>
      </c>
      <c r="E9" s="21">
        <v>4.0</v>
      </c>
      <c r="F9" s="163">
        <f t="shared" si="4"/>
        <v>2500</v>
      </c>
      <c r="G9" s="163">
        <f t="shared" si="5"/>
        <v>1200</v>
      </c>
      <c r="H9" s="163">
        <f t="shared" si="1"/>
        <v>400</v>
      </c>
      <c r="I9" s="163">
        <f t="shared" si="2"/>
        <v>280</v>
      </c>
      <c r="J9" s="163"/>
      <c r="K9" s="163">
        <f t="shared" si="3"/>
        <v>4380</v>
      </c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ht="16.5" customHeight="1">
      <c r="A10" s="162" t="s">
        <v>11</v>
      </c>
      <c r="B10" s="21" t="s">
        <v>323</v>
      </c>
      <c r="C10" s="162" t="s">
        <v>324</v>
      </c>
      <c r="D10" s="21">
        <v>6.0</v>
      </c>
      <c r="E10" s="21">
        <v>5.0</v>
      </c>
      <c r="F10" s="163">
        <f t="shared" si="4"/>
        <v>15000</v>
      </c>
      <c r="G10" s="163">
        <f t="shared" si="5"/>
        <v>9000</v>
      </c>
      <c r="H10" s="163">
        <f t="shared" si="1"/>
        <v>3000</v>
      </c>
      <c r="I10" s="163">
        <f t="shared" si="2"/>
        <v>350</v>
      </c>
      <c r="J10" s="163">
        <v>5000.0</v>
      </c>
      <c r="K10" s="163">
        <f t="shared" si="3"/>
        <v>32350</v>
      </c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ht="16.5" customHeight="1">
      <c r="A11" s="21"/>
      <c r="B11" s="21"/>
      <c r="C11" s="21"/>
      <c r="D11" s="21"/>
      <c r="E11" s="21"/>
      <c r="F11" s="163">
        <f t="shared" si="4"/>
        <v>0</v>
      </c>
      <c r="G11" s="163">
        <f t="shared" si="5"/>
        <v>0</v>
      </c>
      <c r="H11" s="163">
        <f t="shared" si="1"/>
        <v>0</v>
      </c>
      <c r="I11" s="163">
        <f t="shared" si="2"/>
        <v>0</v>
      </c>
      <c r="J11" s="163"/>
      <c r="K11" s="163">
        <f t="shared" si="3"/>
        <v>0</v>
      </c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ht="16.5" customHeight="1">
      <c r="A12" s="21"/>
      <c r="B12" s="21"/>
      <c r="C12" s="21"/>
      <c r="D12" s="21"/>
      <c r="E12" s="21"/>
      <c r="F12" s="163">
        <f t="shared" si="4"/>
        <v>0</v>
      </c>
      <c r="G12" s="163">
        <f t="shared" si="5"/>
        <v>0</v>
      </c>
      <c r="H12" s="163">
        <f t="shared" si="1"/>
        <v>0</v>
      </c>
      <c r="I12" s="163">
        <f t="shared" si="2"/>
        <v>0</v>
      </c>
      <c r="J12" s="163"/>
      <c r="K12" s="163">
        <f t="shared" si="3"/>
        <v>0</v>
      </c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ht="16.5" customHeight="1">
      <c r="A13" s="21"/>
      <c r="B13" s="21"/>
      <c r="C13" s="21"/>
      <c r="D13" s="21"/>
      <c r="E13" s="21"/>
      <c r="F13" s="163"/>
      <c r="G13" s="163"/>
      <c r="H13" s="163"/>
      <c r="I13" s="163"/>
      <c r="J13" s="163"/>
      <c r="K13" s="163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ht="16.5" customHeight="1">
      <c r="A14" s="21"/>
      <c r="B14" s="21"/>
      <c r="C14" s="21"/>
      <c r="D14" s="21"/>
      <c r="E14" s="21"/>
      <c r="F14" s="164">
        <f t="shared" ref="F14:J14" si="6">SUM(F6:F12)</f>
        <v>41000</v>
      </c>
      <c r="G14" s="164">
        <f t="shared" si="6"/>
        <v>27200</v>
      </c>
      <c r="H14" s="164">
        <f t="shared" si="6"/>
        <v>8900</v>
      </c>
      <c r="I14" s="164">
        <f t="shared" si="6"/>
        <v>1680</v>
      </c>
      <c r="J14" s="164">
        <f t="shared" si="6"/>
        <v>12500</v>
      </c>
      <c r="K14" s="164">
        <f>SUM(F14:J14)</f>
        <v>91280</v>
      </c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ht="16.5" customHeight="1">
      <c r="A15" s="21"/>
      <c r="B15" s="21"/>
      <c r="C15" s="21"/>
      <c r="D15" s="21"/>
      <c r="E15" s="21"/>
      <c r="F15" s="163"/>
      <c r="G15" s="163"/>
      <c r="H15" s="163"/>
      <c r="I15" s="163"/>
      <c r="J15" s="163"/>
      <c r="K15" s="163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ht="16.5" customHeight="1">
      <c r="A16" s="21"/>
      <c r="B16" s="21"/>
      <c r="C16" s="21"/>
      <c r="D16" s="21"/>
      <c r="E16" s="21"/>
      <c r="F16" s="163"/>
      <c r="G16" s="163"/>
      <c r="H16" s="163"/>
      <c r="I16" s="163"/>
      <c r="J16" s="163"/>
      <c r="K16" s="163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ht="16.5" customHeight="1">
      <c r="A17" s="21"/>
      <c r="B17" s="21"/>
      <c r="C17" s="21"/>
      <c r="D17" s="21"/>
      <c r="E17" s="21"/>
      <c r="F17" s="164"/>
      <c r="G17" s="164"/>
      <c r="H17" s="164"/>
      <c r="I17" s="164"/>
      <c r="J17" s="164"/>
      <c r="K17" s="164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ht="16.5" customHeight="1">
      <c r="A18" s="21"/>
      <c r="B18" s="21"/>
      <c r="C18" s="21"/>
      <c r="D18" s="21"/>
      <c r="E18" s="21"/>
      <c r="F18" s="163"/>
      <c r="G18" s="163"/>
      <c r="H18" s="163"/>
      <c r="I18" s="163"/>
      <c r="J18" s="163"/>
      <c r="K18" s="163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ht="16.5" customHeight="1">
      <c r="A19" s="21"/>
      <c r="B19" s="21"/>
      <c r="C19" s="21"/>
      <c r="D19" s="21"/>
      <c r="E19" s="21"/>
      <c r="F19" s="165">
        <f t="shared" ref="F19:K19" si="7">F14</f>
        <v>41000</v>
      </c>
      <c r="G19" s="165">
        <f t="shared" si="7"/>
        <v>27200</v>
      </c>
      <c r="H19" s="165">
        <f t="shared" si="7"/>
        <v>8900</v>
      </c>
      <c r="I19" s="165">
        <f t="shared" si="7"/>
        <v>1680</v>
      </c>
      <c r="J19" s="165">
        <f t="shared" si="7"/>
        <v>12500</v>
      </c>
      <c r="K19" s="165">
        <f t="shared" si="7"/>
        <v>91280</v>
      </c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ht="16.5" customHeight="1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ht="16.5" customHeight="1">
      <c r="A21" s="21"/>
      <c r="B21" s="21"/>
      <c r="C21" s="21"/>
      <c r="D21" s="21"/>
      <c r="E21" s="162" t="s">
        <v>2</v>
      </c>
      <c r="F21" s="21">
        <f t="shared" ref="F21:K21" si="8">SUMIF($A$6:$A$15,$E21,F$6:F$15)</f>
        <v>0</v>
      </c>
      <c r="G21" s="21">
        <f t="shared" si="8"/>
        <v>0</v>
      </c>
      <c r="H21" s="21">
        <f t="shared" si="8"/>
        <v>0</v>
      </c>
      <c r="I21" s="21">
        <f t="shared" si="8"/>
        <v>0</v>
      </c>
      <c r="J21" s="21">
        <f t="shared" si="8"/>
        <v>0</v>
      </c>
      <c r="K21" s="21">
        <f t="shared" si="8"/>
        <v>0</v>
      </c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ht="16.5" customHeight="1">
      <c r="A22" s="21"/>
      <c r="B22" s="21"/>
      <c r="C22" s="21"/>
      <c r="D22" s="21"/>
      <c r="E22" s="162" t="s">
        <v>3</v>
      </c>
      <c r="F22" s="21">
        <f t="shared" ref="F22:K22" si="9">SUMIF($A$6:$A$15,$E22,F$6:F$15)</f>
        <v>1000</v>
      </c>
      <c r="G22" s="21">
        <f t="shared" si="9"/>
        <v>2000</v>
      </c>
      <c r="H22" s="21">
        <f t="shared" si="9"/>
        <v>500</v>
      </c>
      <c r="I22" s="21">
        <f t="shared" si="9"/>
        <v>350</v>
      </c>
      <c r="J22" s="21">
        <f t="shared" si="9"/>
        <v>0</v>
      </c>
      <c r="K22" s="21">
        <f t="shared" si="9"/>
        <v>3850</v>
      </c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ht="16.5" customHeight="1">
      <c r="A23" s="21"/>
      <c r="B23" s="21"/>
      <c r="C23" s="21"/>
      <c r="D23" s="21"/>
      <c r="E23" s="162" t="s">
        <v>4</v>
      </c>
      <c r="F23" s="21">
        <f t="shared" ref="F23:K23" si="10">SUMIF($A$6:$A$15,$E23,F$6:F$15)</f>
        <v>0</v>
      </c>
      <c r="G23" s="21">
        <f t="shared" si="10"/>
        <v>0</v>
      </c>
      <c r="H23" s="21">
        <f t="shared" si="10"/>
        <v>0</v>
      </c>
      <c r="I23" s="21">
        <f t="shared" si="10"/>
        <v>0</v>
      </c>
      <c r="J23" s="21">
        <f t="shared" si="10"/>
        <v>0</v>
      </c>
      <c r="K23" s="21">
        <f t="shared" si="10"/>
        <v>0</v>
      </c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ht="16.5" customHeight="1">
      <c r="A24" s="21"/>
      <c r="B24" s="21"/>
      <c r="C24" s="21"/>
      <c r="D24" s="21"/>
      <c r="E24" s="162" t="s">
        <v>5</v>
      </c>
      <c r="F24" s="21">
        <f t="shared" ref="F24:K24" si="11">SUMIF($A$6:$A$15,$E24,F$6:F$15)</f>
        <v>0</v>
      </c>
      <c r="G24" s="21">
        <f t="shared" si="11"/>
        <v>0</v>
      </c>
      <c r="H24" s="21">
        <f t="shared" si="11"/>
        <v>0</v>
      </c>
      <c r="I24" s="21">
        <f t="shared" si="11"/>
        <v>0</v>
      </c>
      <c r="J24" s="21">
        <f t="shared" si="11"/>
        <v>0</v>
      </c>
      <c r="K24" s="21">
        <f t="shared" si="11"/>
        <v>0</v>
      </c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ht="16.5" customHeight="1">
      <c r="A25" s="21"/>
      <c r="B25" s="21"/>
      <c r="C25" s="21"/>
      <c r="D25" s="21"/>
      <c r="E25" s="162" t="s">
        <v>6</v>
      </c>
      <c r="F25" s="21">
        <f t="shared" ref="F25:K25" si="12">SUMIF($A$6:$A$15,$E25,F$6:F$15)</f>
        <v>0</v>
      </c>
      <c r="G25" s="21">
        <f t="shared" si="12"/>
        <v>0</v>
      </c>
      <c r="H25" s="21">
        <f t="shared" si="12"/>
        <v>0</v>
      </c>
      <c r="I25" s="21">
        <f t="shared" si="12"/>
        <v>0</v>
      </c>
      <c r="J25" s="21">
        <f t="shared" si="12"/>
        <v>0</v>
      </c>
      <c r="K25" s="21">
        <f t="shared" si="12"/>
        <v>0</v>
      </c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ht="16.5" customHeight="1">
      <c r="A26" s="21"/>
      <c r="B26" s="21"/>
      <c r="C26" s="21"/>
      <c r="D26" s="21"/>
      <c r="E26" s="162" t="s">
        <v>7</v>
      </c>
      <c r="F26" s="21">
        <f t="shared" ref="F26:K26" si="13">SUMIF($A$6:$A$15,$E26,F$6:F$15)</f>
        <v>0</v>
      </c>
      <c r="G26" s="21">
        <f t="shared" si="13"/>
        <v>0</v>
      </c>
      <c r="H26" s="21">
        <f t="shared" si="13"/>
        <v>0</v>
      </c>
      <c r="I26" s="21">
        <f t="shared" si="13"/>
        <v>0</v>
      </c>
      <c r="J26" s="21">
        <f t="shared" si="13"/>
        <v>0</v>
      </c>
      <c r="K26" s="21">
        <f t="shared" si="13"/>
        <v>0</v>
      </c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ht="16.5" customHeight="1">
      <c r="A27" s="21"/>
      <c r="B27" s="21"/>
      <c r="C27" s="21"/>
      <c r="D27" s="21"/>
      <c r="E27" s="162" t="s">
        <v>8</v>
      </c>
      <c r="F27" s="21">
        <f t="shared" ref="F27:K27" si="14">SUMIF($A$6:$A$15,$E27,F$6:F$15)</f>
        <v>5000</v>
      </c>
      <c r="G27" s="21">
        <f t="shared" si="14"/>
        <v>2400</v>
      </c>
      <c r="H27" s="21">
        <f t="shared" si="14"/>
        <v>800</v>
      </c>
      <c r="I27" s="21">
        <f t="shared" si="14"/>
        <v>280</v>
      </c>
      <c r="J27" s="21">
        <f t="shared" si="14"/>
        <v>2500</v>
      </c>
      <c r="K27" s="21">
        <f t="shared" si="14"/>
        <v>10980</v>
      </c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ht="16.5" customHeight="1">
      <c r="A28" s="21"/>
      <c r="B28" s="21"/>
      <c r="C28" s="21"/>
      <c r="D28" s="21"/>
      <c r="E28" s="162" t="s">
        <v>9</v>
      </c>
      <c r="F28" s="21">
        <f t="shared" ref="F28:K28" si="15">SUMIF($A$6:$A$15,$E28,F$6:F$15)</f>
        <v>2500</v>
      </c>
      <c r="G28" s="21">
        <f t="shared" si="15"/>
        <v>1200</v>
      </c>
      <c r="H28" s="21">
        <f t="shared" si="15"/>
        <v>400</v>
      </c>
      <c r="I28" s="21">
        <f t="shared" si="15"/>
        <v>280</v>
      </c>
      <c r="J28" s="21">
        <f t="shared" si="15"/>
        <v>0</v>
      </c>
      <c r="K28" s="21">
        <f t="shared" si="15"/>
        <v>4380</v>
      </c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ht="16.5" customHeight="1">
      <c r="A29" s="21"/>
      <c r="B29" s="21"/>
      <c r="C29" s="21"/>
      <c r="D29" s="21"/>
      <c r="E29" s="162" t="s">
        <v>10</v>
      </c>
      <c r="F29" s="21">
        <f t="shared" ref="F29:K29" si="16">SUMIF($A$6:$A$15,$E29,F$6:F$15)</f>
        <v>17500</v>
      </c>
      <c r="G29" s="21">
        <f t="shared" si="16"/>
        <v>12600</v>
      </c>
      <c r="H29" s="21">
        <f t="shared" si="16"/>
        <v>4200</v>
      </c>
      <c r="I29" s="21">
        <f t="shared" si="16"/>
        <v>420</v>
      </c>
      <c r="J29" s="21">
        <f t="shared" si="16"/>
        <v>5000</v>
      </c>
      <c r="K29" s="21">
        <f t="shared" si="16"/>
        <v>39720</v>
      </c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ht="16.5" customHeight="1">
      <c r="A30" s="21"/>
      <c r="B30" s="21"/>
      <c r="C30" s="21"/>
      <c r="D30" s="21"/>
      <c r="E30" s="162" t="s">
        <v>11</v>
      </c>
      <c r="F30" s="21">
        <f t="shared" ref="F30:K30" si="17">SUMIF($A$6:$A$15,$E30,F$6:F$15)</f>
        <v>15000</v>
      </c>
      <c r="G30" s="21">
        <f t="shared" si="17"/>
        <v>9000</v>
      </c>
      <c r="H30" s="21">
        <f t="shared" si="17"/>
        <v>3000</v>
      </c>
      <c r="I30" s="21">
        <f t="shared" si="17"/>
        <v>350</v>
      </c>
      <c r="J30" s="21">
        <f t="shared" si="17"/>
        <v>5000</v>
      </c>
      <c r="K30" s="21">
        <f t="shared" si="17"/>
        <v>32350</v>
      </c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ht="16.5" customHeight="1">
      <c r="A31" s="21"/>
      <c r="B31" s="21"/>
      <c r="C31" s="21"/>
      <c r="D31" s="21"/>
      <c r="E31" s="162" t="s">
        <v>12</v>
      </c>
      <c r="F31" s="21">
        <f t="shared" ref="F31:K31" si="18">SUMIF($A$6:$A$15,$E31,F$6:F$15)</f>
        <v>0</v>
      </c>
      <c r="G31" s="21">
        <f t="shared" si="18"/>
        <v>0</v>
      </c>
      <c r="H31" s="21">
        <f t="shared" si="18"/>
        <v>0</v>
      </c>
      <c r="I31" s="21">
        <f t="shared" si="18"/>
        <v>0</v>
      </c>
      <c r="J31" s="21">
        <f t="shared" si="18"/>
        <v>0</v>
      </c>
      <c r="K31" s="21">
        <f t="shared" si="18"/>
        <v>0</v>
      </c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ht="16.5" customHeight="1">
      <c r="A32" s="21"/>
      <c r="B32" s="21"/>
      <c r="C32" s="21"/>
      <c r="D32" s="21"/>
      <c r="E32" s="162" t="s">
        <v>13</v>
      </c>
      <c r="F32" s="21">
        <f t="shared" ref="F32:K32" si="19">SUMIF($A$6:$A$15,$E32,F$6:F$15)</f>
        <v>0</v>
      </c>
      <c r="G32" s="21">
        <f t="shared" si="19"/>
        <v>0</v>
      </c>
      <c r="H32" s="21">
        <f t="shared" si="19"/>
        <v>0</v>
      </c>
      <c r="I32" s="21">
        <f t="shared" si="19"/>
        <v>0</v>
      </c>
      <c r="J32" s="21">
        <f t="shared" si="19"/>
        <v>0</v>
      </c>
      <c r="K32" s="21">
        <f t="shared" si="19"/>
        <v>0</v>
      </c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ht="16.5" customHeight="1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ht="16.5" customHeight="1">
      <c r="A34" s="21"/>
      <c r="B34" s="21"/>
      <c r="C34" s="21"/>
      <c r="D34" s="21"/>
      <c r="E34" s="21"/>
      <c r="F34" s="21">
        <f t="shared" ref="F34:K34" si="20">SUM(F21:F32)</f>
        <v>41000</v>
      </c>
      <c r="G34" s="21">
        <f t="shared" si="20"/>
        <v>27200</v>
      </c>
      <c r="H34" s="21">
        <f t="shared" si="20"/>
        <v>8900</v>
      </c>
      <c r="I34" s="21">
        <f t="shared" si="20"/>
        <v>1680</v>
      </c>
      <c r="J34" s="21">
        <f t="shared" si="20"/>
        <v>12500</v>
      </c>
      <c r="K34" s="21">
        <f t="shared" si="20"/>
        <v>91280</v>
      </c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ht="16.5" customHeight="1">
      <c r="A35" s="21"/>
      <c r="B35" s="21"/>
      <c r="C35" s="21"/>
      <c r="D35" s="21"/>
      <c r="E35" s="21"/>
      <c r="F35" s="163">
        <f t="shared" ref="F35:K35" si="21">F19-F34</f>
        <v>0</v>
      </c>
      <c r="G35" s="163">
        <f t="shared" si="21"/>
        <v>0</v>
      </c>
      <c r="H35" s="163">
        <f t="shared" si="21"/>
        <v>0</v>
      </c>
      <c r="I35" s="163">
        <f t="shared" si="21"/>
        <v>0</v>
      </c>
      <c r="J35" s="163">
        <f t="shared" si="21"/>
        <v>0</v>
      </c>
      <c r="K35" s="163">
        <f t="shared" si="21"/>
        <v>0</v>
      </c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ht="16.5" customHeight="1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ht="16.5" customHeight="1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ht="16.5" customHeight="1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ht="16.5" customHeight="1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ht="16.5" customHeight="1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ht="16.5" customHeight="1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ht="16.5" customHeight="1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ht="16.5" customHeight="1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ht="16.5" customHeight="1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ht="16.5" customHeight="1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ht="16.5" customHeight="1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ht="16.5" customHeight="1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ht="16.5" customHeight="1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ht="16.5" customHeight="1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ht="16.5" customHeight="1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ht="16.5" customHeight="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ht="16.5" customHeight="1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ht="16.5" customHeight="1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ht="16.5" customHeight="1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ht="16.5" customHeight="1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ht="16.5" customHeight="1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ht="16.5" customHeight="1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ht="16.5" customHeight="1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ht="16.5" customHeight="1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ht="16.5" customHeight="1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ht="16.5" customHeight="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ht="16.5" customHeight="1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ht="16.5" customHeight="1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ht="16.5" customHeight="1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ht="16.5" customHeight="1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ht="16.5" customHeight="1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ht="16.5" customHeight="1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ht="16.5" customHeight="1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ht="16.5" customHeight="1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ht="16.5" customHeight="1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ht="16.5" customHeight="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ht="16.5" customHeight="1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ht="16.5" customHeight="1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ht="16.5" customHeight="1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ht="16.5" customHeight="1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ht="16.5" customHeight="1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ht="16.5" customHeight="1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ht="16.5" customHeight="1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ht="16.5" customHeight="1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ht="16.5" customHeight="1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ht="16.5" customHeight="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ht="16.5" customHeight="1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ht="16.5" customHeight="1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ht="16.5" customHeight="1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ht="16.5" customHeight="1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ht="16.5" customHeight="1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ht="16.5" customHeight="1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ht="16.5" customHeight="1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ht="16.5" customHeight="1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ht="16.5" customHeight="1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ht="16.5" customHeight="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ht="16.5" customHeight="1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ht="16.5" customHeight="1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ht="16.5" customHeight="1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ht="16.5" customHeight="1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ht="16.5" customHeight="1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ht="16.5" customHeight="1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ht="16.5" customHeight="1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ht="16.5" customHeight="1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ht="16.5" customHeight="1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ht="16.5" customHeight="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ht="16.5" customHeight="1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ht="16.5" customHeight="1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ht="16.5" customHeight="1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ht="16.5" customHeight="1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ht="16.5" customHeight="1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ht="16.5" customHeight="1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ht="16.5" customHeight="1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ht="16.5" customHeight="1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ht="16.5" customHeight="1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ht="16.5" customHeight="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ht="16.5" customHeight="1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ht="16.5" customHeight="1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ht="16.5" customHeight="1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ht="16.5" customHeight="1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ht="16.5" customHeight="1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ht="16.5" customHeight="1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ht="16.5" customHeight="1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ht="16.5" customHeight="1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ht="16.5" customHeight="1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ht="16.5" customHeight="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ht="16.5" customHeight="1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ht="16.5" customHeight="1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ht="16.5" customHeight="1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ht="16.5" customHeight="1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ht="16.5" customHeight="1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ht="16.5" customHeight="1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ht="16.5" customHeight="1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ht="16.5" customHeight="1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ht="16.5" customHeight="1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ht="16.5" customHeight="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ht="16.5" customHeight="1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ht="16.5" customHeight="1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ht="16.5" customHeight="1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ht="16.5" customHeight="1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ht="16.5" customHeight="1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ht="16.5" customHeight="1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ht="16.5" customHeight="1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ht="16.5" customHeight="1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ht="16.5" customHeight="1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ht="16.5" customHeight="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ht="16.5" customHeight="1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ht="16.5" customHeight="1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ht="16.5" customHeight="1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ht="16.5" customHeight="1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ht="16.5" customHeight="1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ht="16.5" customHeight="1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ht="16.5" customHeight="1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ht="16.5" customHeight="1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ht="16.5" customHeight="1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ht="16.5" customHeight="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ht="16.5" customHeight="1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ht="16.5" customHeight="1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ht="16.5" customHeight="1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ht="16.5" customHeight="1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ht="16.5" customHeight="1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ht="16.5" customHeight="1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ht="16.5" customHeight="1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ht="16.5" customHeight="1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ht="16.5" customHeight="1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ht="16.5" customHeight="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ht="16.5" customHeight="1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ht="16.5" customHeight="1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ht="16.5" customHeight="1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ht="16.5" customHeight="1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ht="16.5" customHeight="1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ht="16.5" customHeight="1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ht="16.5" customHeight="1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ht="16.5" customHeight="1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ht="16.5" customHeight="1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ht="16.5" customHeight="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ht="16.5" customHeight="1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ht="16.5" customHeight="1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ht="16.5" customHeight="1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ht="16.5" customHeight="1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ht="16.5" customHeight="1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ht="16.5" customHeight="1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ht="16.5" customHeight="1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ht="16.5" customHeight="1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ht="16.5" customHeight="1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ht="16.5" customHeight="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ht="16.5" customHeight="1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ht="16.5" customHeight="1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ht="16.5" customHeight="1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ht="16.5" customHeight="1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ht="16.5" customHeight="1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ht="16.5" customHeight="1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ht="16.5" customHeight="1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ht="16.5" customHeight="1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ht="16.5" customHeight="1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ht="16.5" customHeight="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ht="16.5" customHeight="1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ht="16.5" customHeight="1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ht="16.5" customHeight="1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ht="16.5" customHeight="1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ht="16.5" customHeight="1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ht="16.5" customHeight="1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ht="16.5" customHeight="1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ht="16.5" customHeight="1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ht="16.5" customHeight="1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ht="16.5" customHeight="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ht="16.5" customHeight="1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ht="16.5" customHeight="1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ht="16.5" customHeight="1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ht="16.5" customHeight="1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ht="16.5" customHeight="1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ht="16.5" customHeight="1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ht="16.5" customHeight="1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ht="16.5" customHeight="1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ht="16.5" customHeight="1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ht="16.5" customHeight="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ht="16.5" customHeight="1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ht="16.5" customHeight="1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ht="16.5" customHeight="1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ht="16.5" customHeight="1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ht="16.5" customHeight="1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ht="16.5" customHeight="1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ht="16.5" customHeight="1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ht="16.5" customHeight="1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ht="16.5" customHeight="1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ht="16.5" customHeight="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ht="16.5" customHeight="1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ht="16.5" customHeight="1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ht="16.5" customHeight="1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ht="16.5" customHeight="1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ht="16.5" customHeight="1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ht="16.5" customHeight="1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ht="16.5" customHeight="1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ht="16.5" customHeight="1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ht="16.5" customHeight="1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ht="16.5" customHeight="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ht="16.5" customHeight="1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ht="16.5" customHeight="1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ht="16.5" customHeight="1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ht="16.5" customHeight="1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ht="16.5" customHeight="1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ht="16.5" customHeight="1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ht="16.5" customHeight="1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ht="16.5" customHeight="1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ht="16.5" customHeight="1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ht="16.5" customHeight="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ht="16.5" customHeight="1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ht="16.5" customHeight="1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ht="16.5" customHeight="1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ht="16.5" customHeight="1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ht="16.5" customHeight="1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ht="16.5" customHeight="1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ht="16.5" customHeight="1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ht="16.5" customHeight="1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ht="16.5" customHeight="1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ht="16.5" customHeight="1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ht="16.5" customHeight="1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ht="16.5" customHeight="1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ht="16.5" customHeight="1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ht="16.5" customHeight="1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ht="16.5" customHeight="1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ht="16.5" customHeight="1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ht="16.5" customHeight="1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ht="16.5" customHeight="1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ht="16.5" customHeight="1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ht="16.5" customHeight="1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ht="16.5" customHeight="1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ht="16.5" customHeight="1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ht="16.5" customHeight="1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ht="16.5" customHeight="1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ht="16.5" customHeight="1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ht="16.5" customHeight="1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ht="16.5" customHeight="1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ht="16.5" customHeight="1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ht="16.5" customHeight="1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ht="16.5" customHeight="1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ht="16.5" customHeight="1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ht="16.5" customHeight="1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ht="16.5" customHeight="1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ht="16.5" customHeight="1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ht="16.5" customHeight="1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ht="16.5" customHeight="1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ht="16.5" customHeight="1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ht="16.5" customHeight="1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ht="16.5" customHeight="1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ht="16.5" customHeight="1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ht="16.5" customHeight="1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ht="16.5" customHeight="1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ht="16.5" customHeight="1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ht="16.5" customHeight="1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ht="16.5" customHeight="1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ht="16.5" customHeight="1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ht="16.5" customHeight="1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ht="16.5" customHeight="1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ht="16.5" customHeight="1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ht="16.5" customHeight="1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ht="16.5" customHeight="1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ht="16.5" customHeight="1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ht="16.5" customHeight="1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ht="16.5" customHeight="1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ht="16.5" customHeight="1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ht="16.5" customHeight="1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ht="16.5" customHeight="1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ht="16.5" customHeight="1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ht="16.5" customHeight="1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ht="16.5" customHeight="1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ht="16.5" customHeight="1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ht="16.5" customHeight="1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ht="16.5" customHeight="1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ht="16.5" customHeight="1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ht="16.5" customHeight="1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ht="16.5" customHeight="1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ht="16.5" customHeight="1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ht="16.5" customHeight="1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ht="16.5" customHeight="1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ht="16.5" customHeight="1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ht="16.5" customHeight="1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ht="16.5" customHeight="1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ht="16.5" customHeight="1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ht="16.5" customHeight="1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ht="16.5" customHeight="1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ht="16.5" customHeight="1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ht="16.5" customHeight="1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ht="16.5" customHeight="1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ht="16.5" customHeight="1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ht="16.5" customHeight="1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ht="16.5" customHeight="1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ht="16.5" customHeight="1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ht="16.5" customHeight="1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ht="16.5" customHeight="1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ht="16.5" customHeight="1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ht="16.5" customHeight="1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ht="16.5" customHeight="1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ht="16.5" customHeight="1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ht="16.5" customHeight="1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ht="16.5" customHeight="1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ht="16.5" customHeight="1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ht="16.5" customHeight="1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ht="16.5" customHeight="1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ht="16.5" customHeight="1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ht="16.5" customHeight="1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ht="16.5" customHeight="1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ht="16.5" customHeight="1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ht="16.5" customHeight="1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ht="16.5" customHeight="1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ht="16.5" customHeight="1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ht="16.5" customHeight="1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ht="16.5" customHeight="1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ht="16.5" customHeight="1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ht="16.5" customHeight="1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ht="16.5" customHeight="1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ht="16.5" customHeight="1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ht="16.5" customHeight="1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ht="16.5" customHeight="1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ht="16.5" customHeight="1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ht="16.5" customHeight="1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ht="16.5" customHeight="1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ht="16.5" customHeight="1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ht="16.5" customHeight="1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ht="16.5" customHeight="1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ht="16.5" customHeight="1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ht="16.5" customHeight="1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ht="16.5" customHeight="1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ht="16.5" customHeight="1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ht="16.5" customHeight="1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ht="16.5" customHeight="1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ht="16.5" customHeight="1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ht="16.5" customHeight="1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ht="16.5" customHeight="1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ht="16.5" customHeight="1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ht="16.5" customHeight="1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ht="16.5" customHeight="1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ht="16.5" customHeight="1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ht="16.5" customHeight="1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ht="16.5" customHeight="1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ht="16.5" customHeight="1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ht="16.5" customHeight="1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ht="16.5" customHeight="1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ht="16.5" customHeight="1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ht="16.5" customHeight="1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ht="16.5" customHeight="1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ht="16.5" customHeight="1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ht="16.5" customHeight="1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ht="16.5" customHeight="1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ht="16.5" customHeight="1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ht="16.5" customHeight="1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ht="16.5" customHeight="1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ht="16.5" customHeight="1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ht="16.5" customHeight="1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ht="16.5" customHeight="1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ht="16.5" customHeight="1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ht="16.5" customHeight="1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ht="16.5" customHeight="1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ht="16.5" customHeight="1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ht="16.5" customHeight="1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ht="16.5" customHeight="1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ht="16.5" customHeight="1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ht="16.5" customHeight="1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ht="16.5" customHeight="1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ht="16.5" customHeight="1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ht="16.5" customHeight="1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ht="16.5" customHeight="1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ht="16.5" customHeight="1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ht="16.5" customHeight="1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ht="16.5" customHeight="1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ht="16.5" customHeight="1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ht="16.5" customHeight="1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ht="16.5" customHeight="1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ht="16.5" customHeight="1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ht="16.5" customHeight="1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ht="16.5" customHeight="1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ht="16.5" customHeight="1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ht="16.5" customHeight="1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ht="16.5" customHeight="1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ht="16.5" customHeight="1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ht="16.5" customHeight="1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ht="16.5" customHeight="1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ht="16.5" customHeight="1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ht="16.5" customHeight="1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ht="16.5" customHeight="1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ht="16.5" customHeight="1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ht="16.5" customHeight="1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ht="16.5" customHeight="1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ht="16.5" customHeight="1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ht="16.5" customHeight="1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ht="16.5" customHeight="1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ht="16.5" customHeight="1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ht="16.5" customHeight="1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ht="16.5" customHeight="1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ht="16.5" customHeight="1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ht="16.5" customHeight="1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ht="16.5" customHeight="1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ht="16.5" customHeight="1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ht="16.5" customHeight="1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ht="16.5" customHeight="1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ht="16.5" customHeight="1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ht="16.5" customHeight="1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ht="16.5" customHeight="1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ht="16.5" customHeight="1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ht="16.5" customHeight="1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ht="16.5" customHeight="1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ht="16.5" customHeight="1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ht="16.5" customHeight="1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ht="16.5" customHeight="1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ht="16.5" customHeight="1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ht="16.5" customHeight="1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ht="16.5" customHeight="1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ht="16.5" customHeight="1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ht="16.5" customHeight="1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ht="16.5" customHeight="1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ht="16.5" customHeight="1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ht="16.5" customHeight="1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ht="16.5" customHeight="1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ht="16.5" customHeight="1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ht="16.5" customHeight="1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ht="16.5" customHeight="1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ht="16.5" customHeight="1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ht="16.5" customHeight="1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ht="16.5" customHeight="1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ht="16.5" customHeight="1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ht="16.5" customHeight="1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ht="16.5" customHeight="1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ht="16.5" customHeight="1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ht="16.5" customHeight="1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ht="16.5" customHeight="1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ht="16.5" customHeight="1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ht="16.5" customHeight="1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ht="16.5" customHeight="1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ht="16.5" customHeight="1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ht="16.5" customHeight="1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ht="16.5" customHeight="1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ht="16.5" customHeight="1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ht="16.5" customHeight="1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ht="16.5" customHeight="1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ht="16.5" customHeight="1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ht="16.5" customHeight="1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ht="16.5" customHeight="1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ht="16.5" customHeight="1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ht="16.5" customHeight="1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ht="16.5" customHeight="1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ht="16.5" customHeight="1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ht="16.5" customHeight="1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ht="16.5" customHeight="1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ht="16.5" customHeight="1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ht="16.5" customHeight="1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ht="16.5" customHeight="1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ht="16.5" customHeight="1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ht="16.5" customHeight="1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ht="16.5" customHeight="1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ht="16.5" customHeight="1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ht="16.5" customHeight="1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ht="16.5" customHeight="1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ht="16.5" customHeight="1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ht="16.5" customHeight="1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ht="16.5" customHeight="1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ht="16.5" customHeight="1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ht="16.5" customHeight="1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ht="16.5" customHeight="1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ht="16.5" customHeight="1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ht="16.5" customHeight="1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ht="16.5" customHeight="1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ht="16.5" customHeight="1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ht="16.5" customHeight="1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ht="16.5" customHeight="1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ht="16.5" customHeight="1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ht="16.5" customHeight="1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ht="16.5" customHeight="1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ht="16.5" customHeight="1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ht="16.5" customHeight="1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ht="16.5" customHeight="1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ht="16.5" customHeight="1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ht="16.5" customHeight="1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ht="16.5" customHeight="1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ht="16.5" customHeight="1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ht="16.5" customHeight="1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ht="16.5" customHeight="1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ht="16.5" customHeight="1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ht="16.5" customHeight="1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ht="16.5" customHeight="1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ht="16.5" customHeight="1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ht="16.5" customHeight="1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ht="16.5" customHeight="1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ht="16.5" customHeight="1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ht="16.5" customHeight="1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ht="16.5" customHeight="1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ht="16.5" customHeight="1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ht="16.5" customHeight="1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ht="16.5" customHeight="1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ht="16.5" customHeight="1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ht="16.5" customHeight="1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ht="16.5" customHeight="1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ht="16.5" customHeight="1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ht="16.5" customHeight="1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ht="16.5" customHeight="1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ht="16.5" customHeight="1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ht="16.5" customHeight="1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ht="16.5" customHeight="1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ht="16.5" customHeight="1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ht="16.5" customHeight="1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ht="16.5" customHeight="1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ht="16.5" customHeight="1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ht="16.5" customHeight="1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ht="16.5" customHeight="1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ht="16.5" customHeight="1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ht="16.5" customHeight="1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ht="16.5" customHeight="1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ht="16.5" customHeight="1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ht="16.5" customHeight="1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ht="16.5" customHeight="1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ht="16.5" customHeight="1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ht="16.5" customHeight="1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ht="16.5" customHeight="1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ht="16.5" customHeight="1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ht="16.5" customHeight="1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ht="16.5" customHeight="1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ht="16.5" customHeight="1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ht="16.5" customHeight="1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ht="16.5" customHeight="1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ht="16.5" customHeight="1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ht="16.5" customHeight="1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ht="16.5" customHeight="1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ht="16.5" customHeight="1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ht="16.5" customHeight="1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ht="16.5" customHeight="1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ht="16.5" customHeight="1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ht="16.5" customHeight="1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ht="16.5" customHeight="1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ht="16.5" customHeight="1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ht="16.5" customHeight="1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ht="16.5" customHeight="1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ht="16.5" customHeight="1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ht="16.5" customHeight="1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ht="16.5" customHeight="1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ht="16.5" customHeight="1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ht="16.5" customHeight="1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ht="16.5" customHeight="1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ht="16.5" customHeight="1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ht="16.5" customHeight="1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ht="16.5" customHeight="1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ht="16.5" customHeight="1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ht="16.5" customHeight="1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ht="16.5" customHeight="1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ht="16.5" customHeight="1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ht="16.5" customHeight="1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ht="16.5" customHeight="1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ht="16.5" customHeight="1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ht="16.5" customHeight="1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ht="16.5" customHeight="1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ht="16.5" customHeight="1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ht="16.5" customHeight="1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ht="16.5" customHeight="1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ht="16.5" customHeight="1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ht="16.5" customHeight="1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ht="16.5" customHeight="1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ht="16.5" customHeight="1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ht="16.5" customHeight="1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ht="16.5" customHeight="1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ht="16.5" customHeight="1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ht="16.5" customHeight="1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ht="16.5" customHeight="1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ht="16.5" customHeight="1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ht="16.5" customHeight="1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ht="16.5" customHeight="1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ht="16.5" customHeight="1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ht="16.5" customHeight="1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ht="16.5" customHeight="1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ht="16.5" customHeight="1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ht="16.5" customHeight="1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ht="16.5" customHeight="1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ht="16.5" customHeight="1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ht="16.5" customHeight="1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ht="16.5" customHeight="1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ht="16.5" customHeight="1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ht="16.5" customHeight="1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ht="16.5" customHeight="1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ht="16.5" customHeight="1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ht="16.5" customHeight="1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ht="16.5" customHeight="1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ht="16.5" customHeight="1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ht="16.5" customHeight="1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ht="16.5" customHeight="1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ht="16.5" customHeight="1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ht="16.5" customHeight="1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ht="16.5" customHeight="1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ht="16.5" customHeight="1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ht="16.5" customHeight="1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ht="16.5" customHeight="1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ht="16.5" customHeight="1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ht="16.5" customHeight="1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ht="16.5" customHeight="1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ht="16.5" customHeight="1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ht="16.5" customHeight="1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ht="16.5" customHeight="1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ht="16.5" customHeight="1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ht="16.5" customHeight="1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ht="16.5" customHeight="1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ht="16.5" customHeight="1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ht="16.5" customHeight="1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ht="16.5" customHeight="1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ht="16.5" customHeight="1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ht="16.5" customHeight="1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ht="16.5" customHeight="1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ht="16.5" customHeight="1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ht="16.5" customHeight="1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ht="16.5" customHeight="1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ht="16.5" customHeight="1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ht="16.5" customHeight="1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ht="16.5" customHeight="1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ht="16.5" customHeight="1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ht="16.5" customHeight="1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ht="16.5" customHeight="1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ht="16.5" customHeight="1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ht="16.5" customHeight="1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ht="16.5" customHeight="1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ht="16.5" customHeight="1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ht="16.5" customHeight="1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ht="16.5" customHeight="1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ht="16.5" customHeight="1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ht="16.5" customHeight="1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ht="16.5" customHeight="1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ht="16.5" customHeight="1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ht="16.5" customHeight="1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ht="16.5" customHeight="1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ht="16.5" customHeight="1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ht="16.5" customHeight="1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ht="16.5" customHeight="1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ht="16.5" customHeight="1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ht="16.5" customHeight="1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ht="16.5" customHeight="1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ht="16.5" customHeight="1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ht="16.5" customHeight="1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ht="16.5" customHeight="1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ht="16.5" customHeight="1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ht="16.5" customHeight="1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ht="16.5" customHeight="1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ht="16.5" customHeight="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ht="16.5" customHeight="1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ht="16.5" customHeight="1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ht="16.5" customHeight="1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ht="16.5" customHeight="1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ht="16.5" customHeight="1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ht="16.5" customHeight="1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ht="16.5" customHeight="1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ht="16.5" customHeight="1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ht="16.5" customHeight="1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ht="16.5" customHeight="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ht="16.5" customHeight="1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ht="16.5" customHeight="1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ht="16.5" customHeight="1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ht="16.5" customHeight="1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ht="16.5" customHeight="1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ht="16.5" customHeight="1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ht="16.5" customHeight="1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ht="16.5" customHeight="1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ht="16.5" customHeight="1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ht="16.5" customHeight="1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ht="16.5" customHeight="1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ht="16.5" customHeight="1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ht="16.5" customHeight="1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ht="16.5" customHeight="1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ht="16.5" customHeight="1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ht="16.5" customHeight="1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ht="16.5" customHeight="1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ht="16.5" customHeight="1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ht="16.5" customHeight="1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ht="16.5" customHeight="1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ht="16.5" customHeight="1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ht="16.5" customHeight="1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ht="16.5" customHeight="1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ht="16.5" customHeight="1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ht="16.5" customHeight="1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ht="16.5" customHeight="1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ht="16.5" customHeight="1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ht="16.5" customHeight="1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ht="16.5" customHeight="1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ht="16.5" customHeight="1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ht="16.5" customHeight="1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ht="16.5" customHeight="1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ht="16.5" customHeight="1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ht="16.5" customHeight="1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ht="16.5" customHeight="1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ht="16.5" customHeight="1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ht="16.5" customHeight="1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ht="16.5" customHeight="1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ht="16.5" customHeight="1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ht="16.5" customHeight="1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ht="16.5" customHeight="1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ht="16.5" customHeight="1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ht="16.5" customHeight="1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ht="16.5" customHeight="1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ht="16.5" customHeight="1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ht="16.5" customHeight="1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ht="16.5" customHeight="1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ht="16.5" customHeight="1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ht="16.5" customHeight="1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ht="16.5" customHeight="1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ht="16.5" customHeight="1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ht="16.5" customHeight="1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ht="16.5" customHeight="1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ht="16.5" customHeight="1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ht="16.5" customHeight="1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ht="16.5" customHeight="1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ht="16.5" customHeight="1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ht="16.5" customHeight="1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ht="16.5" customHeight="1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ht="16.5" customHeight="1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ht="16.5" customHeight="1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ht="16.5" customHeight="1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ht="16.5" customHeight="1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ht="16.5" customHeight="1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ht="16.5" customHeight="1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ht="16.5" customHeight="1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ht="16.5" customHeight="1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ht="16.5" customHeight="1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ht="16.5" customHeight="1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ht="16.5" customHeight="1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ht="16.5" customHeight="1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ht="16.5" customHeight="1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ht="16.5" customHeight="1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ht="16.5" customHeight="1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ht="16.5" customHeight="1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ht="16.5" customHeight="1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ht="16.5" customHeight="1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ht="16.5" customHeight="1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ht="16.5" customHeight="1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ht="16.5" customHeight="1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ht="16.5" customHeight="1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ht="16.5" customHeight="1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ht="16.5" customHeight="1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ht="16.5" customHeight="1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ht="16.5" customHeight="1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ht="16.5" customHeight="1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ht="16.5" customHeight="1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ht="16.5" customHeight="1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ht="16.5" customHeight="1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ht="16.5" customHeight="1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ht="16.5" customHeight="1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ht="16.5" customHeight="1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ht="16.5" customHeight="1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ht="16.5" customHeight="1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ht="16.5" customHeight="1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ht="16.5" customHeight="1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ht="16.5" customHeight="1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ht="16.5" customHeight="1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ht="16.5" customHeight="1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ht="16.5" customHeight="1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ht="16.5" customHeight="1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ht="16.5" customHeight="1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ht="16.5" customHeight="1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ht="16.5" customHeight="1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ht="16.5" customHeight="1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ht="16.5" customHeight="1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ht="16.5" customHeight="1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ht="16.5" customHeight="1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ht="16.5" customHeight="1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ht="16.5" customHeight="1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ht="16.5" customHeight="1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ht="16.5" customHeight="1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ht="16.5" customHeight="1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ht="16.5" customHeight="1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ht="16.5" customHeight="1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ht="16.5" customHeight="1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ht="16.5" customHeight="1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ht="16.5" customHeight="1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ht="16.5" customHeight="1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ht="16.5" customHeight="1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ht="16.5" customHeight="1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ht="16.5" customHeight="1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ht="16.5" customHeight="1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ht="16.5" customHeight="1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ht="16.5" customHeight="1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ht="16.5" customHeight="1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ht="16.5" customHeight="1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ht="16.5" customHeight="1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ht="16.5" customHeight="1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ht="16.5" customHeight="1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ht="16.5" customHeight="1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ht="16.5" customHeight="1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ht="16.5" customHeight="1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ht="16.5" customHeight="1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ht="16.5" customHeight="1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ht="16.5" customHeight="1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ht="16.5" customHeight="1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ht="16.5" customHeight="1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ht="16.5" customHeight="1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ht="16.5" customHeight="1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ht="16.5" customHeight="1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ht="16.5" customHeight="1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ht="16.5" customHeight="1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ht="16.5" customHeight="1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ht="16.5" customHeight="1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ht="16.5" customHeight="1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ht="16.5" customHeight="1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ht="16.5" customHeight="1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ht="16.5" customHeight="1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ht="16.5" customHeight="1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ht="16.5" customHeight="1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ht="16.5" customHeight="1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ht="16.5" customHeight="1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ht="16.5" customHeight="1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ht="16.5" customHeight="1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ht="16.5" customHeight="1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ht="16.5" customHeight="1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ht="16.5" customHeight="1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ht="16.5" customHeight="1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ht="16.5" customHeight="1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ht="16.5" customHeight="1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ht="16.5" customHeight="1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ht="16.5" customHeight="1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ht="16.5" customHeight="1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ht="16.5" customHeight="1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ht="16.5" customHeight="1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ht="16.5" customHeight="1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ht="16.5" customHeight="1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ht="16.5" customHeight="1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ht="16.5" customHeight="1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ht="16.5" customHeight="1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ht="16.5" customHeight="1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ht="16.5" customHeight="1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ht="16.5" customHeight="1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ht="16.5" customHeight="1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ht="16.5" customHeight="1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ht="16.5" customHeight="1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ht="16.5" customHeight="1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ht="16.5" customHeight="1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ht="16.5" customHeight="1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ht="16.5" customHeight="1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ht="16.5" customHeight="1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ht="16.5" customHeight="1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ht="16.5" customHeight="1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ht="16.5" customHeight="1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ht="16.5" customHeight="1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ht="16.5" customHeight="1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ht="16.5" customHeight="1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ht="16.5" customHeight="1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ht="16.5" customHeight="1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ht="16.5" customHeight="1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ht="16.5" customHeight="1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ht="16.5" customHeight="1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ht="16.5" customHeight="1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ht="16.5" customHeight="1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ht="16.5" customHeight="1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ht="16.5" customHeight="1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ht="16.5" customHeight="1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ht="16.5" customHeight="1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ht="16.5" customHeight="1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ht="16.5" customHeight="1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ht="16.5" customHeight="1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ht="16.5" customHeight="1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ht="16.5" customHeight="1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ht="16.5" customHeight="1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ht="16.5" customHeight="1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ht="16.5" customHeight="1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ht="16.5" customHeight="1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ht="16.5" customHeight="1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ht="16.5" customHeight="1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ht="16.5" customHeight="1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ht="16.5" customHeight="1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ht="16.5" customHeight="1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ht="16.5" customHeight="1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ht="16.5" customHeight="1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ht="16.5" customHeight="1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ht="16.5" customHeight="1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ht="16.5" customHeight="1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ht="16.5" customHeight="1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ht="16.5" customHeight="1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ht="16.5" customHeight="1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ht="16.5" customHeight="1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ht="16.5" customHeight="1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ht="16.5" customHeight="1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ht="16.5" customHeight="1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ht="16.5" customHeight="1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ht="16.5" customHeight="1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ht="16.5" customHeight="1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ht="16.5" customHeight="1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ht="16.5" customHeight="1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ht="16.5" customHeight="1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ht="16.5" customHeight="1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ht="16.5" customHeight="1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ht="16.5" customHeight="1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ht="16.5" customHeight="1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ht="16.5" customHeight="1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ht="16.5" customHeight="1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ht="16.5" customHeight="1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ht="16.5" customHeight="1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ht="16.5" customHeight="1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ht="16.5" customHeight="1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ht="16.5" customHeight="1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ht="16.5" customHeight="1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ht="16.5" customHeight="1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ht="16.5" customHeight="1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ht="16.5" customHeight="1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ht="16.5" customHeight="1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ht="16.5" customHeight="1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ht="16.5" customHeight="1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ht="16.5" customHeight="1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ht="16.5" customHeight="1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ht="16.5" customHeight="1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ht="16.5" customHeight="1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ht="16.5" customHeight="1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ht="16.5" customHeight="1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ht="16.5" customHeight="1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ht="16.5" customHeight="1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ht="16.5" customHeight="1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ht="16.5" customHeight="1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ht="16.5" customHeight="1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ht="16.5" customHeight="1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ht="16.5" customHeight="1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ht="16.5" customHeight="1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ht="16.5" customHeight="1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ht="16.5" customHeight="1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ht="16.5" customHeight="1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ht="16.5" customHeight="1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ht="16.5" customHeight="1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ht="16.5" customHeight="1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ht="16.5" customHeight="1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ht="16.5" customHeight="1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ht="16.5" customHeight="1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ht="16.5" customHeight="1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ht="16.5" customHeight="1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ht="16.5" customHeight="1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ht="16.5" customHeight="1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ht="16.5" customHeight="1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ht="16.5" customHeight="1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ht="16.5" customHeight="1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ht="16.5" customHeight="1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ht="16.5" customHeight="1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ht="16.5" customHeight="1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ht="16.5" customHeight="1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ht="16.5" customHeight="1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ht="16.5" customHeight="1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ht="16.5" customHeight="1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ht="16.5" customHeight="1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ht="16.5" customHeight="1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ht="16.5" customHeight="1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ht="16.5" customHeight="1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ht="16.5" customHeight="1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ht="16.5" customHeight="1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ht="16.5" customHeight="1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ht="16.5" customHeight="1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ht="16.5" customHeight="1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ht="16.5" customHeight="1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ht="16.5" customHeight="1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ht="16.5" customHeight="1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ht="16.5" customHeight="1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ht="16.5" customHeight="1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ht="16.5" customHeight="1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ht="16.5" customHeight="1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ht="16.5" customHeight="1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ht="16.5" customHeight="1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ht="16.5" customHeight="1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ht="16.5" customHeight="1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ht="16.5" customHeight="1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ht="16.5" customHeight="1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ht="16.5" customHeight="1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ht="16.5" customHeight="1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ht="16.5" customHeight="1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 ht="16.5" customHeight="1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 ht="16.5" customHeight="1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 ht="16.5" customHeight="1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 ht="16.5" customHeight="1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 ht="16.5" customHeight="1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 ht="16.5" customHeight="1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 ht="16.5" customHeight="1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 ht="16.5" customHeight="1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hidden="1" min="1" max="1" width="14.38"/>
    <col customWidth="1" hidden="1" min="2" max="2" width="10.38"/>
    <col customWidth="1" hidden="1" min="3" max="5" width="8.75"/>
    <col customWidth="1" min="6" max="6" width="9.38"/>
    <col customWidth="1" min="7" max="7" width="53.13"/>
    <col customWidth="1" min="8" max="8" width="8.75"/>
    <col customWidth="1" min="9" max="20" width="11.75"/>
    <col customWidth="1" min="21" max="21" width="12.75"/>
    <col customWidth="1" min="22" max="26" width="8.75"/>
  </cols>
  <sheetData>
    <row r="1" ht="14.25" customHeight="1">
      <c r="A1" s="166"/>
      <c r="B1" s="166"/>
      <c r="C1" s="166"/>
      <c r="D1" s="166"/>
      <c r="E1" s="166"/>
      <c r="F1" s="166"/>
      <c r="G1" s="72" t="s">
        <v>325</v>
      </c>
      <c r="H1" s="166"/>
      <c r="I1" s="166"/>
      <c r="J1" s="166"/>
      <c r="K1" s="166"/>
      <c r="L1" s="166"/>
      <c r="M1" s="166"/>
      <c r="N1" s="166"/>
      <c r="O1" s="166"/>
      <c r="P1" s="166"/>
      <c r="Q1" s="166"/>
      <c r="R1" s="166"/>
      <c r="S1" s="166"/>
      <c r="T1" s="166"/>
      <c r="U1" s="166"/>
      <c r="V1" s="166"/>
      <c r="W1" s="166"/>
      <c r="X1" s="166"/>
      <c r="Y1" s="166"/>
      <c r="Z1" s="166"/>
    </row>
    <row r="2" ht="14.25" customHeight="1">
      <c r="A2" s="166"/>
      <c r="B2" s="166"/>
      <c r="C2" s="166"/>
      <c r="D2" s="166"/>
      <c r="E2" s="166"/>
      <c r="F2" s="166"/>
      <c r="G2" s="166"/>
      <c r="H2" s="166"/>
      <c r="I2" s="166"/>
      <c r="J2" s="166"/>
      <c r="K2" s="166"/>
      <c r="L2" s="166"/>
      <c r="M2" s="166"/>
      <c r="N2" s="166"/>
      <c r="O2" s="166"/>
      <c r="P2" s="166"/>
      <c r="Q2" s="166"/>
      <c r="R2" s="166"/>
      <c r="S2" s="166"/>
      <c r="T2" s="166"/>
      <c r="U2" s="166"/>
      <c r="V2" s="166"/>
      <c r="W2" s="166"/>
      <c r="X2" s="166"/>
      <c r="Y2" s="166"/>
      <c r="Z2" s="166"/>
    </row>
    <row r="3" ht="14.25" customHeight="1">
      <c r="A3" s="166"/>
      <c r="B3" s="166"/>
      <c r="C3" s="166"/>
      <c r="D3" s="166"/>
      <c r="E3" s="166"/>
      <c r="F3" s="166"/>
      <c r="G3" s="72"/>
      <c r="H3" s="72"/>
      <c r="I3" s="167"/>
      <c r="J3" s="72"/>
      <c r="K3" s="72"/>
      <c r="L3" s="72"/>
      <c r="M3" s="72"/>
      <c r="N3" s="72"/>
      <c r="O3" s="72"/>
      <c r="P3" s="72"/>
      <c r="Q3" s="72"/>
      <c r="R3" s="72"/>
      <c r="S3" s="72"/>
      <c r="T3" s="72"/>
      <c r="U3" s="72"/>
      <c r="V3" s="166"/>
      <c r="W3" s="166"/>
      <c r="X3" s="166"/>
      <c r="Y3" s="166"/>
      <c r="Z3" s="166"/>
    </row>
    <row r="4" ht="14.25" customHeight="1">
      <c r="A4" s="166"/>
      <c r="B4" s="166"/>
      <c r="C4" s="166"/>
      <c r="D4" s="166"/>
      <c r="E4" s="166"/>
      <c r="F4" s="166"/>
      <c r="G4" s="166"/>
      <c r="H4" s="166"/>
      <c r="I4" s="166"/>
      <c r="J4" s="166"/>
      <c r="K4" s="166"/>
      <c r="L4" s="166"/>
      <c r="M4" s="166"/>
      <c r="N4" s="166"/>
      <c r="O4" s="166"/>
      <c r="P4" s="166"/>
      <c r="Q4" s="166"/>
      <c r="R4" s="166"/>
      <c r="S4" s="166"/>
      <c r="T4" s="166"/>
      <c r="U4" s="166"/>
      <c r="V4" s="166"/>
      <c r="W4" s="166"/>
      <c r="X4" s="166"/>
      <c r="Y4" s="166"/>
      <c r="Z4" s="166"/>
    </row>
    <row r="5" ht="14.25" customHeight="1">
      <c r="A5" s="166"/>
      <c r="B5" s="166"/>
      <c r="C5" s="166"/>
      <c r="D5" s="166"/>
      <c r="E5" s="166"/>
      <c r="F5" s="166"/>
      <c r="G5" s="166" t="s">
        <v>326</v>
      </c>
      <c r="H5" s="166"/>
      <c r="I5" s="166"/>
      <c r="J5" s="166"/>
      <c r="K5" s="166"/>
      <c r="L5" s="166"/>
      <c r="M5" s="166"/>
      <c r="N5" s="166"/>
      <c r="O5" s="166"/>
      <c r="P5" s="166"/>
      <c r="Q5" s="166"/>
      <c r="R5" s="166"/>
      <c r="S5" s="166"/>
      <c r="T5" s="166"/>
      <c r="U5" s="166"/>
      <c r="V5" s="166"/>
      <c r="W5" s="166"/>
      <c r="X5" s="166"/>
      <c r="Y5" s="166"/>
      <c r="Z5" s="166"/>
    </row>
    <row r="6" ht="14.25" customHeight="1">
      <c r="A6" s="166"/>
      <c r="B6" s="166"/>
      <c r="C6" s="166"/>
      <c r="D6" s="166"/>
      <c r="E6" s="168"/>
      <c r="F6" s="166"/>
      <c r="G6" s="166"/>
      <c r="H6" s="166"/>
      <c r="I6" s="169" t="s">
        <v>327</v>
      </c>
      <c r="J6" s="169" t="s">
        <v>328</v>
      </c>
      <c r="K6" s="169" t="s">
        <v>181</v>
      </c>
      <c r="L6" s="169" t="s">
        <v>182</v>
      </c>
      <c r="M6" s="169" t="s">
        <v>150</v>
      </c>
      <c r="N6" s="169" t="s">
        <v>185</v>
      </c>
      <c r="O6" s="169" t="s">
        <v>152</v>
      </c>
      <c r="P6" s="169" t="s">
        <v>184</v>
      </c>
      <c r="Q6" s="169" t="s">
        <v>329</v>
      </c>
      <c r="R6" s="169" t="s">
        <v>330</v>
      </c>
      <c r="S6" s="169" t="s">
        <v>331</v>
      </c>
      <c r="T6" s="169" t="s">
        <v>332</v>
      </c>
      <c r="U6" s="166"/>
      <c r="V6" s="166"/>
      <c r="W6" s="166"/>
      <c r="X6" s="166"/>
      <c r="Y6" s="166"/>
      <c r="Z6" s="166"/>
    </row>
    <row r="7" ht="14.25" customHeight="1">
      <c r="A7" s="166" t="s">
        <v>14</v>
      </c>
      <c r="B7" s="166" t="s">
        <v>15</v>
      </c>
      <c r="C7" s="166"/>
      <c r="D7" s="166"/>
      <c r="E7" s="166"/>
      <c r="F7" s="170"/>
      <c r="G7" s="171" t="s">
        <v>16</v>
      </c>
      <c r="H7" s="172"/>
      <c r="I7" s="173">
        <v>44197.0</v>
      </c>
      <c r="J7" s="173">
        <v>44228.0</v>
      </c>
      <c r="K7" s="173">
        <v>44256.0</v>
      </c>
      <c r="L7" s="173">
        <v>44287.0</v>
      </c>
      <c r="M7" s="173">
        <v>44317.0</v>
      </c>
      <c r="N7" s="173">
        <v>44348.0</v>
      </c>
      <c r="O7" s="173">
        <v>44378.0</v>
      </c>
      <c r="P7" s="173">
        <v>44409.0</v>
      </c>
      <c r="Q7" s="173">
        <v>44440.0</v>
      </c>
      <c r="R7" s="173">
        <v>44470.0</v>
      </c>
      <c r="S7" s="173">
        <v>44501.0</v>
      </c>
      <c r="T7" s="173">
        <v>44531.0</v>
      </c>
      <c r="U7" s="174" t="s">
        <v>17</v>
      </c>
      <c r="V7" s="170"/>
      <c r="W7" s="170"/>
      <c r="X7" s="170"/>
      <c r="Y7" s="170"/>
      <c r="Z7" s="170"/>
    </row>
    <row r="8" ht="14.25" customHeight="1">
      <c r="A8" s="175"/>
      <c r="B8" s="175"/>
      <c r="C8" s="175"/>
      <c r="D8" s="175"/>
      <c r="E8" s="175"/>
      <c r="F8" s="175"/>
      <c r="G8" s="176"/>
      <c r="H8" s="177"/>
      <c r="I8" s="178"/>
      <c r="J8" s="178"/>
      <c r="K8" s="178"/>
      <c r="L8" s="178"/>
      <c r="M8" s="178"/>
      <c r="N8" s="178"/>
      <c r="O8" s="178"/>
      <c r="P8" s="178"/>
      <c r="Q8" s="178"/>
      <c r="R8" s="178"/>
      <c r="S8" s="178"/>
      <c r="T8" s="178"/>
      <c r="U8" s="179"/>
      <c r="V8" s="175"/>
      <c r="W8" s="175"/>
      <c r="X8" s="175"/>
      <c r="Y8" s="175"/>
      <c r="Z8" s="175"/>
    </row>
    <row r="9" ht="14.25" customHeight="1">
      <c r="A9" s="175"/>
      <c r="B9" s="175"/>
      <c r="C9" s="175"/>
      <c r="D9" s="175"/>
      <c r="E9" s="175"/>
      <c r="F9" s="175"/>
      <c r="G9" s="180" t="s">
        <v>159</v>
      </c>
      <c r="H9" s="177"/>
      <c r="I9" s="181"/>
      <c r="J9" s="181"/>
      <c r="K9" s="181"/>
      <c r="L9" s="181"/>
      <c r="M9" s="181"/>
      <c r="N9" s="181"/>
      <c r="O9" s="181"/>
      <c r="P9" s="181"/>
      <c r="Q9" s="181"/>
      <c r="R9" s="181"/>
      <c r="S9" s="181"/>
      <c r="T9" s="181"/>
      <c r="U9" s="179"/>
      <c r="V9" s="175"/>
      <c r="W9" s="175"/>
      <c r="X9" s="175"/>
      <c r="Y9" s="175"/>
      <c r="Z9" s="175"/>
    </row>
    <row r="10" ht="14.25" customHeight="1">
      <c r="A10" s="182">
        <v>9.0</v>
      </c>
      <c r="B10" s="183" t="s">
        <v>19</v>
      </c>
      <c r="C10" s="182" t="str">
        <f t="shared" ref="C10:C22" si="1">CONCATENATE(B10,A10)</f>
        <v>009</v>
      </c>
      <c r="D10" s="182" t="s">
        <v>20</v>
      </c>
      <c r="E10" s="61" t="s">
        <v>21</v>
      </c>
      <c r="F10" s="182"/>
      <c r="G10" s="184" t="s">
        <v>160</v>
      </c>
      <c r="H10" s="185"/>
      <c r="I10" s="186">
        <v>83600.0</v>
      </c>
      <c r="J10" s="186">
        <v>80000.0</v>
      </c>
      <c r="K10" s="186">
        <v>80000.0</v>
      </c>
      <c r="L10" s="186">
        <v>80000.0</v>
      </c>
      <c r="M10" s="186">
        <v>80000.0</v>
      </c>
      <c r="N10" s="186">
        <v>80000.0</v>
      </c>
      <c r="O10" s="186">
        <v>80000.0</v>
      </c>
      <c r="P10" s="186">
        <v>80000.0</v>
      </c>
      <c r="Q10" s="186">
        <v>80000.0</v>
      </c>
      <c r="R10" s="186">
        <v>80000.0</v>
      </c>
      <c r="S10" s="186">
        <v>80000.0</v>
      </c>
      <c r="T10" s="186">
        <v>80000.0</v>
      </c>
      <c r="U10" s="187">
        <f t="shared" ref="U10:U14" si="2">SUM(I10:T10)</f>
        <v>963600</v>
      </c>
      <c r="V10" s="182"/>
      <c r="W10" s="182"/>
      <c r="X10" s="182"/>
      <c r="Y10" s="182"/>
      <c r="Z10" s="182"/>
    </row>
    <row r="11" ht="14.25" customHeight="1">
      <c r="A11" s="182">
        <v>9.0</v>
      </c>
      <c r="B11" s="183" t="s">
        <v>19</v>
      </c>
      <c r="C11" s="182" t="str">
        <f t="shared" si="1"/>
        <v>009</v>
      </c>
      <c r="D11" s="182" t="s">
        <v>20</v>
      </c>
      <c r="E11" s="61" t="s">
        <v>23</v>
      </c>
      <c r="F11" s="182"/>
      <c r="G11" s="184" t="s">
        <v>333</v>
      </c>
      <c r="H11" s="185"/>
      <c r="I11" s="181"/>
      <c r="J11" s="181"/>
      <c r="K11" s="181"/>
      <c r="L11" s="181"/>
      <c r="M11" s="181"/>
      <c r="N11" s="181"/>
      <c r="O11" s="181"/>
      <c r="P11" s="181"/>
      <c r="Q11" s="181"/>
      <c r="R11" s="181"/>
      <c r="S11" s="181"/>
      <c r="T11" s="181"/>
      <c r="U11" s="187">
        <f t="shared" si="2"/>
        <v>0</v>
      </c>
      <c r="V11" s="182"/>
      <c r="W11" s="182"/>
      <c r="X11" s="182"/>
      <c r="Y11" s="182"/>
      <c r="Z11" s="182"/>
    </row>
    <row r="12" ht="14.25" customHeight="1">
      <c r="A12" s="182">
        <v>9.0</v>
      </c>
      <c r="B12" s="183" t="s">
        <v>19</v>
      </c>
      <c r="C12" s="182" t="str">
        <f t="shared" si="1"/>
        <v>009</v>
      </c>
      <c r="D12" s="182" t="s">
        <v>20</v>
      </c>
      <c r="E12" s="61" t="s">
        <v>25</v>
      </c>
      <c r="F12" s="182"/>
      <c r="G12" s="184" t="s">
        <v>334</v>
      </c>
      <c r="H12" s="185"/>
      <c r="I12" s="181"/>
      <c r="J12" s="181"/>
      <c r="K12" s="181"/>
      <c r="L12" s="181"/>
      <c r="M12" s="181"/>
      <c r="N12" s="181"/>
      <c r="O12" s="181"/>
      <c r="P12" s="181"/>
      <c r="Q12" s="181"/>
      <c r="R12" s="181"/>
      <c r="S12" s="181"/>
      <c r="T12" s="181"/>
      <c r="U12" s="187">
        <f t="shared" si="2"/>
        <v>0</v>
      </c>
      <c r="V12" s="182"/>
      <c r="W12" s="182"/>
      <c r="X12" s="182"/>
      <c r="Y12" s="182"/>
      <c r="Z12" s="182"/>
    </row>
    <row r="13" ht="14.25" customHeight="1">
      <c r="A13" s="182">
        <v>9.0</v>
      </c>
      <c r="B13" s="183" t="s">
        <v>19</v>
      </c>
      <c r="C13" s="182" t="str">
        <f t="shared" si="1"/>
        <v>009</v>
      </c>
      <c r="D13" s="182" t="s">
        <v>20</v>
      </c>
      <c r="E13" s="61" t="s">
        <v>27</v>
      </c>
      <c r="F13" s="166"/>
      <c r="G13" s="184" t="s">
        <v>335</v>
      </c>
      <c r="H13" s="166"/>
      <c r="I13" s="181"/>
      <c r="J13" s="181"/>
      <c r="K13" s="181"/>
      <c r="L13" s="181"/>
      <c r="M13" s="181"/>
      <c r="N13" s="181"/>
      <c r="O13" s="181"/>
      <c r="P13" s="181"/>
      <c r="Q13" s="181"/>
      <c r="R13" s="181"/>
      <c r="S13" s="181"/>
      <c r="T13" s="181"/>
      <c r="U13" s="187">
        <f t="shared" si="2"/>
        <v>0</v>
      </c>
      <c r="V13" s="166"/>
      <c r="W13" s="166"/>
      <c r="X13" s="166"/>
      <c r="Y13" s="166"/>
      <c r="Z13" s="166"/>
    </row>
    <row r="14" ht="14.25" customHeight="1">
      <c r="A14" s="182">
        <v>9.0</v>
      </c>
      <c r="B14" s="183" t="s">
        <v>19</v>
      </c>
      <c r="C14" s="182" t="str">
        <f t="shared" si="1"/>
        <v>009</v>
      </c>
      <c r="D14" s="182" t="s">
        <v>20</v>
      </c>
      <c r="E14" s="61" t="s">
        <v>29</v>
      </c>
      <c r="F14" s="166"/>
      <c r="G14" s="184" t="s">
        <v>336</v>
      </c>
      <c r="H14" s="166"/>
      <c r="I14" s="166"/>
      <c r="J14" s="166"/>
      <c r="K14" s="166"/>
      <c r="L14" s="166"/>
      <c r="M14" s="166"/>
      <c r="N14" s="166"/>
      <c r="O14" s="166"/>
      <c r="P14" s="166"/>
      <c r="Q14" s="166"/>
      <c r="R14" s="166"/>
      <c r="S14" s="166"/>
      <c r="T14" s="166"/>
      <c r="U14" s="187">
        <f t="shared" si="2"/>
        <v>0</v>
      </c>
      <c r="V14" s="166"/>
      <c r="W14" s="166"/>
      <c r="X14" s="166"/>
      <c r="Y14" s="166"/>
      <c r="Z14" s="166"/>
    </row>
    <row r="15" ht="14.25" customHeight="1">
      <c r="A15" s="182"/>
      <c r="B15" s="182"/>
      <c r="C15" s="182" t="str">
        <f t="shared" si="1"/>
        <v/>
      </c>
      <c r="D15" s="182"/>
      <c r="E15" s="182"/>
      <c r="F15" s="166"/>
      <c r="G15" s="188" t="s">
        <v>218</v>
      </c>
      <c r="H15" s="189"/>
      <c r="I15" s="190">
        <f t="shared" ref="I15:U15" si="3">SUM(I10:I14)</f>
        <v>83600</v>
      </c>
      <c r="J15" s="190">
        <f t="shared" si="3"/>
        <v>80000</v>
      </c>
      <c r="K15" s="190">
        <f t="shared" si="3"/>
        <v>80000</v>
      </c>
      <c r="L15" s="190">
        <f t="shared" si="3"/>
        <v>80000</v>
      </c>
      <c r="M15" s="190">
        <f t="shared" si="3"/>
        <v>80000</v>
      </c>
      <c r="N15" s="190">
        <f t="shared" si="3"/>
        <v>80000</v>
      </c>
      <c r="O15" s="190">
        <f t="shared" si="3"/>
        <v>80000</v>
      </c>
      <c r="P15" s="190">
        <f t="shared" si="3"/>
        <v>80000</v>
      </c>
      <c r="Q15" s="190">
        <f t="shared" si="3"/>
        <v>80000</v>
      </c>
      <c r="R15" s="190">
        <f t="shared" si="3"/>
        <v>80000</v>
      </c>
      <c r="S15" s="190">
        <f t="shared" si="3"/>
        <v>80000</v>
      </c>
      <c r="T15" s="190">
        <f t="shared" si="3"/>
        <v>80000</v>
      </c>
      <c r="U15" s="191">
        <f t="shared" si="3"/>
        <v>963600</v>
      </c>
      <c r="V15" s="166"/>
      <c r="W15" s="166"/>
      <c r="X15" s="166"/>
      <c r="Y15" s="166"/>
      <c r="Z15" s="166"/>
    </row>
    <row r="16" ht="14.25" customHeight="1">
      <c r="A16" s="182"/>
      <c r="B16" s="182"/>
      <c r="C16" s="182" t="str">
        <f t="shared" si="1"/>
        <v/>
      </c>
      <c r="D16" s="182"/>
      <c r="E16" s="182"/>
      <c r="F16" s="166"/>
      <c r="G16" s="192"/>
      <c r="H16" s="166"/>
      <c r="I16" s="166"/>
      <c r="J16" s="166"/>
      <c r="K16" s="166"/>
      <c r="L16" s="166"/>
      <c r="M16" s="166"/>
      <c r="N16" s="166"/>
      <c r="O16" s="166"/>
      <c r="P16" s="166"/>
      <c r="Q16" s="166"/>
      <c r="R16" s="166"/>
      <c r="S16" s="166"/>
      <c r="T16" s="166"/>
      <c r="U16" s="179"/>
      <c r="V16" s="166"/>
      <c r="W16" s="166"/>
      <c r="X16" s="166"/>
      <c r="Y16" s="166"/>
      <c r="Z16" s="166"/>
    </row>
    <row r="17" ht="14.25" customHeight="1">
      <c r="A17" s="182"/>
      <c r="B17" s="182"/>
      <c r="C17" s="182" t="str">
        <f t="shared" si="1"/>
        <v/>
      </c>
      <c r="D17" s="182"/>
      <c r="E17" s="182"/>
      <c r="F17" s="166"/>
      <c r="G17" s="180" t="s">
        <v>337</v>
      </c>
      <c r="H17" s="166"/>
      <c r="I17" s="166"/>
      <c r="J17" s="166"/>
      <c r="K17" s="166"/>
      <c r="L17" s="166"/>
      <c r="M17" s="166"/>
      <c r="N17" s="166"/>
      <c r="O17" s="166"/>
      <c r="P17" s="166"/>
      <c r="Q17" s="166"/>
      <c r="R17" s="166"/>
      <c r="S17" s="166"/>
      <c r="T17" s="166"/>
      <c r="U17" s="179"/>
      <c r="V17" s="166"/>
      <c r="W17" s="166"/>
      <c r="X17" s="166"/>
      <c r="Y17" s="166"/>
      <c r="Z17" s="166"/>
    </row>
    <row r="18" ht="14.25" customHeight="1">
      <c r="A18" s="182">
        <v>2.0</v>
      </c>
      <c r="B18" s="183" t="s">
        <v>33</v>
      </c>
      <c r="C18" s="182" t="str">
        <f t="shared" si="1"/>
        <v>012</v>
      </c>
      <c r="D18" s="182" t="s">
        <v>34</v>
      </c>
      <c r="E18" s="61" t="s">
        <v>35</v>
      </c>
      <c r="F18" s="166"/>
      <c r="G18" s="193" t="s">
        <v>338</v>
      </c>
      <c r="H18" s="166"/>
      <c r="I18" s="181">
        <f t="shared" ref="I18:T18" si="4">200000/12</f>
        <v>16666.66667</v>
      </c>
      <c r="J18" s="181">
        <f t="shared" si="4"/>
        <v>16666.66667</v>
      </c>
      <c r="K18" s="181">
        <f t="shared" si="4"/>
        <v>16666.66667</v>
      </c>
      <c r="L18" s="181">
        <f t="shared" si="4"/>
        <v>16666.66667</v>
      </c>
      <c r="M18" s="181">
        <f t="shared" si="4"/>
        <v>16666.66667</v>
      </c>
      <c r="N18" s="181">
        <f t="shared" si="4"/>
        <v>16666.66667</v>
      </c>
      <c r="O18" s="181">
        <f t="shared" si="4"/>
        <v>16666.66667</v>
      </c>
      <c r="P18" s="181">
        <f t="shared" si="4"/>
        <v>16666.66667</v>
      </c>
      <c r="Q18" s="181">
        <f t="shared" si="4"/>
        <v>16666.66667</v>
      </c>
      <c r="R18" s="181">
        <f t="shared" si="4"/>
        <v>16666.66667</v>
      </c>
      <c r="S18" s="181">
        <f t="shared" si="4"/>
        <v>16666.66667</v>
      </c>
      <c r="T18" s="181">
        <f t="shared" si="4"/>
        <v>16666.66667</v>
      </c>
      <c r="U18" s="187">
        <f t="shared" ref="U18:U25" si="5">SUM(I18:T18)</f>
        <v>200000</v>
      </c>
      <c r="V18" s="166"/>
      <c r="W18" s="166"/>
      <c r="X18" s="166"/>
      <c r="Y18" s="166"/>
      <c r="Z18" s="166"/>
    </row>
    <row r="19" ht="14.25" customHeight="1">
      <c r="A19" s="182">
        <v>2.0</v>
      </c>
      <c r="B19" s="183" t="s">
        <v>37</v>
      </c>
      <c r="C19" s="182" t="str">
        <f t="shared" si="1"/>
        <v>032</v>
      </c>
      <c r="D19" s="182" t="s">
        <v>34</v>
      </c>
      <c r="E19" s="61" t="s">
        <v>38</v>
      </c>
      <c r="F19" s="166"/>
      <c r="G19" s="193" t="s">
        <v>339</v>
      </c>
      <c r="H19" s="166"/>
      <c r="I19" s="181">
        <v>8000.0</v>
      </c>
      <c r="J19" s="181">
        <v>8000.0</v>
      </c>
      <c r="K19" s="181">
        <v>8000.0</v>
      </c>
      <c r="L19" s="181">
        <v>8000.0</v>
      </c>
      <c r="M19" s="181">
        <v>8000.0</v>
      </c>
      <c r="N19" s="181">
        <v>8000.0</v>
      </c>
      <c r="O19" s="181">
        <v>8000.0</v>
      </c>
      <c r="P19" s="181">
        <v>8000.0</v>
      </c>
      <c r="Q19" s="181">
        <v>8000.0</v>
      </c>
      <c r="R19" s="181">
        <v>8000.0</v>
      </c>
      <c r="S19" s="181">
        <v>8000.0</v>
      </c>
      <c r="T19" s="181">
        <v>8000.0</v>
      </c>
      <c r="U19" s="187">
        <f t="shared" si="5"/>
        <v>96000</v>
      </c>
      <c r="V19" s="166"/>
      <c r="W19" s="166"/>
      <c r="X19" s="166"/>
      <c r="Y19" s="166"/>
      <c r="Z19" s="166"/>
    </row>
    <row r="20" ht="14.25" customHeight="1">
      <c r="A20" s="182">
        <v>2.0</v>
      </c>
      <c r="B20" s="183" t="s">
        <v>40</v>
      </c>
      <c r="C20" s="182" t="str">
        <f t="shared" si="1"/>
        <v>072</v>
      </c>
      <c r="D20" s="182" t="s">
        <v>34</v>
      </c>
      <c r="E20" s="61" t="s">
        <v>41</v>
      </c>
      <c r="F20" s="166"/>
      <c r="G20" s="193" t="s">
        <v>340</v>
      </c>
      <c r="H20" s="166"/>
      <c r="I20" s="181">
        <v>2000.0</v>
      </c>
      <c r="J20" s="181">
        <v>2000.0</v>
      </c>
      <c r="K20" s="181">
        <v>2000.0</v>
      </c>
      <c r="L20" s="181">
        <v>2000.0</v>
      </c>
      <c r="M20" s="181">
        <v>2000.0</v>
      </c>
      <c r="N20" s="181">
        <v>2000.0</v>
      </c>
      <c r="O20" s="181">
        <v>2000.0</v>
      </c>
      <c r="P20" s="181">
        <v>2000.0</v>
      </c>
      <c r="Q20" s="181">
        <v>2000.0</v>
      </c>
      <c r="R20" s="181">
        <v>2000.0</v>
      </c>
      <c r="S20" s="181">
        <v>2000.0</v>
      </c>
      <c r="T20" s="181">
        <v>2000.0</v>
      </c>
      <c r="U20" s="187">
        <f t="shared" si="5"/>
        <v>24000</v>
      </c>
      <c r="V20" s="166"/>
      <c r="W20" s="166"/>
      <c r="X20" s="166"/>
      <c r="Y20" s="166"/>
      <c r="Z20" s="166"/>
    </row>
    <row r="21" ht="14.25" customHeight="1">
      <c r="A21" s="182">
        <v>2.0</v>
      </c>
      <c r="B21" s="183" t="s">
        <v>43</v>
      </c>
      <c r="C21" s="182" t="str">
        <f t="shared" si="1"/>
        <v>022</v>
      </c>
      <c r="D21" s="182"/>
      <c r="E21" s="61" t="s">
        <v>44</v>
      </c>
      <c r="F21" s="166"/>
      <c r="G21" s="193" t="s">
        <v>341</v>
      </c>
      <c r="H21" s="166"/>
      <c r="I21" s="181">
        <f t="shared" ref="I21:T21" si="6">50000/12</f>
        <v>4166.666667</v>
      </c>
      <c r="J21" s="181">
        <f t="shared" si="6"/>
        <v>4166.666667</v>
      </c>
      <c r="K21" s="181">
        <f t="shared" si="6"/>
        <v>4166.666667</v>
      </c>
      <c r="L21" s="181">
        <f t="shared" si="6"/>
        <v>4166.666667</v>
      </c>
      <c r="M21" s="181">
        <f t="shared" si="6"/>
        <v>4166.666667</v>
      </c>
      <c r="N21" s="181">
        <f t="shared" si="6"/>
        <v>4166.666667</v>
      </c>
      <c r="O21" s="181">
        <f t="shared" si="6"/>
        <v>4166.666667</v>
      </c>
      <c r="P21" s="181">
        <f t="shared" si="6"/>
        <v>4166.666667</v>
      </c>
      <c r="Q21" s="181">
        <f t="shared" si="6"/>
        <v>4166.666667</v>
      </c>
      <c r="R21" s="181">
        <f t="shared" si="6"/>
        <v>4166.666667</v>
      </c>
      <c r="S21" s="181">
        <f t="shared" si="6"/>
        <v>4166.666667</v>
      </c>
      <c r="T21" s="181">
        <f t="shared" si="6"/>
        <v>4166.666667</v>
      </c>
      <c r="U21" s="187">
        <f t="shared" si="5"/>
        <v>50000</v>
      </c>
      <c r="V21" s="166"/>
      <c r="W21" s="166"/>
      <c r="X21" s="166"/>
      <c r="Y21" s="166"/>
      <c r="Z21" s="166"/>
    </row>
    <row r="22" ht="14.25" customHeight="1">
      <c r="A22" s="182">
        <v>2.0</v>
      </c>
      <c r="B22" s="183" t="s">
        <v>37</v>
      </c>
      <c r="C22" s="182" t="str">
        <f t="shared" si="1"/>
        <v>032</v>
      </c>
      <c r="D22" s="182"/>
      <c r="E22" s="61" t="s">
        <v>38</v>
      </c>
      <c r="F22" s="166"/>
      <c r="G22" s="193" t="s">
        <v>342</v>
      </c>
      <c r="H22" s="166"/>
      <c r="I22" s="181">
        <v>2000.0</v>
      </c>
      <c r="J22" s="181">
        <v>2000.0</v>
      </c>
      <c r="K22" s="181">
        <v>2000.0</v>
      </c>
      <c r="L22" s="181">
        <v>2000.0</v>
      </c>
      <c r="M22" s="181">
        <v>2000.0</v>
      </c>
      <c r="N22" s="181">
        <v>2000.0</v>
      </c>
      <c r="O22" s="181">
        <v>2000.0</v>
      </c>
      <c r="P22" s="181">
        <v>2000.0</v>
      </c>
      <c r="Q22" s="181">
        <v>2000.0</v>
      </c>
      <c r="R22" s="181">
        <v>2000.0</v>
      </c>
      <c r="S22" s="181">
        <v>2000.0</v>
      </c>
      <c r="T22" s="181">
        <v>2000.0</v>
      </c>
      <c r="U22" s="187">
        <f t="shared" si="5"/>
        <v>24000</v>
      </c>
      <c r="V22" s="166"/>
      <c r="W22" s="166"/>
      <c r="X22" s="166"/>
      <c r="Y22" s="166"/>
      <c r="Z22" s="166"/>
    </row>
    <row r="23" ht="14.25" customHeight="1">
      <c r="A23" s="182"/>
      <c r="B23" s="182"/>
      <c r="C23" s="182"/>
      <c r="D23" s="182"/>
      <c r="F23" s="166"/>
      <c r="G23" s="193" t="s">
        <v>343</v>
      </c>
      <c r="H23" s="166"/>
      <c r="I23" s="181"/>
      <c r="J23" s="181"/>
      <c r="K23" s="181">
        <v>10000.0</v>
      </c>
      <c r="L23" s="181">
        <v>10000.0</v>
      </c>
      <c r="M23" s="181">
        <v>10000.0</v>
      </c>
      <c r="N23" s="181">
        <v>10000.0</v>
      </c>
      <c r="O23" s="181">
        <v>10000.0</v>
      </c>
      <c r="P23" s="181">
        <v>10000.0</v>
      </c>
      <c r="Q23" s="181">
        <v>10000.0</v>
      </c>
      <c r="R23" s="181">
        <v>10000.0</v>
      </c>
      <c r="S23" s="181">
        <v>10000.0</v>
      </c>
      <c r="T23" s="181">
        <v>10000.0</v>
      </c>
      <c r="U23" s="187">
        <f t="shared" si="5"/>
        <v>100000</v>
      </c>
      <c r="V23" s="166"/>
      <c r="W23" s="166"/>
      <c r="X23" s="166"/>
      <c r="Y23" s="166"/>
      <c r="Z23" s="166"/>
    </row>
    <row r="24" ht="14.25" customHeight="1">
      <c r="A24" s="182"/>
      <c r="B24" s="182"/>
      <c r="C24" s="182"/>
      <c r="D24" s="182"/>
      <c r="F24" s="166"/>
      <c r="G24" s="193" t="s">
        <v>344</v>
      </c>
      <c r="H24" s="166"/>
      <c r="I24" s="181"/>
      <c r="J24" s="181"/>
      <c r="K24" s="181">
        <f t="shared" ref="K24:T24" si="7">(3*10000)*50%</f>
        <v>15000</v>
      </c>
      <c r="L24" s="181">
        <f t="shared" si="7"/>
        <v>15000</v>
      </c>
      <c r="M24" s="181">
        <f t="shared" si="7"/>
        <v>15000</v>
      </c>
      <c r="N24" s="181">
        <f t="shared" si="7"/>
        <v>15000</v>
      </c>
      <c r="O24" s="181">
        <f t="shared" si="7"/>
        <v>15000</v>
      </c>
      <c r="P24" s="181">
        <f t="shared" si="7"/>
        <v>15000</v>
      </c>
      <c r="Q24" s="181">
        <f t="shared" si="7"/>
        <v>15000</v>
      </c>
      <c r="R24" s="181">
        <f t="shared" si="7"/>
        <v>15000</v>
      </c>
      <c r="S24" s="181">
        <f t="shared" si="7"/>
        <v>15000</v>
      </c>
      <c r="T24" s="181">
        <f t="shared" si="7"/>
        <v>15000</v>
      </c>
      <c r="U24" s="187">
        <f t="shared" si="5"/>
        <v>150000</v>
      </c>
      <c r="V24" s="166"/>
      <c r="W24" s="166"/>
      <c r="X24" s="166"/>
      <c r="Y24" s="166"/>
      <c r="Z24" s="166"/>
    </row>
    <row r="25" ht="14.25" customHeight="1">
      <c r="A25" s="182">
        <v>4.0</v>
      </c>
      <c r="B25" s="183" t="s">
        <v>33</v>
      </c>
      <c r="C25" s="182" t="str">
        <f t="shared" ref="C25:C63" si="8">CONCATENATE(B25,A25)</f>
        <v>014</v>
      </c>
      <c r="D25" s="182" t="s">
        <v>34</v>
      </c>
      <c r="E25" s="182" t="s">
        <v>49</v>
      </c>
      <c r="F25" s="166"/>
      <c r="G25" s="193" t="s">
        <v>345</v>
      </c>
      <c r="H25" s="166"/>
      <c r="I25" s="181">
        <v>1500.0</v>
      </c>
      <c r="J25" s="181">
        <v>1500.0</v>
      </c>
      <c r="K25" s="181">
        <v>1500.0</v>
      </c>
      <c r="L25" s="181">
        <v>1500.0</v>
      </c>
      <c r="M25" s="181">
        <v>1500.0</v>
      </c>
      <c r="N25" s="181">
        <v>1500.0</v>
      </c>
      <c r="O25" s="181">
        <v>1500.0</v>
      </c>
      <c r="P25" s="181">
        <v>1500.0</v>
      </c>
      <c r="Q25" s="181">
        <v>1500.0</v>
      </c>
      <c r="R25" s="181">
        <v>1500.0</v>
      </c>
      <c r="S25" s="181">
        <v>1500.0</v>
      </c>
      <c r="T25" s="181">
        <v>1500.0</v>
      </c>
      <c r="U25" s="187">
        <f t="shared" si="5"/>
        <v>18000</v>
      </c>
      <c r="V25" s="166"/>
      <c r="W25" s="166"/>
      <c r="X25" s="166"/>
      <c r="Y25" s="166"/>
      <c r="Z25" s="166"/>
    </row>
    <row r="26" ht="14.25" customHeight="1">
      <c r="A26" s="182"/>
      <c r="B26" s="182"/>
      <c r="C26" s="182" t="str">
        <f t="shared" si="8"/>
        <v/>
      </c>
      <c r="D26" s="182"/>
      <c r="E26" s="182"/>
      <c r="F26" s="166"/>
      <c r="G26" s="194" t="s">
        <v>17</v>
      </c>
      <c r="H26" s="195"/>
      <c r="I26" s="196">
        <f t="shared" ref="I26:U26" si="9">SUM(I18:I25)</f>
        <v>34333.33333</v>
      </c>
      <c r="J26" s="196">
        <f t="shared" si="9"/>
        <v>34333.33333</v>
      </c>
      <c r="K26" s="196">
        <f t="shared" si="9"/>
        <v>59333.33333</v>
      </c>
      <c r="L26" s="196">
        <f t="shared" si="9"/>
        <v>59333.33333</v>
      </c>
      <c r="M26" s="196">
        <f t="shared" si="9"/>
        <v>59333.33333</v>
      </c>
      <c r="N26" s="196">
        <f t="shared" si="9"/>
        <v>59333.33333</v>
      </c>
      <c r="O26" s="196">
        <f t="shared" si="9"/>
        <v>59333.33333</v>
      </c>
      <c r="P26" s="196">
        <f t="shared" si="9"/>
        <v>59333.33333</v>
      </c>
      <c r="Q26" s="196">
        <f t="shared" si="9"/>
        <v>59333.33333</v>
      </c>
      <c r="R26" s="196">
        <f t="shared" si="9"/>
        <v>59333.33333</v>
      </c>
      <c r="S26" s="196">
        <f t="shared" si="9"/>
        <v>59333.33333</v>
      </c>
      <c r="T26" s="196">
        <f t="shared" si="9"/>
        <v>59333.33333</v>
      </c>
      <c r="U26" s="191">
        <f t="shared" si="9"/>
        <v>662000</v>
      </c>
      <c r="V26" s="166"/>
      <c r="W26" s="166"/>
      <c r="X26" s="166"/>
      <c r="Y26" s="166"/>
      <c r="Z26" s="166"/>
    </row>
    <row r="27" ht="14.25" customHeight="1">
      <c r="A27" s="182"/>
      <c r="B27" s="182"/>
      <c r="C27" s="182" t="str">
        <f t="shared" si="8"/>
        <v/>
      </c>
      <c r="D27" s="182"/>
      <c r="E27" s="182"/>
      <c r="F27" s="166"/>
      <c r="G27" s="180" t="s">
        <v>53</v>
      </c>
      <c r="H27" s="166"/>
      <c r="I27" s="166"/>
      <c r="J27" s="166"/>
      <c r="K27" s="166"/>
      <c r="L27" s="166"/>
      <c r="M27" s="166"/>
      <c r="N27" s="166"/>
      <c r="O27" s="166"/>
      <c r="P27" s="166"/>
      <c r="Q27" s="166"/>
      <c r="R27" s="166"/>
      <c r="S27" s="166"/>
      <c r="T27" s="166"/>
      <c r="U27" s="197"/>
      <c r="V27" s="166"/>
      <c r="W27" s="166"/>
      <c r="X27" s="166"/>
      <c r="Y27" s="166"/>
      <c r="Z27" s="166"/>
    </row>
    <row r="28" ht="14.25" customHeight="1">
      <c r="A28" s="182">
        <v>6.0</v>
      </c>
      <c r="B28" s="183" t="s">
        <v>40</v>
      </c>
      <c r="C28" s="182" t="str">
        <f t="shared" si="8"/>
        <v>076</v>
      </c>
      <c r="D28" s="182" t="s">
        <v>53</v>
      </c>
      <c r="E28" s="61" t="s">
        <v>54</v>
      </c>
      <c r="F28" s="166"/>
      <c r="G28" s="193" t="s">
        <v>346</v>
      </c>
      <c r="H28" s="166"/>
      <c r="I28" s="181"/>
      <c r="J28" s="181"/>
      <c r="K28" s="181"/>
      <c r="L28" s="181"/>
      <c r="M28" s="181"/>
      <c r="N28" s="181">
        <v>7500.0</v>
      </c>
      <c r="O28" s="181"/>
      <c r="P28" s="181"/>
      <c r="Q28" s="181"/>
      <c r="R28" s="181"/>
      <c r="S28" s="181">
        <v>7500.0</v>
      </c>
      <c r="T28" s="181"/>
      <c r="U28" s="187">
        <f t="shared" ref="U28:U31" si="10">SUM(I28:T28)</f>
        <v>15000</v>
      </c>
      <c r="V28" s="166"/>
      <c r="W28" s="166"/>
      <c r="X28" s="166"/>
      <c r="Y28" s="166"/>
      <c r="Z28" s="166"/>
    </row>
    <row r="29" ht="14.25" customHeight="1">
      <c r="A29" s="182">
        <v>6.0</v>
      </c>
      <c r="B29" s="183" t="s">
        <v>33</v>
      </c>
      <c r="C29" s="182" t="str">
        <f t="shared" si="8"/>
        <v>016</v>
      </c>
      <c r="D29" s="182" t="s">
        <v>53</v>
      </c>
      <c r="E29" s="61" t="s">
        <v>56</v>
      </c>
      <c r="F29" s="166"/>
      <c r="G29" s="193" t="s">
        <v>347</v>
      </c>
      <c r="H29" s="166"/>
      <c r="I29" s="181"/>
      <c r="J29" s="181"/>
      <c r="K29" s="181">
        <v>500.0</v>
      </c>
      <c r="L29" s="181"/>
      <c r="M29" s="181"/>
      <c r="N29" s="181">
        <v>500.0</v>
      </c>
      <c r="O29" s="181"/>
      <c r="P29" s="181"/>
      <c r="Q29" s="181"/>
      <c r="R29" s="181">
        <v>500.0</v>
      </c>
      <c r="S29" s="181"/>
      <c r="T29" s="181">
        <v>500.0</v>
      </c>
      <c r="U29" s="187">
        <f t="shared" si="10"/>
        <v>2000</v>
      </c>
      <c r="V29" s="166"/>
      <c r="W29" s="166"/>
      <c r="X29" s="166"/>
      <c r="Y29" s="166"/>
      <c r="Z29" s="166"/>
    </row>
    <row r="30" ht="14.25" customHeight="1">
      <c r="A30" s="182">
        <v>6.0</v>
      </c>
      <c r="B30" s="183" t="s">
        <v>33</v>
      </c>
      <c r="C30" s="182" t="str">
        <f t="shared" si="8"/>
        <v>016</v>
      </c>
      <c r="D30" s="182" t="s">
        <v>53</v>
      </c>
      <c r="E30" s="61" t="s">
        <v>56</v>
      </c>
      <c r="F30" s="166"/>
      <c r="G30" s="193" t="s">
        <v>348</v>
      </c>
      <c r="H30" s="166"/>
      <c r="I30" s="181"/>
      <c r="J30" s="181"/>
      <c r="K30" s="181"/>
      <c r="L30" s="181"/>
      <c r="M30" s="181"/>
      <c r="N30" s="181"/>
      <c r="O30" s="181"/>
      <c r="P30" s="181"/>
      <c r="Q30" s="181"/>
      <c r="R30" s="181"/>
      <c r="S30" s="181"/>
      <c r="T30" s="181"/>
      <c r="U30" s="187">
        <f t="shared" si="10"/>
        <v>0</v>
      </c>
      <c r="V30" s="166"/>
      <c r="W30" s="166"/>
      <c r="X30" s="166"/>
      <c r="Y30" s="166"/>
      <c r="Z30" s="166"/>
    </row>
    <row r="31" ht="14.25" customHeight="1">
      <c r="A31" s="182">
        <v>6.0</v>
      </c>
      <c r="B31" s="183" t="s">
        <v>33</v>
      </c>
      <c r="C31" s="182" t="str">
        <f t="shared" si="8"/>
        <v>016</v>
      </c>
      <c r="D31" s="182" t="s">
        <v>53</v>
      </c>
      <c r="E31" s="61" t="s">
        <v>56</v>
      </c>
      <c r="F31" s="198">
        <v>0.1</v>
      </c>
      <c r="G31" s="199" t="str">
        <f>"Contigency"&amp;" "&amp;"at"&amp;" "&amp;(F31*100)&amp;"%"</f>
        <v>Contigency at 10%</v>
      </c>
      <c r="H31" s="200"/>
      <c r="I31" s="201">
        <f t="shared" ref="I31:T31" si="11">SUM(I28:I30)*$F$31</f>
        <v>0</v>
      </c>
      <c r="J31" s="201">
        <f t="shared" si="11"/>
        <v>0</v>
      </c>
      <c r="K31" s="201">
        <f t="shared" si="11"/>
        <v>50</v>
      </c>
      <c r="L31" s="201">
        <f t="shared" si="11"/>
        <v>0</v>
      </c>
      <c r="M31" s="201">
        <f t="shared" si="11"/>
        <v>0</v>
      </c>
      <c r="N31" s="201">
        <f t="shared" si="11"/>
        <v>800</v>
      </c>
      <c r="O31" s="201">
        <f t="shared" si="11"/>
        <v>0</v>
      </c>
      <c r="P31" s="201">
        <f t="shared" si="11"/>
        <v>0</v>
      </c>
      <c r="Q31" s="201">
        <f t="shared" si="11"/>
        <v>0</v>
      </c>
      <c r="R31" s="201">
        <f t="shared" si="11"/>
        <v>50</v>
      </c>
      <c r="S31" s="201">
        <f t="shared" si="11"/>
        <v>750</v>
      </c>
      <c r="T31" s="201">
        <f t="shared" si="11"/>
        <v>50</v>
      </c>
      <c r="U31" s="202">
        <f t="shared" si="10"/>
        <v>1700</v>
      </c>
      <c r="V31" s="166"/>
      <c r="W31" s="166"/>
      <c r="X31" s="166"/>
      <c r="Y31" s="166"/>
      <c r="Z31" s="166"/>
    </row>
    <row r="32" ht="14.25" customHeight="1">
      <c r="A32" s="182"/>
      <c r="B32" s="182"/>
      <c r="C32" s="182" t="str">
        <f t="shared" si="8"/>
        <v/>
      </c>
      <c r="D32" s="182"/>
      <c r="E32" s="182"/>
      <c r="F32" s="166"/>
      <c r="G32" s="194" t="s">
        <v>17</v>
      </c>
      <c r="H32" s="195"/>
      <c r="I32" s="196">
        <f t="shared" ref="I32:U32" si="12">SUM(I28:I31)</f>
        <v>0</v>
      </c>
      <c r="J32" s="196">
        <f t="shared" si="12"/>
        <v>0</v>
      </c>
      <c r="K32" s="196">
        <f t="shared" si="12"/>
        <v>550</v>
      </c>
      <c r="L32" s="196">
        <f t="shared" si="12"/>
        <v>0</v>
      </c>
      <c r="M32" s="196">
        <f t="shared" si="12"/>
        <v>0</v>
      </c>
      <c r="N32" s="196">
        <f t="shared" si="12"/>
        <v>8800</v>
      </c>
      <c r="O32" s="196">
        <f t="shared" si="12"/>
        <v>0</v>
      </c>
      <c r="P32" s="196">
        <f t="shared" si="12"/>
        <v>0</v>
      </c>
      <c r="Q32" s="196">
        <f t="shared" si="12"/>
        <v>0</v>
      </c>
      <c r="R32" s="196">
        <f t="shared" si="12"/>
        <v>550</v>
      </c>
      <c r="S32" s="196">
        <f t="shared" si="12"/>
        <v>8250</v>
      </c>
      <c r="T32" s="196">
        <f t="shared" si="12"/>
        <v>550</v>
      </c>
      <c r="U32" s="191">
        <f t="shared" si="12"/>
        <v>18700</v>
      </c>
      <c r="V32" s="166"/>
      <c r="W32" s="166"/>
      <c r="X32" s="166"/>
      <c r="Y32" s="166"/>
      <c r="Z32" s="166"/>
    </row>
    <row r="33" ht="14.25" customHeight="1">
      <c r="A33" s="182"/>
      <c r="B33" s="182"/>
      <c r="C33" s="182" t="str">
        <f t="shared" si="8"/>
        <v/>
      </c>
      <c r="D33" s="182"/>
      <c r="E33" s="182"/>
      <c r="F33" s="166"/>
      <c r="G33" s="180" t="s">
        <v>349</v>
      </c>
      <c r="H33" s="166"/>
      <c r="I33" s="166"/>
      <c r="J33" s="166"/>
      <c r="K33" s="166"/>
      <c r="L33" s="166"/>
      <c r="M33" s="166"/>
      <c r="N33" s="166"/>
      <c r="O33" s="166"/>
      <c r="P33" s="166"/>
      <c r="Q33" s="166"/>
      <c r="R33" s="166"/>
      <c r="S33" s="166"/>
      <c r="T33" s="166"/>
      <c r="U33" s="197"/>
      <c r="V33" s="166"/>
      <c r="W33" s="166"/>
      <c r="X33" s="166"/>
      <c r="Y33" s="166"/>
      <c r="Z33" s="166"/>
    </row>
    <row r="34" ht="14.25" customHeight="1">
      <c r="A34" s="182">
        <v>4.0</v>
      </c>
      <c r="B34" s="183" t="s">
        <v>33</v>
      </c>
      <c r="C34" s="182" t="str">
        <f t="shared" si="8"/>
        <v>014</v>
      </c>
      <c r="D34" s="182" t="s">
        <v>61</v>
      </c>
      <c r="E34" s="61" t="s">
        <v>62</v>
      </c>
      <c r="F34" s="166"/>
      <c r="G34" s="193" t="s">
        <v>350</v>
      </c>
      <c r="H34" s="166"/>
      <c r="I34" s="181">
        <v>600.0</v>
      </c>
      <c r="J34" s="181">
        <v>600.0</v>
      </c>
      <c r="K34" s="181">
        <v>600.0</v>
      </c>
      <c r="L34" s="181">
        <v>600.0</v>
      </c>
      <c r="M34" s="181">
        <v>600.0</v>
      </c>
      <c r="N34" s="181">
        <v>600.0</v>
      </c>
      <c r="O34" s="181">
        <v>600.0</v>
      </c>
      <c r="P34" s="181">
        <v>600.0</v>
      </c>
      <c r="Q34" s="181">
        <v>600.0</v>
      </c>
      <c r="R34" s="181">
        <v>600.0</v>
      </c>
      <c r="S34" s="181">
        <v>600.0</v>
      </c>
      <c r="T34" s="181">
        <v>600.0</v>
      </c>
      <c r="U34" s="187">
        <f t="shared" ref="U34:U40" si="13">SUM(I34:T34)</f>
        <v>7200</v>
      </c>
      <c r="V34" s="166"/>
      <c r="W34" s="166"/>
      <c r="X34" s="166"/>
      <c r="Y34" s="166"/>
      <c r="Z34" s="166"/>
    </row>
    <row r="35" ht="14.25" customHeight="1">
      <c r="A35" s="182">
        <v>3.0</v>
      </c>
      <c r="B35" s="183" t="s">
        <v>33</v>
      </c>
      <c r="C35" s="182" t="str">
        <f t="shared" si="8"/>
        <v>013</v>
      </c>
      <c r="D35" s="182" t="s">
        <v>64</v>
      </c>
      <c r="E35" s="61" t="s">
        <v>65</v>
      </c>
      <c r="F35" s="166"/>
      <c r="G35" s="193" t="s">
        <v>351</v>
      </c>
      <c r="H35" s="166"/>
      <c r="I35" s="181"/>
      <c r="J35" s="181"/>
      <c r="K35" s="181"/>
      <c r="L35" s="181"/>
      <c r="M35" s="181"/>
      <c r="N35" s="181"/>
      <c r="O35" s="181"/>
      <c r="P35" s="181"/>
      <c r="Q35" s="181"/>
      <c r="R35" s="181"/>
      <c r="S35" s="181"/>
      <c r="T35" s="181"/>
      <c r="U35" s="187">
        <f t="shared" si="13"/>
        <v>0</v>
      </c>
      <c r="V35" s="166"/>
      <c r="W35" s="166"/>
      <c r="X35" s="166"/>
      <c r="Y35" s="166"/>
      <c r="Z35" s="166"/>
    </row>
    <row r="36" ht="14.25" customHeight="1">
      <c r="A36" s="182">
        <v>3.0</v>
      </c>
      <c r="B36" s="183" t="s">
        <v>40</v>
      </c>
      <c r="C36" s="182" t="str">
        <f t="shared" si="8"/>
        <v>073</v>
      </c>
      <c r="D36" s="182" t="s">
        <v>64</v>
      </c>
      <c r="E36" s="61" t="s">
        <v>68</v>
      </c>
      <c r="F36" s="166"/>
      <c r="G36" s="193" t="s">
        <v>352</v>
      </c>
      <c r="H36" s="166"/>
      <c r="I36" s="181">
        <v>125.0</v>
      </c>
      <c r="J36" s="181">
        <v>125.0</v>
      </c>
      <c r="K36" s="181">
        <v>125.0</v>
      </c>
      <c r="L36" s="181">
        <v>125.0</v>
      </c>
      <c r="M36" s="181">
        <v>125.0</v>
      </c>
      <c r="N36" s="181">
        <v>125.0</v>
      </c>
      <c r="O36" s="181">
        <v>125.0</v>
      </c>
      <c r="P36" s="181">
        <v>125.0</v>
      </c>
      <c r="Q36" s="181">
        <v>125.0</v>
      </c>
      <c r="R36" s="181">
        <v>125.0</v>
      </c>
      <c r="S36" s="181">
        <v>125.0</v>
      </c>
      <c r="T36" s="181">
        <v>125.0</v>
      </c>
      <c r="U36" s="187">
        <f t="shared" si="13"/>
        <v>1500</v>
      </c>
      <c r="V36" s="166"/>
      <c r="W36" s="166"/>
      <c r="X36" s="166"/>
      <c r="Y36" s="166"/>
      <c r="Z36" s="166"/>
    </row>
    <row r="37" ht="14.25" customHeight="1">
      <c r="A37" s="182">
        <v>3.0</v>
      </c>
      <c r="B37" s="183" t="s">
        <v>33</v>
      </c>
      <c r="C37" s="182" t="str">
        <f t="shared" si="8"/>
        <v>013</v>
      </c>
      <c r="D37" s="182" t="s">
        <v>64</v>
      </c>
      <c r="E37" s="61" t="s">
        <v>70</v>
      </c>
      <c r="F37" s="166"/>
      <c r="G37" s="193" t="s">
        <v>353</v>
      </c>
      <c r="H37" s="166"/>
      <c r="I37" s="181">
        <v>400.0</v>
      </c>
      <c r="J37" s="181">
        <v>400.0</v>
      </c>
      <c r="K37" s="181">
        <v>400.0</v>
      </c>
      <c r="L37" s="181">
        <v>400.0</v>
      </c>
      <c r="M37" s="181">
        <v>400.0</v>
      </c>
      <c r="N37" s="181">
        <v>400.0</v>
      </c>
      <c r="O37" s="181">
        <v>400.0</v>
      </c>
      <c r="P37" s="181">
        <v>400.0</v>
      </c>
      <c r="Q37" s="181">
        <v>400.0</v>
      </c>
      <c r="R37" s="181">
        <v>400.0</v>
      </c>
      <c r="S37" s="181">
        <v>400.0</v>
      </c>
      <c r="T37" s="181">
        <v>400.0</v>
      </c>
      <c r="U37" s="187">
        <f t="shared" si="13"/>
        <v>4800</v>
      </c>
      <c r="V37" s="166"/>
      <c r="W37" s="166"/>
      <c r="X37" s="166"/>
      <c r="Y37" s="166"/>
      <c r="Z37" s="166"/>
    </row>
    <row r="38" ht="14.25" customHeight="1">
      <c r="A38" s="182">
        <v>4.0</v>
      </c>
      <c r="B38" s="183" t="s">
        <v>33</v>
      </c>
      <c r="C38" s="182" t="str">
        <f t="shared" si="8"/>
        <v>014</v>
      </c>
      <c r="D38" s="182" t="s">
        <v>61</v>
      </c>
      <c r="E38" s="61" t="s">
        <v>73</v>
      </c>
      <c r="F38" s="166"/>
      <c r="G38" s="193" t="s">
        <v>354</v>
      </c>
      <c r="H38" s="166"/>
      <c r="I38" s="181">
        <v>250.0</v>
      </c>
      <c r="J38" s="181">
        <v>250.0</v>
      </c>
      <c r="K38" s="181">
        <v>250.0</v>
      </c>
      <c r="L38" s="181">
        <v>250.0</v>
      </c>
      <c r="M38" s="181">
        <v>250.0</v>
      </c>
      <c r="N38" s="181">
        <v>250.0</v>
      </c>
      <c r="O38" s="181">
        <v>250.0</v>
      </c>
      <c r="P38" s="181">
        <v>250.0</v>
      </c>
      <c r="Q38" s="181">
        <v>250.0</v>
      </c>
      <c r="R38" s="181">
        <v>250.0</v>
      </c>
      <c r="S38" s="181">
        <v>250.0</v>
      </c>
      <c r="T38" s="181">
        <v>250.0</v>
      </c>
      <c r="U38" s="187">
        <f t="shared" si="13"/>
        <v>3000</v>
      </c>
      <c r="V38" s="166"/>
      <c r="W38" s="166"/>
      <c r="X38" s="166"/>
      <c r="Y38" s="166"/>
      <c r="Z38" s="166"/>
    </row>
    <row r="39" ht="14.25" customHeight="1">
      <c r="A39" s="182">
        <v>4.0</v>
      </c>
      <c r="B39" s="183" t="s">
        <v>33</v>
      </c>
      <c r="C39" s="182" t="str">
        <f t="shared" si="8"/>
        <v>014</v>
      </c>
      <c r="D39" s="182" t="s">
        <v>61</v>
      </c>
      <c r="E39" s="61" t="s">
        <v>75</v>
      </c>
      <c r="F39" s="166"/>
      <c r="G39" s="193" t="s">
        <v>205</v>
      </c>
      <c r="H39" s="166"/>
      <c r="I39" s="181">
        <v>250.0</v>
      </c>
      <c r="J39" s="181">
        <v>250.0</v>
      </c>
      <c r="K39" s="181">
        <v>250.0</v>
      </c>
      <c r="L39" s="181">
        <v>250.0</v>
      </c>
      <c r="M39" s="181">
        <v>250.0</v>
      </c>
      <c r="N39" s="181">
        <v>250.0</v>
      </c>
      <c r="O39" s="181">
        <v>250.0</v>
      </c>
      <c r="P39" s="181">
        <v>250.0</v>
      </c>
      <c r="Q39" s="181">
        <v>250.0</v>
      </c>
      <c r="R39" s="181">
        <v>250.0</v>
      </c>
      <c r="S39" s="181">
        <v>250.0</v>
      </c>
      <c r="T39" s="181">
        <v>250.0</v>
      </c>
      <c r="U39" s="187">
        <f t="shared" si="13"/>
        <v>3000</v>
      </c>
      <c r="V39" s="166"/>
      <c r="W39" s="166"/>
      <c r="X39" s="166"/>
      <c r="Y39" s="166"/>
      <c r="Z39" s="166"/>
    </row>
    <row r="40" ht="14.25" customHeight="1">
      <c r="A40" s="182">
        <v>4.0</v>
      </c>
      <c r="B40" s="183" t="s">
        <v>33</v>
      </c>
      <c r="C40" s="182" t="str">
        <f t="shared" si="8"/>
        <v>014</v>
      </c>
      <c r="D40" s="182" t="s">
        <v>61</v>
      </c>
      <c r="E40" s="61" t="s">
        <v>75</v>
      </c>
      <c r="F40" s="198">
        <v>0.25</v>
      </c>
      <c r="G40" s="199" t="str">
        <f>"Contigency"&amp;" "&amp;"at"&amp;" "&amp;(F40*100)&amp;"%"</f>
        <v>Contigency at 25%</v>
      </c>
      <c r="H40" s="200"/>
      <c r="I40" s="201">
        <f t="shared" ref="I40:T40" si="14">SUM(I34:I39)*$F$40</f>
        <v>406.25</v>
      </c>
      <c r="J40" s="201">
        <f t="shared" si="14"/>
        <v>406.25</v>
      </c>
      <c r="K40" s="201">
        <f t="shared" si="14"/>
        <v>406.25</v>
      </c>
      <c r="L40" s="201">
        <f t="shared" si="14"/>
        <v>406.25</v>
      </c>
      <c r="M40" s="201">
        <f t="shared" si="14"/>
        <v>406.25</v>
      </c>
      <c r="N40" s="201">
        <f t="shared" si="14"/>
        <v>406.25</v>
      </c>
      <c r="O40" s="201">
        <f t="shared" si="14"/>
        <v>406.25</v>
      </c>
      <c r="P40" s="201">
        <f t="shared" si="14"/>
        <v>406.25</v>
      </c>
      <c r="Q40" s="201">
        <f t="shared" si="14"/>
        <v>406.25</v>
      </c>
      <c r="R40" s="201">
        <f t="shared" si="14"/>
        <v>406.25</v>
      </c>
      <c r="S40" s="201">
        <f t="shared" si="14"/>
        <v>406.25</v>
      </c>
      <c r="T40" s="201">
        <f t="shared" si="14"/>
        <v>406.25</v>
      </c>
      <c r="U40" s="202">
        <f t="shared" si="13"/>
        <v>4875</v>
      </c>
      <c r="V40" s="166"/>
      <c r="W40" s="166"/>
      <c r="X40" s="166"/>
      <c r="Y40" s="166"/>
      <c r="Z40" s="166"/>
    </row>
    <row r="41" ht="14.25" customHeight="1">
      <c r="A41" s="182"/>
      <c r="B41" s="182"/>
      <c r="C41" s="182" t="str">
        <f t="shared" si="8"/>
        <v/>
      </c>
      <c r="D41" s="182"/>
      <c r="E41" s="182"/>
      <c r="F41" s="166"/>
      <c r="G41" s="194" t="s">
        <v>17</v>
      </c>
      <c r="H41" s="195"/>
      <c r="I41" s="196">
        <f t="shared" ref="I41:U41" si="15">SUM(I34:I40)</f>
        <v>2031.25</v>
      </c>
      <c r="J41" s="196">
        <f t="shared" si="15"/>
        <v>2031.25</v>
      </c>
      <c r="K41" s="196">
        <f t="shared" si="15"/>
        <v>2031.25</v>
      </c>
      <c r="L41" s="196">
        <f t="shared" si="15"/>
        <v>2031.25</v>
      </c>
      <c r="M41" s="196">
        <f t="shared" si="15"/>
        <v>2031.25</v>
      </c>
      <c r="N41" s="196">
        <f t="shared" si="15"/>
        <v>2031.25</v>
      </c>
      <c r="O41" s="196">
        <f t="shared" si="15"/>
        <v>2031.25</v>
      </c>
      <c r="P41" s="196">
        <f t="shared" si="15"/>
        <v>2031.25</v>
      </c>
      <c r="Q41" s="196">
        <f t="shared" si="15"/>
        <v>2031.25</v>
      </c>
      <c r="R41" s="196">
        <f t="shared" si="15"/>
        <v>2031.25</v>
      </c>
      <c r="S41" s="196">
        <f t="shared" si="15"/>
        <v>2031.25</v>
      </c>
      <c r="T41" s="196">
        <f t="shared" si="15"/>
        <v>2031.25</v>
      </c>
      <c r="U41" s="191">
        <f t="shared" si="15"/>
        <v>24375</v>
      </c>
      <c r="V41" s="166"/>
      <c r="W41" s="166"/>
      <c r="X41" s="166"/>
      <c r="Y41" s="166"/>
      <c r="Z41" s="166"/>
    </row>
    <row r="42" ht="14.25" customHeight="1">
      <c r="A42" s="182"/>
      <c r="B42" s="182"/>
      <c r="C42" s="182" t="str">
        <f t="shared" si="8"/>
        <v/>
      </c>
      <c r="D42" s="182"/>
      <c r="E42" s="182"/>
      <c r="F42" s="166"/>
      <c r="G42" s="180" t="s">
        <v>355</v>
      </c>
      <c r="H42" s="166"/>
      <c r="I42" s="181"/>
      <c r="J42" s="181"/>
      <c r="K42" s="181"/>
      <c r="L42" s="181"/>
      <c r="M42" s="181"/>
      <c r="N42" s="181"/>
      <c r="O42" s="181"/>
      <c r="P42" s="181"/>
      <c r="Q42" s="181"/>
      <c r="R42" s="181"/>
      <c r="S42" s="181"/>
      <c r="T42" s="181"/>
      <c r="U42" s="197"/>
      <c r="V42" s="166"/>
      <c r="W42" s="166"/>
      <c r="X42" s="166"/>
      <c r="Y42" s="166"/>
      <c r="Z42" s="166"/>
    </row>
    <row r="43" ht="14.25" customHeight="1">
      <c r="A43" s="182">
        <v>3.0</v>
      </c>
      <c r="B43" s="183" t="s">
        <v>78</v>
      </c>
      <c r="C43" s="182" t="str">
        <f t="shared" si="8"/>
        <v>043</v>
      </c>
      <c r="D43" s="182" t="s">
        <v>64</v>
      </c>
      <c r="E43" s="61" t="s">
        <v>79</v>
      </c>
      <c r="F43" s="166"/>
      <c r="G43" s="192" t="s">
        <v>356</v>
      </c>
      <c r="H43" s="166"/>
      <c r="I43" s="181">
        <v>5000.0</v>
      </c>
      <c r="J43" s="181">
        <v>1000.0</v>
      </c>
      <c r="K43" s="181">
        <v>1000.0</v>
      </c>
      <c r="L43" s="181">
        <v>5000.0</v>
      </c>
      <c r="M43" s="181">
        <v>1000.0</v>
      </c>
      <c r="N43" s="181">
        <v>1000.0</v>
      </c>
      <c r="O43" s="181">
        <v>5000.0</v>
      </c>
      <c r="P43" s="181">
        <v>1000.0</v>
      </c>
      <c r="Q43" s="181">
        <v>1000.0</v>
      </c>
      <c r="R43" s="181">
        <v>5000.0</v>
      </c>
      <c r="S43" s="181">
        <v>1000.0</v>
      </c>
      <c r="T43" s="181">
        <v>1000.0</v>
      </c>
      <c r="U43" s="187">
        <f t="shared" ref="U43:U50" si="16">SUM(I43:T43)</f>
        <v>28000</v>
      </c>
      <c r="V43" s="166"/>
      <c r="W43" s="166"/>
      <c r="X43" s="166"/>
      <c r="Y43" s="166"/>
      <c r="Z43" s="166"/>
    </row>
    <row r="44" ht="14.25" customHeight="1">
      <c r="A44" s="182">
        <v>3.0</v>
      </c>
      <c r="B44" s="183" t="s">
        <v>78</v>
      </c>
      <c r="C44" s="182" t="str">
        <f t="shared" si="8"/>
        <v>043</v>
      </c>
      <c r="D44" s="182" t="s">
        <v>64</v>
      </c>
      <c r="E44" s="61" t="s">
        <v>80</v>
      </c>
      <c r="F44" s="166"/>
      <c r="G44" s="192" t="s">
        <v>357</v>
      </c>
      <c r="H44" s="166"/>
      <c r="I44" s="181">
        <v>5000.0</v>
      </c>
      <c r="J44" s="181">
        <v>5000.0</v>
      </c>
      <c r="K44" s="181">
        <v>5000.0</v>
      </c>
      <c r="L44" s="181">
        <v>5000.0</v>
      </c>
      <c r="M44" s="181">
        <v>5000.0</v>
      </c>
      <c r="N44" s="181">
        <v>5000.0</v>
      </c>
      <c r="O44" s="181">
        <v>5000.0</v>
      </c>
      <c r="P44" s="181">
        <v>5000.0</v>
      </c>
      <c r="Q44" s="181">
        <v>5000.0</v>
      </c>
      <c r="R44" s="181">
        <v>5000.0</v>
      </c>
      <c r="S44" s="181">
        <v>5000.0</v>
      </c>
      <c r="T44" s="181">
        <v>5000.0</v>
      </c>
      <c r="U44" s="187">
        <f t="shared" si="16"/>
        <v>60000</v>
      </c>
      <c r="V44" s="166"/>
      <c r="W44" s="166"/>
      <c r="X44" s="166"/>
      <c r="Y44" s="166"/>
      <c r="Z44" s="166"/>
    </row>
    <row r="45" ht="14.25" customHeight="1">
      <c r="A45" s="182">
        <v>3.0</v>
      </c>
      <c r="B45" s="183" t="s">
        <v>82</v>
      </c>
      <c r="C45" s="182" t="str">
        <f t="shared" si="8"/>
        <v>053</v>
      </c>
      <c r="D45" s="182" t="s">
        <v>64</v>
      </c>
      <c r="E45" s="61" t="s">
        <v>83</v>
      </c>
      <c r="F45" s="166"/>
      <c r="G45" s="192" t="s">
        <v>358</v>
      </c>
      <c r="H45" s="166"/>
      <c r="I45" s="181"/>
      <c r="J45" s="181"/>
      <c r="K45" s="181"/>
      <c r="L45" s="181"/>
      <c r="M45" s="181"/>
      <c r="N45" s="181"/>
      <c r="O45" s="181"/>
      <c r="P45" s="181"/>
      <c r="Q45" s="181"/>
      <c r="R45" s="181"/>
      <c r="S45" s="181"/>
      <c r="T45" s="181"/>
      <c r="U45" s="187">
        <f t="shared" si="16"/>
        <v>0</v>
      </c>
      <c r="V45" s="166"/>
      <c r="W45" s="166"/>
      <c r="X45" s="166"/>
      <c r="Y45" s="166"/>
      <c r="Z45" s="166"/>
    </row>
    <row r="46" ht="14.25" customHeight="1">
      <c r="A46" s="182">
        <v>7.0</v>
      </c>
      <c r="B46" s="183" t="s">
        <v>78</v>
      </c>
      <c r="C46" s="182" t="str">
        <f t="shared" si="8"/>
        <v>047</v>
      </c>
      <c r="D46" s="182" t="s">
        <v>84</v>
      </c>
      <c r="E46" s="61" t="s">
        <v>85</v>
      </c>
      <c r="F46" s="166"/>
      <c r="G46" s="192" t="s">
        <v>359</v>
      </c>
      <c r="H46" s="166"/>
      <c r="I46" s="181"/>
      <c r="J46" s="181"/>
      <c r="K46" s="181"/>
      <c r="L46" s="181"/>
      <c r="M46" s="181"/>
      <c r="N46" s="181"/>
      <c r="O46" s="181"/>
      <c r="P46" s="181"/>
      <c r="Q46" s="181"/>
      <c r="R46" s="181"/>
      <c r="S46" s="181"/>
      <c r="T46" s="181"/>
      <c r="U46" s="187">
        <f t="shared" si="16"/>
        <v>0</v>
      </c>
      <c r="V46" s="166"/>
      <c r="W46" s="166"/>
      <c r="X46" s="166"/>
      <c r="Y46" s="166"/>
      <c r="Z46" s="166"/>
    </row>
    <row r="47" ht="14.25" customHeight="1">
      <c r="A47" s="182">
        <v>7.0</v>
      </c>
      <c r="B47" s="183" t="s">
        <v>82</v>
      </c>
      <c r="C47" s="182" t="str">
        <f t="shared" si="8"/>
        <v>057</v>
      </c>
      <c r="D47" s="182" t="s">
        <v>84</v>
      </c>
      <c r="E47" s="61" t="s">
        <v>86</v>
      </c>
      <c r="F47" s="166"/>
      <c r="G47" s="192" t="s">
        <v>360</v>
      </c>
      <c r="H47" s="166"/>
      <c r="I47" s="181"/>
      <c r="J47" s="181">
        <v>10000.0</v>
      </c>
      <c r="K47" s="181">
        <v>20000.0</v>
      </c>
      <c r="L47" s="181">
        <v>17000.0</v>
      </c>
      <c r="M47" s="181">
        <v>17000.0</v>
      </c>
      <c r="N47" s="181">
        <v>17000.0</v>
      </c>
      <c r="O47" s="181"/>
      <c r="P47" s="181"/>
      <c r="Q47" s="181">
        <v>10000.0</v>
      </c>
      <c r="R47" s="181"/>
      <c r="S47" s="181"/>
      <c r="T47" s="181">
        <v>10000.0</v>
      </c>
      <c r="U47" s="187">
        <f t="shared" si="16"/>
        <v>101000</v>
      </c>
      <c r="V47" s="166"/>
      <c r="W47" s="166"/>
      <c r="X47" s="166"/>
      <c r="Y47" s="166"/>
      <c r="Z47" s="166"/>
    </row>
    <row r="48" ht="14.25" customHeight="1">
      <c r="A48" s="182"/>
      <c r="B48" s="182"/>
      <c r="C48" s="182" t="str">
        <f t="shared" si="8"/>
        <v/>
      </c>
      <c r="D48" s="182"/>
      <c r="F48" s="166"/>
      <c r="G48" s="192" t="s">
        <v>213</v>
      </c>
      <c r="H48" s="166"/>
      <c r="I48" s="181"/>
      <c r="J48" s="181"/>
      <c r="K48" s="181"/>
      <c r="L48" s="181"/>
      <c r="M48" s="181"/>
      <c r="N48" s="181"/>
      <c r="O48" s="181"/>
      <c r="P48" s="181"/>
      <c r="Q48" s="181"/>
      <c r="R48" s="181"/>
      <c r="S48" s="181"/>
      <c r="T48" s="181"/>
      <c r="U48" s="187">
        <f t="shared" si="16"/>
        <v>0</v>
      </c>
      <c r="V48" s="166"/>
      <c r="W48" s="166"/>
      <c r="X48" s="166"/>
      <c r="Y48" s="166"/>
      <c r="Z48" s="166"/>
    </row>
    <row r="49" ht="14.25" customHeight="1">
      <c r="A49" s="182"/>
      <c r="B49" s="182"/>
      <c r="C49" s="182" t="str">
        <f t="shared" si="8"/>
        <v/>
      </c>
      <c r="D49" s="182"/>
      <c r="E49" s="182"/>
      <c r="F49" s="166"/>
      <c r="G49" s="192" t="s">
        <v>205</v>
      </c>
      <c r="H49" s="166"/>
      <c r="I49" s="181"/>
      <c r="J49" s="181"/>
      <c r="K49" s="181"/>
      <c r="L49" s="181"/>
      <c r="M49" s="181"/>
      <c r="N49" s="181"/>
      <c r="O49" s="181"/>
      <c r="P49" s="181"/>
      <c r="Q49" s="181"/>
      <c r="R49" s="181"/>
      <c r="S49" s="181"/>
      <c r="T49" s="181"/>
      <c r="U49" s="187">
        <f t="shared" si="16"/>
        <v>0</v>
      </c>
      <c r="V49" s="166"/>
      <c r="W49" s="166"/>
      <c r="X49" s="166"/>
      <c r="Y49" s="166"/>
      <c r="Z49" s="166"/>
    </row>
    <row r="50" ht="14.25" customHeight="1">
      <c r="A50" s="182">
        <v>3.0</v>
      </c>
      <c r="B50" s="183" t="s">
        <v>78</v>
      </c>
      <c r="C50" s="182" t="str">
        <f t="shared" si="8"/>
        <v>043</v>
      </c>
      <c r="D50" s="182" t="s">
        <v>64</v>
      </c>
      <c r="E50" s="61" t="s">
        <v>79</v>
      </c>
      <c r="F50" s="198">
        <v>0.1</v>
      </c>
      <c r="G50" s="199" t="str">
        <f>"Contigency"&amp;" "&amp;"at"&amp;" "&amp;(F50*100)&amp;"%"</f>
        <v>Contigency at 10%</v>
      </c>
      <c r="H50" s="166"/>
      <c r="I50" s="181">
        <f t="shared" ref="I50:T50" si="17">SUM(I43:I49)*$F$50</f>
        <v>1000</v>
      </c>
      <c r="J50" s="181">
        <f t="shared" si="17"/>
        <v>1600</v>
      </c>
      <c r="K50" s="181">
        <f t="shared" si="17"/>
        <v>2600</v>
      </c>
      <c r="L50" s="181">
        <f t="shared" si="17"/>
        <v>2700</v>
      </c>
      <c r="M50" s="181">
        <f t="shared" si="17"/>
        <v>2300</v>
      </c>
      <c r="N50" s="181">
        <f t="shared" si="17"/>
        <v>2300</v>
      </c>
      <c r="O50" s="181">
        <f t="shared" si="17"/>
        <v>1000</v>
      </c>
      <c r="P50" s="181">
        <f t="shared" si="17"/>
        <v>600</v>
      </c>
      <c r="Q50" s="181">
        <f t="shared" si="17"/>
        <v>1600</v>
      </c>
      <c r="R50" s="181">
        <f t="shared" si="17"/>
        <v>1000</v>
      </c>
      <c r="S50" s="181">
        <f t="shared" si="17"/>
        <v>600</v>
      </c>
      <c r="T50" s="181">
        <f t="shared" si="17"/>
        <v>1600</v>
      </c>
      <c r="U50" s="187">
        <f t="shared" si="16"/>
        <v>18900</v>
      </c>
      <c r="V50" s="166"/>
      <c r="W50" s="166"/>
      <c r="X50" s="166"/>
      <c r="Y50" s="166"/>
      <c r="Z50" s="166"/>
    </row>
    <row r="51" ht="14.25" customHeight="1">
      <c r="A51" s="182"/>
      <c r="B51" s="182"/>
      <c r="C51" s="182" t="str">
        <f t="shared" si="8"/>
        <v/>
      </c>
      <c r="D51" s="182"/>
      <c r="E51" s="182"/>
      <c r="F51" s="166"/>
      <c r="G51" s="194" t="s">
        <v>17</v>
      </c>
      <c r="H51" s="195"/>
      <c r="I51" s="196">
        <f t="shared" ref="I51:U51" si="18">SUM(I43:I50)</f>
        <v>11000</v>
      </c>
      <c r="J51" s="196">
        <f t="shared" si="18"/>
        <v>17600</v>
      </c>
      <c r="K51" s="196">
        <f t="shared" si="18"/>
        <v>28600</v>
      </c>
      <c r="L51" s="196">
        <f t="shared" si="18"/>
        <v>29700</v>
      </c>
      <c r="M51" s="196">
        <f t="shared" si="18"/>
        <v>25300</v>
      </c>
      <c r="N51" s="196">
        <f t="shared" si="18"/>
        <v>25300</v>
      </c>
      <c r="O51" s="196">
        <f t="shared" si="18"/>
        <v>11000</v>
      </c>
      <c r="P51" s="196">
        <f t="shared" si="18"/>
        <v>6600</v>
      </c>
      <c r="Q51" s="196">
        <f t="shared" si="18"/>
        <v>17600</v>
      </c>
      <c r="R51" s="196">
        <f t="shared" si="18"/>
        <v>11000</v>
      </c>
      <c r="S51" s="196">
        <f t="shared" si="18"/>
        <v>6600</v>
      </c>
      <c r="T51" s="196">
        <f t="shared" si="18"/>
        <v>17600</v>
      </c>
      <c r="U51" s="191">
        <f t="shared" si="18"/>
        <v>207900</v>
      </c>
      <c r="V51" s="166"/>
      <c r="W51" s="166"/>
      <c r="X51" s="166"/>
      <c r="Y51" s="166"/>
      <c r="Z51" s="166"/>
    </row>
    <row r="52" ht="14.25" customHeight="1">
      <c r="A52" s="182"/>
      <c r="B52" s="182"/>
      <c r="C52" s="182" t="str">
        <f t="shared" si="8"/>
        <v/>
      </c>
      <c r="D52" s="182"/>
      <c r="E52" s="182"/>
      <c r="F52" s="166"/>
      <c r="G52" s="180" t="s">
        <v>167</v>
      </c>
      <c r="H52" s="166"/>
      <c r="I52" s="166"/>
      <c r="J52" s="166"/>
      <c r="K52" s="166"/>
      <c r="L52" s="166"/>
      <c r="M52" s="166"/>
      <c r="N52" s="166"/>
      <c r="O52" s="166"/>
      <c r="P52" s="166"/>
      <c r="Q52" s="166"/>
      <c r="R52" s="166"/>
      <c r="S52" s="166"/>
      <c r="T52" s="166"/>
      <c r="U52" s="197"/>
      <c r="V52" s="166"/>
      <c r="W52" s="166"/>
      <c r="X52" s="166"/>
      <c r="Y52" s="166"/>
      <c r="Z52" s="166"/>
    </row>
    <row r="53" ht="14.25" customHeight="1">
      <c r="A53" s="182">
        <v>1.0</v>
      </c>
      <c r="B53" s="183" t="s">
        <v>43</v>
      </c>
      <c r="C53" s="182" t="str">
        <f t="shared" si="8"/>
        <v>021</v>
      </c>
      <c r="D53" s="182" t="s">
        <v>88</v>
      </c>
      <c r="E53" s="61" t="s">
        <v>89</v>
      </c>
      <c r="F53" s="166"/>
      <c r="G53" s="193" t="s">
        <v>361</v>
      </c>
      <c r="H53" s="166"/>
      <c r="I53" s="181"/>
      <c r="J53" s="181"/>
      <c r="K53" s="181"/>
      <c r="L53" s="181"/>
      <c r="M53" s="181"/>
      <c r="N53" s="181"/>
      <c r="O53" s="181"/>
      <c r="P53" s="181"/>
      <c r="Q53" s="181"/>
      <c r="R53" s="181"/>
      <c r="S53" s="181"/>
      <c r="T53" s="181">
        <v>5000.0</v>
      </c>
      <c r="U53" s="187">
        <f t="shared" ref="U53:U63" si="19">SUM(I53:T53)</f>
        <v>5000</v>
      </c>
      <c r="V53" s="166"/>
      <c r="W53" s="166"/>
      <c r="X53" s="166"/>
      <c r="Y53" s="166"/>
      <c r="Z53" s="166"/>
    </row>
    <row r="54" ht="14.25" customHeight="1">
      <c r="A54" s="182">
        <v>1.0</v>
      </c>
      <c r="B54" s="183" t="s">
        <v>43</v>
      </c>
      <c r="C54" s="182" t="str">
        <f t="shared" si="8"/>
        <v>021</v>
      </c>
      <c r="D54" s="182" t="s">
        <v>88</v>
      </c>
      <c r="E54" s="61" t="s">
        <v>91</v>
      </c>
      <c r="F54" s="166"/>
      <c r="G54" s="193" t="s">
        <v>362</v>
      </c>
      <c r="H54" s="166"/>
      <c r="I54" s="181"/>
      <c r="J54" s="181"/>
      <c r="K54" s="181"/>
      <c r="L54" s="181"/>
      <c r="M54" s="181"/>
      <c r="N54" s="181"/>
      <c r="O54" s="181"/>
      <c r="P54" s="181"/>
      <c r="Q54" s="181"/>
      <c r="R54" s="181"/>
      <c r="S54" s="181"/>
      <c r="T54" s="181">
        <f t="shared" ref="T54:T55" si="20">4*2000</f>
        <v>8000</v>
      </c>
      <c r="U54" s="187">
        <f t="shared" si="19"/>
        <v>8000</v>
      </c>
      <c r="V54" s="166"/>
      <c r="W54" s="166"/>
      <c r="X54" s="166"/>
      <c r="Y54" s="166"/>
      <c r="Z54" s="166"/>
    </row>
    <row r="55" ht="14.25" customHeight="1">
      <c r="A55" s="182">
        <v>1.0</v>
      </c>
      <c r="B55" s="183" t="s">
        <v>43</v>
      </c>
      <c r="C55" s="182" t="str">
        <f t="shared" si="8"/>
        <v>021</v>
      </c>
      <c r="D55" s="182" t="s">
        <v>88</v>
      </c>
      <c r="E55" s="61" t="s">
        <v>93</v>
      </c>
      <c r="F55" s="166"/>
      <c r="G55" s="193" t="s">
        <v>94</v>
      </c>
      <c r="H55" s="166"/>
      <c r="I55" s="181"/>
      <c r="J55" s="181"/>
      <c r="K55" s="181"/>
      <c r="L55" s="181"/>
      <c r="M55" s="181"/>
      <c r="N55" s="181"/>
      <c r="O55" s="181"/>
      <c r="P55" s="181"/>
      <c r="Q55" s="181"/>
      <c r="R55" s="181"/>
      <c r="S55" s="181"/>
      <c r="T55" s="181">
        <f t="shared" si="20"/>
        <v>8000</v>
      </c>
      <c r="U55" s="187">
        <f t="shared" si="19"/>
        <v>8000</v>
      </c>
      <c r="V55" s="166"/>
      <c r="W55" s="166"/>
      <c r="X55" s="166"/>
      <c r="Y55" s="166"/>
      <c r="Z55" s="166"/>
    </row>
    <row r="56" ht="14.25" customHeight="1">
      <c r="A56" s="182">
        <v>1.0</v>
      </c>
      <c r="B56" s="183" t="s">
        <v>43</v>
      </c>
      <c r="C56" s="182" t="str">
        <f t="shared" si="8"/>
        <v>021</v>
      </c>
      <c r="D56" s="182" t="s">
        <v>88</v>
      </c>
      <c r="E56" s="61" t="s">
        <v>95</v>
      </c>
      <c r="F56" s="166"/>
      <c r="G56" s="193" t="s">
        <v>96</v>
      </c>
      <c r="H56" s="166"/>
      <c r="I56" s="181"/>
      <c r="J56" s="181"/>
      <c r="K56" s="181"/>
      <c r="L56" s="181"/>
      <c r="M56" s="181"/>
      <c r="N56" s="181"/>
      <c r="O56" s="181"/>
      <c r="P56" s="181"/>
      <c r="Q56" s="181"/>
      <c r="R56" s="181"/>
      <c r="S56" s="181"/>
      <c r="T56" s="181">
        <f>1000</f>
        <v>1000</v>
      </c>
      <c r="U56" s="187">
        <f t="shared" si="19"/>
        <v>1000</v>
      </c>
      <c r="V56" s="166"/>
      <c r="W56" s="166"/>
      <c r="X56" s="166"/>
      <c r="Y56" s="166"/>
      <c r="Z56" s="166"/>
    </row>
    <row r="57" ht="14.25" customHeight="1">
      <c r="A57" s="182">
        <v>1.0</v>
      </c>
      <c r="B57" s="183" t="s">
        <v>43</v>
      </c>
      <c r="C57" s="182" t="str">
        <f t="shared" si="8"/>
        <v>021</v>
      </c>
      <c r="D57" s="182" t="s">
        <v>88</v>
      </c>
      <c r="E57" s="61" t="s">
        <v>97</v>
      </c>
      <c r="F57" s="166"/>
      <c r="G57" s="193" t="s">
        <v>98</v>
      </c>
      <c r="H57" s="166"/>
      <c r="I57" s="181"/>
      <c r="J57" s="181"/>
      <c r="K57" s="181"/>
      <c r="L57" s="181"/>
      <c r="M57" s="181"/>
      <c r="N57" s="181"/>
      <c r="O57" s="181"/>
      <c r="P57" s="181"/>
      <c r="Q57" s="181"/>
      <c r="R57" s="181"/>
      <c r="S57" s="181"/>
      <c r="T57" s="181">
        <v>1000.0</v>
      </c>
      <c r="U57" s="187">
        <f t="shared" si="19"/>
        <v>1000</v>
      </c>
      <c r="V57" s="166"/>
      <c r="W57" s="166"/>
      <c r="X57" s="166"/>
      <c r="Y57" s="166"/>
      <c r="Z57" s="166"/>
    </row>
    <row r="58" ht="14.25" customHeight="1">
      <c r="A58" s="182">
        <v>1.0</v>
      </c>
      <c r="B58" s="183" t="s">
        <v>43</v>
      </c>
      <c r="C58" s="182" t="str">
        <f t="shared" si="8"/>
        <v>021</v>
      </c>
      <c r="D58" s="182" t="s">
        <v>88</v>
      </c>
      <c r="E58" s="61" t="s">
        <v>99</v>
      </c>
      <c r="F58" s="166"/>
      <c r="G58" s="193" t="s">
        <v>100</v>
      </c>
      <c r="H58" s="166"/>
      <c r="I58" s="181"/>
      <c r="J58" s="181"/>
      <c r="K58" s="181"/>
      <c r="L58" s="181"/>
      <c r="M58" s="181"/>
      <c r="N58" s="181"/>
      <c r="O58" s="181"/>
      <c r="P58" s="181"/>
      <c r="Q58" s="181"/>
      <c r="R58" s="181"/>
      <c r="S58" s="181"/>
      <c r="T58" s="181"/>
      <c r="U58" s="187">
        <f t="shared" si="19"/>
        <v>0</v>
      </c>
      <c r="V58" s="166"/>
      <c r="W58" s="166"/>
      <c r="X58" s="166"/>
      <c r="Y58" s="166"/>
      <c r="Z58" s="166"/>
    </row>
    <row r="59" ht="14.25" customHeight="1">
      <c r="A59" s="182">
        <v>5.0</v>
      </c>
      <c r="B59" s="183" t="s">
        <v>43</v>
      </c>
      <c r="C59" s="182" t="str">
        <f t="shared" si="8"/>
        <v>025</v>
      </c>
      <c r="D59" s="182" t="s">
        <v>101</v>
      </c>
      <c r="E59" s="61" t="s">
        <v>102</v>
      </c>
      <c r="F59" s="166"/>
      <c r="G59" s="193" t="s">
        <v>333</v>
      </c>
      <c r="H59" s="166"/>
      <c r="I59" s="181"/>
      <c r="J59" s="181"/>
      <c r="K59" s="181"/>
      <c r="L59" s="181"/>
      <c r="M59" s="181"/>
      <c r="N59" s="181"/>
      <c r="O59" s="181"/>
      <c r="P59" s="181"/>
      <c r="Q59" s="181"/>
      <c r="R59" s="181"/>
      <c r="S59" s="181"/>
      <c r="T59" s="181"/>
      <c r="U59" s="187">
        <f t="shared" si="19"/>
        <v>0</v>
      </c>
      <c r="V59" s="166"/>
      <c r="W59" s="166"/>
      <c r="X59" s="166"/>
      <c r="Y59" s="166"/>
      <c r="Z59" s="166"/>
    </row>
    <row r="60" ht="14.25" customHeight="1">
      <c r="A60" s="182">
        <v>5.0</v>
      </c>
      <c r="B60" s="183" t="s">
        <v>43</v>
      </c>
      <c r="C60" s="182" t="str">
        <f t="shared" si="8"/>
        <v>025</v>
      </c>
      <c r="D60" s="182" t="s">
        <v>101</v>
      </c>
      <c r="E60" s="61" t="s">
        <v>103</v>
      </c>
      <c r="F60" s="166"/>
      <c r="G60" s="193" t="s">
        <v>363</v>
      </c>
      <c r="H60" s="166"/>
      <c r="I60" s="181">
        <v>125.0</v>
      </c>
      <c r="J60" s="181">
        <v>125.0</v>
      </c>
      <c r="K60" s="181">
        <v>125.0</v>
      </c>
      <c r="L60" s="181">
        <v>125.0</v>
      </c>
      <c r="M60" s="181">
        <v>125.0</v>
      </c>
      <c r="N60" s="181">
        <v>125.0</v>
      </c>
      <c r="O60" s="181">
        <v>125.0</v>
      </c>
      <c r="P60" s="181">
        <v>125.0</v>
      </c>
      <c r="Q60" s="181">
        <v>125.0</v>
      </c>
      <c r="R60" s="181">
        <v>125.0</v>
      </c>
      <c r="S60" s="181">
        <v>125.0</v>
      </c>
      <c r="T60" s="181">
        <v>125.0</v>
      </c>
      <c r="U60" s="187">
        <f t="shared" si="19"/>
        <v>1500</v>
      </c>
      <c r="V60" s="166"/>
      <c r="W60" s="166"/>
      <c r="X60" s="166"/>
      <c r="Y60" s="166"/>
      <c r="Z60" s="166"/>
    </row>
    <row r="61" ht="14.25" customHeight="1">
      <c r="A61" s="182">
        <v>5.0</v>
      </c>
      <c r="B61" s="183" t="s">
        <v>43</v>
      </c>
      <c r="C61" s="182" t="str">
        <f t="shared" si="8"/>
        <v>025</v>
      </c>
      <c r="D61" s="182" t="s">
        <v>101</v>
      </c>
      <c r="E61" s="61" t="s">
        <v>105</v>
      </c>
      <c r="F61" s="166"/>
      <c r="G61" s="193" t="s">
        <v>364</v>
      </c>
      <c r="H61" s="166"/>
      <c r="I61" s="181"/>
      <c r="J61" s="181">
        <v>1000.0</v>
      </c>
      <c r="K61" s="181"/>
      <c r="L61" s="181">
        <v>500.0</v>
      </c>
      <c r="M61" s="181"/>
      <c r="N61" s="181"/>
      <c r="O61" s="181">
        <v>500.0</v>
      </c>
      <c r="P61" s="181"/>
      <c r="Q61" s="181"/>
      <c r="R61" s="181">
        <v>500.0</v>
      </c>
      <c r="S61" s="181"/>
      <c r="T61" s="181">
        <v>500.0</v>
      </c>
      <c r="U61" s="187">
        <f t="shared" si="19"/>
        <v>3000</v>
      </c>
      <c r="V61" s="166"/>
      <c r="W61" s="166"/>
      <c r="X61" s="166"/>
      <c r="Y61" s="166"/>
      <c r="Z61" s="166"/>
    </row>
    <row r="62" ht="14.25" customHeight="1">
      <c r="A62" s="182">
        <v>5.0</v>
      </c>
      <c r="B62" s="183" t="s">
        <v>43</v>
      </c>
      <c r="C62" s="182" t="str">
        <f t="shared" si="8"/>
        <v>025</v>
      </c>
      <c r="D62" s="182" t="s">
        <v>101</v>
      </c>
      <c r="E62" s="61" t="s">
        <v>105</v>
      </c>
      <c r="F62" s="166"/>
      <c r="G62" s="193" t="s">
        <v>205</v>
      </c>
      <c r="H62" s="166"/>
      <c r="I62" s="181"/>
      <c r="J62" s="181"/>
      <c r="K62" s="181"/>
      <c r="L62" s="181"/>
      <c r="M62" s="181"/>
      <c r="N62" s="181"/>
      <c r="O62" s="181"/>
      <c r="P62" s="181"/>
      <c r="Q62" s="181"/>
      <c r="R62" s="181"/>
      <c r="S62" s="181"/>
      <c r="T62" s="181"/>
      <c r="U62" s="187">
        <f t="shared" si="19"/>
        <v>0</v>
      </c>
      <c r="V62" s="166"/>
      <c r="W62" s="166"/>
      <c r="X62" s="166"/>
      <c r="Y62" s="166"/>
      <c r="Z62" s="166"/>
    </row>
    <row r="63" ht="14.25" customHeight="1">
      <c r="A63" s="182">
        <v>5.0</v>
      </c>
      <c r="B63" s="183" t="s">
        <v>43</v>
      </c>
      <c r="C63" s="182" t="str">
        <f t="shared" si="8"/>
        <v>025</v>
      </c>
      <c r="D63" s="182" t="s">
        <v>101</v>
      </c>
      <c r="E63" s="61" t="s">
        <v>105</v>
      </c>
      <c r="F63" s="198">
        <v>0.1</v>
      </c>
      <c r="G63" s="199" t="str">
        <f>"Contigency"&amp;" "&amp;"at"&amp;" "&amp;(F63*100)&amp;"%"</f>
        <v>Contigency at 10%</v>
      </c>
      <c r="H63" s="200"/>
      <c r="I63" s="201">
        <f t="shared" ref="I63:T63" si="21">SUM(I53:I62)*$F$63</f>
        <v>12.5</v>
      </c>
      <c r="J63" s="201">
        <f t="shared" si="21"/>
        <v>112.5</v>
      </c>
      <c r="K63" s="201">
        <f t="shared" si="21"/>
        <v>12.5</v>
      </c>
      <c r="L63" s="201">
        <f t="shared" si="21"/>
        <v>62.5</v>
      </c>
      <c r="M63" s="201">
        <f t="shared" si="21"/>
        <v>12.5</v>
      </c>
      <c r="N63" s="201">
        <f t="shared" si="21"/>
        <v>12.5</v>
      </c>
      <c r="O63" s="201">
        <f t="shared" si="21"/>
        <v>62.5</v>
      </c>
      <c r="P63" s="201">
        <f t="shared" si="21"/>
        <v>12.5</v>
      </c>
      <c r="Q63" s="201">
        <f t="shared" si="21"/>
        <v>12.5</v>
      </c>
      <c r="R63" s="201">
        <f t="shared" si="21"/>
        <v>62.5</v>
      </c>
      <c r="S63" s="201">
        <f t="shared" si="21"/>
        <v>12.5</v>
      </c>
      <c r="T63" s="201">
        <f t="shared" si="21"/>
        <v>2362.5</v>
      </c>
      <c r="U63" s="187">
        <f t="shared" si="19"/>
        <v>2750</v>
      </c>
      <c r="V63" s="166"/>
      <c r="W63" s="166"/>
      <c r="X63" s="166"/>
      <c r="Y63" s="166"/>
      <c r="Z63" s="166"/>
    </row>
    <row r="64" ht="14.25" customHeight="1">
      <c r="A64" s="182"/>
      <c r="B64" s="182"/>
      <c r="C64" s="182"/>
      <c r="D64" s="182"/>
      <c r="E64" s="182"/>
      <c r="F64" s="166"/>
      <c r="G64" s="194" t="s">
        <v>17</v>
      </c>
      <c r="H64" s="195"/>
      <c r="I64" s="196">
        <f t="shared" ref="I64:U64" si="22">SUM(I53:I63)</f>
        <v>137.5</v>
      </c>
      <c r="J64" s="196">
        <f t="shared" si="22"/>
        <v>1237.5</v>
      </c>
      <c r="K64" s="196">
        <f t="shared" si="22"/>
        <v>137.5</v>
      </c>
      <c r="L64" s="196">
        <f t="shared" si="22"/>
        <v>687.5</v>
      </c>
      <c r="M64" s="196">
        <f t="shared" si="22"/>
        <v>137.5</v>
      </c>
      <c r="N64" s="196">
        <f t="shared" si="22"/>
        <v>137.5</v>
      </c>
      <c r="O64" s="196">
        <f t="shared" si="22"/>
        <v>687.5</v>
      </c>
      <c r="P64" s="196">
        <f t="shared" si="22"/>
        <v>137.5</v>
      </c>
      <c r="Q64" s="196">
        <f t="shared" si="22"/>
        <v>137.5</v>
      </c>
      <c r="R64" s="196">
        <f t="shared" si="22"/>
        <v>687.5</v>
      </c>
      <c r="S64" s="196">
        <f t="shared" si="22"/>
        <v>137.5</v>
      </c>
      <c r="T64" s="196">
        <f t="shared" si="22"/>
        <v>25987.5</v>
      </c>
      <c r="U64" s="191">
        <f t="shared" si="22"/>
        <v>30250</v>
      </c>
      <c r="V64" s="166"/>
      <c r="W64" s="166"/>
      <c r="X64" s="166"/>
      <c r="Y64" s="166"/>
      <c r="Z64" s="166"/>
    </row>
    <row r="65" ht="14.25" hidden="1" customHeight="1">
      <c r="A65" s="182"/>
      <c r="B65" s="182"/>
      <c r="C65" s="182"/>
      <c r="D65" s="182"/>
      <c r="E65" s="182"/>
      <c r="F65" s="166"/>
      <c r="G65" s="180"/>
      <c r="H65" s="166"/>
      <c r="I65" s="166"/>
      <c r="J65" s="166"/>
      <c r="K65" s="166"/>
      <c r="L65" s="166"/>
      <c r="M65" s="166"/>
      <c r="N65" s="166"/>
      <c r="O65" s="166"/>
      <c r="P65" s="166"/>
      <c r="Q65" s="166"/>
      <c r="R65" s="166"/>
      <c r="S65" s="166"/>
      <c r="T65" s="166"/>
      <c r="U65" s="197"/>
      <c r="V65" s="166"/>
      <c r="W65" s="166"/>
      <c r="X65" s="166"/>
      <c r="Y65" s="166"/>
      <c r="Z65" s="166"/>
    </row>
    <row r="66" ht="14.25" hidden="1" customHeight="1">
      <c r="A66" s="182"/>
      <c r="B66" s="182"/>
      <c r="C66" s="182"/>
      <c r="D66" s="182"/>
      <c r="F66" s="166"/>
      <c r="G66" s="193"/>
      <c r="H66" s="166"/>
      <c r="I66" s="166"/>
      <c r="J66" s="166"/>
      <c r="K66" s="166"/>
      <c r="L66" s="166"/>
      <c r="M66" s="166"/>
      <c r="N66" s="166"/>
      <c r="O66" s="166"/>
      <c r="P66" s="166"/>
      <c r="Q66" s="166"/>
      <c r="R66" s="166"/>
      <c r="S66" s="166"/>
      <c r="T66" s="166"/>
      <c r="U66" s="187"/>
      <c r="V66" s="166"/>
      <c r="W66" s="166"/>
      <c r="X66" s="166"/>
      <c r="Y66" s="166"/>
      <c r="Z66" s="166"/>
    </row>
    <row r="67" ht="14.25" hidden="1" customHeight="1">
      <c r="A67" s="182"/>
      <c r="B67" s="182"/>
      <c r="C67" s="182"/>
      <c r="D67" s="182"/>
      <c r="F67" s="166"/>
      <c r="G67" s="193"/>
      <c r="H67" s="166"/>
      <c r="I67" s="166"/>
      <c r="J67" s="166"/>
      <c r="K67" s="166"/>
      <c r="L67" s="166"/>
      <c r="M67" s="166"/>
      <c r="N67" s="166"/>
      <c r="O67" s="166"/>
      <c r="P67" s="166"/>
      <c r="Q67" s="166"/>
      <c r="R67" s="166"/>
      <c r="S67" s="166"/>
      <c r="T67" s="166"/>
      <c r="U67" s="187"/>
      <c r="V67" s="166"/>
      <c r="W67" s="166"/>
      <c r="X67" s="166"/>
      <c r="Y67" s="166"/>
      <c r="Z67" s="166"/>
    </row>
    <row r="68" ht="14.25" hidden="1" customHeight="1">
      <c r="A68" s="182"/>
      <c r="B68" s="182"/>
      <c r="C68" s="182"/>
      <c r="D68" s="182"/>
      <c r="F68" s="166"/>
      <c r="G68" s="193"/>
      <c r="H68" s="166"/>
      <c r="I68" s="166"/>
      <c r="J68" s="166"/>
      <c r="K68" s="166"/>
      <c r="L68" s="166"/>
      <c r="M68" s="166"/>
      <c r="N68" s="166"/>
      <c r="O68" s="166"/>
      <c r="P68" s="166"/>
      <c r="Q68" s="166"/>
      <c r="R68" s="166"/>
      <c r="S68" s="166"/>
      <c r="T68" s="166"/>
      <c r="U68" s="187"/>
      <c r="V68" s="166"/>
      <c r="W68" s="166"/>
      <c r="X68" s="166"/>
      <c r="Y68" s="166"/>
      <c r="Z68" s="166"/>
    </row>
    <row r="69" ht="14.25" hidden="1" customHeight="1">
      <c r="A69" s="182"/>
      <c r="B69" s="182"/>
      <c r="C69" s="182"/>
      <c r="D69" s="182"/>
      <c r="F69" s="166"/>
      <c r="G69" s="193"/>
      <c r="H69" s="166"/>
      <c r="I69" s="166"/>
      <c r="J69" s="166"/>
      <c r="K69" s="166"/>
      <c r="L69" s="166"/>
      <c r="M69" s="166"/>
      <c r="N69" s="166"/>
      <c r="O69" s="166"/>
      <c r="P69" s="166"/>
      <c r="Q69" s="166"/>
      <c r="R69" s="166"/>
      <c r="S69" s="166"/>
      <c r="T69" s="166"/>
      <c r="U69" s="187"/>
      <c r="V69" s="166"/>
      <c r="W69" s="166"/>
      <c r="X69" s="166"/>
      <c r="Y69" s="166"/>
      <c r="Z69" s="166"/>
    </row>
    <row r="70" ht="14.25" hidden="1" customHeight="1">
      <c r="A70" s="182"/>
      <c r="B70" s="182"/>
      <c r="C70" s="182"/>
      <c r="D70" s="182"/>
      <c r="F70" s="166"/>
      <c r="G70" s="193"/>
      <c r="H70" s="166"/>
      <c r="I70" s="166"/>
      <c r="J70" s="166"/>
      <c r="K70" s="166"/>
      <c r="L70" s="166"/>
      <c r="M70" s="166"/>
      <c r="N70" s="166"/>
      <c r="O70" s="166"/>
      <c r="P70" s="166"/>
      <c r="Q70" s="166"/>
      <c r="R70" s="166"/>
      <c r="S70" s="166"/>
      <c r="T70" s="166"/>
      <c r="U70" s="187"/>
      <c r="V70" s="166"/>
      <c r="W70" s="166"/>
      <c r="X70" s="166"/>
      <c r="Y70" s="166"/>
      <c r="Z70" s="166"/>
    </row>
    <row r="71" ht="14.25" hidden="1" customHeight="1">
      <c r="A71" s="182"/>
      <c r="B71" s="182"/>
      <c r="C71" s="182"/>
      <c r="D71" s="182"/>
      <c r="F71" s="198"/>
      <c r="G71" s="199"/>
      <c r="H71" s="166"/>
      <c r="I71" s="181"/>
      <c r="J71" s="181"/>
      <c r="K71" s="181"/>
      <c r="L71" s="181"/>
      <c r="M71" s="181"/>
      <c r="N71" s="181"/>
      <c r="O71" s="181"/>
      <c r="P71" s="181"/>
      <c r="Q71" s="181"/>
      <c r="R71" s="181"/>
      <c r="S71" s="181"/>
      <c r="T71" s="181"/>
      <c r="U71" s="187"/>
      <c r="V71" s="166"/>
      <c r="W71" s="166"/>
      <c r="X71" s="166"/>
      <c r="Y71" s="166"/>
      <c r="Z71" s="166"/>
    </row>
    <row r="72" ht="14.25" hidden="1" customHeight="1">
      <c r="A72" s="182"/>
      <c r="B72" s="182"/>
      <c r="C72" s="182"/>
      <c r="D72" s="182"/>
      <c r="E72" s="182"/>
      <c r="F72" s="166"/>
      <c r="G72" s="194" t="s">
        <v>17</v>
      </c>
      <c r="H72" s="195"/>
      <c r="I72" s="196">
        <f t="shared" ref="I72:U72" si="23">SUM(I66:I71)</f>
        <v>0</v>
      </c>
      <c r="J72" s="196">
        <f t="shared" si="23"/>
        <v>0</v>
      </c>
      <c r="K72" s="196">
        <f t="shared" si="23"/>
        <v>0</v>
      </c>
      <c r="L72" s="196">
        <f t="shared" si="23"/>
        <v>0</v>
      </c>
      <c r="M72" s="196">
        <f t="shared" si="23"/>
        <v>0</v>
      </c>
      <c r="N72" s="196">
        <f t="shared" si="23"/>
        <v>0</v>
      </c>
      <c r="O72" s="196">
        <f t="shared" si="23"/>
        <v>0</v>
      </c>
      <c r="P72" s="196">
        <f t="shared" si="23"/>
        <v>0</v>
      </c>
      <c r="Q72" s="196">
        <f t="shared" si="23"/>
        <v>0</v>
      </c>
      <c r="R72" s="196">
        <f t="shared" si="23"/>
        <v>0</v>
      </c>
      <c r="S72" s="196">
        <f t="shared" si="23"/>
        <v>0</v>
      </c>
      <c r="T72" s="196">
        <f t="shared" si="23"/>
        <v>0</v>
      </c>
      <c r="U72" s="191">
        <f t="shared" si="23"/>
        <v>0</v>
      </c>
      <c r="V72" s="166"/>
      <c r="W72" s="166"/>
      <c r="X72" s="166"/>
      <c r="Y72" s="166"/>
      <c r="Z72" s="166"/>
    </row>
    <row r="73" ht="14.25" customHeight="1">
      <c r="A73" s="182"/>
      <c r="B73" s="182"/>
      <c r="C73" s="182"/>
      <c r="D73" s="182"/>
      <c r="E73" s="182"/>
      <c r="F73" s="166"/>
      <c r="G73" s="203"/>
      <c r="H73" s="200"/>
      <c r="I73" s="200"/>
      <c r="J73" s="200"/>
      <c r="K73" s="200"/>
      <c r="L73" s="200"/>
      <c r="M73" s="200"/>
      <c r="N73" s="200"/>
      <c r="O73" s="200"/>
      <c r="P73" s="200"/>
      <c r="Q73" s="200"/>
      <c r="R73" s="200"/>
      <c r="S73" s="200"/>
      <c r="T73" s="200"/>
      <c r="U73" s="204"/>
      <c r="V73" s="166"/>
      <c r="W73" s="166"/>
      <c r="X73" s="166"/>
      <c r="Y73" s="166"/>
      <c r="Z73" s="166"/>
    </row>
    <row r="74" ht="14.25" customHeight="1">
      <c r="A74" s="182"/>
      <c r="B74" s="182"/>
      <c r="C74" s="182"/>
      <c r="D74" s="182"/>
      <c r="E74" s="182"/>
      <c r="F74" s="166"/>
      <c r="G74" s="188" t="s">
        <v>217</v>
      </c>
      <c r="H74" s="189"/>
      <c r="I74" s="190">
        <f t="shared" ref="I74:T74" si="24">I26+I32+I41+I51+I64+I72</f>
        <v>47502.08333</v>
      </c>
      <c r="J74" s="190">
        <f t="shared" si="24"/>
        <v>55202.08333</v>
      </c>
      <c r="K74" s="190">
        <f t="shared" si="24"/>
        <v>90652.08333</v>
      </c>
      <c r="L74" s="190">
        <f t="shared" si="24"/>
        <v>91752.08333</v>
      </c>
      <c r="M74" s="190">
        <f t="shared" si="24"/>
        <v>86802.08333</v>
      </c>
      <c r="N74" s="190">
        <f t="shared" si="24"/>
        <v>95602.08333</v>
      </c>
      <c r="O74" s="190">
        <f t="shared" si="24"/>
        <v>73052.08333</v>
      </c>
      <c r="P74" s="190">
        <f t="shared" si="24"/>
        <v>68102.08333</v>
      </c>
      <c r="Q74" s="190">
        <f t="shared" si="24"/>
        <v>79102.08333</v>
      </c>
      <c r="R74" s="190">
        <f t="shared" si="24"/>
        <v>73602.08333</v>
      </c>
      <c r="S74" s="190">
        <f t="shared" si="24"/>
        <v>76352.08333</v>
      </c>
      <c r="T74" s="190">
        <f t="shared" si="24"/>
        <v>105502.0833</v>
      </c>
      <c r="U74" s="191">
        <f>SUM(I74:T74)</f>
        <v>943225</v>
      </c>
      <c r="V74" s="181"/>
      <c r="W74" s="166"/>
      <c r="X74" s="166"/>
      <c r="Y74" s="166"/>
      <c r="Z74" s="166"/>
    </row>
    <row r="75" ht="14.25" customHeight="1">
      <c r="A75" s="182"/>
      <c r="B75" s="182"/>
      <c r="C75" s="182"/>
      <c r="D75" s="182"/>
      <c r="E75" s="182"/>
      <c r="F75" s="166"/>
      <c r="G75" s="166"/>
      <c r="H75" s="166"/>
      <c r="I75" s="166"/>
      <c r="J75" s="166"/>
      <c r="K75" s="166"/>
      <c r="L75" s="166"/>
      <c r="M75" s="166"/>
      <c r="N75" s="166"/>
      <c r="O75" s="166"/>
      <c r="P75" s="166"/>
      <c r="Q75" s="166"/>
      <c r="R75" s="166"/>
      <c r="S75" s="166"/>
      <c r="T75" s="166"/>
      <c r="U75" s="166"/>
      <c r="V75" s="166"/>
      <c r="W75" s="166"/>
      <c r="X75" s="166"/>
      <c r="Y75" s="166"/>
      <c r="Z75" s="166"/>
    </row>
    <row r="76" ht="14.25" customHeight="1">
      <c r="A76" s="182"/>
      <c r="B76" s="182"/>
      <c r="C76" s="182"/>
      <c r="D76" s="182"/>
      <c r="E76" s="182"/>
      <c r="F76" s="166"/>
      <c r="G76" s="188" t="s">
        <v>365</v>
      </c>
      <c r="H76" s="189"/>
      <c r="I76" s="190">
        <f t="shared" ref="I76:T76" si="25">I15-I74</f>
        <v>36097.91667</v>
      </c>
      <c r="J76" s="190">
        <f t="shared" si="25"/>
        <v>24797.91667</v>
      </c>
      <c r="K76" s="190">
        <f t="shared" si="25"/>
        <v>-10652.08333</v>
      </c>
      <c r="L76" s="190">
        <f t="shared" si="25"/>
        <v>-11752.08333</v>
      </c>
      <c r="M76" s="190">
        <f t="shared" si="25"/>
        <v>-6802.083333</v>
      </c>
      <c r="N76" s="190">
        <f t="shared" si="25"/>
        <v>-15602.08333</v>
      </c>
      <c r="O76" s="190">
        <f t="shared" si="25"/>
        <v>6947.916667</v>
      </c>
      <c r="P76" s="190">
        <f t="shared" si="25"/>
        <v>11897.91667</v>
      </c>
      <c r="Q76" s="190">
        <f t="shared" si="25"/>
        <v>897.9166667</v>
      </c>
      <c r="R76" s="190">
        <f t="shared" si="25"/>
        <v>6397.916667</v>
      </c>
      <c r="S76" s="190">
        <f t="shared" si="25"/>
        <v>3647.916667</v>
      </c>
      <c r="T76" s="190">
        <f t="shared" si="25"/>
        <v>-25502.08333</v>
      </c>
      <c r="U76" s="191">
        <f>SUM(I76:T76)</f>
        <v>20375</v>
      </c>
      <c r="V76" s="181"/>
      <c r="W76" s="166"/>
      <c r="X76" s="166"/>
      <c r="Y76" s="166"/>
      <c r="Z76" s="166"/>
    </row>
    <row r="77" ht="14.25" customHeight="1">
      <c r="A77" s="182"/>
      <c r="B77" s="182"/>
      <c r="C77" s="182"/>
      <c r="D77" s="182"/>
      <c r="E77" s="182"/>
      <c r="F77" s="166"/>
      <c r="G77" s="166"/>
      <c r="H77" s="166"/>
      <c r="I77" s="166"/>
      <c r="J77" s="166"/>
      <c r="K77" s="166"/>
      <c r="L77" s="166"/>
      <c r="M77" s="166"/>
      <c r="N77" s="166"/>
      <c r="O77" s="166"/>
      <c r="P77" s="166"/>
      <c r="Q77" s="166"/>
      <c r="R77" s="166"/>
      <c r="S77" s="166"/>
      <c r="T77" s="166"/>
      <c r="U77" s="166"/>
      <c r="V77" s="166"/>
      <c r="W77" s="166"/>
      <c r="X77" s="166"/>
      <c r="Y77" s="166"/>
      <c r="Z77" s="166"/>
    </row>
    <row r="78" ht="14.25" customHeight="1">
      <c r="A78" s="182"/>
      <c r="B78" s="182"/>
      <c r="C78" s="182"/>
      <c r="D78" s="182"/>
      <c r="E78" s="182"/>
      <c r="F78" s="166"/>
      <c r="G78" s="166"/>
      <c r="H78" s="166"/>
      <c r="I78" s="166"/>
      <c r="J78" s="166"/>
      <c r="K78" s="166"/>
      <c r="L78" s="166"/>
      <c r="M78" s="166"/>
      <c r="N78" s="166"/>
      <c r="O78" s="166"/>
      <c r="P78" s="166"/>
      <c r="Q78" s="166"/>
      <c r="R78" s="166"/>
      <c r="S78" s="166"/>
      <c r="T78" s="166"/>
      <c r="U78" s="166"/>
      <c r="V78" s="166"/>
      <c r="W78" s="166"/>
      <c r="X78" s="166"/>
      <c r="Y78" s="166"/>
      <c r="Z78" s="166"/>
    </row>
    <row r="79" ht="14.25" customHeight="1">
      <c r="A79" s="182"/>
      <c r="B79" s="182"/>
      <c r="C79" s="182"/>
      <c r="D79" s="182"/>
      <c r="E79" s="182"/>
      <c r="F79" s="166"/>
      <c r="G79" s="166"/>
      <c r="H79" s="166"/>
      <c r="I79" s="166"/>
      <c r="J79" s="166"/>
      <c r="K79" s="166"/>
      <c r="L79" s="166"/>
      <c r="M79" s="166"/>
      <c r="N79" s="166"/>
      <c r="O79" s="166"/>
      <c r="P79" s="166"/>
      <c r="Q79" s="166"/>
      <c r="R79" s="166"/>
      <c r="S79" s="166"/>
      <c r="T79" s="166"/>
      <c r="U79" s="166"/>
      <c r="V79" s="166"/>
      <c r="W79" s="166"/>
      <c r="X79" s="166"/>
      <c r="Y79" s="166"/>
      <c r="Z79" s="166"/>
    </row>
    <row r="80" ht="14.25" customHeight="1">
      <c r="A80" s="182"/>
      <c r="B80" s="182"/>
      <c r="C80" s="182"/>
      <c r="D80" s="182"/>
      <c r="E80" s="182"/>
      <c r="F80" s="166"/>
      <c r="G80" s="166"/>
      <c r="H80" s="166"/>
      <c r="I80" s="166"/>
      <c r="J80" s="166"/>
      <c r="K80" s="166"/>
      <c r="L80" s="166"/>
      <c r="M80" s="166"/>
      <c r="N80" s="166"/>
      <c r="O80" s="166"/>
      <c r="P80" s="166"/>
      <c r="Q80" s="166"/>
      <c r="R80" s="166"/>
      <c r="S80" s="166"/>
      <c r="T80" s="166"/>
      <c r="U80" s="166"/>
      <c r="V80" s="166"/>
      <c r="W80" s="166"/>
      <c r="X80" s="166"/>
      <c r="Y80" s="166"/>
      <c r="Z80" s="166"/>
    </row>
    <row r="81" ht="14.25" customHeight="1">
      <c r="A81" s="182"/>
      <c r="B81" s="182"/>
      <c r="C81" s="182"/>
      <c r="D81" s="182"/>
      <c r="E81" s="182"/>
      <c r="F81" s="166"/>
      <c r="G81" s="166"/>
      <c r="H81" s="166"/>
      <c r="I81" s="166"/>
      <c r="J81" s="166"/>
      <c r="K81" s="166"/>
      <c r="L81" s="166"/>
      <c r="M81" s="166"/>
      <c r="N81" s="166"/>
      <c r="O81" s="166"/>
      <c r="P81" s="166"/>
      <c r="Q81" s="166"/>
      <c r="R81" s="166"/>
      <c r="S81" s="166"/>
      <c r="T81" s="166"/>
      <c r="U81" s="166"/>
      <c r="V81" s="166"/>
      <c r="W81" s="166"/>
      <c r="X81" s="166"/>
      <c r="Y81" s="166"/>
      <c r="Z81" s="166"/>
    </row>
    <row r="82" ht="14.25" customHeight="1">
      <c r="A82" s="182"/>
      <c r="B82" s="182"/>
      <c r="C82" s="182"/>
      <c r="D82" s="182"/>
      <c r="E82" s="182"/>
      <c r="F82" s="166"/>
      <c r="G82" s="166"/>
      <c r="H82" s="166"/>
      <c r="I82" s="166"/>
      <c r="J82" s="166"/>
      <c r="K82" s="166"/>
      <c r="L82" s="166"/>
      <c r="M82" s="166"/>
      <c r="N82" s="166"/>
      <c r="O82" s="166"/>
      <c r="P82" s="166"/>
      <c r="Q82" s="166"/>
      <c r="R82" s="166"/>
      <c r="S82" s="166"/>
      <c r="T82" s="166"/>
      <c r="U82" s="166"/>
      <c r="V82" s="166"/>
      <c r="W82" s="166"/>
      <c r="X82" s="166"/>
      <c r="Y82" s="166"/>
      <c r="Z82" s="166"/>
    </row>
    <row r="83" ht="14.25" hidden="1" customHeight="1">
      <c r="A83" s="182"/>
      <c r="B83" s="182"/>
      <c r="C83" s="182"/>
      <c r="D83" s="182"/>
      <c r="E83" s="182"/>
      <c r="F83" s="166"/>
      <c r="G83" s="166"/>
      <c r="H83" s="166"/>
      <c r="I83" s="166"/>
      <c r="J83" s="166"/>
      <c r="K83" s="166"/>
      <c r="L83" s="166"/>
      <c r="M83" s="166"/>
      <c r="N83" s="166"/>
      <c r="O83" s="166"/>
      <c r="P83" s="166"/>
      <c r="Q83" s="166"/>
      <c r="R83" s="166"/>
      <c r="S83" s="166"/>
      <c r="T83" s="166"/>
      <c r="U83" s="166"/>
      <c r="V83" s="166"/>
      <c r="W83" s="166"/>
      <c r="X83" s="166"/>
      <c r="Y83" s="166"/>
      <c r="Z83" s="166"/>
    </row>
    <row r="84" ht="14.25" hidden="1" customHeight="1">
      <c r="A84" s="182"/>
      <c r="B84" s="182"/>
      <c r="C84" s="182"/>
      <c r="D84" s="182"/>
      <c r="E84" s="182"/>
      <c r="F84" s="166"/>
      <c r="G84" s="166"/>
      <c r="H84" s="166"/>
      <c r="I84" s="166"/>
      <c r="J84" s="166"/>
      <c r="K84" s="166"/>
      <c r="L84" s="166"/>
      <c r="M84" s="166"/>
      <c r="N84" s="166"/>
      <c r="O84" s="166"/>
      <c r="P84" s="166"/>
      <c r="Q84" s="166"/>
      <c r="R84" s="166"/>
      <c r="S84" s="166"/>
      <c r="T84" s="166"/>
      <c r="U84" s="166"/>
      <c r="V84" s="166"/>
      <c r="W84" s="166"/>
      <c r="X84" s="166"/>
      <c r="Y84" s="166"/>
      <c r="Z84" s="166"/>
    </row>
    <row r="85" ht="14.25" hidden="1" customHeight="1">
      <c r="A85" s="182"/>
      <c r="B85" s="182"/>
      <c r="C85" s="182"/>
      <c r="D85" s="182"/>
      <c r="E85" s="182"/>
      <c r="F85" s="166"/>
      <c r="G85" s="166"/>
      <c r="H85" s="166"/>
      <c r="I85" s="166"/>
      <c r="J85" s="166"/>
      <c r="K85" s="166"/>
      <c r="L85" s="166"/>
      <c r="M85" s="166"/>
      <c r="N85" s="166"/>
      <c r="O85" s="166"/>
      <c r="P85" s="166"/>
      <c r="Q85" s="166"/>
      <c r="R85" s="166"/>
      <c r="S85" s="166"/>
      <c r="T85" s="166"/>
      <c r="U85" s="166"/>
      <c r="V85" s="166"/>
      <c r="W85" s="166"/>
      <c r="X85" s="166"/>
      <c r="Y85" s="166"/>
      <c r="Z85" s="166"/>
    </row>
    <row r="86" ht="14.25" hidden="1" customHeight="1">
      <c r="A86" s="182"/>
      <c r="B86" s="182"/>
      <c r="C86" s="182"/>
      <c r="D86" s="182"/>
      <c r="E86" s="182"/>
      <c r="F86" s="170"/>
      <c r="G86" s="171" t="s">
        <v>16</v>
      </c>
      <c r="H86" s="172"/>
      <c r="I86" s="205">
        <v>43831.0</v>
      </c>
      <c r="J86" s="205">
        <v>43862.0</v>
      </c>
      <c r="K86" s="205">
        <v>43891.0</v>
      </c>
      <c r="L86" s="205">
        <v>43922.0</v>
      </c>
      <c r="M86" s="205">
        <v>43952.0</v>
      </c>
      <c r="N86" s="205">
        <v>43983.0</v>
      </c>
      <c r="O86" s="205">
        <v>44013.0</v>
      </c>
      <c r="P86" s="205">
        <v>44044.0</v>
      </c>
      <c r="Q86" s="205">
        <v>44075.0</v>
      </c>
      <c r="R86" s="205">
        <v>44105.0</v>
      </c>
      <c r="S86" s="205">
        <v>44136.0</v>
      </c>
      <c r="T86" s="206">
        <v>44166.0</v>
      </c>
      <c r="U86" s="174" t="s">
        <v>17</v>
      </c>
      <c r="V86" s="166"/>
      <c r="W86" s="166"/>
      <c r="X86" s="166"/>
      <c r="Y86" s="166"/>
      <c r="Z86" s="166"/>
    </row>
    <row r="87" ht="14.25" hidden="1" customHeight="1">
      <c r="A87" s="182"/>
      <c r="B87" s="182"/>
      <c r="C87" s="182"/>
      <c r="D87" s="182"/>
      <c r="E87" s="182"/>
      <c r="F87" s="175"/>
      <c r="G87" s="176"/>
      <c r="H87" s="177"/>
      <c r="I87" s="178"/>
      <c r="J87" s="178"/>
      <c r="K87" s="178"/>
      <c r="L87" s="178"/>
      <c r="M87" s="178"/>
      <c r="N87" s="178"/>
      <c r="O87" s="178"/>
      <c r="P87" s="178"/>
      <c r="Q87" s="178"/>
      <c r="R87" s="178"/>
      <c r="S87" s="178"/>
      <c r="T87" s="178"/>
      <c r="U87" s="179"/>
      <c r="V87" s="166"/>
      <c r="W87" s="166"/>
      <c r="X87" s="166"/>
      <c r="Y87" s="166"/>
      <c r="Z87" s="166"/>
    </row>
    <row r="88" ht="14.25" hidden="1" customHeight="1">
      <c r="A88" s="182"/>
      <c r="B88" s="182"/>
      <c r="C88" s="182"/>
      <c r="D88" s="182"/>
      <c r="E88" s="182"/>
      <c r="F88" s="175"/>
      <c r="G88" s="180" t="s">
        <v>159</v>
      </c>
      <c r="H88" s="177"/>
      <c r="I88" s="178"/>
      <c r="J88" s="178"/>
      <c r="K88" s="178"/>
      <c r="L88" s="178"/>
      <c r="M88" s="178"/>
      <c r="N88" s="178"/>
      <c r="O88" s="178"/>
      <c r="P88" s="178"/>
      <c r="Q88" s="178"/>
      <c r="R88" s="178"/>
      <c r="S88" s="178"/>
      <c r="T88" s="178"/>
      <c r="U88" s="179"/>
      <c r="V88" s="166"/>
      <c r="W88" s="166"/>
      <c r="X88" s="166"/>
      <c r="Y88" s="166"/>
      <c r="Z88" s="166"/>
    </row>
    <row r="89" ht="14.25" hidden="1" customHeight="1">
      <c r="A89" s="182"/>
      <c r="B89" s="182"/>
      <c r="C89" s="182"/>
      <c r="D89" s="182"/>
      <c r="E89" s="182"/>
      <c r="F89" s="182"/>
      <c r="G89" s="184" t="s">
        <v>160</v>
      </c>
      <c r="H89" s="185"/>
      <c r="I89" s="207"/>
      <c r="J89" s="207"/>
      <c r="K89" s="207"/>
      <c r="L89" s="207"/>
      <c r="M89" s="207"/>
      <c r="N89" s="207"/>
      <c r="O89" s="207"/>
      <c r="P89" s="207"/>
      <c r="Q89" s="207"/>
      <c r="R89" s="207"/>
      <c r="S89" s="207"/>
      <c r="T89" s="207"/>
      <c r="U89" s="179"/>
      <c r="V89" s="166"/>
      <c r="W89" s="166"/>
      <c r="X89" s="166"/>
      <c r="Y89" s="166"/>
      <c r="Z89" s="166"/>
    </row>
    <row r="90" ht="14.25" hidden="1" customHeight="1">
      <c r="A90" s="182"/>
      <c r="B90" s="182"/>
      <c r="C90" s="182"/>
      <c r="D90" s="182"/>
      <c r="E90" s="182"/>
      <c r="F90" s="182"/>
      <c r="G90" s="184" t="s">
        <v>333</v>
      </c>
      <c r="H90" s="185"/>
      <c r="I90" s="207"/>
      <c r="J90" s="207"/>
      <c r="K90" s="207"/>
      <c r="L90" s="207"/>
      <c r="M90" s="207"/>
      <c r="N90" s="207"/>
      <c r="O90" s="207"/>
      <c r="P90" s="207"/>
      <c r="Q90" s="207"/>
      <c r="R90" s="207"/>
      <c r="S90" s="207"/>
      <c r="T90" s="207"/>
      <c r="U90" s="179"/>
      <c r="V90" s="166"/>
      <c r="W90" s="166"/>
      <c r="X90" s="166"/>
      <c r="Y90" s="166"/>
      <c r="Z90" s="166"/>
    </row>
    <row r="91" ht="14.25" hidden="1" customHeight="1">
      <c r="A91" s="182"/>
      <c r="B91" s="182"/>
      <c r="C91" s="182"/>
      <c r="D91" s="182"/>
      <c r="E91" s="182"/>
      <c r="F91" s="182"/>
      <c r="G91" s="184" t="s">
        <v>334</v>
      </c>
      <c r="H91" s="185"/>
      <c r="I91" s="207"/>
      <c r="J91" s="207"/>
      <c r="K91" s="207"/>
      <c r="L91" s="207"/>
      <c r="M91" s="207"/>
      <c r="N91" s="207"/>
      <c r="O91" s="207"/>
      <c r="P91" s="207"/>
      <c r="Q91" s="207"/>
      <c r="R91" s="207"/>
      <c r="S91" s="207"/>
      <c r="T91" s="207"/>
      <c r="U91" s="179"/>
      <c r="V91" s="166"/>
      <c r="W91" s="166"/>
      <c r="X91" s="166"/>
      <c r="Y91" s="166"/>
      <c r="Z91" s="166"/>
    </row>
    <row r="92" ht="14.25" hidden="1" customHeight="1">
      <c r="A92" s="182"/>
      <c r="B92" s="182"/>
      <c r="C92" s="182"/>
      <c r="D92" s="182"/>
      <c r="E92" s="182"/>
      <c r="F92" s="166"/>
      <c r="G92" s="184" t="s">
        <v>202</v>
      </c>
      <c r="H92" s="166"/>
      <c r="I92" s="166"/>
      <c r="J92" s="166"/>
      <c r="K92" s="166"/>
      <c r="L92" s="166"/>
      <c r="M92" s="166"/>
      <c r="N92" s="166"/>
      <c r="O92" s="166"/>
      <c r="P92" s="166"/>
      <c r="Q92" s="166"/>
      <c r="R92" s="166"/>
      <c r="S92" s="166"/>
      <c r="T92" s="166"/>
      <c r="U92" s="179"/>
      <c r="V92" s="166"/>
      <c r="W92" s="166"/>
      <c r="X92" s="166"/>
      <c r="Y92" s="166"/>
      <c r="Z92" s="166"/>
    </row>
    <row r="93" ht="14.25" hidden="1" customHeight="1">
      <c r="A93" s="182"/>
      <c r="B93" s="182"/>
      <c r="C93" s="182"/>
      <c r="D93" s="182"/>
      <c r="E93" s="182"/>
      <c r="F93" s="166"/>
      <c r="G93" s="184" t="s">
        <v>336</v>
      </c>
      <c r="H93" s="166"/>
      <c r="I93" s="166"/>
      <c r="J93" s="166"/>
      <c r="K93" s="166"/>
      <c r="L93" s="166"/>
      <c r="M93" s="166"/>
      <c r="N93" s="166"/>
      <c r="O93" s="166"/>
      <c r="P93" s="166"/>
      <c r="Q93" s="166"/>
      <c r="R93" s="166"/>
      <c r="S93" s="166"/>
      <c r="T93" s="166"/>
      <c r="U93" s="179"/>
      <c r="V93" s="166"/>
      <c r="W93" s="166"/>
      <c r="X93" s="166"/>
      <c r="Y93" s="166"/>
      <c r="Z93" s="166"/>
    </row>
    <row r="94" ht="14.25" hidden="1" customHeight="1">
      <c r="A94" s="182"/>
      <c r="B94" s="182"/>
      <c r="C94" s="182"/>
      <c r="D94" s="182"/>
      <c r="E94" s="182"/>
      <c r="F94" s="166"/>
      <c r="G94" s="194" t="s">
        <v>17</v>
      </c>
      <c r="H94" s="195"/>
      <c r="I94" s="196">
        <f t="shared" ref="I94:U94" si="26">SUM(I89:I93)</f>
        <v>0</v>
      </c>
      <c r="J94" s="196">
        <f t="shared" si="26"/>
        <v>0</v>
      </c>
      <c r="K94" s="196">
        <f t="shared" si="26"/>
        <v>0</v>
      </c>
      <c r="L94" s="196">
        <f t="shared" si="26"/>
        <v>0</v>
      </c>
      <c r="M94" s="196">
        <f t="shared" si="26"/>
        <v>0</v>
      </c>
      <c r="N94" s="196">
        <f t="shared" si="26"/>
        <v>0</v>
      </c>
      <c r="O94" s="196">
        <f t="shared" si="26"/>
        <v>0</v>
      </c>
      <c r="P94" s="196">
        <f t="shared" si="26"/>
        <v>0</v>
      </c>
      <c r="Q94" s="196">
        <f t="shared" si="26"/>
        <v>0</v>
      </c>
      <c r="R94" s="196">
        <f t="shared" si="26"/>
        <v>0</v>
      </c>
      <c r="S94" s="196">
        <f t="shared" si="26"/>
        <v>0</v>
      </c>
      <c r="T94" s="196">
        <f t="shared" si="26"/>
        <v>0</v>
      </c>
      <c r="U94" s="191">
        <f t="shared" si="26"/>
        <v>0</v>
      </c>
      <c r="V94" s="166"/>
      <c r="W94" s="166"/>
      <c r="X94" s="166"/>
      <c r="Y94" s="166"/>
      <c r="Z94" s="166"/>
    </row>
    <row r="95" ht="14.25" hidden="1" customHeight="1">
      <c r="A95" s="182"/>
      <c r="B95" s="182"/>
      <c r="C95" s="182"/>
      <c r="D95" s="182"/>
      <c r="E95" s="182"/>
      <c r="F95" s="166"/>
      <c r="G95" s="192"/>
      <c r="H95" s="166"/>
      <c r="I95" s="166"/>
      <c r="J95" s="166"/>
      <c r="K95" s="166"/>
      <c r="L95" s="166"/>
      <c r="M95" s="166"/>
      <c r="N95" s="166"/>
      <c r="O95" s="166"/>
      <c r="P95" s="166"/>
      <c r="Q95" s="166"/>
      <c r="R95" s="166"/>
      <c r="S95" s="166"/>
      <c r="T95" s="166"/>
      <c r="U95" s="179"/>
      <c r="V95" s="166"/>
      <c r="W95" s="166"/>
      <c r="X95" s="166"/>
      <c r="Y95" s="166"/>
      <c r="Z95" s="166"/>
    </row>
    <row r="96" ht="14.25" hidden="1" customHeight="1">
      <c r="A96" s="182"/>
      <c r="B96" s="182"/>
      <c r="C96" s="182"/>
      <c r="D96" s="182"/>
      <c r="E96" s="182"/>
      <c r="F96" s="166"/>
      <c r="G96" s="180" t="s">
        <v>337</v>
      </c>
      <c r="H96" s="166"/>
      <c r="I96" s="166"/>
      <c r="J96" s="166"/>
      <c r="K96" s="166"/>
      <c r="L96" s="166"/>
      <c r="M96" s="166"/>
      <c r="N96" s="166"/>
      <c r="O96" s="166"/>
      <c r="P96" s="166"/>
      <c r="Q96" s="166"/>
      <c r="R96" s="166"/>
      <c r="S96" s="166"/>
      <c r="T96" s="166"/>
      <c r="U96" s="179"/>
      <c r="V96" s="166"/>
      <c r="W96" s="166"/>
      <c r="X96" s="166"/>
      <c r="Y96" s="166"/>
      <c r="Z96" s="166"/>
    </row>
    <row r="97" ht="14.25" hidden="1" customHeight="1">
      <c r="A97" s="182"/>
      <c r="B97" s="182"/>
      <c r="C97" s="182"/>
      <c r="D97" s="182"/>
      <c r="E97" s="182"/>
      <c r="F97" s="166"/>
      <c r="G97" s="193" t="s">
        <v>366</v>
      </c>
      <c r="H97" s="166"/>
      <c r="I97" s="181">
        <f t="shared" ref="I97:T97" si="27">200000/12</f>
        <v>16666.66667</v>
      </c>
      <c r="J97" s="181">
        <f t="shared" si="27"/>
        <v>16666.66667</v>
      </c>
      <c r="K97" s="181">
        <f t="shared" si="27"/>
        <v>16666.66667</v>
      </c>
      <c r="L97" s="181">
        <f t="shared" si="27"/>
        <v>16666.66667</v>
      </c>
      <c r="M97" s="181">
        <f t="shared" si="27"/>
        <v>16666.66667</v>
      </c>
      <c r="N97" s="181">
        <f t="shared" si="27"/>
        <v>16666.66667</v>
      </c>
      <c r="O97" s="181">
        <f t="shared" si="27"/>
        <v>16666.66667</v>
      </c>
      <c r="P97" s="181">
        <f t="shared" si="27"/>
        <v>16666.66667</v>
      </c>
      <c r="Q97" s="181">
        <f t="shared" si="27"/>
        <v>16666.66667</v>
      </c>
      <c r="R97" s="181">
        <f t="shared" si="27"/>
        <v>16666.66667</v>
      </c>
      <c r="S97" s="181">
        <f t="shared" si="27"/>
        <v>16666.66667</v>
      </c>
      <c r="T97" s="181">
        <f t="shared" si="27"/>
        <v>16666.66667</v>
      </c>
      <c r="U97" s="187">
        <f t="shared" ref="U97:U100" si="29">SUM(I97:T97)</f>
        <v>200000</v>
      </c>
      <c r="V97" s="166"/>
      <c r="W97" s="166"/>
      <c r="X97" s="166"/>
      <c r="Y97" s="166"/>
      <c r="Z97" s="166"/>
    </row>
    <row r="98" ht="14.25" hidden="1" customHeight="1">
      <c r="A98" s="182"/>
      <c r="B98" s="182"/>
      <c r="C98" s="182"/>
      <c r="D98" s="182"/>
      <c r="E98" s="182"/>
      <c r="F98" s="166"/>
      <c r="G98" s="193" t="s">
        <v>367</v>
      </c>
      <c r="H98" s="166"/>
      <c r="I98" s="181">
        <f t="shared" ref="I98:T98" si="28">10000</f>
        <v>10000</v>
      </c>
      <c r="J98" s="181">
        <f t="shared" si="28"/>
        <v>10000</v>
      </c>
      <c r="K98" s="181">
        <f t="shared" si="28"/>
        <v>10000</v>
      </c>
      <c r="L98" s="181">
        <f t="shared" si="28"/>
        <v>10000</v>
      </c>
      <c r="M98" s="181">
        <f t="shared" si="28"/>
        <v>10000</v>
      </c>
      <c r="N98" s="181">
        <f t="shared" si="28"/>
        <v>10000</v>
      </c>
      <c r="O98" s="181">
        <f t="shared" si="28"/>
        <v>10000</v>
      </c>
      <c r="P98" s="181">
        <f t="shared" si="28"/>
        <v>10000</v>
      </c>
      <c r="Q98" s="181">
        <f t="shared" si="28"/>
        <v>10000</v>
      </c>
      <c r="R98" s="181">
        <f t="shared" si="28"/>
        <v>10000</v>
      </c>
      <c r="S98" s="181">
        <f t="shared" si="28"/>
        <v>10000</v>
      </c>
      <c r="T98" s="181">
        <f t="shared" si="28"/>
        <v>10000</v>
      </c>
      <c r="U98" s="187">
        <f t="shared" si="29"/>
        <v>120000</v>
      </c>
      <c r="V98" s="166"/>
      <c r="W98" s="166"/>
      <c r="X98" s="166"/>
      <c r="Y98" s="166"/>
      <c r="Z98" s="166"/>
    </row>
    <row r="99" ht="14.25" hidden="1" customHeight="1">
      <c r="A99" s="182"/>
      <c r="B99" s="182"/>
      <c r="C99" s="182"/>
      <c r="D99" s="182"/>
      <c r="E99" s="182"/>
      <c r="F99" s="166"/>
      <c r="G99" s="193" t="s">
        <v>368</v>
      </c>
      <c r="H99" s="166"/>
      <c r="I99" s="181">
        <f t="shared" ref="I99:T99" si="30">20*65*4</f>
        <v>5200</v>
      </c>
      <c r="J99" s="181">
        <f t="shared" si="30"/>
        <v>5200</v>
      </c>
      <c r="K99" s="181">
        <f t="shared" si="30"/>
        <v>5200</v>
      </c>
      <c r="L99" s="181">
        <f t="shared" si="30"/>
        <v>5200</v>
      </c>
      <c r="M99" s="181">
        <f t="shared" si="30"/>
        <v>5200</v>
      </c>
      <c r="N99" s="181">
        <f t="shared" si="30"/>
        <v>5200</v>
      </c>
      <c r="O99" s="181">
        <f t="shared" si="30"/>
        <v>5200</v>
      </c>
      <c r="P99" s="181">
        <f t="shared" si="30"/>
        <v>5200</v>
      </c>
      <c r="Q99" s="181">
        <f t="shared" si="30"/>
        <v>5200</v>
      </c>
      <c r="R99" s="181">
        <f t="shared" si="30"/>
        <v>5200</v>
      </c>
      <c r="S99" s="181">
        <f t="shared" si="30"/>
        <v>5200</v>
      </c>
      <c r="T99" s="181">
        <f t="shared" si="30"/>
        <v>5200</v>
      </c>
      <c r="U99" s="187">
        <f t="shared" si="29"/>
        <v>62400</v>
      </c>
      <c r="V99" s="166"/>
      <c r="W99" s="166"/>
      <c r="X99" s="166"/>
      <c r="Y99" s="166"/>
      <c r="Z99" s="166"/>
    </row>
    <row r="100" ht="14.25" hidden="1" customHeight="1">
      <c r="A100" s="182"/>
      <c r="B100" s="182"/>
      <c r="C100" s="182"/>
      <c r="D100" s="182"/>
      <c r="E100" s="182"/>
      <c r="F100" s="166"/>
      <c r="G100" s="193" t="s">
        <v>369</v>
      </c>
      <c r="H100" s="166"/>
      <c r="I100" s="181"/>
      <c r="J100" s="181"/>
      <c r="K100" s="181"/>
      <c r="L100" s="181"/>
      <c r="M100" s="181"/>
      <c r="N100" s="181"/>
      <c r="O100" s="181"/>
      <c r="P100" s="181"/>
      <c r="Q100" s="181"/>
      <c r="R100" s="181"/>
      <c r="S100" s="181"/>
      <c r="T100" s="181"/>
      <c r="U100" s="187">
        <f t="shared" si="29"/>
        <v>0</v>
      </c>
      <c r="V100" s="166"/>
      <c r="W100" s="166"/>
      <c r="X100" s="166"/>
      <c r="Y100" s="166"/>
      <c r="Z100" s="166"/>
    </row>
    <row r="101" ht="14.25" hidden="1" customHeight="1">
      <c r="A101" s="182"/>
      <c r="B101" s="182"/>
      <c r="C101" s="182"/>
      <c r="D101" s="182"/>
      <c r="E101" s="182"/>
      <c r="F101" s="166"/>
      <c r="G101" s="194" t="s">
        <v>17</v>
      </c>
      <c r="H101" s="195"/>
      <c r="I101" s="196">
        <f t="shared" ref="I101:U101" si="31">SUM(I97:I100)</f>
        <v>31866.66667</v>
      </c>
      <c r="J101" s="196">
        <f t="shared" si="31"/>
        <v>31866.66667</v>
      </c>
      <c r="K101" s="196">
        <f t="shared" si="31"/>
        <v>31866.66667</v>
      </c>
      <c r="L101" s="196">
        <f t="shared" si="31"/>
        <v>31866.66667</v>
      </c>
      <c r="M101" s="196">
        <f t="shared" si="31"/>
        <v>31866.66667</v>
      </c>
      <c r="N101" s="196">
        <f t="shared" si="31"/>
        <v>31866.66667</v>
      </c>
      <c r="O101" s="196">
        <f t="shared" si="31"/>
        <v>31866.66667</v>
      </c>
      <c r="P101" s="196">
        <f t="shared" si="31"/>
        <v>31866.66667</v>
      </c>
      <c r="Q101" s="196">
        <f t="shared" si="31"/>
        <v>31866.66667</v>
      </c>
      <c r="R101" s="196">
        <f t="shared" si="31"/>
        <v>31866.66667</v>
      </c>
      <c r="S101" s="196">
        <f t="shared" si="31"/>
        <v>31866.66667</v>
      </c>
      <c r="T101" s="196">
        <f t="shared" si="31"/>
        <v>31866.66667</v>
      </c>
      <c r="U101" s="191">
        <f t="shared" si="31"/>
        <v>382400</v>
      </c>
      <c r="V101" s="166"/>
      <c r="W101" s="166"/>
      <c r="X101" s="166"/>
      <c r="Y101" s="166"/>
      <c r="Z101" s="166"/>
    </row>
    <row r="102" ht="14.25" hidden="1" customHeight="1">
      <c r="A102" s="182"/>
      <c r="B102" s="182"/>
      <c r="C102" s="182"/>
      <c r="D102" s="182"/>
      <c r="E102" s="182"/>
      <c r="F102" s="166"/>
      <c r="G102" s="180" t="s">
        <v>53</v>
      </c>
      <c r="H102" s="166"/>
      <c r="I102" s="166"/>
      <c r="J102" s="166"/>
      <c r="K102" s="166"/>
      <c r="L102" s="166"/>
      <c r="M102" s="166"/>
      <c r="N102" s="166"/>
      <c r="O102" s="166"/>
      <c r="P102" s="166"/>
      <c r="Q102" s="166"/>
      <c r="R102" s="166"/>
      <c r="S102" s="166"/>
      <c r="T102" s="166"/>
      <c r="U102" s="197"/>
      <c r="V102" s="166"/>
      <c r="W102" s="166"/>
      <c r="X102" s="166"/>
      <c r="Y102" s="166"/>
      <c r="Z102" s="166"/>
    </row>
    <row r="103" ht="14.25" hidden="1" customHeight="1">
      <c r="A103" s="182"/>
      <c r="B103" s="182"/>
      <c r="C103" s="182"/>
      <c r="D103" s="182"/>
      <c r="E103" s="182"/>
      <c r="F103" s="166"/>
      <c r="G103" s="193" t="s">
        <v>346</v>
      </c>
      <c r="H103" s="166"/>
      <c r="I103" s="181"/>
      <c r="J103" s="181"/>
      <c r="K103" s="181">
        <v>300.0</v>
      </c>
      <c r="L103" s="181"/>
      <c r="M103" s="181"/>
      <c r="N103" s="181">
        <v>300.0</v>
      </c>
      <c r="O103" s="181"/>
      <c r="P103" s="181">
        <v>10000.0</v>
      </c>
      <c r="Q103" s="181">
        <v>300.0</v>
      </c>
      <c r="R103" s="181"/>
      <c r="S103" s="181"/>
      <c r="T103" s="181">
        <v>300.0</v>
      </c>
      <c r="U103" s="187">
        <f t="shared" ref="U103:U106" si="32">SUM(I103:T103)</f>
        <v>11200</v>
      </c>
      <c r="V103" s="166"/>
      <c r="W103" s="166"/>
      <c r="X103" s="166"/>
      <c r="Y103" s="166"/>
      <c r="Z103" s="166"/>
    </row>
    <row r="104" ht="14.25" hidden="1" customHeight="1">
      <c r="A104" s="182"/>
      <c r="B104" s="182"/>
      <c r="C104" s="182"/>
      <c r="D104" s="182"/>
      <c r="E104" s="182"/>
      <c r="F104" s="166"/>
      <c r="G104" s="193" t="s">
        <v>347</v>
      </c>
      <c r="H104" s="166"/>
      <c r="I104" s="181"/>
      <c r="J104" s="181"/>
      <c r="K104" s="181"/>
      <c r="L104" s="181"/>
      <c r="M104" s="181"/>
      <c r="N104" s="181"/>
      <c r="O104" s="181"/>
      <c r="P104" s="181"/>
      <c r="Q104" s="181"/>
      <c r="R104" s="181"/>
      <c r="S104" s="181"/>
      <c r="T104" s="181">
        <v>2000.0</v>
      </c>
      <c r="U104" s="187">
        <f t="shared" si="32"/>
        <v>2000</v>
      </c>
      <c r="V104" s="166"/>
      <c r="W104" s="166"/>
      <c r="X104" s="166"/>
      <c r="Y104" s="166"/>
      <c r="Z104" s="166"/>
    </row>
    <row r="105" ht="14.25" hidden="1" customHeight="1">
      <c r="A105" s="182"/>
      <c r="B105" s="182"/>
      <c r="C105" s="182"/>
      <c r="D105" s="182"/>
      <c r="E105" s="182"/>
      <c r="F105" s="166"/>
      <c r="G105" s="193" t="s">
        <v>348</v>
      </c>
      <c r="H105" s="166"/>
      <c r="I105" s="181"/>
      <c r="J105" s="181"/>
      <c r="K105" s="181"/>
      <c r="L105" s="181"/>
      <c r="M105" s="181"/>
      <c r="N105" s="181"/>
      <c r="O105" s="181"/>
      <c r="P105" s="181"/>
      <c r="Q105" s="181"/>
      <c r="R105" s="181"/>
      <c r="S105" s="181"/>
      <c r="T105" s="181"/>
      <c r="U105" s="187">
        <f t="shared" si="32"/>
        <v>0</v>
      </c>
      <c r="V105" s="166"/>
      <c r="W105" s="166"/>
      <c r="X105" s="166"/>
      <c r="Y105" s="166"/>
      <c r="Z105" s="166"/>
    </row>
    <row r="106" ht="14.25" hidden="1" customHeight="1">
      <c r="A106" s="182"/>
      <c r="B106" s="182"/>
      <c r="C106" s="182"/>
      <c r="D106" s="182"/>
      <c r="E106" s="182"/>
      <c r="F106" s="198">
        <v>0.1</v>
      </c>
      <c r="G106" s="199" t="str">
        <f>"Contigency"&amp;" "&amp;"at"&amp;" "&amp;(F106*100)&amp;"%"</f>
        <v>Contigency at 10%</v>
      </c>
      <c r="H106" s="200"/>
      <c r="I106" s="201">
        <f t="shared" ref="I106:T106" si="33">SUM(I103:I105)*$F$31</f>
        <v>0</v>
      </c>
      <c r="J106" s="201">
        <f t="shared" si="33"/>
        <v>0</v>
      </c>
      <c r="K106" s="201">
        <f t="shared" si="33"/>
        <v>30</v>
      </c>
      <c r="L106" s="201">
        <f t="shared" si="33"/>
        <v>0</v>
      </c>
      <c r="M106" s="201">
        <f t="shared" si="33"/>
        <v>0</v>
      </c>
      <c r="N106" s="201">
        <f t="shared" si="33"/>
        <v>30</v>
      </c>
      <c r="O106" s="201">
        <f t="shared" si="33"/>
        <v>0</v>
      </c>
      <c r="P106" s="201">
        <f t="shared" si="33"/>
        <v>1000</v>
      </c>
      <c r="Q106" s="201">
        <f t="shared" si="33"/>
        <v>30</v>
      </c>
      <c r="R106" s="201">
        <f t="shared" si="33"/>
        <v>0</v>
      </c>
      <c r="S106" s="201">
        <f t="shared" si="33"/>
        <v>0</v>
      </c>
      <c r="T106" s="201">
        <f t="shared" si="33"/>
        <v>230</v>
      </c>
      <c r="U106" s="202">
        <f t="shared" si="32"/>
        <v>1320</v>
      </c>
      <c r="V106" s="166"/>
      <c r="W106" s="166"/>
      <c r="X106" s="166"/>
      <c r="Y106" s="166"/>
      <c r="Z106" s="166"/>
    </row>
    <row r="107" ht="14.25" hidden="1" customHeight="1">
      <c r="A107" s="182"/>
      <c r="B107" s="182"/>
      <c r="C107" s="182"/>
      <c r="D107" s="182"/>
      <c r="E107" s="182"/>
      <c r="F107" s="166"/>
      <c r="G107" s="194" t="s">
        <v>17</v>
      </c>
      <c r="H107" s="195"/>
      <c r="I107" s="196">
        <f t="shared" ref="I107:U107" si="34">SUM(I103:I106)</f>
        <v>0</v>
      </c>
      <c r="J107" s="196">
        <f t="shared" si="34"/>
        <v>0</v>
      </c>
      <c r="K107" s="196">
        <f t="shared" si="34"/>
        <v>330</v>
      </c>
      <c r="L107" s="196">
        <f t="shared" si="34"/>
        <v>0</v>
      </c>
      <c r="M107" s="196">
        <f t="shared" si="34"/>
        <v>0</v>
      </c>
      <c r="N107" s="196">
        <f t="shared" si="34"/>
        <v>330</v>
      </c>
      <c r="O107" s="196">
        <f t="shared" si="34"/>
        <v>0</v>
      </c>
      <c r="P107" s="196">
        <f t="shared" si="34"/>
        <v>11000</v>
      </c>
      <c r="Q107" s="196">
        <f t="shared" si="34"/>
        <v>330</v>
      </c>
      <c r="R107" s="196">
        <f t="shared" si="34"/>
        <v>0</v>
      </c>
      <c r="S107" s="196">
        <f t="shared" si="34"/>
        <v>0</v>
      </c>
      <c r="T107" s="196">
        <f t="shared" si="34"/>
        <v>2530</v>
      </c>
      <c r="U107" s="191">
        <f t="shared" si="34"/>
        <v>14520</v>
      </c>
      <c r="V107" s="166"/>
      <c r="W107" s="166"/>
      <c r="X107" s="166"/>
      <c r="Y107" s="166"/>
      <c r="Z107" s="166"/>
    </row>
    <row r="108" ht="14.25" hidden="1" customHeight="1">
      <c r="A108" s="182"/>
      <c r="B108" s="182"/>
      <c r="C108" s="182"/>
      <c r="D108" s="182"/>
      <c r="E108" s="182"/>
      <c r="F108" s="166"/>
      <c r="G108" s="180" t="s">
        <v>169</v>
      </c>
      <c r="H108" s="166"/>
      <c r="I108" s="166"/>
      <c r="J108" s="166"/>
      <c r="K108" s="166"/>
      <c r="L108" s="166"/>
      <c r="M108" s="166"/>
      <c r="N108" s="166"/>
      <c r="O108" s="166"/>
      <c r="P108" s="166"/>
      <c r="Q108" s="166"/>
      <c r="R108" s="166"/>
      <c r="S108" s="166"/>
      <c r="T108" s="166"/>
      <c r="U108" s="197"/>
      <c r="V108" s="166"/>
      <c r="W108" s="166"/>
      <c r="X108" s="166"/>
      <c r="Y108" s="166"/>
      <c r="Z108" s="166"/>
    </row>
    <row r="109" ht="14.25" hidden="1" customHeight="1">
      <c r="A109" s="182"/>
      <c r="B109" s="182"/>
      <c r="C109" s="182"/>
      <c r="D109" s="182"/>
      <c r="E109" s="182"/>
      <c r="F109" s="166"/>
      <c r="G109" s="193" t="s">
        <v>350</v>
      </c>
      <c r="H109" s="166"/>
      <c r="I109" s="181">
        <v>100.0</v>
      </c>
      <c r="J109" s="181">
        <v>100.0</v>
      </c>
      <c r="K109" s="181">
        <v>100.0</v>
      </c>
      <c r="L109" s="181">
        <v>100.0</v>
      </c>
      <c r="M109" s="181">
        <v>100.0</v>
      </c>
      <c r="N109" s="181">
        <v>100.0</v>
      </c>
      <c r="O109" s="181">
        <v>100.0</v>
      </c>
      <c r="P109" s="181">
        <v>100.0</v>
      </c>
      <c r="Q109" s="181">
        <v>100.0</v>
      </c>
      <c r="R109" s="181">
        <v>100.0</v>
      </c>
      <c r="S109" s="181">
        <v>100.0</v>
      </c>
      <c r="T109" s="181">
        <v>100.0</v>
      </c>
      <c r="U109" s="187">
        <f t="shared" ref="U109:U115" si="35">SUM(I109:T109)</f>
        <v>1200</v>
      </c>
      <c r="V109" s="166"/>
      <c r="W109" s="166"/>
      <c r="X109" s="166"/>
      <c r="Y109" s="166"/>
      <c r="Z109" s="166"/>
    </row>
    <row r="110" ht="14.25" hidden="1" customHeight="1">
      <c r="A110" s="182"/>
      <c r="B110" s="182"/>
      <c r="C110" s="182"/>
      <c r="D110" s="182"/>
      <c r="E110" s="182"/>
      <c r="F110" s="166"/>
      <c r="G110" s="193" t="s">
        <v>351</v>
      </c>
      <c r="H110" s="166"/>
      <c r="I110" s="181">
        <v>2000.0</v>
      </c>
      <c r="J110" s="181">
        <v>2000.0</v>
      </c>
      <c r="K110" s="181">
        <v>2000.0</v>
      </c>
      <c r="L110" s="181">
        <v>2000.0</v>
      </c>
      <c r="M110" s="181">
        <v>2000.0</v>
      </c>
      <c r="N110" s="181">
        <v>2000.0</v>
      </c>
      <c r="O110" s="181">
        <v>2000.0</v>
      </c>
      <c r="P110" s="181">
        <v>2000.0</v>
      </c>
      <c r="Q110" s="181">
        <v>2000.0</v>
      </c>
      <c r="R110" s="181">
        <v>2000.0</v>
      </c>
      <c r="S110" s="181">
        <v>2000.0</v>
      </c>
      <c r="T110" s="181">
        <v>2000.0</v>
      </c>
      <c r="U110" s="187">
        <f t="shared" si="35"/>
        <v>24000</v>
      </c>
      <c r="V110" s="166"/>
      <c r="W110" s="166"/>
      <c r="X110" s="166"/>
      <c r="Y110" s="166"/>
      <c r="Z110" s="166"/>
    </row>
    <row r="111" ht="14.25" hidden="1" customHeight="1">
      <c r="A111" s="182"/>
      <c r="B111" s="182"/>
      <c r="C111" s="182"/>
      <c r="D111" s="182"/>
      <c r="E111" s="182"/>
      <c r="F111" s="166"/>
      <c r="G111" s="193" t="s">
        <v>352</v>
      </c>
      <c r="H111" s="166"/>
      <c r="I111" s="181">
        <v>75.0</v>
      </c>
      <c r="J111" s="181">
        <v>75.0</v>
      </c>
      <c r="K111" s="181">
        <v>75.0</v>
      </c>
      <c r="L111" s="181">
        <v>75.0</v>
      </c>
      <c r="M111" s="181">
        <v>75.0</v>
      </c>
      <c r="N111" s="181">
        <v>75.0</v>
      </c>
      <c r="O111" s="181">
        <v>75.0</v>
      </c>
      <c r="P111" s="181">
        <v>75.0</v>
      </c>
      <c r="Q111" s="181">
        <v>75.0</v>
      </c>
      <c r="R111" s="181">
        <v>75.0</v>
      </c>
      <c r="S111" s="181">
        <v>75.0</v>
      </c>
      <c r="T111" s="181">
        <v>75.0</v>
      </c>
      <c r="U111" s="187">
        <f t="shared" si="35"/>
        <v>900</v>
      </c>
      <c r="V111" s="166"/>
      <c r="W111" s="166"/>
      <c r="X111" s="166"/>
      <c r="Y111" s="166"/>
      <c r="Z111" s="166"/>
    </row>
    <row r="112" ht="14.25" hidden="1" customHeight="1">
      <c r="A112" s="182"/>
      <c r="B112" s="182"/>
      <c r="C112" s="182"/>
      <c r="D112" s="182"/>
      <c r="E112" s="182"/>
      <c r="F112" s="166"/>
      <c r="G112" s="193" t="s">
        <v>353</v>
      </c>
      <c r="H112" s="166"/>
      <c r="I112" s="181">
        <v>250.0</v>
      </c>
      <c r="J112" s="181">
        <v>250.0</v>
      </c>
      <c r="K112" s="181">
        <v>250.0</v>
      </c>
      <c r="L112" s="181">
        <v>250.0</v>
      </c>
      <c r="M112" s="181">
        <v>250.0</v>
      </c>
      <c r="N112" s="181">
        <v>250.0</v>
      </c>
      <c r="O112" s="181">
        <v>250.0</v>
      </c>
      <c r="P112" s="181">
        <v>250.0</v>
      </c>
      <c r="Q112" s="181">
        <v>250.0</v>
      </c>
      <c r="R112" s="181">
        <v>250.0</v>
      </c>
      <c r="S112" s="181">
        <v>250.0</v>
      </c>
      <c r="T112" s="181">
        <v>250.0</v>
      </c>
      <c r="U112" s="187">
        <f t="shared" si="35"/>
        <v>3000</v>
      </c>
      <c r="V112" s="166"/>
      <c r="W112" s="166"/>
      <c r="X112" s="166"/>
      <c r="Y112" s="166"/>
      <c r="Z112" s="166"/>
    </row>
    <row r="113" ht="14.25" hidden="1" customHeight="1">
      <c r="A113" s="182"/>
      <c r="B113" s="182"/>
      <c r="C113" s="182"/>
      <c r="D113" s="182"/>
      <c r="E113" s="182"/>
      <c r="F113" s="166"/>
      <c r="G113" s="193" t="s">
        <v>354</v>
      </c>
      <c r="H113" s="166"/>
      <c r="I113" s="181">
        <v>200.0</v>
      </c>
      <c r="J113" s="181">
        <v>200.0</v>
      </c>
      <c r="K113" s="181">
        <v>200.0</v>
      </c>
      <c r="L113" s="181">
        <v>200.0</v>
      </c>
      <c r="M113" s="181">
        <v>200.0</v>
      </c>
      <c r="N113" s="181">
        <v>200.0</v>
      </c>
      <c r="O113" s="181">
        <v>200.0</v>
      </c>
      <c r="P113" s="181">
        <v>200.0</v>
      </c>
      <c r="Q113" s="181">
        <v>200.0</v>
      </c>
      <c r="R113" s="181">
        <v>200.0</v>
      </c>
      <c r="S113" s="181">
        <v>200.0</v>
      </c>
      <c r="T113" s="181">
        <v>200.0</v>
      </c>
      <c r="U113" s="187">
        <f t="shared" si="35"/>
        <v>2400</v>
      </c>
      <c r="V113" s="166"/>
      <c r="W113" s="166"/>
      <c r="X113" s="166"/>
      <c r="Y113" s="166"/>
      <c r="Z113" s="166"/>
    </row>
    <row r="114" ht="14.25" hidden="1" customHeight="1">
      <c r="A114" s="182"/>
      <c r="B114" s="182"/>
      <c r="C114" s="182"/>
      <c r="D114" s="182"/>
      <c r="E114" s="182"/>
      <c r="F114" s="166"/>
      <c r="G114" s="193" t="s">
        <v>205</v>
      </c>
      <c r="H114" s="166"/>
      <c r="I114" s="181">
        <v>100.0</v>
      </c>
      <c r="J114" s="181">
        <v>100.0</v>
      </c>
      <c r="K114" s="181">
        <v>100.0</v>
      </c>
      <c r="L114" s="181">
        <v>100.0</v>
      </c>
      <c r="M114" s="181">
        <v>100.0</v>
      </c>
      <c r="N114" s="181">
        <v>100.0</v>
      </c>
      <c r="O114" s="181">
        <v>100.0</v>
      </c>
      <c r="P114" s="181">
        <v>100.0</v>
      </c>
      <c r="Q114" s="181">
        <v>100.0</v>
      </c>
      <c r="R114" s="181">
        <v>100.0</v>
      </c>
      <c r="S114" s="181">
        <v>100.0</v>
      </c>
      <c r="T114" s="181">
        <v>100.0</v>
      </c>
      <c r="U114" s="187">
        <f t="shared" si="35"/>
        <v>1200</v>
      </c>
      <c r="V114" s="166"/>
      <c r="W114" s="166"/>
      <c r="X114" s="166"/>
      <c r="Y114" s="166"/>
      <c r="Z114" s="166"/>
    </row>
    <row r="115" ht="14.25" hidden="1" customHeight="1">
      <c r="A115" s="182"/>
      <c r="B115" s="182"/>
      <c r="C115" s="182"/>
      <c r="D115" s="182"/>
      <c r="E115" s="182"/>
      <c r="F115" s="198">
        <v>0.25</v>
      </c>
      <c r="G115" s="199" t="str">
        <f>"Contigency"&amp;" "&amp;"at"&amp;" "&amp;(F115*100)&amp;"%"</f>
        <v>Contigency at 25%</v>
      </c>
      <c r="H115" s="200"/>
      <c r="I115" s="201">
        <f t="shared" ref="I115:T115" si="36">SUM(I109:I114)*$F$40</f>
        <v>681.25</v>
      </c>
      <c r="J115" s="201">
        <f t="shared" si="36"/>
        <v>681.25</v>
      </c>
      <c r="K115" s="201">
        <f t="shared" si="36"/>
        <v>681.25</v>
      </c>
      <c r="L115" s="201">
        <f t="shared" si="36"/>
        <v>681.25</v>
      </c>
      <c r="M115" s="201">
        <f t="shared" si="36"/>
        <v>681.25</v>
      </c>
      <c r="N115" s="201">
        <f t="shared" si="36"/>
        <v>681.25</v>
      </c>
      <c r="O115" s="201">
        <f t="shared" si="36"/>
        <v>681.25</v>
      </c>
      <c r="P115" s="201">
        <f t="shared" si="36"/>
        <v>681.25</v>
      </c>
      <c r="Q115" s="201">
        <f t="shared" si="36"/>
        <v>681.25</v>
      </c>
      <c r="R115" s="201">
        <f t="shared" si="36"/>
        <v>681.25</v>
      </c>
      <c r="S115" s="201">
        <f t="shared" si="36"/>
        <v>681.25</v>
      </c>
      <c r="T115" s="201">
        <f t="shared" si="36"/>
        <v>681.25</v>
      </c>
      <c r="U115" s="202">
        <f t="shared" si="35"/>
        <v>8175</v>
      </c>
      <c r="V115" s="166"/>
      <c r="W115" s="166"/>
      <c r="X115" s="166"/>
      <c r="Y115" s="166"/>
      <c r="Z115" s="166"/>
    </row>
    <row r="116" ht="14.25" hidden="1" customHeight="1">
      <c r="A116" s="182"/>
      <c r="B116" s="182"/>
      <c r="C116" s="182"/>
      <c r="D116" s="182"/>
      <c r="E116" s="182"/>
      <c r="F116" s="166"/>
      <c r="G116" s="194" t="s">
        <v>17</v>
      </c>
      <c r="H116" s="195"/>
      <c r="I116" s="196">
        <f t="shared" ref="I116:U116" si="37">SUM(I109:I114)</f>
        <v>2725</v>
      </c>
      <c r="J116" s="196">
        <f t="shared" si="37"/>
        <v>2725</v>
      </c>
      <c r="K116" s="196">
        <f t="shared" si="37"/>
        <v>2725</v>
      </c>
      <c r="L116" s="196">
        <f t="shared" si="37"/>
        <v>2725</v>
      </c>
      <c r="M116" s="196">
        <f t="shared" si="37"/>
        <v>2725</v>
      </c>
      <c r="N116" s="196">
        <f t="shared" si="37"/>
        <v>2725</v>
      </c>
      <c r="O116" s="196">
        <f t="shared" si="37"/>
        <v>2725</v>
      </c>
      <c r="P116" s="196">
        <f t="shared" si="37"/>
        <v>2725</v>
      </c>
      <c r="Q116" s="196">
        <f t="shared" si="37"/>
        <v>2725</v>
      </c>
      <c r="R116" s="196">
        <f t="shared" si="37"/>
        <v>2725</v>
      </c>
      <c r="S116" s="196">
        <f t="shared" si="37"/>
        <v>2725</v>
      </c>
      <c r="T116" s="196">
        <f t="shared" si="37"/>
        <v>2725</v>
      </c>
      <c r="U116" s="191">
        <f t="shared" si="37"/>
        <v>32700</v>
      </c>
      <c r="V116" s="166"/>
      <c r="W116" s="166"/>
      <c r="X116" s="166"/>
      <c r="Y116" s="166"/>
      <c r="Z116" s="166"/>
    </row>
    <row r="117" ht="14.25" hidden="1" customHeight="1">
      <c r="A117" s="182"/>
      <c r="B117" s="182"/>
      <c r="C117" s="182"/>
      <c r="D117" s="182"/>
      <c r="E117" s="182"/>
      <c r="F117" s="166"/>
      <c r="G117" s="180" t="s">
        <v>166</v>
      </c>
      <c r="H117" s="166"/>
      <c r="I117" s="181"/>
      <c r="J117" s="181"/>
      <c r="K117" s="181"/>
      <c r="L117" s="181"/>
      <c r="M117" s="181"/>
      <c r="N117" s="181"/>
      <c r="O117" s="181"/>
      <c r="P117" s="181"/>
      <c r="Q117" s="181"/>
      <c r="R117" s="181"/>
      <c r="S117" s="181"/>
      <c r="T117" s="181"/>
      <c r="U117" s="197"/>
      <c r="V117" s="166"/>
      <c r="W117" s="166"/>
      <c r="X117" s="166"/>
      <c r="Y117" s="166"/>
      <c r="Z117" s="166"/>
    </row>
    <row r="118" ht="14.25" hidden="1" customHeight="1">
      <c r="A118" s="182"/>
      <c r="B118" s="182"/>
      <c r="C118" s="182"/>
      <c r="D118" s="182"/>
      <c r="E118" s="182"/>
      <c r="F118" s="166"/>
      <c r="G118" s="208" t="s">
        <v>212</v>
      </c>
      <c r="H118" s="166"/>
      <c r="I118" s="181"/>
      <c r="J118" s="181"/>
      <c r="K118" s="181"/>
      <c r="L118" s="181"/>
      <c r="M118" s="181"/>
      <c r="N118" s="181"/>
      <c r="O118" s="181"/>
      <c r="P118" s="181"/>
      <c r="Q118" s="181"/>
      <c r="R118" s="181"/>
      <c r="S118" s="181"/>
      <c r="T118" s="181"/>
      <c r="U118" s="187">
        <f t="shared" ref="U118:U120" si="38">SUM(I118:T118)</f>
        <v>0</v>
      </c>
      <c r="V118" s="166"/>
      <c r="W118" s="166"/>
      <c r="X118" s="166"/>
      <c r="Y118" s="166"/>
      <c r="Z118" s="166"/>
    </row>
    <row r="119" ht="14.25" hidden="1" customHeight="1">
      <c r="A119" s="182"/>
      <c r="B119" s="182"/>
      <c r="C119" s="182"/>
      <c r="D119" s="182"/>
      <c r="E119" s="182"/>
      <c r="F119" s="166"/>
      <c r="G119" s="208" t="s">
        <v>205</v>
      </c>
      <c r="H119" s="166"/>
      <c r="I119" s="181"/>
      <c r="J119" s="181"/>
      <c r="K119" s="181"/>
      <c r="L119" s="181"/>
      <c r="M119" s="181"/>
      <c r="N119" s="181"/>
      <c r="O119" s="181"/>
      <c r="P119" s="181"/>
      <c r="Q119" s="181"/>
      <c r="R119" s="181"/>
      <c r="S119" s="181"/>
      <c r="T119" s="181"/>
      <c r="U119" s="187">
        <f t="shared" si="38"/>
        <v>0</v>
      </c>
      <c r="V119" s="166"/>
      <c r="W119" s="166"/>
      <c r="X119" s="166"/>
      <c r="Y119" s="166"/>
      <c r="Z119" s="166"/>
    </row>
    <row r="120" ht="14.25" hidden="1" customHeight="1">
      <c r="A120" s="182"/>
      <c r="B120" s="182"/>
      <c r="C120" s="182"/>
      <c r="D120" s="182"/>
      <c r="E120" s="182"/>
      <c r="F120" s="198">
        <v>0.1</v>
      </c>
      <c r="G120" s="199" t="str">
        <f>"Contigency"&amp;" "&amp;"at"&amp;" "&amp;(F120*100)&amp;"%"</f>
        <v>Contigency at 10%</v>
      </c>
      <c r="H120" s="166"/>
      <c r="I120" s="181">
        <f t="shared" ref="I120:T120" si="39">SUM(I118:I119)*$F$50</f>
        <v>0</v>
      </c>
      <c r="J120" s="181">
        <f t="shared" si="39"/>
        <v>0</v>
      </c>
      <c r="K120" s="181">
        <f t="shared" si="39"/>
        <v>0</v>
      </c>
      <c r="L120" s="181">
        <f t="shared" si="39"/>
        <v>0</v>
      </c>
      <c r="M120" s="181">
        <f t="shared" si="39"/>
        <v>0</v>
      </c>
      <c r="N120" s="181">
        <f t="shared" si="39"/>
        <v>0</v>
      </c>
      <c r="O120" s="181">
        <f t="shared" si="39"/>
        <v>0</v>
      </c>
      <c r="P120" s="181">
        <f t="shared" si="39"/>
        <v>0</v>
      </c>
      <c r="Q120" s="181">
        <f t="shared" si="39"/>
        <v>0</v>
      </c>
      <c r="R120" s="181">
        <f t="shared" si="39"/>
        <v>0</v>
      </c>
      <c r="S120" s="181">
        <f t="shared" si="39"/>
        <v>0</v>
      </c>
      <c r="T120" s="181">
        <f t="shared" si="39"/>
        <v>0</v>
      </c>
      <c r="U120" s="187">
        <f t="shared" si="38"/>
        <v>0</v>
      </c>
      <c r="V120" s="166"/>
      <c r="W120" s="166"/>
      <c r="X120" s="166"/>
      <c r="Y120" s="166"/>
      <c r="Z120" s="166"/>
    </row>
    <row r="121" ht="14.25" hidden="1" customHeight="1">
      <c r="A121" s="182"/>
      <c r="B121" s="182"/>
      <c r="C121" s="182"/>
      <c r="D121" s="182"/>
      <c r="E121" s="182"/>
      <c r="F121" s="166"/>
      <c r="G121" s="194" t="s">
        <v>17</v>
      </c>
      <c r="H121" s="195"/>
      <c r="I121" s="196">
        <f t="shared" ref="I121:T121" si="40">SUM(I118:I120)</f>
        <v>0</v>
      </c>
      <c r="J121" s="196">
        <f t="shared" si="40"/>
        <v>0</v>
      </c>
      <c r="K121" s="196">
        <f t="shared" si="40"/>
        <v>0</v>
      </c>
      <c r="L121" s="196">
        <f t="shared" si="40"/>
        <v>0</v>
      </c>
      <c r="M121" s="196">
        <f t="shared" si="40"/>
        <v>0</v>
      </c>
      <c r="N121" s="196">
        <f t="shared" si="40"/>
        <v>0</v>
      </c>
      <c r="O121" s="196">
        <f t="shared" si="40"/>
        <v>0</v>
      </c>
      <c r="P121" s="196">
        <f t="shared" si="40"/>
        <v>0</v>
      </c>
      <c r="Q121" s="196">
        <f t="shared" si="40"/>
        <v>0</v>
      </c>
      <c r="R121" s="196">
        <f t="shared" si="40"/>
        <v>0</v>
      </c>
      <c r="S121" s="196">
        <f t="shared" si="40"/>
        <v>0</v>
      </c>
      <c r="T121" s="196">
        <f t="shared" si="40"/>
        <v>0</v>
      </c>
      <c r="U121" s="191">
        <f>SUM(U115:U119)</f>
        <v>40875</v>
      </c>
      <c r="V121" s="166"/>
      <c r="W121" s="166"/>
      <c r="X121" s="166"/>
      <c r="Y121" s="166"/>
      <c r="Z121" s="166"/>
    </row>
    <row r="122" ht="14.25" hidden="1" customHeight="1">
      <c r="A122" s="182"/>
      <c r="B122" s="182"/>
      <c r="C122" s="182"/>
      <c r="D122" s="182"/>
      <c r="E122" s="182"/>
      <c r="F122" s="166"/>
      <c r="G122" s="180" t="s">
        <v>167</v>
      </c>
      <c r="H122" s="166"/>
      <c r="I122" s="166"/>
      <c r="J122" s="166"/>
      <c r="K122" s="166"/>
      <c r="L122" s="166"/>
      <c r="M122" s="166"/>
      <c r="N122" s="166"/>
      <c r="O122" s="166"/>
      <c r="P122" s="166"/>
      <c r="Q122" s="166"/>
      <c r="R122" s="166"/>
      <c r="S122" s="166"/>
      <c r="T122" s="166"/>
      <c r="U122" s="197"/>
      <c r="V122" s="166"/>
      <c r="W122" s="166"/>
      <c r="X122" s="166"/>
      <c r="Y122" s="166"/>
      <c r="Z122" s="166"/>
    </row>
    <row r="123" ht="14.25" hidden="1" customHeight="1">
      <c r="A123" s="182"/>
      <c r="B123" s="182"/>
      <c r="C123" s="182"/>
      <c r="D123" s="182"/>
      <c r="E123" s="182"/>
      <c r="F123" s="166"/>
      <c r="G123" s="193" t="s">
        <v>361</v>
      </c>
      <c r="H123" s="166"/>
      <c r="I123" s="181"/>
      <c r="J123" s="181"/>
      <c r="K123" s="181"/>
      <c r="L123" s="181"/>
      <c r="M123" s="181"/>
      <c r="N123" s="181"/>
      <c r="O123" s="181"/>
      <c r="P123" s="181"/>
      <c r="Q123" s="181"/>
      <c r="R123" s="181"/>
      <c r="S123" s="181"/>
      <c r="T123" s="181"/>
      <c r="U123" s="187"/>
      <c r="V123" s="166"/>
      <c r="W123" s="166"/>
      <c r="X123" s="166"/>
      <c r="Y123" s="166"/>
      <c r="Z123" s="166"/>
    </row>
    <row r="124" ht="14.25" hidden="1" customHeight="1">
      <c r="A124" s="182"/>
      <c r="B124" s="182"/>
      <c r="C124" s="182"/>
      <c r="D124" s="182"/>
      <c r="E124" s="182"/>
      <c r="F124" s="166"/>
      <c r="G124" s="193" t="s">
        <v>88</v>
      </c>
      <c r="H124" s="166"/>
      <c r="I124" s="181" t="str">
        <f t="array" ref="I124">INDEX('Travel Budget'!$K$21:$K$32,MATCH('Budget 2020'!I$6,'Travel Budget'!$E$21:$E$32,0))</f>
        <v>#N/A</v>
      </c>
      <c r="J124" s="181" t="str">
        <f t="array" ref="J124">INDEX('Travel Budget'!$K$21:$K$32,MATCH('Budget 2020'!J$6,'Travel Budget'!$E$21:$E$32,0))</f>
        <v>#N/A</v>
      </c>
      <c r="K124" s="181" t="str">
        <f t="array" ref="K124">INDEX('Travel Budget'!$K$21:$K$32,MATCH('Budget 2020'!K$6,'Travel Budget'!$E$21:$E$32,0))</f>
        <v>#N/A</v>
      </c>
      <c r="L124" s="181" t="str">
        <f t="array" ref="L124">INDEX('Travel Budget'!$K$21:$K$32,MATCH('Budget 2020'!L$6,'Travel Budget'!$E$21:$E$32,0))</f>
        <v>#N/A</v>
      </c>
      <c r="M124" s="181" t="str">
        <f t="array" ref="M124">INDEX('Travel Budget'!$K$21:$K$32,MATCH('Budget 2020'!M$6,'Travel Budget'!$E$21:$E$32,0))</f>
        <v>#N/A</v>
      </c>
      <c r="N124" s="181" t="str">
        <f t="array" ref="N124">INDEX('Travel Budget'!$K$21:$K$32,MATCH('Budget 2020'!N$6,'Travel Budget'!$E$21:$E$32,0))</f>
        <v>#N/A</v>
      </c>
      <c r="O124" s="181" t="str">
        <f t="array" ref="O124">INDEX('Travel Budget'!$K$21:$K$32,MATCH('Budget 2020'!O$6,'Travel Budget'!$E$21:$E$32,0))</f>
        <v>#N/A</v>
      </c>
      <c r="P124" s="181" t="str">
        <f t="array" ref="P124">INDEX('Travel Budget'!$K$21:$K$32,MATCH('Budget 2020'!P$6,'Travel Budget'!$E$21:$E$32,0))</f>
        <v>#N/A</v>
      </c>
      <c r="Q124" s="181" t="str">
        <f t="array" ref="Q124">INDEX('Travel Budget'!$K$21:$K$32,MATCH('Budget 2020'!Q$6,'Travel Budget'!$E$21:$E$32,0))</f>
        <v>#N/A</v>
      </c>
      <c r="R124" s="181" t="str">
        <f t="array" ref="R124">INDEX('Travel Budget'!$K$21:$K$32,MATCH('Budget 2020'!R$6,'Travel Budget'!$E$21:$E$32,0))</f>
        <v>#N/A</v>
      </c>
      <c r="S124" s="181" t="str">
        <f t="array" ref="S124">INDEX('Travel Budget'!$K$21:$K$32,MATCH('Budget 2020'!S$6,'Travel Budget'!$E$21:$E$32,0))</f>
        <v>#N/A</v>
      </c>
      <c r="T124" s="181" t="str">
        <f t="array" ref="T124">INDEX('Travel Budget'!$K$21:$K$32,MATCH('Budget 2020'!T$6,'Travel Budget'!$E$21:$E$32,0))</f>
        <v>#N/A</v>
      </c>
      <c r="U124" s="187" t="str">
        <f t="shared" ref="U124:U128" si="41">SUM(I124:T124)</f>
        <v>#N/A</v>
      </c>
      <c r="V124" s="166"/>
      <c r="W124" s="166"/>
      <c r="X124" s="166"/>
      <c r="Y124" s="166"/>
      <c r="Z124" s="166"/>
    </row>
    <row r="125" ht="14.25" hidden="1" customHeight="1">
      <c r="A125" s="182"/>
      <c r="B125" s="182"/>
      <c r="C125" s="182"/>
      <c r="D125" s="182"/>
      <c r="E125" s="182"/>
      <c r="F125" s="166"/>
      <c r="G125" s="193" t="s">
        <v>333</v>
      </c>
      <c r="H125" s="166"/>
      <c r="I125" s="181"/>
      <c r="J125" s="181"/>
      <c r="K125" s="181"/>
      <c r="L125" s="181"/>
      <c r="M125" s="181"/>
      <c r="N125" s="181"/>
      <c r="O125" s="181"/>
      <c r="P125" s="181"/>
      <c r="Q125" s="181"/>
      <c r="R125" s="181"/>
      <c r="S125" s="181"/>
      <c r="T125" s="181"/>
      <c r="U125" s="187">
        <f t="shared" si="41"/>
        <v>0</v>
      </c>
      <c r="V125" s="166"/>
      <c r="W125" s="166"/>
      <c r="X125" s="166"/>
      <c r="Y125" s="166"/>
      <c r="Z125" s="166"/>
    </row>
    <row r="126" ht="14.25" hidden="1" customHeight="1">
      <c r="A126" s="182"/>
      <c r="B126" s="182"/>
      <c r="C126" s="182"/>
      <c r="D126" s="182"/>
      <c r="E126" s="182"/>
      <c r="F126" s="166"/>
      <c r="G126" s="193" t="s">
        <v>370</v>
      </c>
      <c r="H126" s="166"/>
      <c r="I126" s="181"/>
      <c r="J126" s="181">
        <v>1000.0</v>
      </c>
      <c r="K126" s="181"/>
      <c r="L126" s="181"/>
      <c r="M126" s="181"/>
      <c r="N126" s="181"/>
      <c r="O126" s="181"/>
      <c r="P126" s="181"/>
      <c r="Q126" s="181"/>
      <c r="R126" s="181"/>
      <c r="S126" s="181"/>
      <c r="T126" s="181"/>
      <c r="U126" s="187">
        <f t="shared" si="41"/>
        <v>1000</v>
      </c>
      <c r="V126" s="166"/>
      <c r="W126" s="166"/>
      <c r="X126" s="166"/>
      <c r="Y126" s="166"/>
      <c r="Z126" s="166"/>
    </row>
    <row r="127" ht="14.25" hidden="1" customHeight="1">
      <c r="A127" s="182"/>
      <c r="B127" s="182"/>
      <c r="C127" s="182"/>
      <c r="D127" s="182"/>
      <c r="E127" s="182"/>
      <c r="F127" s="166"/>
      <c r="G127" s="193" t="s">
        <v>205</v>
      </c>
      <c r="H127" s="166"/>
      <c r="I127" s="181"/>
      <c r="J127" s="181"/>
      <c r="K127" s="181"/>
      <c r="L127" s="181"/>
      <c r="M127" s="181"/>
      <c r="N127" s="181"/>
      <c r="O127" s="181"/>
      <c r="P127" s="181"/>
      <c r="Q127" s="181"/>
      <c r="R127" s="181"/>
      <c r="S127" s="181"/>
      <c r="T127" s="181"/>
      <c r="U127" s="187">
        <f t="shared" si="41"/>
        <v>0</v>
      </c>
      <c r="V127" s="166"/>
      <c r="W127" s="166"/>
      <c r="X127" s="166"/>
      <c r="Y127" s="166"/>
      <c r="Z127" s="166"/>
    </row>
    <row r="128" ht="14.25" hidden="1" customHeight="1">
      <c r="A128" s="182"/>
      <c r="B128" s="182"/>
      <c r="C128" s="182"/>
      <c r="D128" s="182"/>
      <c r="E128" s="182"/>
      <c r="F128" s="198">
        <v>0.1</v>
      </c>
      <c r="G128" s="199" t="str">
        <f>"Contigency"&amp;" "&amp;"at"&amp;" "&amp;(F128*100)&amp;"%"</f>
        <v>Contigency at 10%</v>
      </c>
      <c r="H128" s="200"/>
      <c r="I128" s="201" t="str">
        <f t="shared" ref="I128:T128" si="42">SUM(I123:I127)*$F$63</f>
        <v>#N/A</v>
      </c>
      <c r="J128" s="201" t="str">
        <f t="shared" si="42"/>
        <v>#N/A</v>
      </c>
      <c r="K128" s="201" t="str">
        <f t="shared" si="42"/>
        <v>#N/A</v>
      </c>
      <c r="L128" s="201" t="str">
        <f t="shared" si="42"/>
        <v>#N/A</v>
      </c>
      <c r="M128" s="201" t="str">
        <f t="shared" si="42"/>
        <v>#N/A</v>
      </c>
      <c r="N128" s="201" t="str">
        <f t="shared" si="42"/>
        <v>#N/A</v>
      </c>
      <c r="O128" s="201" t="str">
        <f t="shared" si="42"/>
        <v>#N/A</v>
      </c>
      <c r="P128" s="201" t="str">
        <f t="shared" si="42"/>
        <v>#N/A</v>
      </c>
      <c r="Q128" s="201" t="str">
        <f t="shared" si="42"/>
        <v>#N/A</v>
      </c>
      <c r="R128" s="201" t="str">
        <f t="shared" si="42"/>
        <v>#N/A</v>
      </c>
      <c r="S128" s="201" t="str">
        <f t="shared" si="42"/>
        <v>#N/A</v>
      </c>
      <c r="T128" s="201" t="str">
        <f t="shared" si="42"/>
        <v>#N/A</v>
      </c>
      <c r="U128" s="202" t="str">
        <f t="shared" si="41"/>
        <v>#N/A</v>
      </c>
      <c r="V128" s="166"/>
      <c r="W128" s="166"/>
      <c r="X128" s="166"/>
      <c r="Y128" s="166"/>
      <c r="Z128" s="166"/>
    </row>
    <row r="129" ht="14.25" hidden="1" customHeight="1">
      <c r="A129" s="182"/>
      <c r="B129" s="182"/>
      <c r="C129" s="182"/>
      <c r="D129" s="182"/>
      <c r="E129" s="182"/>
      <c r="F129" s="166"/>
      <c r="G129" s="194" t="s">
        <v>17</v>
      </c>
      <c r="H129" s="195"/>
      <c r="I129" s="196" t="str">
        <f t="shared" ref="I129:T129" si="43">SUM(I123:I128)</f>
        <v>#N/A</v>
      </c>
      <c r="J129" s="196" t="str">
        <f t="shared" si="43"/>
        <v>#N/A</v>
      </c>
      <c r="K129" s="196" t="str">
        <f t="shared" si="43"/>
        <v>#N/A</v>
      </c>
      <c r="L129" s="196" t="str">
        <f t="shared" si="43"/>
        <v>#N/A</v>
      </c>
      <c r="M129" s="196" t="str">
        <f t="shared" si="43"/>
        <v>#N/A</v>
      </c>
      <c r="N129" s="196" t="str">
        <f t="shared" si="43"/>
        <v>#N/A</v>
      </c>
      <c r="O129" s="196" t="str">
        <f t="shared" si="43"/>
        <v>#N/A</v>
      </c>
      <c r="P129" s="196" t="str">
        <f t="shared" si="43"/>
        <v>#N/A</v>
      </c>
      <c r="Q129" s="196" t="str">
        <f t="shared" si="43"/>
        <v>#N/A</v>
      </c>
      <c r="R129" s="196" t="str">
        <f t="shared" si="43"/>
        <v>#N/A</v>
      </c>
      <c r="S129" s="196" t="str">
        <f t="shared" si="43"/>
        <v>#N/A</v>
      </c>
      <c r="T129" s="196" t="str">
        <f t="shared" si="43"/>
        <v>#N/A</v>
      </c>
      <c r="U129" s="191" t="str">
        <f>SUM(U123:U127)</f>
        <v>#N/A</v>
      </c>
      <c r="V129" s="166"/>
      <c r="W129" s="166"/>
      <c r="X129" s="166"/>
      <c r="Y129" s="166"/>
      <c r="Z129" s="166"/>
    </row>
    <row r="130" ht="14.25" hidden="1" customHeight="1">
      <c r="A130" s="182"/>
      <c r="B130" s="182"/>
      <c r="C130" s="182"/>
      <c r="D130" s="182"/>
      <c r="E130" s="182"/>
      <c r="F130" s="166"/>
      <c r="G130" s="180" t="s">
        <v>168</v>
      </c>
      <c r="H130" s="166"/>
      <c r="I130" s="166"/>
      <c r="J130" s="166"/>
      <c r="K130" s="166"/>
      <c r="L130" s="166"/>
      <c r="M130" s="166"/>
      <c r="N130" s="166"/>
      <c r="O130" s="166"/>
      <c r="P130" s="166"/>
      <c r="Q130" s="166"/>
      <c r="R130" s="166"/>
      <c r="S130" s="166"/>
      <c r="T130" s="166"/>
      <c r="U130" s="197"/>
      <c r="V130" s="166"/>
      <c r="W130" s="166"/>
      <c r="X130" s="166"/>
      <c r="Y130" s="166"/>
      <c r="Z130" s="166"/>
    </row>
    <row r="131" ht="14.25" hidden="1" customHeight="1">
      <c r="A131" s="182"/>
      <c r="B131" s="182"/>
      <c r="C131" s="182"/>
      <c r="D131" s="182"/>
      <c r="E131" s="182"/>
      <c r="F131" s="166"/>
      <c r="G131" s="193" t="s">
        <v>371</v>
      </c>
      <c r="H131" s="166"/>
      <c r="I131" s="166"/>
      <c r="J131" s="166"/>
      <c r="K131" s="166"/>
      <c r="L131" s="166"/>
      <c r="M131" s="166"/>
      <c r="N131" s="166"/>
      <c r="O131" s="166"/>
      <c r="P131" s="166"/>
      <c r="Q131" s="166"/>
      <c r="R131" s="166"/>
      <c r="S131" s="166"/>
      <c r="T131" s="166"/>
      <c r="U131" s="187">
        <f t="shared" ref="U131:U135" si="44">SUM(I131:T131)</f>
        <v>0</v>
      </c>
      <c r="V131" s="166"/>
      <c r="W131" s="166"/>
      <c r="X131" s="166"/>
      <c r="Y131" s="166"/>
      <c r="Z131" s="166"/>
    </row>
    <row r="132" ht="14.25" hidden="1" customHeight="1">
      <c r="A132" s="182"/>
      <c r="B132" s="182"/>
      <c r="C132" s="182"/>
      <c r="D132" s="182"/>
      <c r="E132" s="182"/>
      <c r="F132" s="166"/>
      <c r="G132" s="193" t="s">
        <v>372</v>
      </c>
      <c r="H132" s="166"/>
      <c r="I132" s="166"/>
      <c r="J132" s="166"/>
      <c r="K132" s="166"/>
      <c r="L132" s="166"/>
      <c r="M132" s="166"/>
      <c r="N132" s="166"/>
      <c r="O132" s="166"/>
      <c r="P132" s="166"/>
      <c r="Q132" s="166"/>
      <c r="R132" s="166"/>
      <c r="S132" s="166"/>
      <c r="T132" s="166"/>
      <c r="U132" s="187">
        <f t="shared" si="44"/>
        <v>0</v>
      </c>
      <c r="V132" s="166"/>
      <c r="W132" s="166"/>
      <c r="X132" s="166"/>
      <c r="Y132" s="166"/>
      <c r="Z132" s="166"/>
    </row>
    <row r="133" ht="14.25" hidden="1" customHeight="1">
      <c r="A133" s="182"/>
      <c r="B133" s="182"/>
      <c r="C133" s="182"/>
      <c r="D133" s="182"/>
      <c r="E133" s="182"/>
      <c r="F133" s="166"/>
      <c r="G133" s="193" t="s">
        <v>373</v>
      </c>
      <c r="H133" s="166"/>
      <c r="I133" s="166"/>
      <c r="J133" s="166"/>
      <c r="K133" s="166"/>
      <c r="L133" s="166"/>
      <c r="M133" s="166"/>
      <c r="N133" s="166"/>
      <c r="O133" s="166"/>
      <c r="P133" s="166"/>
      <c r="Q133" s="166"/>
      <c r="R133" s="166"/>
      <c r="S133" s="166"/>
      <c r="T133" s="166"/>
      <c r="U133" s="187">
        <f t="shared" si="44"/>
        <v>0</v>
      </c>
      <c r="V133" s="166"/>
      <c r="W133" s="166"/>
      <c r="X133" s="166"/>
      <c r="Y133" s="166"/>
      <c r="Z133" s="166"/>
    </row>
    <row r="134" ht="14.25" hidden="1" customHeight="1">
      <c r="A134" s="182"/>
      <c r="B134" s="182"/>
      <c r="C134" s="182"/>
      <c r="D134" s="182"/>
      <c r="E134" s="182"/>
      <c r="F134" s="166"/>
      <c r="G134" s="193" t="s">
        <v>205</v>
      </c>
      <c r="H134" s="166"/>
      <c r="I134" s="166"/>
      <c r="J134" s="166"/>
      <c r="K134" s="166"/>
      <c r="L134" s="166"/>
      <c r="M134" s="166"/>
      <c r="N134" s="166"/>
      <c r="O134" s="166"/>
      <c r="P134" s="166"/>
      <c r="Q134" s="166"/>
      <c r="R134" s="166"/>
      <c r="S134" s="166"/>
      <c r="T134" s="166"/>
      <c r="U134" s="187">
        <f t="shared" si="44"/>
        <v>0</v>
      </c>
      <c r="V134" s="166"/>
      <c r="W134" s="166"/>
      <c r="X134" s="166"/>
      <c r="Y134" s="166"/>
      <c r="Z134" s="166"/>
    </row>
    <row r="135" ht="14.25" hidden="1" customHeight="1">
      <c r="A135" s="182"/>
      <c r="B135" s="182"/>
      <c r="C135" s="182"/>
      <c r="D135" s="182"/>
      <c r="E135" s="182"/>
      <c r="F135" s="198">
        <v>0.1</v>
      </c>
      <c r="G135" s="199" t="str">
        <f>"Contigency"&amp;" "&amp;"at"&amp;" "&amp;(F135*100)&amp;"%"</f>
        <v>Contigency at 10%</v>
      </c>
      <c r="H135" s="166"/>
      <c r="I135" s="181">
        <f t="shared" ref="I135:T135" si="45">SUM(I131:I134)*$F$71</f>
        <v>0</v>
      </c>
      <c r="J135" s="181">
        <f t="shared" si="45"/>
        <v>0</v>
      </c>
      <c r="K135" s="181">
        <f t="shared" si="45"/>
        <v>0</v>
      </c>
      <c r="L135" s="181">
        <f t="shared" si="45"/>
        <v>0</v>
      </c>
      <c r="M135" s="181">
        <f t="shared" si="45"/>
        <v>0</v>
      </c>
      <c r="N135" s="181">
        <f t="shared" si="45"/>
        <v>0</v>
      </c>
      <c r="O135" s="181">
        <f t="shared" si="45"/>
        <v>0</v>
      </c>
      <c r="P135" s="181">
        <f t="shared" si="45"/>
        <v>0</v>
      </c>
      <c r="Q135" s="181">
        <f t="shared" si="45"/>
        <v>0</v>
      </c>
      <c r="R135" s="181">
        <f t="shared" si="45"/>
        <v>0</v>
      </c>
      <c r="S135" s="181">
        <f t="shared" si="45"/>
        <v>0</v>
      </c>
      <c r="T135" s="181">
        <f t="shared" si="45"/>
        <v>0</v>
      </c>
      <c r="U135" s="187">
        <f t="shared" si="44"/>
        <v>0</v>
      </c>
      <c r="V135" s="166"/>
      <c r="W135" s="166"/>
      <c r="X135" s="166"/>
      <c r="Y135" s="166"/>
      <c r="Z135" s="166"/>
    </row>
    <row r="136" ht="14.25" hidden="1" customHeight="1">
      <c r="A136" s="182"/>
      <c r="B136" s="182"/>
      <c r="C136" s="182"/>
      <c r="D136" s="182"/>
      <c r="E136" s="182"/>
      <c r="F136" s="166"/>
      <c r="G136" s="194" t="s">
        <v>17</v>
      </c>
      <c r="H136" s="195"/>
      <c r="I136" s="196">
        <f t="shared" ref="I136:T136" si="46">SUM(I131:I135)</f>
        <v>0</v>
      </c>
      <c r="J136" s="196">
        <f t="shared" si="46"/>
        <v>0</v>
      </c>
      <c r="K136" s="196">
        <f t="shared" si="46"/>
        <v>0</v>
      </c>
      <c r="L136" s="196">
        <f t="shared" si="46"/>
        <v>0</v>
      </c>
      <c r="M136" s="196">
        <f t="shared" si="46"/>
        <v>0</v>
      </c>
      <c r="N136" s="196">
        <f t="shared" si="46"/>
        <v>0</v>
      </c>
      <c r="O136" s="196">
        <f t="shared" si="46"/>
        <v>0</v>
      </c>
      <c r="P136" s="196">
        <f t="shared" si="46"/>
        <v>0</v>
      </c>
      <c r="Q136" s="196">
        <f t="shared" si="46"/>
        <v>0</v>
      </c>
      <c r="R136" s="196">
        <f t="shared" si="46"/>
        <v>0</v>
      </c>
      <c r="S136" s="196">
        <f t="shared" si="46"/>
        <v>0</v>
      </c>
      <c r="T136" s="196">
        <f t="shared" si="46"/>
        <v>0</v>
      </c>
      <c r="U136" s="191">
        <f>SUM(U131:U134)</f>
        <v>0</v>
      </c>
      <c r="V136" s="166"/>
      <c r="W136" s="166"/>
      <c r="X136" s="166"/>
      <c r="Y136" s="166"/>
      <c r="Z136" s="166"/>
    </row>
    <row r="137" ht="14.25" hidden="1" customHeight="1">
      <c r="A137" s="182"/>
      <c r="B137" s="182"/>
      <c r="C137" s="182"/>
      <c r="D137" s="182"/>
      <c r="E137" s="182"/>
      <c r="F137" s="166"/>
      <c r="G137" s="203"/>
      <c r="H137" s="200"/>
      <c r="I137" s="200"/>
      <c r="J137" s="200"/>
      <c r="K137" s="200"/>
      <c r="L137" s="200"/>
      <c r="M137" s="200"/>
      <c r="N137" s="200"/>
      <c r="O137" s="200"/>
      <c r="P137" s="200"/>
      <c r="Q137" s="200"/>
      <c r="R137" s="200"/>
      <c r="S137" s="200"/>
      <c r="T137" s="200"/>
      <c r="U137" s="204"/>
      <c r="V137" s="166"/>
      <c r="W137" s="166"/>
      <c r="X137" s="166"/>
      <c r="Y137" s="166"/>
      <c r="Z137" s="166"/>
    </row>
    <row r="138" ht="14.25" hidden="1" customHeight="1">
      <c r="A138" s="182"/>
      <c r="B138" s="182"/>
      <c r="C138" s="182"/>
      <c r="D138" s="182"/>
      <c r="E138" s="182"/>
      <c r="F138" s="166"/>
      <c r="G138" s="188" t="s">
        <v>374</v>
      </c>
      <c r="H138" s="189"/>
      <c r="I138" s="190" t="str">
        <f t="shared" ref="I138:U138" si="47">I101+I107+I116+I120+I129+I136</f>
        <v>#N/A</v>
      </c>
      <c r="J138" s="190" t="str">
        <f t="shared" si="47"/>
        <v>#N/A</v>
      </c>
      <c r="K138" s="190" t="str">
        <f t="shared" si="47"/>
        <v>#N/A</v>
      </c>
      <c r="L138" s="190" t="str">
        <f t="shared" si="47"/>
        <v>#N/A</v>
      </c>
      <c r="M138" s="190" t="str">
        <f t="shared" si="47"/>
        <v>#N/A</v>
      </c>
      <c r="N138" s="190" t="str">
        <f t="shared" si="47"/>
        <v>#N/A</v>
      </c>
      <c r="O138" s="190" t="str">
        <f t="shared" si="47"/>
        <v>#N/A</v>
      </c>
      <c r="P138" s="190" t="str">
        <f t="shared" si="47"/>
        <v>#N/A</v>
      </c>
      <c r="Q138" s="190" t="str">
        <f t="shared" si="47"/>
        <v>#N/A</v>
      </c>
      <c r="R138" s="190" t="str">
        <f t="shared" si="47"/>
        <v>#N/A</v>
      </c>
      <c r="S138" s="190" t="str">
        <f t="shared" si="47"/>
        <v>#N/A</v>
      </c>
      <c r="T138" s="190" t="str">
        <f t="shared" si="47"/>
        <v>#N/A</v>
      </c>
      <c r="U138" s="191" t="str">
        <f t="shared" si="47"/>
        <v>#N/A</v>
      </c>
      <c r="V138" s="166"/>
      <c r="W138" s="166"/>
      <c r="X138" s="166"/>
      <c r="Y138" s="166"/>
      <c r="Z138" s="166"/>
    </row>
    <row r="139" ht="14.25" hidden="1" customHeight="1">
      <c r="A139" s="182"/>
      <c r="B139" s="182"/>
      <c r="C139" s="182"/>
      <c r="D139" s="182"/>
      <c r="E139" s="182"/>
      <c r="F139" s="166"/>
      <c r="G139" s="166"/>
      <c r="H139" s="166"/>
      <c r="I139" s="166"/>
      <c r="J139" s="166"/>
      <c r="K139" s="166"/>
      <c r="L139" s="166"/>
      <c r="M139" s="166"/>
      <c r="N139" s="166"/>
      <c r="O139" s="166"/>
      <c r="P139" s="166"/>
      <c r="Q139" s="166"/>
      <c r="R139" s="166"/>
      <c r="S139" s="166"/>
      <c r="T139" s="166"/>
      <c r="U139" s="166"/>
      <c r="V139" s="166"/>
      <c r="W139" s="166"/>
      <c r="X139" s="166"/>
      <c r="Y139" s="166"/>
      <c r="Z139" s="166"/>
    </row>
    <row r="140" ht="14.25" hidden="1" customHeight="1">
      <c r="A140" s="182"/>
      <c r="B140" s="182"/>
      <c r="C140" s="182"/>
      <c r="D140" s="182"/>
      <c r="E140" s="182"/>
      <c r="F140" s="166"/>
      <c r="G140" s="166"/>
      <c r="H140" s="166"/>
      <c r="I140" s="166"/>
      <c r="J140" s="166"/>
      <c r="K140" s="166"/>
      <c r="L140" s="166"/>
      <c r="M140" s="166"/>
      <c r="N140" s="166"/>
      <c r="O140" s="166"/>
      <c r="P140" s="166"/>
      <c r="Q140" s="166"/>
      <c r="R140" s="166"/>
      <c r="S140" s="166"/>
      <c r="T140" s="166"/>
      <c r="U140" s="166"/>
      <c r="V140" s="166"/>
      <c r="W140" s="166"/>
      <c r="X140" s="166"/>
      <c r="Y140" s="166"/>
      <c r="Z140" s="166"/>
    </row>
    <row r="141" ht="14.25" hidden="1" customHeight="1">
      <c r="A141" s="182"/>
      <c r="B141" s="182"/>
      <c r="C141" s="182"/>
      <c r="D141" s="182"/>
      <c r="E141" s="182"/>
      <c r="F141" s="166"/>
      <c r="G141" s="166"/>
      <c r="H141" s="166"/>
      <c r="I141" s="166"/>
      <c r="J141" s="166"/>
      <c r="K141" s="166"/>
      <c r="L141" s="166"/>
      <c r="M141" s="166"/>
      <c r="N141" s="166"/>
      <c r="O141" s="166"/>
      <c r="P141" s="166"/>
      <c r="Q141" s="166"/>
      <c r="R141" s="166"/>
      <c r="S141" s="166"/>
      <c r="T141" s="166"/>
      <c r="U141" s="166"/>
      <c r="V141" s="166"/>
      <c r="W141" s="166"/>
      <c r="X141" s="166"/>
      <c r="Y141" s="166"/>
      <c r="Z141" s="166"/>
    </row>
    <row r="142" ht="14.25" hidden="1" customHeight="1">
      <c r="A142" s="182"/>
      <c r="B142" s="182"/>
      <c r="C142" s="182"/>
      <c r="D142" s="182"/>
      <c r="E142" s="182"/>
      <c r="F142" s="166"/>
      <c r="G142" s="166"/>
      <c r="H142" s="166"/>
      <c r="I142" s="166"/>
      <c r="J142" s="166"/>
      <c r="K142" s="166"/>
      <c r="L142" s="166"/>
      <c r="M142" s="166"/>
      <c r="N142" s="166"/>
      <c r="O142" s="166"/>
      <c r="P142" s="166"/>
      <c r="Q142" s="166"/>
      <c r="R142" s="166"/>
      <c r="S142" s="166"/>
      <c r="T142" s="166"/>
      <c r="U142" s="166"/>
      <c r="V142" s="166"/>
      <c r="W142" s="166"/>
      <c r="X142" s="166"/>
      <c r="Y142" s="166"/>
      <c r="Z142" s="166"/>
    </row>
    <row r="143" ht="14.25" hidden="1" customHeight="1">
      <c r="A143" s="182"/>
      <c r="B143" s="182"/>
      <c r="C143" s="182"/>
      <c r="D143" s="182"/>
      <c r="E143" s="182"/>
      <c r="F143" s="166"/>
      <c r="G143" s="166"/>
      <c r="H143" s="166"/>
      <c r="I143" s="166"/>
      <c r="J143" s="166"/>
      <c r="K143" s="166"/>
      <c r="L143" s="166"/>
      <c r="M143" s="166"/>
      <c r="N143" s="166"/>
      <c r="O143" s="166"/>
      <c r="P143" s="166"/>
      <c r="Q143" s="166"/>
      <c r="R143" s="166"/>
      <c r="S143" s="166"/>
      <c r="T143" s="166"/>
      <c r="U143" s="166"/>
      <c r="V143" s="166"/>
      <c r="W143" s="166"/>
      <c r="X143" s="166"/>
      <c r="Y143" s="166"/>
      <c r="Z143" s="166"/>
    </row>
    <row r="144" ht="14.25" hidden="1" customHeight="1">
      <c r="A144" s="182"/>
      <c r="B144" s="182"/>
      <c r="C144" s="182"/>
      <c r="D144" s="182"/>
      <c r="E144" s="182"/>
      <c r="F144" s="166"/>
      <c r="G144" s="166"/>
      <c r="H144" s="166"/>
      <c r="I144" s="166"/>
      <c r="J144" s="166"/>
      <c r="K144" s="166"/>
      <c r="L144" s="166"/>
      <c r="M144" s="166"/>
      <c r="N144" s="166"/>
      <c r="O144" s="166"/>
      <c r="P144" s="166"/>
      <c r="Q144" s="166"/>
      <c r="R144" s="166"/>
      <c r="S144" s="166"/>
      <c r="T144" s="166"/>
      <c r="U144" s="166"/>
      <c r="V144" s="166"/>
      <c r="W144" s="166"/>
      <c r="X144" s="166"/>
      <c r="Y144" s="166"/>
      <c r="Z144" s="166"/>
    </row>
    <row r="145" ht="14.25" hidden="1" customHeight="1">
      <c r="A145" s="182"/>
      <c r="B145" s="182"/>
      <c r="C145" s="182"/>
      <c r="D145" s="182"/>
      <c r="E145" s="182"/>
      <c r="F145" s="166"/>
      <c r="G145" s="166"/>
      <c r="H145" s="166"/>
      <c r="I145" s="166"/>
      <c r="J145" s="166"/>
      <c r="K145" s="166"/>
      <c r="L145" s="166"/>
      <c r="M145" s="166"/>
      <c r="N145" s="166"/>
      <c r="O145" s="166"/>
      <c r="P145" s="166"/>
      <c r="Q145" s="166"/>
      <c r="R145" s="166"/>
      <c r="S145" s="166"/>
      <c r="T145" s="166"/>
      <c r="U145" s="166"/>
      <c r="V145" s="166"/>
      <c r="W145" s="166"/>
      <c r="X145" s="166"/>
      <c r="Y145" s="166"/>
      <c r="Z145" s="166"/>
    </row>
    <row r="146" ht="14.25" hidden="1" customHeight="1">
      <c r="A146" s="182"/>
      <c r="B146" s="182"/>
      <c r="C146" s="182"/>
      <c r="D146" s="182"/>
      <c r="E146" s="182"/>
      <c r="F146" s="166"/>
      <c r="G146" s="166"/>
      <c r="H146" s="166"/>
      <c r="I146" s="166"/>
      <c r="J146" s="166"/>
      <c r="K146" s="166"/>
      <c r="L146" s="166"/>
      <c r="M146" s="166"/>
      <c r="N146" s="166"/>
      <c r="O146" s="166"/>
      <c r="P146" s="166"/>
      <c r="Q146" s="166"/>
      <c r="R146" s="166"/>
      <c r="S146" s="166"/>
      <c r="T146" s="166"/>
      <c r="U146" s="166"/>
      <c r="V146" s="166"/>
      <c r="W146" s="166"/>
      <c r="X146" s="166"/>
      <c r="Y146" s="166"/>
      <c r="Z146" s="166"/>
    </row>
    <row r="147" ht="14.25" hidden="1" customHeight="1">
      <c r="A147" s="182"/>
      <c r="B147" s="182"/>
      <c r="C147" s="182"/>
      <c r="D147" s="182"/>
      <c r="E147" s="182"/>
      <c r="F147" s="166"/>
      <c r="G147" s="166"/>
      <c r="H147" s="166"/>
      <c r="I147" s="166"/>
      <c r="J147" s="166"/>
      <c r="K147" s="166"/>
      <c r="L147" s="166"/>
      <c r="M147" s="166"/>
      <c r="N147" s="166"/>
      <c r="O147" s="166"/>
      <c r="P147" s="166"/>
      <c r="Q147" s="166"/>
      <c r="R147" s="166"/>
      <c r="S147" s="166"/>
      <c r="T147" s="166"/>
      <c r="U147" s="166"/>
      <c r="V147" s="166"/>
      <c r="W147" s="166"/>
      <c r="X147" s="166"/>
      <c r="Y147" s="166"/>
      <c r="Z147" s="166"/>
    </row>
    <row r="148" ht="14.25" hidden="1" customHeight="1">
      <c r="A148" s="182"/>
      <c r="B148" s="182"/>
      <c r="C148" s="182"/>
      <c r="D148" s="182"/>
      <c r="E148" s="182"/>
      <c r="F148" s="166"/>
      <c r="G148" s="166"/>
      <c r="H148" s="166"/>
      <c r="I148" s="166"/>
      <c r="J148" s="166"/>
      <c r="K148" s="166"/>
      <c r="L148" s="166"/>
      <c r="M148" s="166"/>
      <c r="N148" s="166"/>
      <c r="O148" s="166"/>
      <c r="P148" s="166"/>
      <c r="Q148" s="166"/>
      <c r="R148" s="166"/>
      <c r="S148" s="166"/>
      <c r="T148" s="166"/>
      <c r="U148" s="166"/>
      <c r="V148" s="166"/>
      <c r="W148" s="166"/>
      <c r="X148" s="166"/>
      <c r="Y148" s="166"/>
      <c r="Z148" s="166"/>
    </row>
    <row r="149" ht="14.25" hidden="1" customHeight="1">
      <c r="A149" s="182"/>
      <c r="B149" s="182"/>
      <c r="C149" s="182"/>
      <c r="D149" s="182"/>
      <c r="E149" s="182"/>
      <c r="F149" s="166"/>
      <c r="G149" s="166"/>
      <c r="H149" s="166"/>
      <c r="I149" s="166"/>
      <c r="J149" s="166"/>
      <c r="K149" s="166"/>
      <c r="L149" s="166"/>
      <c r="M149" s="166"/>
      <c r="N149" s="166"/>
      <c r="O149" s="166"/>
      <c r="P149" s="166"/>
      <c r="Q149" s="166"/>
      <c r="R149" s="166"/>
      <c r="S149" s="166"/>
      <c r="T149" s="166"/>
      <c r="U149" s="166"/>
      <c r="V149" s="166"/>
      <c r="W149" s="166"/>
      <c r="X149" s="166"/>
      <c r="Y149" s="166"/>
      <c r="Z149" s="166"/>
    </row>
    <row r="150" ht="14.25" hidden="1" customHeight="1">
      <c r="A150" s="182"/>
      <c r="B150" s="182"/>
      <c r="C150" s="182"/>
      <c r="D150" s="182"/>
      <c r="E150" s="182"/>
      <c r="F150" s="166"/>
      <c r="G150" s="166"/>
      <c r="H150" s="166"/>
      <c r="I150" s="166"/>
      <c r="J150" s="166"/>
      <c r="K150" s="166"/>
      <c r="L150" s="166"/>
      <c r="M150" s="166"/>
      <c r="N150" s="166"/>
      <c r="O150" s="166"/>
      <c r="P150" s="166"/>
      <c r="Q150" s="166"/>
      <c r="R150" s="166"/>
      <c r="S150" s="166"/>
      <c r="T150" s="166"/>
      <c r="U150" s="166"/>
      <c r="V150" s="166"/>
      <c r="W150" s="166"/>
      <c r="X150" s="166"/>
      <c r="Y150" s="166"/>
      <c r="Z150" s="166"/>
    </row>
    <row r="151" ht="14.25" hidden="1" customHeight="1">
      <c r="A151" s="182"/>
      <c r="B151" s="182"/>
      <c r="C151" s="182"/>
      <c r="D151" s="182"/>
      <c r="E151" s="182"/>
      <c r="F151" s="166"/>
      <c r="G151" s="166"/>
      <c r="H151" s="166"/>
      <c r="I151" s="166"/>
      <c r="J151" s="166"/>
      <c r="K151" s="166"/>
      <c r="L151" s="166"/>
      <c r="M151" s="166"/>
      <c r="N151" s="166"/>
      <c r="O151" s="166"/>
      <c r="P151" s="166"/>
      <c r="Q151" s="166"/>
      <c r="R151" s="166"/>
      <c r="S151" s="166"/>
      <c r="T151" s="166"/>
      <c r="U151" s="166"/>
      <c r="V151" s="166"/>
      <c r="W151" s="166"/>
      <c r="X151" s="166"/>
      <c r="Y151" s="166"/>
      <c r="Z151" s="166"/>
    </row>
    <row r="152" ht="14.25" hidden="1" customHeight="1">
      <c r="A152" s="182"/>
      <c r="B152" s="182"/>
      <c r="C152" s="182"/>
      <c r="D152" s="182"/>
      <c r="E152" s="182"/>
      <c r="F152" s="170"/>
      <c r="G152" s="209" t="s">
        <v>16</v>
      </c>
      <c r="H152" s="210"/>
      <c r="I152" s="211">
        <v>43831.0</v>
      </c>
      <c r="J152" s="211">
        <v>43862.0</v>
      </c>
      <c r="K152" s="211">
        <v>43891.0</v>
      </c>
      <c r="L152" s="211">
        <v>43922.0</v>
      </c>
      <c r="M152" s="211">
        <v>43952.0</v>
      </c>
      <c r="N152" s="211">
        <v>43983.0</v>
      </c>
      <c r="O152" s="211">
        <v>44013.0</v>
      </c>
      <c r="P152" s="211">
        <v>44044.0</v>
      </c>
      <c r="Q152" s="211">
        <v>44075.0</v>
      </c>
      <c r="R152" s="211">
        <v>44105.0</v>
      </c>
      <c r="S152" s="211">
        <v>44136.0</v>
      </c>
      <c r="T152" s="212">
        <v>44166.0</v>
      </c>
      <c r="U152" s="174" t="s">
        <v>17</v>
      </c>
      <c r="V152" s="166"/>
      <c r="W152" s="166"/>
      <c r="X152" s="166"/>
      <c r="Y152" s="166"/>
      <c r="Z152" s="166"/>
    </row>
    <row r="153" ht="14.25" hidden="1" customHeight="1">
      <c r="A153" s="182"/>
      <c r="B153" s="182"/>
      <c r="C153" s="182"/>
      <c r="D153" s="182"/>
      <c r="E153" s="182"/>
      <c r="F153" s="175"/>
      <c r="G153" s="176"/>
      <c r="H153" s="177"/>
      <c r="I153" s="178"/>
      <c r="J153" s="178"/>
      <c r="K153" s="178"/>
      <c r="L153" s="178"/>
      <c r="M153" s="178"/>
      <c r="N153" s="178"/>
      <c r="O153" s="178"/>
      <c r="P153" s="178"/>
      <c r="Q153" s="178"/>
      <c r="R153" s="178"/>
      <c r="S153" s="178"/>
      <c r="T153" s="178"/>
      <c r="U153" s="179"/>
      <c r="V153" s="166"/>
      <c r="W153" s="166"/>
      <c r="X153" s="166"/>
      <c r="Y153" s="166"/>
      <c r="Z153" s="166"/>
    </row>
    <row r="154" ht="14.25" hidden="1" customHeight="1">
      <c r="A154" s="182"/>
      <c r="B154" s="182"/>
      <c r="C154" s="182"/>
      <c r="D154" s="182"/>
      <c r="E154" s="182"/>
      <c r="F154" s="175"/>
      <c r="G154" s="180" t="s">
        <v>159</v>
      </c>
      <c r="H154" s="177"/>
      <c r="I154" s="178"/>
      <c r="J154" s="178"/>
      <c r="K154" s="178"/>
      <c r="L154" s="178"/>
      <c r="M154" s="178"/>
      <c r="N154" s="178"/>
      <c r="O154" s="178"/>
      <c r="P154" s="178"/>
      <c r="Q154" s="178"/>
      <c r="R154" s="178"/>
      <c r="S154" s="178"/>
      <c r="T154" s="178"/>
      <c r="U154" s="179"/>
      <c r="V154" s="166"/>
      <c r="W154" s="166"/>
      <c r="X154" s="166"/>
      <c r="Y154" s="166"/>
      <c r="Z154" s="166"/>
    </row>
    <row r="155" ht="14.25" hidden="1" customHeight="1">
      <c r="A155" s="182"/>
      <c r="B155" s="182"/>
      <c r="C155" s="182"/>
      <c r="D155" s="182"/>
      <c r="E155" s="182"/>
      <c r="F155" s="182"/>
      <c r="G155" s="184" t="s">
        <v>160</v>
      </c>
      <c r="H155" s="185"/>
      <c r="I155" s="207"/>
      <c r="J155" s="207"/>
      <c r="K155" s="207"/>
      <c r="L155" s="207"/>
      <c r="M155" s="207"/>
      <c r="N155" s="207"/>
      <c r="O155" s="207"/>
      <c r="P155" s="207"/>
      <c r="Q155" s="207"/>
      <c r="R155" s="207"/>
      <c r="S155" s="207"/>
      <c r="T155" s="207"/>
      <c r="U155" s="179"/>
      <c r="V155" s="166"/>
      <c r="W155" s="166"/>
      <c r="X155" s="166"/>
      <c r="Y155" s="166"/>
      <c r="Z155" s="166"/>
    </row>
    <row r="156" ht="14.25" hidden="1" customHeight="1">
      <c r="A156" s="182"/>
      <c r="B156" s="182"/>
      <c r="C156" s="182"/>
      <c r="D156" s="182"/>
      <c r="E156" s="182"/>
      <c r="F156" s="182"/>
      <c r="G156" s="184" t="s">
        <v>333</v>
      </c>
      <c r="H156" s="185"/>
      <c r="I156" s="207"/>
      <c r="J156" s="207"/>
      <c r="K156" s="207"/>
      <c r="L156" s="207"/>
      <c r="M156" s="207"/>
      <c r="N156" s="207"/>
      <c r="O156" s="207"/>
      <c r="P156" s="207"/>
      <c r="Q156" s="207"/>
      <c r="R156" s="207"/>
      <c r="S156" s="207"/>
      <c r="T156" s="207"/>
      <c r="U156" s="179"/>
      <c r="V156" s="166"/>
      <c r="W156" s="166"/>
      <c r="X156" s="166"/>
      <c r="Y156" s="166"/>
      <c r="Z156" s="166"/>
    </row>
    <row r="157" ht="14.25" hidden="1" customHeight="1">
      <c r="A157" s="182"/>
      <c r="B157" s="182"/>
      <c r="C157" s="182"/>
      <c r="D157" s="182"/>
      <c r="E157" s="182"/>
      <c r="F157" s="182"/>
      <c r="G157" s="184" t="s">
        <v>334</v>
      </c>
      <c r="H157" s="185"/>
      <c r="I157" s="207"/>
      <c r="J157" s="207"/>
      <c r="K157" s="207"/>
      <c r="L157" s="207"/>
      <c r="M157" s="207"/>
      <c r="N157" s="207"/>
      <c r="O157" s="207"/>
      <c r="P157" s="207"/>
      <c r="Q157" s="207"/>
      <c r="R157" s="207"/>
      <c r="S157" s="207"/>
      <c r="T157" s="207"/>
      <c r="U157" s="179"/>
      <c r="V157" s="166"/>
      <c r="W157" s="166"/>
      <c r="X157" s="166"/>
      <c r="Y157" s="166"/>
      <c r="Z157" s="166"/>
    </row>
    <row r="158" ht="14.25" hidden="1" customHeight="1">
      <c r="A158" s="182"/>
      <c r="B158" s="182"/>
      <c r="C158" s="182"/>
      <c r="D158" s="182"/>
      <c r="E158" s="182"/>
      <c r="F158" s="166"/>
      <c r="G158" s="184" t="s">
        <v>202</v>
      </c>
      <c r="H158" s="166"/>
      <c r="I158" s="166"/>
      <c r="J158" s="166"/>
      <c r="K158" s="166"/>
      <c r="L158" s="166"/>
      <c r="M158" s="166"/>
      <c r="N158" s="166"/>
      <c r="O158" s="166"/>
      <c r="P158" s="166"/>
      <c r="Q158" s="166"/>
      <c r="R158" s="166"/>
      <c r="S158" s="166"/>
      <c r="T158" s="166"/>
      <c r="U158" s="179"/>
      <c r="V158" s="166"/>
      <c r="W158" s="166"/>
      <c r="X158" s="166"/>
      <c r="Y158" s="166"/>
      <c r="Z158" s="166"/>
    </row>
    <row r="159" ht="14.25" hidden="1" customHeight="1">
      <c r="A159" s="182"/>
      <c r="B159" s="182"/>
      <c r="C159" s="182"/>
      <c r="D159" s="182"/>
      <c r="E159" s="182"/>
      <c r="F159" s="166"/>
      <c r="G159" s="184" t="s">
        <v>336</v>
      </c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6"/>
      <c r="T159" s="166"/>
      <c r="U159" s="179"/>
      <c r="V159" s="166"/>
      <c r="W159" s="166"/>
      <c r="X159" s="166"/>
      <c r="Y159" s="166"/>
      <c r="Z159" s="166"/>
    </row>
    <row r="160" ht="14.25" hidden="1" customHeight="1">
      <c r="A160" s="182"/>
      <c r="B160" s="182"/>
      <c r="C160" s="182"/>
      <c r="D160" s="182"/>
      <c r="E160" s="182"/>
      <c r="F160" s="166"/>
      <c r="G160" s="194" t="s">
        <v>17</v>
      </c>
      <c r="H160" s="195"/>
      <c r="I160" s="196">
        <f t="shared" ref="I160:U160" si="48">SUM(I155:I159)</f>
        <v>0</v>
      </c>
      <c r="J160" s="196">
        <f t="shared" si="48"/>
        <v>0</v>
      </c>
      <c r="K160" s="196">
        <f t="shared" si="48"/>
        <v>0</v>
      </c>
      <c r="L160" s="196">
        <f t="shared" si="48"/>
        <v>0</v>
      </c>
      <c r="M160" s="196">
        <f t="shared" si="48"/>
        <v>0</v>
      </c>
      <c r="N160" s="196">
        <f t="shared" si="48"/>
        <v>0</v>
      </c>
      <c r="O160" s="196">
        <f t="shared" si="48"/>
        <v>0</v>
      </c>
      <c r="P160" s="196">
        <f t="shared" si="48"/>
        <v>0</v>
      </c>
      <c r="Q160" s="196">
        <f t="shared" si="48"/>
        <v>0</v>
      </c>
      <c r="R160" s="196">
        <f t="shared" si="48"/>
        <v>0</v>
      </c>
      <c r="S160" s="196">
        <f t="shared" si="48"/>
        <v>0</v>
      </c>
      <c r="T160" s="196">
        <f t="shared" si="48"/>
        <v>0</v>
      </c>
      <c r="U160" s="191">
        <f t="shared" si="48"/>
        <v>0</v>
      </c>
      <c r="V160" s="166"/>
      <c r="W160" s="166"/>
      <c r="X160" s="166"/>
      <c r="Y160" s="166"/>
      <c r="Z160" s="166"/>
    </row>
    <row r="161" ht="14.25" hidden="1" customHeight="1">
      <c r="A161" s="182"/>
      <c r="B161" s="182"/>
      <c r="C161" s="182"/>
      <c r="D161" s="182"/>
      <c r="E161" s="182"/>
      <c r="F161" s="166"/>
      <c r="G161" s="192"/>
      <c r="H161" s="166"/>
      <c r="I161" s="166"/>
      <c r="J161" s="166"/>
      <c r="K161" s="166"/>
      <c r="L161" s="166"/>
      <c r="M161" s="166"/>
      <c r="N161" s="166"/>
      <c r="O161" s="166"/>
      <c r="P161" s="166"/>
      <c r="Q161" s="166"/>
      <c r="R161" s="166"/>
      <c r="S161" s="166"/>
      <c r="T161" s="166"/>
      <c r="U161" s="179"/>
      <c r="V161" s="166"/>
      <c r="W161" s="166"/>
      <c r="X161" s="166"/>
      <c r="Y161" s="166"/>
      <c r="Z161" s="166"/>
    </row>
    <row r="162" ht="14.25" hidden="1" customHeight="1">
      <c r="A162" s="182"/>
      <c r="B162" s="182"/>
      <c r="C162" s="182"/>
      <c r="D162" s="182"/>
      <c r="E162" s="182"/>
      <c r="F162" s="166"/>
      <c r="G162" s="180" t="s">
        <v>337</v>
      </c>
      <c r="H162" s="166"/>
      <c r="I162" s="166"/>
      <c r="J162" s="166"/>
      <c r="K162" s="166"/>
      <c r="L162" s="166"/>
      <c r="M162" s="166"/>
      <c r="N162" s="166"/>
      <c r="O162" s="166"/>
      <c r="P162" s="166"/>
      <c r="Q162" s="166"/>
      <c r="R162" s="166"/>
      <c r="S162" s="166"/>
      <c r="T162" s="166"/>
      <c r="U162" s="179"/>
      <c r="V162" s="166"/>
      <c r="W162" s="166"/>
      <c r="X162" s="166"/>
      <c r="Y162" s="166"/>
      <c r="Z162" s="166"/>
    </row>
    <row r="163" ht="14.25" hidden="1" customHeight="1">
      <c r="A163" s="182"/>
      <c r="B163" s="182"/>
      <c r="C163" s="182"/>
      <c r="D163" s="182"/>
      <c r="E163" s="182"/>
      <c r="F163" s="166"/>
      <c r="G163" s="193" t="s">
        <v>366</v>
      </c>
      <c r="H163" s="166"/>
      <c r="I163" s="181">
        <f t="shared" ref="I163:T163" si="49">200000/12</f>
        <v>16666.66667</v>
      </c>
      <c r="J163" s="181">
        <f t="shared" si="49"/>
        <v>16666.66667</v>
      </c>
      <c r="K163" s="181">
        <f t="shared" si="49"/>
        <v>16666.66667</v>
      </c>
      <c r="L163" s="181">
        <f t="shared" si="49"/>
        <v>16666.66667</v>
      </c>
      <c r="M163" s="181">
        <f t="shared" si="49"/>
        <v>16666.66667</v>
      </c>
      <c r="N163" s="181">
        <f t="shared" si="49"/>
        <v>16666.66667</v>
      </c>
      <c r="O163" s="181">
        <f t="shared" si="49"/>
        <v>16666.66667</v>
      </c>
      <c r="P163" s="181">
        <f t="shared" si="49"/>
        <v>16666.66667</v>
      </c>
      <c r="Q163" s="181">
        <f t="shared" si="49"/>
        <v>16666.66667</v>
      </c>
      <c r="R163" s="181">
        <f t="shared" si="49"/>
        <v>16666.66667</v>
      </c>
      <c r="S163" s="181">
        <f t="shared" si="49"/>
        <v>16666.66667</v>
      </c>
      <c r="T163" s="181">
        <f t="shared" si="49"/>
        <v>16666.66667</v>
      </c>
      <c r="U163" s="187">
        <f t="shared" ref="U163:U166" si="51">SUM(I163:T163)</f>
        <v>200000</v>
      </c>
      <c r="V163" s="166"/>
      <c r="W163" s="166"/>
      <c r="X163" s="166"/>
      <c r="Y163" s="166"/>
      <c r="Z163" s="166"/>
    </row>
    <row r="164" ht="14.25" hidden="1" customHeight="1">
      <c r="A164" s="182"/>
      <c r="B164" s="182"/>
      <c r="C164" s="182"/>
      <c r="D164" s="182"/>
      <c r="E164" s="182"/>
      <c r="F164" s="166"/>
      <c r="G164" s="193" t="s">
        <v>367</v>
      </c>
      <c r="H164" s="166"/>
      <c r="I164" s="181">
        <f t="shared" ref="I164:T164" si="50">10000</f>
        <v>10000</v>
      </c>
      <c r="J164" s="181">
        <f t="shared" si="50"/>
        <v>10000</v>
      </c>
      <c r="K164" s="181">
        <f t="shared" si="50"/>
        <v>10000</v>
      </c>
      <c r="L164" s="181">
        <f t="shared" si="50"/>
        <v>10000</v>
      </c>
      <c r="M164" s="181">
        <f t="shared" si="50"/>
        <v>10000</v>
      </c>
      <c r="N164" s="181">
        <f t="shared" si="50"/>
        <v>10000</v>
      </c>
      <c r="O164" s="181">
        <f t="shared" si="50"/>
        <v>10000</v>
      </c>
      <c r="P164" s="181">
        <f t="shared" si="50"/>
        <v>10000</v>
      </c>
      <c r="Q164" s="181">
        <f t="shared" si="50"/>
        <v>10000</v>
      </c>
      <c r="R164" s="181">
        <f t="shared" si="50"/>
        <v>10000</v>
      </c>
      <c r="S164" s="181">
        <f t="shared" si="50"/>
        <v>10000</v>
      </c>
      <c r="T164" s="181">
        <f t="shared" si="50"/>
        <v>10000</v>
      </c>
      <c r="U164" s="187">
        <f t="shared" si="51"/>
        <v>120000</v>
      </c>
      <c r="V164" s="166"/>
      <c r="W164" s="166"/>
      <c r="X164" s="166"/>
      <c r="Y164" s="166"/>
      <c r="Z164" s="166"/>
    </row>
    <row r="165" ht="14.25" hidden="1" customHeight="1">
      <c r="A165" s="182"/>
      <c r="B165" s="182"/>
      <c r="C165" s="182"/>
      <c r="D165" s="182"/>
      <c r="E165" s="182"/>
      <c r="F165" s="166"/>
      <c r="G165" s="193" t="s">
        <v>368</v>
      </c>
      <c r="H165" s="166"/>
      <c r="I165" s="181">
        <f t="shared" ref="I165:T165" si="52">30*65*4</f>
        <v>7800</v>
      </c>
      <c r="J165" s="181">
        <f t="shared" si="52"/>
        <v>7800</v>
      </c>
      <c r="K165" s="181">
        <f t="shared" si="52"/>
        <v>7800</v>
      </c>
      <c r="L165" s="181">
        <f t="shared" si="52"/>
        <v>7800</v>
      </c>
      <c r="M165" s="181">
        <f t="shared" si="52"/>
        <v>7800</v>
      </c>
      <c r="N165" s="181">
        <f t="shared" si="52"/>
        <v>7800</v>
      </c>
      <c r="O165" s="181">
        <f t="shared" si="52"/>
        <v>7800</v>
      </c>
      <c r="P165" s="181">
        <f t="shared" si="52"/>
        <v>7800</v>
      </c>
      <c r="Q165" s="181">
        <f t="shared" si="52"/>
        <v>7800</v>
      </c>
      <c r="R165" s="181">
        <f t="shared" si="52"/>
        <v>7800</v>
      </c>
      <c r="S165" s="181">
        <f t="shared" si="52"/>
        <v>7800</v>
      </c>
      <c r="T165" s="181">
        <f t="shared" si="52"/>
        <v>7800</v>
      </c>
      <c r="U165" s="187">
        <f t="shared" si="51"/>
        <v>93600</v>
      </c>
      <c r="V165" s="166"/>
      <c r="W165" s="166"/>
      <c r="X165" s="166"/>
      <c r="Y165" s="166"/>
      <c r="Z165" s="166"/>
    </row>
    <row r="166" ht="14.25" hidden="1" customHeight="1">
      <c r="A166" s="182"/>
      <c r="B166" s="182"/>
      <c r="C166" s="182"/>
      <c r="D166" s="182"/>
      <c r="E166" s="182"/>
      <c r="F166" s="166"/>
      <c r="G166" s="193" t="s">
        <v>369</v>
      </c>
      <c r="H166" s="166"/>
      <c r="I166" s="181"/>
      <c r="J166" s="181"/>
      <c r="K166" s="181"/>
      <c r="L166" s="181"/>
      <c r="M166" s="181"/>
      <c r="N166" s="181"/>
      <c r="O166" s="181"/>
      <c r="P166" s="181"/>
      <c r="Q166" s="181"/>
      <c r="R166" s="181"/>
      <c r="S166" s="181"/>
      <c r="T166" s="181"/>
      <c r="U166" s="187">
        <f t="shared" si="51"/>
        <v>0</v>
      </c>
      <c r="V166" s="166"/>
      <c r="W166" s="166"/>
      <c r="X166" s="166"/>
      <c r="Y166" s="166"/>
      <c r="Z166" s="166"/>
    </row>
    <row r="167" ht="14.25" hidden="1" customHeight="1">
      <c r="A167" s="182"/>
      <c r="B167" s="182"/>
      <c r="C167" s="182"/>
      <c r="D167" s="182"/>
      <c r="E167" s="182"/>
      <c r="F167" s="166"/>
      <c r="G167" s="194" t="s">
        <v>17</v>
      </c>
      <c r="H167" s="195"/>
      <c r="I167" s="196">
        <f t="shared" ref="I167:U167" si="53">SUM(I163:I166)</f>
        <v>34466.66667</v>
      </c>
      <c r="J167" s="196">
        <f t="shared" si="53"/>
        <v>34466.66667</v>
      </c>
      <c r="K167" s="196">
        <f t="shared" si="53"/>
        <v>34466.66667</v>
      </c>
      <c r="L167" s="196">
        <f t="shared" si="53"/>
        <v>34466.66667</v>
      </c>
      <c r="M167" s="196">
        <f t="shared" si="53"/>
        <v>34466.66667</v>
      </c>
      <c r="N167" s="196">
        <f t="shared" si="53"/>
        <v>34466.66667</v>
      </c>
      <c r="O167" s="196">
        <f t="shared" si="53"/>
        <v>34466.66667</v>
      </c>
      <c r="P167" s="196">
        <f t="shared" si="53"/>
        <v>34466.66667</v>
      </c>
      <c r="Q167" s="196">
        <f t="shared" si="53"/>
        <v>34466.66667</v>
      </c>
      <c r="R167" s="196">
        <f t="shared" si="53"/>
        <v>34466.66667</v>
      </c>
      <c r="S167" s="196">
        <f t="shared" si="53"/>
        <v>34466.66667</v>
      </c>
      <c r="T167" s="196">
        <f t="shared" si="53"/>
        <v>34466.66667</v>
      </c>
      <c r="U167" s="191">
        <f t="shared" si="53"/>
        <v>413600</v>
      </c>
      <c r="V167" s="166"/>
      <c r="W167" s="166"/>
      <c r="X167" s="166"/>
      <c r="Y167" s="166"/>
      <c r="Z167" s="166"/>
    </row>
    <row r="168" ht="14.25" hidden="1" customHeight="1">
      <c r="A168" s="182"/>
      <c r="B168" s="182"/>
      <c r="C168" s="182"/>
      <c r="D168" s="182"/>
      <c r="E168" s="182"/>
      <c r="F168" s="166"/>
      <c r="G168" s="180" t="s">
        <v>53</v>
      </c>
      <c r="H168" s="166"/>
      <c r="I168" s="166"/>
      <c r="J168" s="166"/>
      <c r="K168" s="166"/>
      <c r="L168" s="166"/>
      <c r="M168" s="166"/>
      <c r="N168" s="166"/>
      <c r="O168" s="166"/>
      <c r="P168" s="166"/>
      <c r="Q168" s="166"/>
      <c r="R168" s="166"/>
      <c r="S168" s="166"/>
      <c r="T168" s="166"/>
      <c r="U168" s="197"/>
      <c r="V168" s="166"/>
      <c r="W168" s="166"/>
      <c r="X168" s="166"/>
      <c r="Y168" s="166"/>
      <c r="Z168" s="166"/>
    </row>
    <row r="169" ht="14.25" hidden="1" customHeight="1">
      <c r="A169" s="182"/>
      <c r="B169" s="182"/>
      <c r="C169" s="182"/>
      <c r="D169" s="182"/>
      <c r="E169" s="182"/>
      <c r="F169" s="166"/>
      <c r="G169" s="193" t="s">
        <v>346</v>
      </c>
      <c r="H169" s="166"/>
      <c r="I169" s="181"/>
      <c r="J169" s="181"/>
      <c r="K169" s="181"/>
      <c r="L169" s="181"/>
      <c r="M169" s="181"/>
      <c r="N169" s="181"/>
      <c r="O169" s="181"/>
      <c r="P169" s="181">
        <v>10000.0</v>
      </c>
      <c r="Q169" s="181"/>
      <c r="R169" s="181"/>
      <c r="S169" s="181"/>
      <c r="T169" s="181"/>
      <c r="U169" s="187">
        <f t="shared" ref="U169:U172" si="54">SUM(I169:T169)</f>
        <v>10000</v>
      </c>
      <c r="V169" s="166"/>
      <c r="W169" s="166"/>
      <c r="X169" s="166"/>
      <c r="Y169" s="166"/>
      <c r="Z169" s="166"/>
    </row>
    <row r="170" ht="14.25" hidden="1" customHeight="1">
      <c r="A170" s="182"/>
      <c r="B170" s="182"/>
      <c r="C170" s="182"/>
      <c r="D170" s="182"/>
      <c r="E170" s="182"/>
      <c r="F170" s="166"/>
      <c r="G170" s="193" t="s">
        <v>347</v>
      </c>
      <c r="H170" s="166"/>
      <c r="I170" s="181"/>
      <c r="J170" s="181"/>
      <c r="K170" s="181">
        <v>5000.0</v>
      </c>
      <c r="L170" s="181"/>
      <c r="M170" s="181"/>
      <c r="N170" s="181">
        <v>5000.0</v>
      </c>
      <c r="O170" s="181"/>
      <c r="P170" s="181"/>
      <c r="Q170" s="181">
        <v>5000.0</v>
      </c>
      <c r="R170" s="181"/>
      <c r="S170" s="181"/>
      <c r="T170" s="181">
        <v>5000.0</v>
      </c>
      <c r="U170" s="187">
        <f t="shared" si="54"/>
        <v>20000</v>
      </c>
      <c r="V170" s="166"/>
      <c r="W170" s="166"/>
      <c r="X170" s="166"/>
      <c r="Y170" s="166"/>
      <c r="Z170" s="166"/>
    </row>
    <row r="171" ht="14.25" hidden="1" customHeight="1">
      <c r="A171" s="182"/>
      <c r="B171" s="182"/>
      <c r="C171" s="182"/>
      <c r="D171" s="182"/>
      <c r="E171" s="182"/>
      <c r="F171" s="166"/>
      <c r="G171" s="193" t="s">
        <v>348</v>
      </c>
      <c r="H171" s="166"/>
      <c r="I171" s="181"/>
      <c r="J171" s="181"/>
      <c r="K171" s="181"/>
      <c r="L171" s="181"/>
      <c r="M171" s="181"/>
      <c r="N171" s="181"/>
      <c r="O171" s="181"/>
      <c r="P171" s="181"/>
      <c r="Q171" s="181"/>
      <c r="R171" s="181"/>
      <c r="S171" s="181"/>
      <c r="T171" s="181"/>
      <c r="U171" s="187">
        <f t="shared" si="54"/>
        <v>0</v>
      </c>
      <c r="V171" s="166"/>
      <c r="W171" s="166"/>
      <c r="X171" s="166"/>
      <c r="Y171" s="166"/>
      <c r="Z171" s="166"/>
    </row>
    <row r="172" ht="14.25" hidden="1" customHeight="1">
      <c r="A172" s="182"/>
      <c r="B172" s="182"/>
      <c r="C172" s="182"/>
      <c r="D172" s="182"/>
      <c r="E172" s="182"/>
      <c r="F172" s="198">
        <v>0.1</v>
      </c>
      <c r="G172" s="199" t="str">
        <f>"Contigency"&amp;" "&amp;"at"&amp;" "&amp;(F172*100)&amp;"%"</f>
        <v>Contigency at 10%</v>
      </c>
      <c r="H172" s="200"/>
      <c r="I172" s="201">
        <f t="shared" ref="I172:T172" si="55">SUM(I169:I171)*$F$31</f>
        <v>0</v>
      </c>
      <c r="J172" s="201">
        <f t="shared" si="55"/>
        <v>0</v>
      </c>
      <c r="K172" s="201">
        <f t="shared" si="55"/>
        <v>500</v>
      </c>
      <c r="L172" s="201">
        <f t="shared" si="55"/>
        <v>0</v>
      </c>
      <c r="M172" s="201">
        <f t="shared" si="55"/>
        <v>0</v>
      </c>
      <c r="N172" s="201">
        <f t="shared" si="55"/>
        <v>500</v>
      </c>
      <c r="O172" s="201">
        <f t="shared" si="55"/>
        <v>0</v>
      </c>
      <c r="P172" s="201">
        <f t="shared" si="55"/>
        <v>1000</v>
      </c>
      <c r="Q172" s="201">
        <f t="shared" si="55"/>
        <v>500</v>
      </c>
      <c r="R172" s="201">
        <f t="shared" si="55"/>
        <v>0</v>
      </c>
      <c r="S172" s="201">
        <f t="shared" si="55"/>
        <v>0</v>
      </c>
      <c r="T172" s="201">
        <f t="shared" si="55"/>
        <v>500</v>
      </c>
      <c r="U172" s="202">
        <f t="shared" si="54"/>
        <v>3000</v>
      </c>
      <c r="V172" s="166"/>
      <c r="W172" s="166"/>
      <c r="X172" s="166"/>
      <c r="Y172" s="166"/>
      <c r="Z172" s="166"/>
    </row>
    <row r="173" ht="14.25" hidden="1" customHeight="1">
      <c r="A173" s="182"/>
      <c r="B173" s="182"/>
      <c r="C173" s="182"/>
      <c r="D173" s="182"/>
      <c r="E173" s="182"/>
      <c r="F173" s="166"/>
      <c r="G173" s="194" t="s">
        <v>17</v>
      </c>
      <c r="H173" s="195"/>
      <c r="I173" s="196">
        <f t="shared" ref="I173:U173" si="56">SUM(I169:I172)</f>
        <v>0</v>
      </c>
      <c r="J173" s="196">
        <f t="shared" si="56"/>
        <v>0</v>
      </c>
      <c r="K173" s="196">
        <f t="shared" si="56"/>
        <v>5500</v>
      </c>
      <c r="L173" s="196">
        <f t="shared" si="56"/>
        <v>0</v>
      </c>
      <c r="M173" s="196">
        <f t="shared" si="56"/>
        <v>0</v>
      </c>
      <c r="N173" s="196">
        <f t="shared" si="56"/>
        <v>5500</v>
      </c>
      <c r="O173" s="196">
        <f t="shared" si="56"/>
        <v>0</v>
      </c>
      <c r="P173" s="196">
        <f t="shared" si="56"/>
        <v>11000</v>
      </c>
      <c r="Q173" s="196">
        <f t="shared" si="56"/>
        <v>5500</v>
      </c>
      <c r="R173" s="196">
        <f t="shared" si="56"/>
        <v>0</v>
      </c>
      <c r="S173" s="196">
        <f t="shared" si="56"/>
        <v>0</v>
      </c>
      <c r="T173" s="196">
        <f t="shared" si="56"/>
        <v>5500</v>
      </c>
      <c r="U173" s="191">
        <f t="shared" si="56"/>
        <v>33000</v>
      </c>
      <c r="V173" s="166"/>
      <c r="W173" s="166"/>
      <c r="X173" s="166"/>
      <c r="Y173" s="166"/>
      <c r="Z173" s="166"/>
    </row>
    <row r="174" ht="14.25" hidden="1" customHeight="1">
      <c r="A174" s="182"/>
      <c r="B174" s="182"/>
      <c r="C174" s="182"/>
      <c r="D174" s="182"/>
      <c r="E174" s="182"/>
      <c r="F174" s="166"/>
      <c r="G174" s="180" t="s">
        <v>169</v>
      </c>
      <c r="H174" s="166"/>
      <c r="I174" s="166"/>
      <c r="J174" s="166"/>
      <c r="K174" s="166"/>
      <c r="L174" s="166"/>
      <c r="M174" s="166"/>
      <c r="N174" s="166"/>
      <c r="O174" s="166"/>
      <c r="P174" s="166"/>
      <c r="Q174" s="166"/>
      <c r="R174" s="166"/>
      <c r="S174" s="166"/>
      <c r="T174" s="166"/>
      <c r="U174" s="197"/>
      <c r="V174" s="166"/>
      <c r="W174" s="166"/>
      <c r="X174" s="166"/>
      <c r="Y174" s="166"/>
      <c r="Z174" s="166"/>
    </row>
    <row r="175" ht="14.25" hidden="1" customHeight="1">
      <c r="A175" s="182"/>
      <c r="B175" s="182"/>
      <c r="C175" s="182"/>
      <c r="D175" s="182"/>
      <c r="E175" s="182"/>
      <c r="F175" s="166"/>
      <c r="G175" s="193" t="s">
        <v>350</v>
      </c>
      <c r="H175" s="166"/>
      <c r="I175" s="181">
        <v>250.0</v>
      </c>
      <c r="J175" s="181">
        <v>250.0</v>
      </c>
      <c r="K175" s="181">
        <v>250.0</v>
      </c>
      <c r="L175" s="181">
        <v>250.0</v>
      </c>
      <c r="M175" s="181">
        <v>250.0</v>
      </c>
      <c r="N175" s="181">
        <v>250.0</v>
      </c>
      <c r="O175" s="181">
        <v>250.0</v>
      </c>
      <c r="P175" s="181">
        <v>250.0</v>
      </c>
      <c r="Q175" s="181">
        <v>250.0</v>
      </c>
      <c r="R175" s="181">
        <v>250.0</v>
      </c>
      <c r="S175" s="181">
        <v>250.0</v>
      </c>
      <c r="T175" s="181">
        <v>250.0</v>
      </c>
      <c r="U175" s="187">
        <f t="shared" ref="U175:U181" si="57">SUM(I175:T175)</f>
        <v>3000</v>
      </c>
      <c r="V175" s="166"/>
      <c r="W175" s="166"/>
      <c r="X175" s="166"/>
      <c r="Y175" s="166"/>
      <c r="Z175" s="166"/>
    </row>
    <row r="176" ht="14.25" hidden="1" customHeight="1">
      <c r="A176" s="182"/>
      <c r="B176" s="182"/>
      <c r="C176" s="182"/>
      <c r="D176" s="182"/>
      <c r="E176" s="182"/>
      <c r="F176" s="166"/>
      <c r="G176" s="193" t="s">
        <v>375</v>
      </c>
      <c r="H176" s="166"/>
      <c r="I176" s="181">
        <v>300.0</v>
      </c>
      <c r="J176" s="181">
        <v>300.0</v>
      </c>
      <c r="K176" s="181">
        <v>300.0</v>
      </c>
      <c r="L176" s="181">
        <v>300.0</v>
      </c>
      <c r="M176" s="181">
        <v>300.0</v>
      </c>
      <c r="N176" s="181">
        <v>300.0</v>
      </c>
      <c r="O176" s="181">
        <v>300.0</v>
      </c>
      <c r="P176" s="181">
        <v>300.0</v>
      </c>
      <c r="Q176" s="181">
        <v>300.0</v>
      </c>
      <c r="R176" s="181">
        <v>300.0</v>
      </c>
      <c r="S176" s="181">
        <v>300.0</v>
      </c>
      <c r="T176" s="181">
        <v>300.0</v>
      </c>
      <c r="U176" s="187">
        <f t="shared" si="57"/>
        <v>3600</v>
      </c>
      <c r="V176" s="166"/>
      <c r="W176" s="166"/>
      <c r="X176" s="166"/>
      <c r="Y176" s="166"/>
      <c r="Z176" s="166"/>
    </row>
    <row r="177" ht="14.25" hidden="1" customHeight="1">
      <c r="A177" s="182"/>
      <c r="B177" s="182"/>
      <c r="C177" s="182"/>
      <c r="D177" s="182"/>
      <c r="E177" s="182"/>
      <c r="F177" s="166"/>
      <c r="G177" s="193" t="s">
        <v>376</v>
      </c>
      <c r="H177" s="166"/>
      <c r="I177" s="181">
        <v>50.0</v>
      </c>
      <c r="J177" s="181">
        <v>50.0</v>
      </c>
      <c r="K177" s="181">
        <v>50.0</v>
      </c>
      <c r="L177" s="181">
        <v>50.0</v>
      </c>
      <c r="M177" s="181">
        <v>50.0</v>
      </c>
      <c r="N177" s="181">
        <v>50.0</v>
      </c>
      <c r="O177" s="181">
        <v>50.0</v>
      </c>
      <c r="P177" s="181">
        <v>50.0</v>
      </c>
      <c r="Q177" s="181">
        <v>50.0</v>
      </c>
      <c r="R177" s="181">
        <v>50.0</v>
      </c>
      <c r="S177" s="181">
        <v>50.0</v>
      </c>
      <c r="T177" s="181">
        <v>50.0</v>
      </c>
      <c r="U177" s="187">
        <f t="shared" si="57"/>
        <v>600</v>
      </c>
      <c r="V177" s="166"/>
      <c r="W177" s="166"/>
      <c r="X177" s="166"/>
      <c r="Y177" s="166"/>
      <c r="Z177" s="166"/>
    </row>
    <row r="178" ht="14.25" hidden="1" customHeight="1">
      <c r="A178" s="182"/>
      <c r="B178" s="182"/>
      <c r="C178" s="182"/>
      <c r="D178" s="182"/>
      <c r="E178" s="182"/>
      <c r="F178" s="166"/>
      <c r="G178" s="193" t="s">
        <v>377</v>
      </c>
      <c r="H178" s="166"/>
      <c r="I178" s="181">
        <v>25.0</v>
      </c>
      <c r="J178" s="181">
        <v>25.0</v>
      </c>
      <c r="K178" s="181">
        <v>25.0</v>
      </c>
      <c r="L178" s="181">
        <v>25.0</v>
      </c>
      <c r="M178" s="181">
        <v>25.0</v>
      </c>
      <c r="N178" s="181">
        <v>25.0</v>
      </c>
      <c r="O178" s="181">
        <v>25.0</v>
      </c>
      <c r="P178" s="181">
        <v>25.0</v>
      </c>
      <c r="Q178" s="181">
        <v>25.0</v>
      </c>
      <c r="R178" s="181">
        <v>25.0</v>
      </c>
      <c r="S178" s="181">
        <v>25.0</v>
      </c>
      <c r="T178" s="181">
        <v>25.0</v>
      </c>
      <c r="U178" s="187">
        <f t="shared" si="57"/>
        <v>300</v>
      </c>
      <c r="V178" s="166"/>
      <c r="W178" s="166"/>
      <c r="X178" s="166"/>
      <c r="Y178" s="166"/>
      <c r="Z178" s="166"/>
    </row>
    <row r="179" ht="14.25" hidden="1" customHeight="1">
      <c r="A179" s="182"/>
      <c r="B179" s="182"/>
      <c r="C179" s="182"/>
      <c r="D179" s="182"/>
      <c r="E179" s="182"/>
      <c r="F179" s="166"/>
      <c r="G179" s="193" t="s">
        <v>354</v>
      </c>
      <c r="H179" s="166"/>
      <c r="I179" s="181">
        <v>350.0</v>
      </c>
      <c r="J179" s="181">
        <v>350.0</v>
      </c>
      <c r="K179" s="181">
        <v>350.0</v>
      </c>
      <c r="L179" s="181">
        <v>350.0</v>
      </c>
      <c r="M179" s="181">
        <v>350.0</v>
      </c>
      <c r="N179" s="181">
        <v>350.0</v>
      </c>
      <c r="O179" s="181">
        <v>350.0</v>
      </c>
      <c r="P179" s="181">
        <v>350.0</v>
      </c>
      <c r="Q179" s="181">
        <v>350.0</v>
      </c>
      <c r="R179" s="181">
        <v>350.0</v>
      </c>
      <c r="S179" s="181">
        <v>350.0</v>
      </c>
      <c r="T179" s="181">
        <v>350.0</v>
      </c>
      <c r="U179" s="187">
        <f t="shared" si="57"/>
        <v>4200</v>
      </c>
      <c r="V179" s="166"/>
      <c r="W179" s="166"/>
      <c r="X179" s="166"/>
      <c r="Y179" s="166"/>
      <c r="Z179" s="166"/>
    </row>
    <row r="180" ht="14.25" hidden="1" customHeight="1">
      <c r="A180" s="182"/>
      <c r="B180" s="182"/>
      <c r="C180" s="182"/>
      <c r="D180" s="182"/>
      <c r="E180" s="182"/>
      <c r="F180" s="166"/>
      <c r="G180" s="193" t="s">
        <v>205</v>
      </c>
      <c r="H180" s="166"/>
      <c r="I180" s="181">
        <v>100.0</v>
      </c>
      <c r="J180" s="181">
        <v>100.0</v>
      </c>
      <c r="K180" s="181">
        <v>1000.0</v>
      </c>
      <c r="L180" s="181">
        <v>100.0</v>
      </c>
      <c r="M180" s="181">
        <v>100.0</v>
      </c>
      <c r="N180" s="181">
        <v>1000.0</v>
      </c>
      <c r="O180" s="181">
        <v>100.0</v>
      </c>
      <c r="P180" s="181">
        <v>100.0</v>
      </c>
      <c r="Q180" s="181">
        <v>1000.0</v>
      </c>
      <c r="R180" s="181">
        <v>100.0</v>
      </c>
      <c r="S180" s="181">
        <v>100.0</v>
      </c>
      <c r="T180" s="181">
        <v>1000.0</v>
      </c>
      <c r="U180" s="187">
        <f t="shared" si="57"/>
        <v>4800</v>
      </c>
      <c r="V180" s="166"/>
      <c r="W180" s="166"/>
      <c r="X180" s="166"/>
      <c r="Y180" s="166"/>
      <c r="Z180" s="166"/>
    </row>
    <row r="181" ht="14.25" hidden="1" customHeight="1">
      <c r="A181" s="182"/>
      <c r="B181" s="182"/>
      <c r="C181" s="182"/>
      <c r="D181" s="182"/>
      <c r="E181" s="182"/>
      <c r="F181" s="198">
        <v>0.25</v>
      </c>
      <c r="G181" s="199" t="str">
        <f>"Contigency"&amp;" "&amp;"at"&amp;" "&amp;(F181*100)&amp;"%"</f>
        <v>Contigency at 25%</v>
      </c>
      <c r="H181" s="200"/>
      <c r="I181" s="201">
        <f t="shared" ref="I181:T181" si="58">SUM(I175:I180)*$F$40</f>
        <v>268.75</v>
      </c>
      <c r="J181" s="201">
        <f t="shared" si="58"/>
        <v>268.75</v>
      </c>
      <c r="K181" s="201">
        <f t="shared" si="58"/>
        <v>493.75</v>
      </c>
      <c r="L181" s="201">
        <f t="shared" si="58"/>
        <v>268.75</v>
      </c>
      <c r="M181" s="201">
        <f t="shared" si="58"/>
        <v>268.75</v>
      </c>
      <c r="N181" s="201">
        <f t="shared" si="58"/>
        <v>493.75</v>
      </c>
      <c r="O181" s="201">
        <f t="shared" si="58"/>
        <v>268.75</v>
      </c>
      <c r="P181" s="201">
        <f t="shared" si="58"/>
        <v>268.75</v>
      </c>
      <c r="Q181" s="201">
        <f t="shared" si="58"/>
        <v>493.75</v>
      </c>
      <c r="R181" s="201">
        <f t="shared" si="58"/>
        <v>268.75</v>
      </c>
      <c r="S181" s="201">
        <f t="shared" si="58"/>
        <v>268.75</v>
      </c>
      <c r="T181" s="201">
        <f t="shared" si="58"/>
        <v>493.75</v>
      </c>
      <c r="U181" s="202">
        <f t="shared" si="57"/>
        <v>4125</v>
      </c>
      <c r="V181" s="166"/>
      <c r="W181" s="166"/>
      <c r="X181" s="166"/>
      <c r="Y181" s="166"/>
      <c r="Z181" s="166"/>
    </row>
    <row r="182" ht="14.25" hidden="1" customHeight="1">
      <c r="A182" s="182"/>
      <c r="B182" s="182"/>
      <c r="C182" s="182"/>
      <c r="D182" s="182"/>
      <c r="E182" s="182"/>
      <c r="F182" s="166"/>
      <c r="G182" s="194" t="s">
        <v>17</v>
      </c>
      <c r="H182" s="195"/>
      <c r="I182" s="196">
        <f t="shared" ref="I182:U182" si="59">SUM(I175:I180)</f>
        <v>1075</v>
      </c>
      <c r="J182" s="196">
        <f t="shared" si="59"/>
        <v>1075</v>
      </c>
      <c r="K182" s="196">
        <f t="shared" si="59"/>
        <v>1975</v>
      </c>
      <c r="L182" s="196">
        <f t="shared" si="59"/>
        <v>1075</v>
      </c>
      <c r="M182" s="196">
        <f t="shared" si="59"/>
        <v>1075</v>
      </c>
      <c r="N182" s="196">
        <f t="shared" si="59"/>
        <v>1975</v>
      </c>
      <c r="O182" s="196">
        <f t="shared" si="59"/>
        <v>1075</v>
      </c>
      <c r="P182" s="196">
        <f t="shared" si="59"/>
        <v>1075</v>
      </c>
      <c r="Q182" s="196">
        <f t="shared" si="59"/>
        <v>1975</v>
      </c>
      <c r="R182" s="196">
        <f t="shared" si="59"/>
        <v>1075</v>
      </c>
      <c r="S182" s="196">
        <f t="shared" si="59"/>
        <v>1075</v>
      </c>
      <c r="T182" s="196">
        <f t="shared" si="59"/>
        <v>1975</v>
      </c>
      <c r="U182" s="191">
        <f t="shared" si="59"/>
        <v>16500</v>
      </c>
      <c r="V182" s="166"/>
      <c r="W182" s="166"/>
      <c r="X182" s="166"/>
      <c r="Y182" s="166"/>
      <c r="Z182" s="166"/>
    </row>
    <row r="183" ht="14.25" hidden="1" customHeight="1">
      <c r="A183" s="182"/>
      <c r="B183" s="182"/>
      <c r="C183" s="182"/>
      <c r="D183" s="182"/>
      <c r="E183" s="182"/>
      <c r="F183" s="166"/>
      <c r="G183" s="180" t="s">
        <v>166</v>
      </c>
      <c r="H183" s="166"/>
      <c r="I183" s="181"/>
      <c r="J183" s="181"/>
      <c r="K183" s="181"/>
      <c r="L183" s="181"/>
      <c r="M183" s="181"/>
      <c r="N183" s="181"/>
      <c r="O183" s="181"/>
      <c r="P183" s="181"/>
      <c r="Q183" s="181"/>
      <c r="R183" s="181"/>
      <c r="S183" s="181"/>
      <c r="T183" s="181"/>
      <c r="U183" s="197"/>
      <c r="V183" s="166"/>
      <c r="W183" s="166"/>
      <c r="X183" s="166"/>
      <c r="Y183" s="166"/>
      <c r="Z183" s="166"/>
    </row>
    <row r="184" ht="14.25" hidden="1" customHeight="1">
      <c r="A184" s="182"/>
      <c r="B184" s="182"/>
      <c r="C184" s="182"/>
      <c r="D184" s="182"/>
      <c r="E184" s="182"/>
      <c r="F184" s="166"/>
      <c r="G184" s="208" t="s">
        <v>212</v>
      </c>
      <c r="H184" s="166"/>
      <c r="I184" s="181"/>
      <c r="J184" s="181"/>
      <c r="K184" s="181"/>
      <c r="L184" s="181"/>
      <c r="M184" s="181"/>
      <c r="N184" s="181"/>
      <c r="O184" s="181"/>
      <c r="P184" s="181"/>
      <c r="Q184" s="181"/>
      <c r="R184" s="181"/>
      <c r="S184" s="181"/>
      <c r="T184" s="181"/>
      <c r="U184" s="187">
        <f t="shared" ref="U184:U186" si="60">SUM(I184:T184)</f>
        <v>0</v>
      </c>
      <c r="V184" s="166"/>
      <c r="W184" s="166"/>
      <c r="X184" s="166"/>
      <c r="Y184" s="166"/>
      <c r="Z184" s="166"/>
    </row>
    <row r="185" ht="14.25" hidden="1" customHeight="1">
      <c r="A185" s="182"/>
      <c r="B185" s="182"/>
      <c r="C185" s="182"/>
      <c r="D185" s="182"/>
      <c r="E185" s="182"/>
      <c r="F185" s="166"/>
      <c r="G185" s="208" t="s">
        <v>205</v>
      </c>
      <c r="H185" s="166"/>
      <c r="I185" s="181"/>
      <c r="J185" s="181"/>
      <c r="K185" s="181"/>
      <c r="L185" s="181"/>
      <c r="M185" s="181"/>
      <c r="N185" s="181"/>
      <c r="O185" s="181"/>
      <c r="P185" s="181"/>
      <c r="Q185" s="181"/>
      <c r="R185" s="181"/>
      <c r="S185" s="181"/>
      <c r="T185" s="181"/>
      <c r="U185" s="187">
        <f t="shared" si="60"/>
        <v>0</v>
      </c>
      <c r="V185" s="166"/>
      <c r="W185" s="166"/>
      <c r="X185" s="166"/>
      <c r="Y185" s="166"/>
      <c r="Z185" s="166"/>
    </row>
    <row r="186" ht="14.25" hidden="1" customHeight="1">
      <c r="A186" s="182"/>
      <c r="B186" s="182"/>
      <c r="C186" s="182"/>
      <c r="D186" s="182"/>
      <c r="E186" s="182"/>
      <c r="F186" s="198">
        <v>0.1</v>
      </c>
      <c r="G186" s="199" t="str">
        <f>"Contigency"&amp;" "&amp;"at"&amp;" "&amp;(F186*100)&amp;"%"</f>
        <v>Contigency at 10%</v>
      </c>
      <c r="H186" s="166"/>
      <c r="I186" s="181">
        <f t="shared" ref="I186:T186" si="61">SUM(I184:I185)*$F$50</f>
        <v>0</v>
      </c>
      <c r="J186" s="181">
        <f t="shared" si="61"/>
        <v>0</v>
      </c>
      <c r="K186" s="181">
        <f t="shared" si="61"/>
        <v>0</v>
      </c>
      <c r="L186" s="181">
        <f t="shared" si="61"/>
        <v>0</v>
      </c>
      <c r="M186" s="181">
        <f t="shared" si="61"/>
        <v>0</v>
      </c>
      <c r="N186" s="181">
        <f t="shared" si="61"/>
        <v>0</v>
      </c>
      <c r="O186" s="181">
        <f t="shared" si="61"/>
        <v>0</v>
      </c>
      <c r="P186" s="181">
        <f t="shared" si="61"/>
        <v>0</v>
      </c>
      <c r="Q186" s="181">
        <f t="shared" si="61"/>
        <v>0</v>
      </c>
      <c r="R186" s="181">
        <f t="shared" si="61"/>
        <v>0</v>
      </c>
      <c r="S186" s="181">
        <f t="shared" si="61"/>
        <v>0</v>
      </c>
      <c r="T186" s="181">
        <f t="shared" si="61"/>
        <v>0</v>
      </c>
      <c r="U186" s="187">
        <f t="shared" si="60"/>
        <v>0</v>
      </c>
      <c r="V186" s="166"/>
      <c r="W186" s="166"/>
      <c r="X186" s="166"/>
      <c r="Y186" s="166"/>
      <c r="Z186" s="166"/>
    </row>
    <row r="187" ht="14.25" hidden="1" customHeight="1">
      <c r="A187" s="182"/>
      <c r="B187" s="182"/>
      <c r="C187" s="182"/>
      <c r="D187" s="182"/>
      <c r="E187" s="182"/>
      <c r="F187" s="166"/>
      <c r="G187" s="194" t="s">
        <v>17</v>
      </c>
      <c r="H187" s="195"/>
      <c r="I187" s="196">
        <f t="shared" ref="I187:U187" si="62">SUM(I181:I185)</f>
        <v>1343.75</v>
      </c>
      <c r="J187" s="196">
        <f t="shared" si="62"/>
        <v>1343.75</v>
      </c>
      <c r="K187" s="196">
        <f t="shared" si="62"/>
        <v>2468.75</v>
      </c>
      <c r="L187" s="196">
        <f t="shared" si="62"/>
        <v>1343.75</v>
      </c>
      <c r="M187" s="196">
        <f t="shared" si="62"/>
        <v>1343.75</v>
      </c>
      <c r="N187" s="196">
        <f t="shared" si="62"/>
        <v>2468.75</v>
      </c>
      <c r="O187" s="196">
        <f t="shared" si="62"/>
        <v>1343.75</v>
      </c>
      <c r="P187" s="196">
        <f t="shared" si="62"/>
        <v>1343.75</v>
      </c>
      <c r="Q187" s="196">
        <f t="shared" si="62"/>
        <v>2468.75</v>
      </c>
      <c r="R187" s="196">
        <f t="shared" si="62"/>
        <v>1343.75</v>
      </c>
      <c r="S187" s="196">
        <f t="shared" si="62"/>
        <v>1343.75</v>
      </c>
      <c r="T187" s="196">
        <f t="shared" si="62"/>
        <v>2468.75</v>
      </c>
      <c r="U187" s="191">
        <f t="shared" si="62"/>
        <v>20625</v>
      </c>
      <c r="V187" s="166"/>
      <c r="W187" s="166"/>
      <c r="X187" s="166"/>
      <c r="Y187" s="166"/>
      <c r="Z187" s="166"/>
    </row>
    <row r="188" ht="14.25" hidden="1" customHeight="1">
      <c r="A188" s="182"/>
      <c r="B188" s="182"/>
      <c r="C188" s="182"/>
      <c r="D188" s="182"/>
      <c r="E188" s="182"/>
      <c r="F188" s="166"/>
      <c r="G188" s="180" t="s">
        <v>167</v>
      </c>
      <c r="H188" s="166"/>
      <c r="I188" s="166"/>
      <c r="J188" s="166"/>
      <c r="K188" s="166"/>
      <c r="L188" s="166"/>
      <c r="M188" s="166"/>
      <c r="N188" s="166"/>
      <c r="O188" s="166"/>
      <c r="P188" s="166"/>
      <c r="Q188" s="166"/>
      <c r="R188" s="166"/>
      <c r="S188" s="166"/>
      <c r="T188" s="166"/>
      <c r="U188" s="197"/>
      <c r="V188" s="166"/>
      <c r="W188" s="166"/>
      <c r="X188" s="166"/>
      <c r="Y188" s="166"/>
      <c r="Z188" s="166"/>
    </row>
    <row r="189" ht="14.25" hidden="1" customHeight="1">
      <c r="A189" s="182"/>
      <c r="B189" s="182"/>
      <c r="C189" s="182"/>
      <c r="D189" s="182"/>
      <c r="E189" s="182"/>
      <c r="F189" s="166"/>
      <c r="G189" s="193" t="s">
        <v>361</v>
      </c>
      <c r="H189" s="166"/>
      <c r="I189" s="181"/>
      <c r="J189" s="181"/>
      <c r="K189" s="181"/>
      <c r="L189" s="181"/>
      <c r="M189" s="181"/>
      <c r="N189" s="181"/>
      <c r="O189" s="181"/>
      <c r="P189" s="181"/>
      <c r="Q189" s="181"/>
      <c r="R189" s="181"/>
      <c r="S189" s="181"/>
      <c r="T189" s="181"/>
      <c r="U189" s="187"/>
      <c r="V189" s="166"/>
      <c r="W189" s="166"/>
      <c r="X189" s="166"/>
      <c r="Y189" s="166"/>
      <c r="Z189" s="166"/>
    </row>
    <row r="190" ht="14.25" hidden="1" customHeight="1">
      <c r="A190" s="182"/>
      <c r="B190" s="182"/>
      <c r="C190" s="182"/>
      <c r="D190" s="182"/>
      <c r="E190" s="182"/>
      <c r="F190" s="166"/>
      <c r="G190" s="193" t="s">
        <v>88</v>
      </c>
      <c r="H190" s="166"/>
      <c r="I190" s="181" t="str">
        <f t="array" ref="I190">INDEX('Travel Budget'!$K$21:$K$32,MATCH('Budget 2020'!I$6,'Travel Budget'!$E$21:$E$32,0))</f>
        <v>#N/A</v>
      </c>
      <c r="J190" s="181" t="str">
        <f t="array" ref="J190">INDEX('Travel Budget'!$K$21:$K$32,MATCH('Budget 2020'!J$6,'Travel Budget'!$E$21:$E$32,0))</f>
        <v>#N/A</v>
      </c>
      <c r="K190" s="181" t="str">
        <f t="array" ref="K190">INDEX('Travel Budget'!$K$21:$K$32,MATCH('Budget 2020'!K$6,'Travel Budget'!$E$21:$E$32,0))</f>
        <v>#N/A</v>
      </c>
      <c r="L190" s="181" t="str">
        <f t="array" ref="L190">INDEX('Travel Budget'!$K$21:$K$32,MATCH('Budget 2020'!L$6,'Travel Budget'!$E$21:$E$32,0))</f>
        <v>#N/A</v>
      </c>
      <c r="M190" s="181" t="str">
        <f t="array" ref="M190">INDEX('Travel Budget'!$K$21:$K$32,MATCH('Budget 2020'!M$6,'Travel Budget'!$E$21:$E$32,0))</f>
        <v>#N/A</v>
      </c>
      <c r="N190" s="181" t="str">
        <f t="array" ref="N190">INDEX('Travel Budget'!$K$21:$K$32,MATCH('Budget 2020'!N$6,'Travel Budget'!$E$21:$E$32,0))</f>
        <v>#N/A</v>
      </c>
      <c r="O190" s="181" t="str">
        <f t="array" ref="O190">INDEX('Travel Budget'!$K$21:$K$32,MATCH('Budget 2020'!O$6,'Travel Budget'!$E$21:$E$32,0))</f>
        <v>#N/A</v>
      </c>
      <c r="P190" s="181" t="str">
        <f t="array" ref="P190">INDEX('Travel Budget'!$K$21:$K$32,MATCH('Budget 2020'!P$6,'Travel Budget'!$E$21:$E$32,0))</f>
        <v>#N/A</v>
      </c>
      <c r="Q190" s="181" t="str">
        <f t="array" ref="Q190">INDEX('Travel Budget'!$K$21:$K$32,MATCH('Budget 2020'!Q$6,'Travel Budget'!$E$21:$E$32,0))</f>
        <v>#N/A</v>
      </c>
      <c r="R190" s="181" t="str">
        <f t="array" ref="R190">INDEX('Travel Budget'!$K$21:$K$32,MATCH('Budget 2020'!R$6,'Travel Budget'!$E$21:$E$32,0))</f>
        <v>#N/A</v>
      </c>
      <c r="S190" s="181" t="str">
        <f t="array" ref="S190">INDEX('Travel Budget'!$K$21:$K$32,MATCH('Budget 2020'!S$6,'Travel Budget'!$E$21:$E$32,0))</f>
        <v>#N/A</v>
      </c>
      <c r="T190" s="181" t="str">
        <f t="array" ref="T190">INDEX('Travel Budget'!$K$21:$K$32,MATCH('Budget 2020'!T$6,'Travel Budget'!$E$21:$E$32,0))</f>
        <v>#N/A</v>
      </c>
      <c r="U190" s="187" t="str">
        <f t="shared" ref="U190:U194" si="63">SUM(I190:T190)</f>
        <v>#N/A</v>
      </c>
      <c r="V190" s="166"/>
      <c r="W190" s="166"/>
      <c r="X190" s="166"/>
      <c r="Y190" s="166"/>
      <c r="Z190" s="166"/>
    </row>
    <row r="191" ht="14.25" hidden="1" customHeight="1">
      <c r="A191" s="182"/>
      <c r="B191" s="182"/>
      <c r="C191" s="182"/>
      <c r="D191" s="182"/>
      <c r="E191" s="182"/>
      <c r="F191" s="166"/>
      <c r="G191" s="193" t="s">
        <v>333</v>
      </c>
      <c r="H191" s="166"/>
      <c r="I191" s="181" t="str">
        <f t="array" ref="I191">INDEX('Travel Budget'!$K$21:$K$32,MATCH('Budget 2020'!I$6,'Travel Budget'!$E$21:$E$32,0))</f>
        <v>#N/A</v>
      </c>
      <c r="J191" s="181"/>
      <c r="K191" s="181"/>
      <c r="L191" s="181"/>
      <c r="M191" s="181"/>
      <c r="N191" s="181"/>
      <c r="O191" s="181"/>
      <c r="P191" s="181"/>
      <c r="Q191" s="181"/>
      <c r="R191" s="181"/>
      <c r="S191" s="181"/>
      <c r="T191" s="181"/>
      <c r="U191" s="187" t="str">
        <f t="shared" si="63"/>
        <v>#N/A</v>
      </c>
      <c r="V191" s="166"/>
      <c r="W191" s="166"/>
      <c r="X191" s="166"/>
      <c r="Y191" s="166"/>
      <c r="Z191" s="166"/>
    </row>
    <row r="192" ht="14.25" hidden="1" customHeight="1">
      <c r="A192" s="182"/>
      <c r="B192" s="182"/>
      <c r="C192" s="182"/>
      <c r="D192" s="182"/>
      <c r="E192" s="182"/>
      <c r="F192" s="166"/>
      <c r="G192" s="193" t="s">
        <v>370</v>
      </c>
      <c r="H192" s="166"/>
      <c r="I192" s="181">
        <v>1000.0</v>
      </c>
      <c r="J192" s="181"/>
      <c r="K192" s="181">
        <v>1000.0</v>
      </c>
      <c r="L192" s="181"/>
      <c r="M192" s="181"/>
      <c r="N192" s="181"/>
      <c r="O192" s="181"/>
      <c r="P192" s="181"/>
      <c r="Q192" s="181"/>
      <c r="R192" s="181"/>
      <c r="S192" s="181"/>
      <c r="T192" s="181"/>
      <c r="U192" s="187">
        <f t="shared" si="63"/>
        <v>2000</v>
      </c>
      <c r="V192" s="166"/>
      <c r="W192" s="166"/>
      <c r="X192" s="166"/>
      <c r="Y192" s="166"/>
      <c r="Z192" s="166"/>
    </row>
    <row r="193" ht="14.25" hidden="1" customHeight="1">
      <c r="A193" s="182"/>
      <c r="B193" s="182"/>
      <c r="C193" s="182"/>
      <c r="D193" s="182"/>
      <c r="E193" s="182"/>
      <c r="F193" s="166"/>
      <c r="G193" s="193" t="s">
        <v>205</v>
      </c>
      <c r="H193" s="166"/>
      <c r="I193" s="181"/>
      <c r="J193" s="181"/>
      <c r="K193" s="181"/>
      <c r="L193" s="181"/>
      <c r="M193" s="181"/>
      <c r="N193" s="181"/>
      <c r="O193" s="181"/>
      <c r="P193" s="181"/>
      <c r="Q193" s="181"/>
      <c r="R193" s="181"/>
      <c r="S193" s="181"/>
      <c r="T193" s="181"/>
      <c r="U193" s="187">
        <f t="shared" si="63"/>
        <v>0</v>
      </c>
      <c r="V193" s="166"/>
      <c r="W193" s="166"/>
      <c r="X193" s="166"/>
      <c r="Y193" s="166"/>
      <c r="Z193" s="166"/>
    </row>
    <row r="194" ht="14.25" hidden="1" customHeight="1">
      <c r="A194" s="182"/>
      <c r="B194" s="182"/>
      <c r="C194" s="182"/>
      <c r="D194" s="182"/>
      <c r="E194" s="182"/>
      <c r="F194" s="198">
        <v>0.1</v>
      </c>
      <c r="G194" s="199" t="str">
        <f>"Contigency"&amp;" "&amp;"at"&amp;" "&amp;(F194*100)&amp;"%"</f>
        <v>Contigency at 10%</v>
      </c>
      <c r="H194" s="200"/>
      <c r="I194" s="201" t="str">
        <f t="shared" ref="I194:T194" si="64">SUM(I189:I193)*$F$63</f>
        <v>#N/A</v>
      </c>
      <c r="J194" s="201" t="str">
        <f t="shared" si="64"/>
        <v>#N/A</v>
      </c>
      <c r="K194" s="201" t="str">
        <f t="shared" si="64"/>
        <v>#N/A</v>
      </c>
      <c r="L194" s="201" t="str">
        <f t="shared" si="64"/>
        <v>#N/A</v>
      </c>
      <c r="M194" s="201" t="str">
        <f t="shared" si="64"/>
        <v>#N/A</v>
      </c>
      <c r="N194" s="201" t="str">
        <f t="shared" si="64"/>
        <v>#N/A</v>
      </c>
      <c r="O194" s="201" t="str">
        <f t="shared" si="64"/>
        <v>#N/A</v>
      </c>
      <c r="P194" s="201" t="str">
        <f t="shared" si="64"/>
        <v>#N/A</v>
      </c>
      <c r="Q194" s="201" t="str">
        <f t="shared" si="64"/>
        <v>#N/A</v>
      </c>
      <c r="R194" s="201" t="str">
        <f t="shared" si="64"/>
        <v>#N/A</v>
      </c>
      <c r="S194" s="201" t="str">
        <f t="shared" si="64"/>
        <v>#N/A</v>
      </c>
      <c r="T194" s="201" t="str">
        <f t="shared" si="64"/>
        <v>#N/A</v>
      </c>
      <c r="U194" s="202" t="str">
        <f t="shared" si="63"/>
        <v>#N/A</v>
      </c>
      <c r="V194" s="166"/>
      <c r="W194" s="166"/>
      <c r="X194" s="166"/>
      <c r="Y194" s="166"/>
      <c r="Z194" s="166"/>
    </row>
    <row r="195" ht="14.25" hidden="1" customHeight="1">
      <c r="A195" s="182"/>
      <c r="B195" s="182"/>
      <c r="C195" s="182"/>
      <c r="D195" s="182"/>
      <c r="E195" s="182"/>
      <c r="F195" s="166"/>
      <c r="G195" s="194" t="s">
        <v>17</v>
      </c>
      <c r="H195" s="195"/>
      <c r="I195" s="196" t="str">
        <f t="shared" ref="I195:T195" si="65">SUM(I189:I194)</f>
        <v>#N/A</v>
      </c>
      <c r="J195" s="196" t="str">
        <f t="shared" si="65"/>
        <v>#N/A</v>
      </c>
      <c r="K195" s="196" t="str">
        <f t="shared" si="65"/>
        <v>#N/A</v>
      </c>
      <c r="L195" s="196" t="str">
        <f t="shared" si="65"/>
        <v>#N/A</v>
      </c>
      <c r="M195" s="196" t="str">
        <f t="shared" si="65"/>
        <v>#N/A</v>
      </c>
      <c r="N195" s="196" t="str">
        <f t="shared" si="65"/>
        <v>#N/A</v>
      </c>
      <c r="O195" s="196" t="str">
        <f t="shared" si="65"/>
        <v>#N/A</v>
      </c>
      <c r="P195" s="196" t="str">
        <f t="shared" si="65"/>
        <v>#N/A</v>
      </c>
      <c r="Q195" s="196" t="str">
        <f t="shared" si="65"/>
        <v>#N/A</v>
      </c>
      <c r="R195" s="196" t="str">
        <f t="shared" si="65"/>
        <v>#N/A</v>
      </c>
      <c r="S195" s="196" t="str">
        <f t="shared" si="65"/>
        <v>#N/A</v>
      </c>
      <c r="T195" s="196" t="str">
        <f t="shared" si="65"/>
        <v>#N/A</v>
      </c>
      <c r="U195" s="191" t="str">
        <f>SUM(U189:U193)</f>
        <v>#N/A</v>
      </c>
      <c r="V195" s="166"/>
      <c r="W195" s="166"/>
      <c r="X195" s="166"/>
      <c r="Y195" s="166"/>
      <c r="Z195" s="166"/>
    </row>
    <row r="196" ht="14.25" hidden="1" customHeight="1">
      <c r="A196" s="182"/>
      <c r="B196" s="182"/>
      <c r="C196" s="182"/>
      <c r="D196" s="182"/>
      <c r="E196" s="182"/>
      <c r="F196" s="166"/>
      <c r="G196" s="180" t="s">
        <v>168</v>
      </c>
      <c r="H196" s="166"/>
      <c r="I196" s="166"/>
      <c r="J196" s="166"/>
      <c r="K196" s="166"/>
      <c r="L196" s="166"/>
      <c r="M196" s="166"/>
      <c r="N196" s="166"/>
      <c r="O196" s="166"/>
      <c r="P196" s="166"/>
      <c r="Q196" s="166"/>
      <c r="R196" s="166"/>
      <c r="S196" s="166"/>
      <c r="T196" s="166"/>
      <c r="U196" s="197"/>
      <c r="V196" s="166"/>
      <c r="W196" s="166"/>
      <c r="X196" s="166"/>
      <c r="Y196" s="166"/>
      <c r="Z196" s="166"/>
    </row>
    <row r="197" ht="14.25" hidden="1" customHeight="1">
      <c r="A197" s="182"/>
      <c r="B197" s="182"/>
      <c r="C197" s="182"/>
      <c r="D197" s="182"/>
      <c r="E197" s="182"/>
      <c r="F197" s="166"/>
      <c r="G197" s="193" t="s">
        <v>371</v>
      </c>
      <c r="H197" s="166"/>
      <c r="I197" s="181"/>
      <c r="J197" s="181"/>
      <c r="K197" s="181"/>
      <c r="L197" s="181"/>
      <c r="M197" s="181"/>
      <c r="N197" s="181"/>
      <c r="O197" s="181"/>
      <c r="P197" s="181"/>
      <c r="Q197" s="181">
        <v>125000.0</v>
      </c>
      <c r="R197" s="181"/>
      <c r="S197" s="181"/>
      <c r="T197" s="181"/>
      <c r="U197" s="187">
        <f t="shared" ref="U197:U201" si="66">SUM(I197:T197)</f>
        <v>125000</v>
      </c>
      <c r="V197" s="166"/>
      <c r="W197" s="166"/>
      <c r="X197" s="166"/>
      <c r="Y197" s="166"/>
      <c r="Z197" s="166"/>
    </row>
    <row r="198" ht="14.25" hidden="1" customHeight="1">
      <c r="A198" s="182"/>
      <c r="B198" s="182"/>
      <c r="C198" s="182"/>
      <c r="D198" s="182"/>
      <c r="E198" s="182"/>
      <c r="F198" s="166"/>
      <c r="G198" s="193" t="s">
        <v>372</v>
      </c>
      <c r="H198" s="166"/>
      <c r="I198" s="181"/>
      <c r="J198" s="181"/>
      <c r="K198" s="181"/>
      <c r="L198" s="181"/>
      <c r="M198" s="181"/>
      <c r="N198" s="181"/>
      <c r="O198" s="181"/>
      <c r="P198" s="181"/>
      <c r="Q198" s="181">
        <v>20000.0</v>
      </c>
      <c r="R198" s="181"/>
      <c r="S198" s="181"/>
      <c r="T198" s="181"/>
      <c r="U198" s="187">
        <f t="shared" si="66"/>
        <v>20000</v>
      </c>
      <c r="V198" s="166"/>
      <c r="W198" s="166"/>
      <c r="X198" s="166"/>
      <c r="Y198" s="166"/>
      <c r="Z198" s="166"/>
    </row>
    <row r="199" ht="14.25" hidden="1" customHeight="1">
      <c r="A199" s="182"/>
      <c r="B199" s="182"/>
      <c r="C199" s="182"/>
      <c r="D199" s="182"/>
      <c r="E199" s="182"/>
      <c r="F199" s="166"/>
      <c r="G199" s="193" t="s">
        <v>373</v>
      </c>
      <c r="H199" s="166"/>
      <c r="I199" s="181"/>
      <c r="J199" s="181"/>
      <c r="K199" s="181"/>
      <c r="L199" s="181"/>
      <c r="M199" s="181"/>
      <c r="N199" s="181"/>
      <c r="O199" s="181"/>
      <c r="P199" s="181"/>
      <c r="Q199" s="181">
        <v>75000.0</v>
      </c>
      <c r="R199" s="181"/>
      <c r="S199" s="181"/>
      <c r="T199" s="181"/>
      <c r="U199" s="187">
        <f t="shared" si="66"/>
        <v>75000</v>
      </c>
      <c r="V199" s="166"/>
      <c r="W199" s="166"/>
      <c r="X199" s="166"/>
      <c r="Y199" s="166"/>
      <c r="Z199" s="166"/>
    </row>
    <row r="200" ht="14.25" hidden="1" customHeight="1">
      <c r="A200" s="182"/>
      <c r="B200" s="182"/>
      <c r="C200" s="182"/>
      <c r="D200" s="182"/>
      <c r="E200" s="182"/>
      <c r="F200" s="166"/>
      <c r="G200" s="193" t="s">
        <v>205</v>
      </c>
      <c r="H200" s="166"/>
      <c r="I200" s="181"/>
      <c r="J200" s="181"/>
      <c r="K200" s="181"/>
      <c r="L200" s="181"/>
      <c r="M200" s="181"/>
      <c r="N200" s="181"/>
      <c r="O200" s="181"/>
      <c r="P200" s="181"/>
      <c r="Q200" s="181"/>
      <c r="R200" s="181"/>
      <c r="S200" s="181"/>
      <c r="T200" s="181"/>
      <c r="U200" s="187">
        <f t="shared" si="66"/>
        <v>0</v>
      </c>
      <c r="V200" s="166"/>
      <c r="W200" s="166"/>
      <c r="X200" s="166"/>
      <c r="Y200" s="166"/>
      <c r="Z200" s="166"/>
    </row>
    <row r="201" ht="14.25" hidden="1" customHeight="1">
      <c r="A201" s="182"/>
      <c r="B201" s="182"/>
      <c r="C201" s="182"/>
      <c r="D201" s="182"/>
      <c r="E201" s="182"/>
      <c r="F201" s="198">
        <v>0.1</v>
      </c>
      <c r="G201" s="199" t="str">
        <f>"Contigency"&amp;" "&amp;"at"&amp;" "&amp;(F201*100)&amp;"%"</f>
        <v>Contigency at 10%</v>
      </c>
      <c r="H201" s="166"/>
      <c r="I201" s="181">
        <f t="shared" ref="I201:T201" si="67">SUM(I197:I200)*$F$71</f>
        <v>0</v>
      </c>
      <c r="J201" s="181">
        <f t="shared" si="67"/>
        <v>0</v>
      </c>
      <c r="K201" s="181">
        <f t="shared" si="67"/>
        <v>0</v>
      </c>
      <c r="L201" s="181">
        <f t="shared" si="67"/>
        <v>0</v>
      </c>
      <c r="M201" s="181">
        <f t="shared" si="67"/>
        <v>0</v>
      </c>
      <c r="N201" s="181">
        <f t="shared" si="67"/>
        <v>0</v>
      </c>
      <c r="O201" s="181">
        <f t="shared" si="67"/>
        <v>0</v>
      </c>
      <c r="P201" s="181">
        <f t="shared" si="67"/>
        <v>0</v>
      </c>
      <c r="Q201" s="181">
        <f t="shared" si="67"/>
        <v>0</v>
      </c>
      <c r="R201" s="181">
        <f t="shared" si="67"/>
        <v>0</v>
      </c>
      <c r="S201" s="181">
        <f t="shared" si="67"/>
        <v>0</v>
      </c>
      <c r="T201" s="181">
        <f t="shared" si="67"/>
        <v>0</v>
      </c>
      <c r="U201" s="187">
        <f t="shared" si="66"/>
        <v>0</v>
      </c>
      <c r="V201" s="166"/>
      <c r="W201" s="166"/>
      <c r="X201" s="166"/>
      <c r="Y201" s="166"/>
      <c r="Z201" s="166"/>
    </row>
    <row r="202" ht="14.25" hidden="1" customHeight="1">
      <c r="A202" s="182"/>
      <c r="B202" s="182"/>
      <c r="C202" s="182"/>
      <c r="D202" s="182"/>
      <c r="E202" s="182"/>
      <c r="F202" s="166"/>
      <c r="G202" s="194" t="s">
        <v>17</v>
      </c>
      <c r="H202" s="195"/>
      <c r="I202" s="196">
        <f t="shared" ref="I202:T202" si="68">SUM(I197:I201)</f>
        <v>0</v>
      </c>
      <c r="J202" s="196">
        <f t="shared" si="68"/>
        <v>0</v>
      </c>
      <c r="K202" s="196">
        <f t="shared" si="68"/>
        <v>0</v>
      </c>
      <c r="L202" s="196">
        <f t="shared" si="68"/>
        <v>0</v>
      </c>
      <c r="M202" s="196">
        <f t="shared" si="68"/>
        <v>0</v>
      </c>
      <c r="N202" s="196">
        <f t="shared" si="68"/>
        <v>0</v>
      </c>
      <c r="O202" s="196">
        <f t="shared" si="68"/>
        <v>0</v>
      </c>
      <c r="P202" s="196">
        <f t="shared" si="68"/>
        <v>0</v>
      </c>
      <c r="Q202" s="196">
        <f t="shared" si="68"/>
        <v>220000</v>
      </c>
      <c r="R202" s="196">
        <f t="shared" si="68"/>
        <v>0</v>
      </c>
      <c r="S202" s="196">
        <f t="shared" si="68"/>
        <v>0</v>
      </c>
      <c r="T202" s="196">
        <f t="shared" si="68"/>
        <v>0</v>
      </c>
      <c r="U202" s="191">
        <f>SUM(U197:U200)</f>
        <v>220000</v>
      </c>
      <c r="V202" s="166"/>
      <c r="W202" s="166"/>
      <c r="X202" s="166"/>
      <c r="Y202" s="166"/>
      <c r="Z202" s="166"/>
    </row>
    <row r="203" ht="14.25" hidden="1" customHeight="1">
      <c r="A203" s="182"/>
      <c r="B203" s="182"/>
      <c r="C203" s="182"/>
      <c r="D203" s="182"/>
      <c r="E203" s="182"/>
      <c r="F203" s="166"/>
      <c r="G203" s="203"/>
      <c r="H203" s="200"/>
      <c r="I203" s="200"/>
      <c r="J203" s="200"/>
      <c r="K203" s="200"/>
      <c r="L203" s="200"/>
      <c r="M203" s="200"/>
      <c r="N203" s="200"/>
      <c r="O203" s="200"/>
      <c r="P203" s="200"/>
      <c r="Q203" s="200"/>
      <c r="R203" s="200"/>
      <c r="S203" s="200"/>
      <c r="T203" s="200"/>
      <c r="U203" s="204"/>
      <c r="V203" s="166"/>
      <c r="W203" s="166"/>
      <c r="X203" s="166"/>
      <c r="Y203" s="166"/>
      <c r="Z203" s="166"/>
    </row>
    <row r="204" ht="14.25" hidden="1" customHeight="1">
      <c r="A204" s="182"/>
      <c r="B204" s="182"/>
      <c r="C204" s="182"/>
      <c r="D204" s="182"/>
      <c r="E204" s="182"/>
      <c r="F204" s="166"/>
      <c r="G204" s="188" t="s">
        <v>374</v>
      </c>
      <c r="H204" s="189"/>
      <c r="I204" s="190" t="str">
        <f t="shared" ref="I204:U204" si="69">I167+I173+I182+I186+I195+I202</f>
        <v>#N/A</v>
      </c>
      <c r="J204" s="190" t="str">
        <f t="shared" si="69"/>
        <v>#N/A</v>
      </c>
      <c r="K204" s="190" t="str">
        <f t="shared" si="69"/>
        <v>#N/A</v>
      </c>
      <c r="L204" s="190" t="str">
        <f t="shared" si="69"/>
        <v>#N/A</v>
      </c>
      <c r="M204" s="190" t="str">
        <f t="shared" si="69"/>
        <v>#N/A</v>
      </c>
      <c r="N204" s="190" t="str">
        <f t="shared" si="69"/>
        <v>#N/A</v>
      </c>
      <c r="O204" s="190" t="str">
        <f t="shared" si="69"/>
        <v>#N/A</v>
      </c>
      <c r="P204" s="190" t="str">
        <f t="shared" si="69"/>
        <v>#N/A</v>
      </c>
      <c r="Q204" s="190" t="str">
        <f t="shared" si="69"/>
        <v>#N/A</v>
      </c>
      <c r="R204" s="190" t="str">
        <f t="shared" si="69"/>
        <v>#N/A</v>
      </c>
      <c r="S204" s="190" t="str">
        <f t="shared" si="69"/>
        <v>#N/A</v>
      </c>
      <c r="T204" s="190" t="str">
        <f t="shared" si="69"/>
        <v>#N/A</v>
      </c>
      <c r="U204" s="191" t="str">
        <f t="shared" si="69"/>
        <v>#N/A</v>
      </c>
      <c r="V204" s="166"/>
      <c r="W204" s="166"/>
      <c r="X204" s="166"/>
      <c r="Y204" s="166"/>
      <c r="Z204" s="166"/>
    </row>
    <row r="205" ht="14.25" hidden="1" customHeight="1">
      <c r="A205" s="166"/>
      <c r="B205" s="166"/>
      <c r="C205" s="166"/>
      <c r="D205" s="166"/>
      <c r="E205" s="166"/>
      <c r="F205" s="166"/>
      <c r="G205" s="166"/>
      <c r="H205" s="166"/>
      <c r="I205" s="166"/>
      <c r="J205" s="166"/>
      <c r="K205" s="166"/>
      <c r="L205" s="166"/>
      <c r="M205" s="166"/>
      <c r="N205" s="166"/>
      <c r="O205" s="166"/>
      <c r="P205" s="166"/>
      <c r="Q205" s="166"/>
      <c r="R205" s="166"/>
      <c r="S205" s="166"/>
      <c r="T205" s="166"/>
      <c r="U205" s="166"/>
      <c r="V205" s="166"/>
      <c r="W205" s="166"/>
      <c r="X205" s="166"/>
      <c r="Y205" s="166"/>
      <c r="Z205" s="166"/>
    </row>
    <row r="206" ht="14.25" hidden="1" customHeight="1">
      <c r="A206" s="166"/>
      <c r="B206" s="166"/>
      <c r="C206" s="166"/>
      <c r="D206" s="166"/>
      <c r="E206" s="166"/>
      <c r="F206" s="166"/>
      <c r="G206" s="166"/>
      <c r="H206" s="166"/>
      <c r="I206" s="166"/>
      <c r="J206" s="166"/>
      <c r="K206" s="166"/>
      <c r="L206" s="166"/>
      <c r="M206" s="166"/>
      <c r="N206" s="166"/>
      <c r="O206" s="166"/>
      <c r="P206" s="166"/>
      <c r="Q206" s="166"/>
      <c r="R206" s="166"/>
      <c r="S206" s="166"/>
      <c r="T206" s="166"/>
      <c r="U206" s="166"/>
      <c r="V206" s="166"/>
      <c r="W206" s="166"/>
      <c r="X206" s="166"/>
      <c r="Y206" s="166"/>
      <c r="Z206" s="166"/>
    </row>
    <row r="207" ht="14.25" hidden="1" customHeight="1">
      <c r="A207" s="166"/>
      <c r="B207" s="166"/>
      <c r="C207" s="166"/>
      <c r="D207" s="166"/>
      <c r="E207" s="166"/>
      <c r="F207" s="166"/>
      <c r="G207" s="166"/>
      <c r="H207" s="166"/>
      <c r="I207" s="166"/>
      <c r="J207" s="166"/>
      <c r="K207" s="166"/>
      <c r="L207" s="166"/>
      <c r="M207" s="166"/>
      <c r="N207" s="166"/>
      <c r="O207" s="166"/>
      <c r="P207" s="166"/>
      <c r="Q207" s="166"/>
      <c r="R207" s="166"/>
      <c r="S207" s="166"/>
      <c r="T207" s="166"/>
      <c r="U207" s="166"/>
      <c r="V207" s="166"/>
      <c r="W207" s="166"/>
      <c r="X207" s="166"/>
      <c r="Y207" s="166"/>
      <c r="Z207" s="166"/>
    </row>
    <row r="208" ht="14.25" hidden="1" customHeight="1">
      <c r="A208" s="166"/>
      <c r="B208" s="166"/>
      <c r="C208" s="166"/>
      <c r="D208" s="166"/>
      <c r="E208" s="166"/>
      <c r="F208" s="166"/>
      <c r="G208" s="166"/>
      <c r="H208" s="166"/>
      <c r="I208" s="166"/>
      <c r="J208" s="166"/>
      <c r="K208" s="166"/>
      <c r="L208" s="166"/>
      <c r="M208" s="166"/>
      <c r="N208" s="166"/>
      <c r="O208" s="166"/>
      <c r="P208" s="166"/>
      <c r="Q208" s="166"/>
      <c r="R208" s="166"/>
      <c r="S208" s="166"/>
      <c r="T208" s="166"/>
      <c r="U208" s="166"/>
      <c r="V208" s="166"/>
      <c r="W208" s="166"/>
      <c r="X208" s="166"/>
      <c r="Y208" s="166"/>
      <c r="Z208" s="166"/>
    </row>
    <row r="209" ht="14.25" hidden="1" customHeight="1">
      <c r="A209" s="166"/>
      <c r="B209" s="166"/>
      <c r="C209" s="166"/>
      <c r="D209" s="166"/>
      <c r="E209" s="166"/>
      <c r="F209" s="166"/>
      <c r="G209" s="166"/>
      <c r="H209" s="166"/>
      <c r="I209" s="166"/>
      <c r="J209" s="166"/>
      <c r="K209" s="166"/>
      <c r="L209" s="166"/>
      <c r="M209" s="166"/>
      <c r="N209" s="166"/>
      <c r="O209" s="166"/>
      <c r="P209" s="166"/>
      <c r="Q209" s="166"/>
      <c r="R209" s="166"/>
      <c r="S209" s="166"/>
      <c r="T209" s="166"/>
      <c r="U209" s="166"/>
      <c r="V209" s="166"/>
      <c r="W209" s="166"/>
      <c r="X209" s="166"/>
      <c r="Y209" s="166"/>
      <c r="Z209" s="166"/>
    </row>
    <row r="210" ht="14.25" hidden="1" customHeight="1">
      <c r="A210" s="166"/>
      <c r="B210" s="166"/>
      <c r="C210" s="166"/>
      <c r="D210" s="166"/>
      <c r="E210" s="166"/>
      <c r="F210" s="166"/>
      <c r="G210" s="166"/>
      <c r="H210" s="166"/>
      <c r="I210" s="166"/>
      <c r="J210" s="166"/>
      <c r="K210" s="166"/>
      <c r="L210" s="166"/>
      <c r="M210" s="166"/>
      <c r="N210" s="166"/>
      <c r="O210" s="166"/>
      <c r="P210" s="166"/>
      <c r="Q210" s="166"/>
      <c r="R210" s="166"/>
      <c r="S210" s="166"/>
      <c r="T210" s="166"/>
      <c r="U210" s="166"/>
      <c r="V210" s="166"/>
      <c r="W210" s="166"/>
      <c r="X210" s="166"/>
      <c r="Y210" s="166"/>
      <c r="Z210" s="166"/>
    </row>
    <row r="211" ht="14.25" hidden="1" customHeight="1">
      <c r="A211" s="166"/>
      <c r="B211" s="166"/>
      <c r="C211" s="166"/>
      <c r="D211" s="166"/>
      <c r="E211" s="166"/>
      <c r="F211" s="166"/>
      <c r="G211" s="166"/>
      <c r="H211" s="166"/>
      <c r="I211" s="166"/>
      <c r="J211" s="166"/>
      <c r="K211" s="166"/>
      <c r="L211" s="166"/>
      <c r="M211" s="166"/>
      <c r="N211" s="166"/>
      <c r="O211" s="166"/>
      <c r="P211" s="166"/>
      <c r="Q211" s="166"/>
      <c r="R211" s="166"/>
      <c r="S211" s="166"/>
      <c r="T211" s="166"/>
      <c r="U211" s="166"/>
      <c r="V211" s="166"/>
      <c r="W211" s="166"/>
      <c r="X211" s="166"/>
      <c r="Y211" s="166"/>
      <c r="Z211" s="166"/>
    </row>
    <row r="212" ht="14.25" hidden="1" customHeight="1">
      <c r="A212" s="166"/>
      <c r="B212" s="166"/>
      <c r="C212" s="166"/>
      <c r="D212" s="166"/>
      <c r="E212" s="166"/>
      <c r="F212" s="166"/>
      <c r="G212" s="166"/>
      <c r="H212" s="166"/>
      <c r="I212" s="166"/>
      <c r="J212" s="166"/>
      <c r="K212" s="166"/>
      <c r="L212" s="166"/>
      <c r="M212" s="166"/>
      <c r="N212" s="166"/>
      <c r="O212" s="166"/>
      <c r="P212" s="166"/>
      <c r="Q212" s="166"/>
      <c r="R212" s="166"/>
      <c r="S212" s="166"/>
      <c r="T212" s="166"/>
      <c r="U212" s="166"/>
      <c r="V212" s="166"/>
      <c r="W212" s="166"/>
      <c r="X212" s="166"/>
      <c r="Y212" s="166"/>
      <c r="Z212" s="166"/>
    </row>
    <row r="213" ht="14.25" hidden="1" customHeight="1">
      <c r="A213" s="166"/>
      <c r="B213" s="166"/>
      <c r="C213" s="166"/>
      <c r="D213" s="166"/>
      <c r="E213" s="166"/>
      <c r="F213" s="166"/>
      <c r="G213" s="166"/>
      <c r="H213" s="166"/>
      <c r="I213" s="166"/>
      <c r="J213" s="166"/>
      <c r="K213" s="166"/>
      <c r="L213" s="166"/>
      <c r="M213" s="166"/>
      <c r="N213" s="166"/>
      <c r="O213" s="166"/>
      <c r="P213" s="166"/>
      <c r="Q213" s="166"/>
      <c r="R213" s="166"/>
      <c r="S213" s="166"/>
      <c r="T213" s="166"/>
      <c r="U213" s="166"/>
      <c r="V213" s="166"/>
      <c r="W213" s="166"/>
      <c r="X213" s="166"/>
      <c r="Y213" s="166"/>
      <c r="Z213" s="166"/>
    </row>
    <row r="214" ht="14.25" hidden="1" customHeight="1">
      <c r="A214" s="166"/>
      <c r="B214" s="166"/>
      <c r="C214" s="166"/>
      <c r="D214" s="166"/>
      <c r="E214" s="166"/>
      <c r="F214" s="166"/>
      <c r="G214" s="166"/>
      <c r="H214" s="166"/>
      <c r="I214" s="166"/>
      <c r="J214" s="166"/>
      <c r="K214" s="166"/>
      <c r="L214" s="166"/>
      <c r="M214" s="166"/>
      <c r="N214" s="166"/>
      <c r="O214" s="166"/>
      <c r="P214" s="166"/>
      <c r="Q214" s="166"/>
      <c r="R214" s="166"/>
      <c r="S214" s="166"/>
      <c r="T214" s="166"/>
      <c r="U214" s="166"/>
      <c r="V214" s="166"/>
      <c r="W214" s="166"/>
      <c r="X214" s="166"/>
      <c r="Y214" s="166"/>
      <c r="Z214" s="166"/>
    </row>
    <row r="215" ht="14.25" hidden="1" customHeight="1">
      <c r="A215" s="166"/>
      <c r="B215" s="166"/>
      <c r="C215" s="166"/>
      <c r="D215" s="166"/>
      <c r="E215" s="166"/>
      <c r="F215" s="166"/>
      <c r="G215" s="166"/>
      <c r="H215" s="166"/>
      <c r="I215" s="166"/>
      <c r="J215" s="166"/>
      <c r="K215" s="166"/>
      <c r="L215" s="166"/>
      <c r="M215" s="166"/>
      <c r="N215" s="166"/>
      <c r="O215" s="166"/>
      <c r="P215" s="166"/>
      <c r="Q215" s="166"/>
      <c r="R215" s="166"/>
      <c r="S215" s="166"/>
      <c r="T215" s="166"/>
      <c r="U215" s="166"/>
      <c r="V215" s="166"/>
      <c r="W215" s="166"/>
      <c r="X215" s="166"/>
      <c r="Y215" s="166"/>
      <c r="Z215" s="166"/>
    </row>
    <row r="216" ht="14.25" hidden="1" customHeight="1">
      <c r="A216" s="166"/>
      <c r="B216" s="166"/>
      <c r="C216" s="166"/>
      <c r="D216" s="166"/>
      <c r="E216" s="166"/>
      <c r="F216" s="166"/>
      <c r="G216" s="166"/>
      <c r="H216" s="166"/>
      <c r="I216" s="166"/>
      <c r="J216" s="166"/>
      <c r="K216" s="166"/>
      <c r="L216" s="166"/>
      <c r="M216" s="166"/>
      <c r="N216" s="166"/>
      <c r="O216" s="166"/>
      <c r="P216" s="166"/>
      <c r="Q216" s="166"/>
      <c r="R216" s="166"/>
      <c r="S216" s="166"/>
      <c r="T216" s="166"/>
      <c r="U216" s="166"/>
      <c r="V216" s="166"/>
      <c r="W216" s="166"/>
      <c r="X216" s="166"/>
      <c r="Y216" s="166"/>
      <c r="Z216" s="166"/>
    </row>
    <row r="217" ht="14.25" hidden="1" customHeight="1">
      <c r="A217" s="166"/>
      <c r="B217" s="166"/>
      <c r="C217" s="166"/>
      <c r="D217" s="166"/>
      <c r="E217" s="166"/>
      <c r="F217" s="166"/>
      <c r="G217" s="166"/>
      <c r="H217" s="166"/>
      <c r="I217" s="166"/>
      <c r="J217" s="166"/>
      <c r="K217" s="166"/>
      <c r="L217" s="166"/>
      <c r="M217" s="166"/>
      <c r="N217" s="166"/>
      <c r="O217" s="166"/>
      <c r="P217" s="166"/>
      <c r="Q217" s="166"/>
      <c r="R217" s="166"/>
      <c r="S217" s="166"/>
      <c r="T217" s="166"/>
      <c r="U217" s="166"/>
      <c r="V217" s="166"/>
      <c r="W217" s="166"/>
      <c r="X217" s="166"/>
      <c r="Y217" s="166"/>
      <c r="Z217" s="166"/>
    </row>
    <row r="218" ht="14.25" hidden="1" customHeight="1">
      <c r="A218" s="166"/>
      <c r="B218" s="166"/>
      <c r="C218" s="166"/>
      <c r="D218" s="166"/>
      <c r="E218" s="166"/>
      <c r="F218" s="166"/>
      <c r="G218" s="166"/>
      <c r="H218" s="166"/>
      <c r="I218" s="166"/>
      <c r="J218" s="166"/>
      <c r="K218" s="166"/>
      <c r="L218" s="166"/>
      <c r="M218" s="166"/>
      <c r="N218" s="166"/>
      <c r="O218" s="166"/>
      <c r="P218" s="166"/>
      <c r="Q218" s="166"/>
      <c r="R218" s="166"/>
      <c r="S218" s="166"/>
      <c r="T218" s="166"/>
      <c r="U218" s="166"/>
      <c r="V218" s="166"/>
      <c r="W218" s="166"/>
      <c r="X218" s="166"/>
      <c r="Y218" s="166"/>
      <c r="Z218" s="166"/>
    </row>
    <row r="219" ht="14.25" hidden="1" customHeight="1">
      <c r="A219" s="166"/>
      <c r="B219" s="166"/>
      <c r="C219" s="166"/>
      <c r="D219" s="166"/>
      <c r="E219" s="166"/>
      <c r="F219" s="166"/>
      <c r="G219" s="166"/>
      <c r="H219" s="166"/>
      <c r="I219" s="166"/>
      <c r="J219" s="166"/>
      <c r="K219" s="166"/>
      <c r="L219" s="166"/>
      <c r="M219" s="166"/>
      <c r="N219" s="166"/>
      <c r="O219" s="166"/>
      <c r="P219" s="166"/>
      <c r="Q219" s="166"/>
      <c r="R219" s="166"/>
      <c r="S219" s="166"/>
      <c r="T219" s="166"/>
      <c r="U219" s="166"/>
      <c r="V219" s="166"/>
      <c r="W219" s="166"/>
      <c r="X219" s="166"/>
      <c r="Y219" s="166"/>
      <c r="Z219" s="166"/>
    </row>
    <row r="220" ht="14.25" hidden="1" customHeight="1">
      <c r="A220" s="166"/>
      <c r="B220" s="166"/>
      <c r="C220" s="166"/>
      <c r="D220" s="166"/>
      <c r="E220" s="166"/>
      <c r="F220" s="166"/>
      <c r="G220" s="166"/>
      <c r="H220" s="166"/>
      <c r="I220" s="166"/>
      <c r="J220" s="166"/>
      <c r="K220" s="166"/>
      <c r="L220" s="166"/>
      <c r="M220" s="166"/>
      <c r="N220" s="166"/>
      <c r="O220" s="166"/>
      <c r="P220" s="166"/>
      <c r="Q220" s="166"/>
      <c r="R220" s="166"/>
      <c r="S220" s="166"/>
      <c r="T220" s="166"/>
      <c r="U220" s="166"/>
      <c r="V220" s="166"/>
      <c r="W220" s="166"/>
      <c r="X220" s="166"/>
      <c r="Y220" s="166"/>
      <c r="Z220" s="166"/>
    </row>
    <row r="221" ht="14.25" hidden="1" customHeight="1">
      <c r="A221" s="166"/>
      <c r="B221" s="166"/>
      <c r="C221" s="166"/>
      <c r="D221" s="166"/>
      <c r="E221" s="166"/>
      <c r="F221" s="166"/>
      <c r="G221" s="166"/>
      <c r="H221" s="166"/>
      <c r="I221" s="166"/>
      <c r="J221" s="166"/>
      <c r="K221" s="166"/>
      <c r="L221" s="166"/>
      <c r="M221" s="166"/>
      <c r="N221" s="166"/>
      <c r="O221" s="166"/>
      <c r="P221" s="166"/>
      <c r="Q221" s="166"/>
      <c r="R221" s="166"/>
      <c r="S221" s="166"/>
      <c r="T221" s="166"/>
      <c r="U221" s="166"/>
      <c r="V221" s="166"/>
      <c r="W221" s="166"/>
      <c r="X221" s="166"/>
      <c r="Y221" s="166"/>
      <c r="Z221" s="166"/>
    </row>
    <row r="222" ht="14.25" hidden="1" customHeight="1">
      <c r="A222" s="166"/>
      <c r="B222" s="166"/>
      <c r="C222" s="166"/>
      <c r="D222" s="166"/>
      <c r="E222" s="166"/>
      <c r="F222" s="166"/>
      <c r="G222" s="166"/>
      <c r="H222" s="166"/>
      <c r="I222" s="166"/>
      <c r="J222" s="166"/>
      <c r="K222" s="166"/>
      <c r="L222" s="166"/>
      <c r="M222" s="166"/>
      <c r="N222" s="166"/>
      <c r="O222" s="166"/>
      <c r="P222" s="166"/>
      <c r="Q222" s="166"/>
      <c r="R222" s="166"/>
      <c r="S222" s="166"/>
      <c r="T222" s="166"/>
      <c r="U222" s="166"/>
      <c r="V222" s="166"/>
      <c r="W222" s="166"/>
      <c r="X222" s="166"/>
      <c r="Y222" s="166"/>
      <c r="Z222" s="166"/>
    </row>
    <row r="223" ht="14.25" hidden="1" customHeight="1">
      <c r="A223" s="166"/>
      <c r="B223" s="166"/>
      <c r="C223" s="166"/>
      <c r="D223" s="166"/>
      <c r="E223" s="166"/>
      <c r="F223" s="166"/>
      <c r="G223" s="166"/>
      <c r="H223" s="166"/>
      <c r="I223" s="166"/>
      <c r="J223" s="166"/>
      <c r="K223" s="166"/>
      <c r="L223" s="166"/>
      <c r="M223" s="166"/>
      <c r="N223" s="166"/>
      <c r="O223" s="166"/>
      <c r="P223" s="166"/>
      <c r="Q223" s="166"/>
      <c r="R223" s="166"/>
      <c r="S223" s="166"/>
      <c r="T223" s="166"/>
      <c r="U223" s="166"/>
      <c r="V223" s="166"/>
      <c r="W223" s="166"/>
      <c r="X223" s="166"/>
      <c r="Y223" s="166"/>
      <c r="Z223" s="166"/>
    </row>
    <row r="224" ht="14.25" hidden="1" customHeight="1">
      <c r="A224" s="166"/>
      <c r="B224" s="166"/>
      <c r="C224" s="166"/>
      <c r="D224" s="166"/>
      <c r="E224" s="166"/>
      <c r="F224" s="166"/>
      <c r="G224" s="166"/>
      <c r="H224" s="166"/>
      <c r="I224" s="166"/>
      <c r="J224" s="166"/>
      <c r="K224" s="166"/>
      <c r="L224" s="166"/>
      <c r="M224" s="166"/>
      <c r="N224" s="166"/>
      <c r="O224" s="166"/>
      <c r="P224" s="166"/>
      <c r="Q224" s="166"/>
      <c r="R224" s="166"/>
      <c r="S224" s="166"/>
      <c r="T224" s="166"/>
      <c r="U224" s="166"/>
      <c r="V224" s="166"/>
      <c r="W224" s="166"/>
      <c r="X224" s="166"/>
      <c r="Y224" s="166"/>
      <c r="Z224" s="166"/>
    </row>
    <row r="225" ht="14.25" hidden="1" customHeight="1">
      <c r="A225" s="166"/>
      <c r="B225" s="166"/>
      <c r="C225" s="166"/>
      <c r="D225" s="166"/>
      <c r="E225" s="166"/>
      <c r="F225" s="166"/>
      <c r="G225" s="166"/>
      <c r="H225" s="166"/>
      <c r="I225" s="166"/>
      <c r="J225" s="166"/>
      <c r="K225" s="166"/>
      <c r="L225" s="166"/>
      <c r="M225" s="166"/>
      <c r="N225" s="166"/>
      <c r="O225" s="166"/>
      <c r="P225" s="166"/>
      <c r="Q225" s="166"/>
      <c r="R225" s="166"/>
      <c r="S225" s="166"/>
      <c r="T225" s="166"/>
      <c r="U225" s="166"/>
      <c r="V225" s="166"/>
      <c r="W225" s="166"/>
      <c r="X225" s="166"/>
      <c r="Y225" s="166"/>
      <c r="Z225" s="166"/>
    </row>
    <row r="226" ht="14.25" hidden="1" customHeight="1">
      <c r="A226" s="166"/>
      <c r="B226" s="166"/>
      <c r="C226" s="166"/>
      <c r="D226" s="166"/>
      <c r="E226" s="166"/>
      <c r="F226" s="166"/>
      <c r="G226" s="166"/>
      <c r="H226" s="166"/>
      <c r="I226" s="166"/>
      <c r="J226" s="166"/>
      <c r="K226" s="166"/>
      <c r="L226" s="166"/>
      <c r="M226" s="166"/>
      <c r="N226" s="166"/>
      <c r="O226" s="166"/>
      <c r="P226" s="166"/>
      <c r="Q226" s="166"/>
      <c r="R226" s="166"/>
      <c r="S226" s="166"/>
      <c r="T226" s="166"/>
      <c r="U226" s="166"/>
      <c r="V226" s="166"/>
      <c r="W226" s="166"/>
      <c r="X226" s="166"/>
      <c r="Y226" s="166"/>
      <c r="Z226" s="166"/>
    </row>
    <row r="227" ht="14.25" hidden="1" customHeight="1">
      <c r="A227" s="166"/>
      <c r="B227" s="166"/>
      <c r="C227" s="166"/>
      <c r="D227" s="166"/>
      <c r="E227" s="166"/>
      <c r="F227" s="166"/>
      <c r="G227" s="166"/>
      <c r="H227" s="166"/>
      <c r="I227" s="166"/>
      <c r="J227" s="166"/>
      <c r="K227" s="166"/>
      <c r="L227" s="166"/>
      <c r="M227" s="166"/>
      <c r="N227" s="166"/>
      <c r="O227" s="166"/>
      <c r="P227" s="166"/>
      <c r="Q227" s="166"/>
      <c r="R227" s="166"/>
      <c r="S227" s="166"/>
      <c r="T227" s="166"/>
      <c r="U227" s="166"/>
      <c r="V227" s="166"/>
      <c r="W227" s="166"/>
      <c r="X227" s="166"/>
      <c r="Y227" s="166"/>
      <c r="Z227" s="166"/>
    </row>
    <row r="228" ht="14.25" hidden="1" customHeight="1">
      <c r="A228" s="166"/>
      <c r="B228" s="166"/>
      <c r="C228" s="166"/>
      <c r="D228" s="166"/>
      <c r="E228" s="166"/>
      <c r="F228" s="166"/>
      <c r="G228" s="166"/>
      <c r="H228" s="166"/>
      <c r="I228" s="166"/>
      <c r="J228" s="166"/>
      <c r="K228" s="166"/>
      <c r="L228" s="166"/>
      <c r="M228" s="166"/>
      <c r="N228" s="166"/>
      <c r="O228" s="166"/>
      <c r="P228" s="166"/>
      <c r="Q228" s="166"/>
      <c r="R228" s="166"/>
      <c r="S228" s="166"/>
      <c r="T228" s="166"/>
      <c r="U228" s="166"/>
      <c r="V228" s="166"/>
      <c r="W228" s="166"/>
      <c r="X228" s="166"/>
      <c r="Y228" s="166"/>
      <c r="Z228" s="166"/>
    </row>
    <row r="229" ht="14.25" hidden="1" customHeight="1">
      <c r="A229" s="166"/>
      <c r="B229" s="166"/>
      <c r="C229" s="166"/>
      <c r="D229" s="166"/>
      <c r="E229" s="166"/>
      <c r="F229" s="166"/>
      <c r="G229" s="166"/>
      <c r="H229" s="166"/>
      <c r="I229" s="166"/>
      <c r="J229" s="166"/>
      <c r="K229" s="166"/>
      <c r="L229" s="166"/>
      <c r="M229" s="166"/>
      <c r="N229" s="166"/>
      <c r="O229" s="166"/>
      <c r="P229" s="166"/>
      <c r="Q229" s="166"/>
      <c r="R229" s="166"/>
      <c r="S229" s="166"/>
      <c r="T229" s="166"/>
      <c r="U229" s="166"/>
      <c r="V229" s="166"/>
      <c r="W229" s="166"/>
      <c r="X229" s="166"/>
      <c r="Y229" s="166"/>
      <c r="Z229" s="166"/>
    </row>
    <row r="230" ht="14.25" hidden="1" customHeight="1">
      <c r="A230" s="166"/>
      <c r="B230" s="166"/>
      <c r="C230" s="166"/>
      <c r="D230" s="166"/>
      <c r="E230" s="166"/>
      <c r="F230" s="166"/>
      <c r="G230" s="166"/>
      <c r="H230" s="166"/>
      <c r="I230" s="166"/>
      <c r="J230" s="166"/>
      <c r="K230" s="166"/>
      <c r="L230" s="166"/>
      <c r="M230" s="166"/>
      <c r="N230" s="166"/>
      <c r="O230" s="166"/>
      <c r="P230" s="166"/>
      <c r="Q230" s="166"/>
      <c r="R230" s="166"/>
      <c r="S230" s="166"/>
      <c r="T230" s="166"/>
      <c r="U230" s="166"/>
      <c r="V230" s="166"/>
      <c r="W230" s="166"/>
      <c r="X230" s="166"/>
      <c r="Y230" s="166"/>
      <c r="Z230" s="166"/>
    </row>
    <row r="231" ht="14.25" hidden="1" customHeight="1">
      <c r="A231" s="166"/>
      <c r="B231" s="166"/>
      <c r="C231" s="166"/>
      <c r="D231" s="166"/>
      <c r="E231" s="166"/>
      <c r="F231" s="166"/>
      <c r="G231" s="166"/>
      <c r="H231" s="166"/>
      <c r="I231" s="166"/>
      <c r="J231" s="166"/>
      <c r="K231" s="166"/>
      <c r="L231" s="166"/>
      <c r="M231" s="166"/>
      <c r="N231" s="166"/>
      <c r="O231" s="166"/>
      <c r="P231" s="166"/>
      <c r="Q231" s="166"/>
      <c r="R231" s="166"/>
      <c r="S231" s="166"/>
      <c r="T231" s="166"/>
      <c r="U231" s="166"/>
      <c r="V231" s="166"/>
      <c r="W231" s="166"/>
      <c r="X231" s="166"/>
      <c r="Y231" s="166"/>
      <c r="Z231" s="166"/>
    </row>
    <row r="232" ht="14.25" hidden="1" customHeight="1">
      <c r="A232" s="166"/>
      <c r="B232" s="166"/>
      <c r="C232" s="166"/>
      <c r="D232" s="166"/>
      <c r="E232" s="166"/>
      <c r="F232" s="166"/>
      <c r="G232" s="166"/>
      <c r="H232" s="166"/>
      <c r="I232" s="166"/>
      <c r="J232" s="166"/>
      <c r="K232" s="166"/>
      <c r="L232" s="166"/>
      <c r="M232" s="166"/>
      <c r="N232" s="166"/>
      <c r="O232" s="166"/>
      <c r="P232" s="166"/>
      <c r="Q232" s="166"/>
      <c r="R232" s="166"/>
      <c r="S232" s="166"/>
      <c r="T232" s="166"/>
      <c r="U232" s="166"/>
      <c r="V232" s="166"/>
      <c r="W232" s="166"/>
      <c r="X232" s="166"/>
      <c r="Y232" s="166"/>
      <c r="Z232" s="166"/>
    </row>
    <row r="233" ht="14.25" hidden="1" customHeight="1">
      <c r="A233" s="166"/>
      <c r="B233" s="166"/>
      <c r="C233" s="166"/>
      <c r="D233" s="166"/>
      <c r="E233" s="166"/>
      <c r="F233" s="166"/>
      <c r="G233" s="166"/>
      <c r="H233" s="166"/>
      <c r="I233" s="166"/>
      <c r="J233" s="166"/>
      <c r="K233" s="166"/>
      <c r="L233" s="166"/>
      <c r="M233" s="166"/>
      <c r="N233" s="166"/>
      <c r="O233" s="166"/>
      <c r="P233" s="166"/>
      <c r="Q233" s="166"/>
      <c r="R233" s="166"/>
      <c r="S233" s="166"/>
      <c r="T233" s="166"/>
      <c r="U233" s="166"/>
      <c r="V233" s="166"/>
      <c r="W233" s="166"/>
      <c r="X233" s="166"/>
      <c r="Y233" s="166"/>
      <c r="Z233" s="166"/>
    </row>
    <row r="234" ht="14.25" hidden="1" customHeight="1">
      <c r="A234" s="166"/>
      <c r="B234" s="166"/>
      <c r="C234" s="166"/>
      <c r="D234" s="166"/>
      <c r="E234" s="166"/>
      <c r="F234" s="166"/>
      <c r="G234" s="166"/>
      <c r="H234" s="166"/>
      <c r="I234" s="166"/>
      <c r="J234" s="166"/>
      <c r="K234" s="166"/>
      <c r="L234" s="166"/>
      <c r="M234" s="166"/>
      <c r="N234" s="166"/>
      <c r="O234" s="166"/>
      <c r="P234" s="166"/>
      <c r="Q234" s="166"/>
      <c r="R234" s="166"/>
      <c r="S234" s="166"/>
      <c r="T234" s="166"/>
      <c r="U234" s="166"/>
      <c r="V234" s="166"/>
      <c r="W234" s="166"/>
      <c r="X234" s="166"/>
      <c r="Y234" s="166"/>
      <c r="Z234" s="166"/>
    </row>
    <row r="235" ht="14.25" hidden="1" customHeight="1">
      <c r="A235" s="166"/>
      <c r="B235" s="166"/>
      <c r="C235" s="166"/>
      <c r="D235" s="166"/>
      <c r="E235" s="166"/>
      <c r="F235" s="166"/>
      <c r="G235" s="166"/>
      <c r="H235" s="166"/>
      <c r="I235" s="166"/>
      <c r="J235" s="166"/>
      <c r="K235" s="166"/>
      <c r="L235" s="166"/>
      <c r="M235" s="166"/>
      <c r="N235" s="166"/>
      <c r="O235" s="166"/>
      <c r="P235" s="166"/>
      <c r="Q235" s="166"/>
      <c r="R235" s="166"/>
      <c r="S235" s="166"/>
      <c r="T235" s="166"/>
      <c r="U235" s="166"/>
      <c r="V235" s="166"/>
      <c r="W235" s="166"/>
      <c r="X235" s="166"/>
      <c r="Y235" s="166"/>
      <c r="Z235" s="166"/>
    </row>
    <row r="236" ht="14.25" hidden="1" customHeight="1">
      <c r="A236" s="166"/>
      <c r="B236" s="166"/>
      <c r="C236" s="166"/>
      <c r="D236" s="166"/>
      <c r="E236" s="166"/>
      <c r="F236" s="166"/>
      <c r="G236" s="166"/>
      <c r="H236" s="166"/>
      <c r="I236" s="166"/>
      <c r="J236" s="166"/>
      <c r="K236" s="166"/>
      <c r="L236" s="166"/>
      <c r="M236" s="166"/>
      <c r="N236" s="166"/>
      <c r="O236" s="166"/>
      <c r="P236" s="166"/>
      <c r="Q236" s="166"/>
      <c r="R236" s="166"/>
      <c r="S236" s="166"/>
      <c r="T236" s="166"/>
      <c r="U236" s="166"/>
      <c r="V236" s="166"/>
      <c r="W236" s="166"/>
      <c r="X236" s="166"/>
      <c r="Y236" s="166"/>
      <c r="Z236" s="166"/>
    </row>
    <row r="237" ht="14.25" hidden="1" customHeight="1">
      <c r="A237" s="166"/>
      <c r="B237" s="166"/>
      <c r="C237" s="166"/>
      <c r="D237" s="166"/>
      <c r="E237" s="166"/>
      <c r="F237" s="166"/>
      <c r="G237" s="166"/>
      <c r="H237" s="166"/>
      <c r="I237" s="166"/>
      <c r="J237" s="166"/>
      <c r="K237" s="166"/>
      <c r="L237" s="166"/>
      <c r="M237" s="166"/>
      <c r="N237" s="166"/>
      <c r="O237" s="166"/>
      <c r="P237" s="166"/>
      <c r="Q237" s="166"/>
      <c r="R237" s="166"/>
      <c r="S237" s="166"/>
      <c r="T237" s="166"/>
      <c r="U237" s="166"/>
      <c r="V237" s="166"/>
      <c r="W237" s="166"/>
      <c r="X237" s="166"/>
      <c r="Y237" s="166"/>
      <c r="Z237" s="166"/>
    </row>
    <row r="238" ht="14.25" hidden="1" customHeight="1">
      <c r="A238" s="166"/>
      <c r="B238" s="166"/>
      <c r="C238" s="166"/>
      <c r="D238" s="166"/>
      <c r="E238" s="166"/>
      <c r="F238" s="166"/>
      <c r="G238" s="166"/>
      <c r="H238" s="166"/>
      <c r="I238" s="166"/>
      <c r="J238" s="166"/>
      <c r="K238" s="166"/>
      <c r="L238" s="166"/>
      <c r="M238" s="166"/>
      <c r="N238" s="166"/>
      <c r="O238" s="166"/>
      <c r="P238" s="166"/>
      <c r="Q238" s="166"/>
      <c r="R238" s="166"/>
      <c r="S238" s="166"/>
      <c r="T238" s="166"/>
      <c r="U238" s="166"/>
      <c r="V238" s="166"/>
      <c r="W238" s="166"/>
      <c r="X238" s="166"/>
      <c r="Y238" s="166"/>
      <c r="Z238" s="166"/>
    </row>
    <row r="239" ht="14.25" hidden="1" customHeight="1">
      <c r="A239" s="166"/>
      <c r="B239" s="166"/>
      <c r="C239" s="166"/>
      <c r="D239" s="166"/>
      <c r="E239" s="166"/>
      <c r="F239" s="166"/>
      <c r="G239" s="166"/>
      <c r="H239" s="166"/>
      <c r="I239" s="166"/>
      <c r="J239" s="166"/>
      <c r="K239" s="166"/>
      <c r="L239" s="166"/>
      <c r="M239" s="166"/>
      <c r="N239" s="166"/>
      <c r="O239" s="166"/>
      <c r="P239" s="166"/>
      <c r="Q239" s="166"/>
      <c r="R239" s="166"/>
      <c r="S239" s="166"/>
      <c r="T239" s="166"/>
      <c r="U239" s="166"/>
      <c r="V239" s="166"/>
      <c r="W239" s="166"/>
      <c r="X239" s="166"/>
      <c r="Y239" s="166"/>
      <c r="Z239" s="166"/>
    </row>
    <row r="240" ht="14.25" hidden="1" customHeight="1">
      <c r="A240" s="166"/>
      <c r="B240" s="166"/>
      <c r="C240" s="166"/>
      <c r="D240" s="166"/>
      <c r="E240" s="166"/>
      <c r="F240" s="166"/>
      <c r="G240" s="166"/>
      <c r="H240" s="166"/>
      <c r="I240" s="166"/>
      <c r="J240" s="166"/>
      <c r="K240" s="166"/>
      <c r="L240" s="166"/>
      <c r="M240" s="166"/>
      <c r="N240" s="166"/>
      <c r="O240" s="166"/>
      <c r="P240" s="166"/>
      <c r="Q240" s="166"/>
      <c r="R240" s="166"/>
      <c r="S240" s="166"/>
      <c r="T240" s="166"/>
      <c r="U240" s="166"/>
      <c r="V240" s="166"/>
      <c r="W240" s="166"/>
      <c r="X240" s="166"/>
      <c r="Y240" s="166"/>
      <c r="Z240" s="166"/>
    </row>
    <row r="241" ht="14.25" hidden="1" customHeight="1">
      <c r="A241" s="166"/>
      <c r="B241" s="166"/>
      <c r="C241" s="166"/>
      <c r="D241" s="166"/>
      <c r="E241" s="166"/>
      <c r="F241" s="166"/>
      <c r="G241" s="166"/>
      <c r="H241" s="166"/>
      <c r="I241" s="166"/>
      <c r="J241" s="166"/>
      <c r="K241" s="166"/>
      <c r="L241" s="166"/>
      <c r="M241" s="166"/>
      <c r="N241" s="166"/>
      <c r="O241" s="166"/>
      <c r="P241" s="166"/>
      <c r="Q241" s="166"/>
      <c r="R241" s="166"/>
      <c r="S241" s="166"/>
      <c r="T241" s="166"/>
      <c r="U241" s="166"/>
      <c r="V241" s="166"/>
      <c r="W241" s="166"/>
      <c r="X241" s="166"/>
      <c r="Y241" s="166"/>
      <c r="Z241" s="166"/>
    </row>
    <row r="242" ht="14.25" hidden="1" customHeight="1">
      <c r="A242" s="166"/>
      <c r="B242" s="166"/>
      <c r="C242" s="166"/>
      <c r="D242" s="166"/>
      <c r="E242" s="166"/>
      <c r="F242" s="166"/>
      <c r="G242" s="166"/>
      <c r="H242" s="166"/>
      <c r="I242" s="166"/>
      <c r="J242" s="166"/>
      <c r="K242" s="166"/>
      <c r="L242" s="166"/>
      <c r="M242" s="166"/>
      <c r="N242" s="166"/>
      <c r="O242" s="166"/>
      <c r="P242" s="166"/>
      <c r="Q242" s="166"/>
      <c r="R242" s="166"/>
      <c r="S242" s="166"/>
      <c r="T242" s="166"/>
      <c r="U242" s="166"/>
      <c r="V242" s="166"/>
      <c r="W242" s="166"/>
      <c r="X242" s="166"/>
      <c r="Y242" s="166"/>
      <c r="Z242" s="166"/>
    </row>
    <row r="243" ht="14.25" hidden="1" customHeight="1">
      <c r="A243" s="166"/>
      <c r="B243" s="166"/>
      <c r="C243" s="166"/>
      <c r="D243" s="166"/>
      <c r="E243" s="166"/>
      <c r="F243" s="166"/>
      <c r="G243" s="166"/>
      <c r="H243" s="166"/>
      <c r="I243" s="166"/>
      <c r="J243" s="166"/>
      <c r="K243" s="166"/>
      <c r="L243" s="166"/>
      <c r="M243" s="166"/>
      <c r="N243" s="166"/>
      <c r="O243" s="166"/>
      <c r="P243" s="166"/>
      <c r="Q243" s="166"/>
      <c r="R243" s="166"/>
      <c r="S243" s="166"/>
      <c r="T243" s="166"/>
      <c r="U243" s="166"/>
      <c r="V243" s="166"/>
      <c r="W243" s="166"/>
      <c r="X243" s="166"/>
      <c r="Y243" s="166"/>
      <c r="Z243" s="166"/>
    </row>
    <row r="244" ht="14.25" hidden="1" customHeight="1">
      <c r="A244" s="166"/>
      <c r="B244" s="166"/>
      <c r="C244" s="166"/>
      <c r="D244" s="166"/>
      <c r="E244" s="166"/>
      <c r="F244" s="166"/>
      <c r="G244" s="166"/>
      <c r="H244" s="166"/>
      <c r="I244" s="166"/>
      <c r="J244" s="166"/>
      <c r="K244" s="166"/>
      <c r="L244" s="166"/>
      <c r="M244" s="166"/>
      <c r="N244" s="166"/>
      <c r="O244" s="166"/>
      <c r="P244" s="166"/>
      <c r="Q244" s="166"/>
      <c r="R244" s="166"/>
      <c r="S244" s="166"/>
      <c r="T244" s="166"/>
      <c r="U244" s="166"/>
      <c r="V244" s="166"/>
      <c r="W244" s="166"/>
      <c r="X244" s="166"/>
      <c r="Y244" s="166"/>
      <c r="Z244" s="166"/>
    </row>
    <row r="245" ht="14.25" hidden="1" customHeight="1">
      <c r="A245" s="166"/>
      <c r="B245" s="166"/>
      <c r="C245" s="166"/>
      <c r="D245" s="166"/>
      <c r="E245" s="166"/>
      <c r="F245" s="166"/>
      <c r="G245" s="166"/>
      <c r="H245" s="166"/>
      <c r="I245" s="166"/>
      <c r="J245" s="166"/>
      <c r="K245" s="166"/>
      <c r="L245" s="166"/>
      <c r="M245" s="166"/>
      <c r="N245" s="166"/>
      <c r="O245" s="166"/>
      <c r="P245" s="166"/>
      <c r="Q245" s="166"/>
      <c r="R245" s="166"/>
      <c r="S245" s="166"/>
      <c r="T245" s="166"/>
      <c r="U245" s="166"/>
      <c r="V245" s="166"/>
      <c r="W245" s="166"/>
      <c r="X245" s="166"/>
      <c r="Y245" s="166"/>
      <c r="Z245" s="166"/>
    </row>
    <row r="246" ht="14.25" hidden="1" customHeight="1">
      <c r="A246" s="166"/>
      <c r="B246" s="166"/>
      <c r="C246" s="166"/>
      <c r="D246" s="166"/>
      <c r="E246" s="166"/>
      <c r="F246" s="166"/>
      <c r="G246" s="166"/>
      <c r="H246" s="166"/>
      <c r="I246" s="166"/>
      <c r="J246" s="166"/>
      <c r="K246" s="166"/>
      <c r="L246" s="166"/>
      <c r="M246" s="166"/>
      <c r="N246" s="166"/>
      <c r="O246" s="166"/>
      <c r="P246" s="166"/>
      <c r="Q246" s="166"/>
      <c r="R246" s="166"/>
      <c r="S246" s="166"/>
      <c r="T246" s="166"/>
      <c r="U246" s="166"/>
      <c r="V246" s="166"/>
      <c r="W246" s="166"/>
      <c r="X246" s="166"/>
      <c r="Y246" s="166"/>
      <c r="Z246" s="166"/>
    </row>
    <row r="247" ht="14.25" hidden="1" customHeight="1">
      <c r="A247" s="166"/>
      <c r="B247" s="166"/>
      <c r="C247" s="166"/>
      <c r="D247" s="166"/>
      <c r="E247" s="166"/>
      <c r="F247" s="166"/>
      <c r="G247" s="166"/>
      <c r="H247" s="166"/>
      <c r="I247" s="166"/>
      <c r="J247" s="166"/>
      <c r="K247" s="166"/>
      <c r="L247" s="166"/>
      <c r="M247" s="166"/>
      <c r="N247" s="166"/>
      <c r="O247" s="166"/>
      <c r="P247" s="166"/>
      <c r="Q247" s="166"/>
      <c r="R247" s="166"/>
      <c r="S247" s="166"/>
      <c r="T247" s="166"/>
      <c r="U247" s="166"/>
      <c r="V247" s="166"/>
      <c r="W247" s="166"/>
      <c r="X247" s="166"/>
      <c r="Y247" s="166"/>
      <c r="Z247" s="166"/>
    </row>
    <row r="248" ht="14.25" hidden="1" customHeight="1">
      <c r="A248" s="166"/>
      <c r="B248" s="166"/>
      <c r="C248" s="166"/>
      <c r="D248" s="166"/>
      <c r="E248" s="166"/>
      <c r="F248" s="166"/>
      <c r="G248" s="166"/>
      <c r="H248" s="166"/>
      <c r="I248" s="166"/>
      <c r="J248" s="166"/>
      <c r="K248" s="166"/>
      <c r="L248" s="166"/>
      <c r="M248" s="166"/>
      <c r="N248" s="166"/>
      <c r="O248" s="166"/>
      <c r="P248" s="166"/>
      <c r="Q248" s="166"/>
      <c r="R248" s="166"/>
      <c r="S248" s="166"/>
      <c r="T248" s="166"/>
      <c r="U248" s="166"/>
      <c r="V248" s="166"/>
      <c r="W248" s="166"/>
      <c r="X248" s="166"/>
      <c r="Y248" s="166"/>
      <c r="Z248" s="166"/>
    </row>
    <row r="249" ht="14.25" hidden="1" customHeight="1">
      <c r="A249" s="166"/>
      <c r="B249" s="166"/>
      <c r="C249" s="166"/>
      <c r="D249" s="166"/>
      <c r="E249" s="166"/>
      <c r="F249" s="166"/>
      <c r="G249" s="166"/>
      <c r="H249" s="166"/>
      <c r="I249" s="166"/>
      <c r="J249" s="166"/>
      <c r="K249" s="166"/>
      <c r="L249" s="166"/>
      <c r="M249" s="166"/>
      <c r="N249" s="166"/>
      <c r="O249" s="166"/>
      <c r="P249" s="166"/>
      <c r="Q249" s="166"/>
      <c r="R249" s="166"/>
      <c r="S249" s="166"/>
      <c r="T249" s="166"/>
      <c r="U249" s="166"/>
      <c r="V249" s="166"/>
      <c r="W249" s="166"/>
      <c r="X249" s="166"/>
      <c r="Y249" s="166"/>
      <c r="Z249" s="166"/>
    </row>
    <row r="250" ht="14.25" hidden="1" customHeight="1">
      <c r="A250" s="166"/>
      <c r="B250" s="166"/>
      <c r="C250" s="166"/>
      <c r="D250" s="166"/>
      <c r="E250" s="166"/>
      <c r="F250" s="166"/>
      <c r="G250" s="166"/>
      <c r="H250" s="166"/>
      <c r="I250" s="166"/>
      <c r="J250" s="166"/>
      <c r="K250" s="166"/>
      <c r="L250" s="166"/>
      <c r="M250" s="166"/>
      <c r="N250" s="166"/>
      <c r="O250" s="166"/>
      <c r="P250" s="166"/>
      <c r="Q250" s="166"/>
      <c r="R250" s="166"/>
      <c r="S250" s="166"/>
      <c r="T250" s="166"/>
      <c r="U250" s="166"/>
      <c r="V250" s="166"/>
      <c r="W250" s="166"/>
      <c r="X250" s="166"/>
      <c r="Y250" s="166"/>
      <c r="Z250" s="166"/>
    </row>
    <row r="251" ht="14.25" hidden="1" customHeight="1">
      <c r="A251" s="166"/>
      <c r="B251" s="166"/>
      <c r="C251" s="166"/>
      <c r="D251" s="166"/>
      <c r="E251" s="166"/>
      <c r="F251" s="166"/>
      <c r="G251" s="166"/>
      <c r="H251" s="166"/>
      <c r="I251" s="166"/>
      <c r="J251" s="166"/>
      <c r="K251" s="166"/>
      <c r="L251" s="166"/>
      <c r="M251" s="166"/>
      <c r="N251" s="166"/>
      <c r="O251" s="166"/>
      <c r="P251" s="166"/>
      <c r="Q251" s="166"/>
      <c r="R251" s="166"/>
      <c r="S251" s="166"/>
      <c r="T251" s="166"/>
      <c r="U251" s="166"/>
      <c r="V251" s="166"/>
      <c r="W251" s="166"/>
      <c r="X251" s="166"/>
      <c r="Y251" s="166"/>
      <c r="Z251" s="166"/>
    </row>
    <row r="252" ht="14.25" hidden="1" customHeight="1">
      <c r="A252" s="166"/>
      <c r="B252" s="166"/>
      <c r="C252" s="166"/>
      <c r="D252" s="166"/>
      <c r="E252" s="166"/>
      <c r="F252" s="166"/>
      <c r="G252" s="166"/>
      <c r="H252" s="166"/>
      <c r="I252" s="166"/>
      <c r="J252" s="166"/>
      <c r="K252" s="166"/>
      <c r="L252" s="166"/>
      <c r="M252" s="166"/>
      <c r="N252" s="166"/>
      <c r="O252" s="166"/>
      <c r="P252" s="166"/>
      <c r="Q252" s="166"/>
      <c r="R252" s="166"/>
      <c r="S252" s="166"/>
      <c r="T252" s="166"/>
      <c r="U252" s="166"/>
      <c r="V252" s="166"/>
      <c r="W252" s="166"/>
      <c r="X252" s="166"/>
      <c r="Y252" s="166"/>
      <c r="Z252" s="166"/>
    </row>
    <row r="253" ht="14.25" hidden="1" customHeight="1">
      <c r="A253" s="166"/>
      <c r="B253" s="166"/>
      <c r="C253" s="166"/>
      <c r="D253" s="166"/>
      <c r="E253" s="166"/>
      <c r="F253" s="166"/>
      <c r="G253" s="166"/>
      <c r="H253" s="166"/>
      <c r="I253" s="166"/>
      <c r="J253" s="166"/>
      <c r="K253" s="166"/>
      <c r="L253" s="166"/>
      <c r="M253" s="166"/>
      <c r="N253" s="166"/>
      <c r="O253" s="166"/>
      <c r="P253" s="166"/>
      <c r="Q253" s="166"/>
      <c r="R253" s="166"/>
      <c r="S253" s="166"/>
      <c r="T253" s="166"/>
      <c r="U253" s="166"/>
      <c r="V253" s="166"/>
      <c r="W253" s="166"/>
      <c r="X253" s="166"/>
      <c r="Y253" s="166"/>
      <c r="Z253" s="166"/>
    </row>
    <row r="254" ht="14.25" hidden="1" customHeight="1">
      <c r="A254" s="166"/>
      <c r="B254" s="166"/>
      <c r="C254" s="166"/>
      <c r="D254" s="166"/>
      <c r="E254" s="166"/>
      <c r="F254" s="166"/>
      <c r="G254" s="166"/>
      <c r="H254" s="166"/>
      <c r="I254" s="166"/>
      <c r="J254" s="166"/>
      <c r="K254" s="166"/>
      <c r="L254" s="166"/>
      <c r="M254" s="166"/>
      <c r="N254" s="166"/>
      <c r="O254" s="166"/>
      <c r="P254" s="166"/>
      <c r="Q254" s="166"/>
      <c r="R254" s="166"/>
      <c r="S254" s="166"/>
      <c r="T254" s="166"/>
      <c r="U254" s="166"/>
      <c r="V254" s="166"/>
      <c r="W254" s="166"/>
      <c r="X254" s="166"/>
      <c r="Y254" s="166"/>
      <c r="Z254" s="166"/>
    </row>
    <row r="255" ht="14.25" hidden="1" customHeight="1">
      <c r="A255" s="166"/>
      <c r="B255" s="166"/>
      <c r="C255" s="166"/>
      <c r="D255" s="166"/>
      <c r="E255" s="166"/>
      <c r="F255" s="166"/>
      <c r="G255" s="166"/>
      <c r="H255" s="166"/>
      <c r="I255" s="166"/>
      <c r="J255" s="166"/>
      <c r="K255" s="166"/>
      <c r="L255" s="166"/>
      <c r="M255" s="166"/>
      <c r="N255" s="166"/>
      <c r="O255" s="166"/>
      <c r="P255" s="166"/>
      <c r="Q255" s="166"/>
      <c r="R255" s="166"/>
      <c r="S255" s="166"/>
      <c r="T255" s="166"/>
      <c r="U255" s="166"/>
      <c r="V255" s="166"/>
      <c r="W255" s="166"/>
      <c r="X255" s="166"/>
      <c r="Y255" s="166"/>
      <c r="Z255" s="166"/>
    </row>
    <row r="256" ht="14.25" hidden="1" customHeight="1">
      <c r="A256" s="166"/>
      <c r="B256" s="166"/>
      <c r="C256" s="166"/>
      <c r="D256" s="166"/>
      <c r="E256" s="166"/>
      <c r="F256" s="166"/>
      <c r="G256" s="166"/>
      <c r="H256" s="166"/>
      <c r="I256" s="166"/>
      <c r="J256" s="166"/>
      <c r="K256" s="166"/>
      <c r="L256" s="166"/>
      <c r="M256" s="166"/>
      <c r="N256" s="166"/>
      <c r="O256" s="166"/>
      <c r="P256" s="166"/>
      <c r="Q256" s="166"/>
      <c r="R256" s="166"/>
      <c r="S256" s="166"/>
      <c r="T256" s="166"/>
      <c r="U256" s="166"/>
      <c r="V256" s="166"/>
      <c r="W256" s="166"/>
      <c r="X256" s="166"/>
      <c r="Y256" s="166"/>
      <c r="Z256" s="166"/>
    </row>
    <row r="257" ht="14.25" hidden="1" customHeight="1">
      <c r="A257" s="166"/>
      <c r="B257" s="166"/>
      <c r="C257" s="166"/>
      <c r="D257" s="166"/>
      <c r="E257" s="166"/>
      <c r="F257" s="166"/>
      <c r="G257" s="166"/>
      <c r="H257" s="166"/>
      <c r="I257" s="166"/>
      <c r="J257" s="166"/>
      <c r="K257" s="166"/>
      <c r="L257" s="166"/>
      <c r="M257" s="166"/>
      <c r="N257" s="166"/>
      <c r="O257" s="166"/>
      <c r="P257" s="166"/>
      <c r="Q257" s="166"/>
      <c r="R257" s="166"/>
      <c r="S257" s="166"/>
      <c r="T257" s="166"/>
      <c r="U257" s="166"/>
      <c r="V257" s="166"/>
      <c r="W257" s="166"/>
      <c r="X257" s="166"/>
      <c r="Y257" s="166"/>
      <c r="Z257" s="166"/>
    </row>
    <row r="258" ht="14.25" hidden="1" customHeight="1">
      <c r="A258" s="166"/>
      <c r="B258" s="166"/>
      <c r="C258" s="166"/>
      <c r="D258" s="166"/>
      <c r="E258" s="166"/>
      <c r="F258" s="166"/>
      <c r="G258" s="166"/>
      <c r="H258" s="166"/>
      <c r="I258" s="166"/>
      <c r="J258" s="166"/>
      <c r="K258" s="166"/>
      <c r="L258" s="166"/>
      <c r="M258" s="166"/>
      <c r="N258" s="166"/>
      <c r="O258" s="166"/>
      <c r="P258" s="166"/>
      <c r="Q258" s="166"/>
      <c r="R258" s="166"/>
      <c r="S258" s="166"/>
      <c r="T258" s="166"/>
      <c r="U258" s="166"/>
      <c r="V258" s="166"/>
      <c r="W258" s="166"/>
      <c r="X258" s="166"/>
      <c r="Y258" s="166"/>
      <c r="Z258" s="166"/>
    </row>
    <row r="259" ht="14.25" hidden="1" customHeight="1">
      <c r="A259" s="166"/>
      <c r="B259" s="166"/>
      <c r="C259" s="166"/>
      <c r="D259" s="166"/>
      <c r="E259" s="166"/>
      <c r="F259" s="166"/>
      <c r="G259" s="166"/>
      <c r="H259" s="166"/>
      <c r="I259" s="166"/>
      <c r="J259" s="166"/>
      <c r="K259" s="166"/>
      <c r="L259" s="166"/>
      <c r="M259" s="166"/>
      <c r="N259" s="166"/>
      <c r="O259" s="166"/>
      <c r="P259" s="166"/>
      <c r="Q259" s="166"/>
      <c r="R259" s="166"/>
      <c r="S259" s="166"/>
      <c r="T259" s="166"/>
      <c r="U259" s="166"/>
      <c r="V259" s="166"/>
      <c r="W259" s="166"/>
      <c r="X259" s="166"/>
      <c r="Y259" s="166"/>
      <c r="Z259" s="166"/>
    </row>
    <row r="260" ht="14.25" hidden="1" customHeight="1">
      <c r="A260" s="166"/>
      <c r="B260" s="166"/>
      <c r="C260" s="166"/>
      <c r="D260" s="166"/>
      <c r="E260" s="166"/>
      <c r="F260" s="166"/>
      <c r="G260" s="166"/>
      <c r="H260" s="166"/>
      <c r="I260" s="166"/>
      <c r="J260" s="166"/>
      <c r="K260" s="166"/>
      <c r="L260" s="166"/>
      <c r="M260" s="166"/>
      <c r="N260" s="166"/>
      <c r="O260" s="166"/>
      <c r="P260" s="166"/>
      <c r="Q260" s="166"/>
      <c r="R260" s="166"/>
      <c r="S260" s="166"/>
      <c r="T260" s="166"/>
      <c r="U260" s="166"/>
      <c r="V260" s="166"/>
      <c r="W260" s="166"/>
      <c r="X260" s="166"/>
      <c r="Y260" s="166"/>
      <c r="Z260" s="166"/>
    </row>
    <row r="261" ht="14.25" hidden="1" customHeight="1">
      <c r="A261" s="166"/>
      <c r="B261" s="166"/>
      <c r="C261" s="166"/>
      <c r="D261" s="166"/>
      <c r="E261" s="166"/>
      <c r="F261" s="166"/>
      <c r="G261" s="166"/>
      <c r="H261" s="166"/>
      <c r="I261" s="166"/>
      <c r="J261" s="166"/>
      <c r="K261" s="166"/>
      <c r="L261" s="166"/>
      <c r="M261" s="166"/>
      <c r="N261" s="166"/>
      <c r="O261" s="166"/>
      <c r="P261" s="166"/>
      <c r="Q261" s="166"/>
      <c r="R261" s="166"/>
      <c r="S261" s="166"/>
      <c r="T261" s="166"/>
      <c r="U261" s="166"/>
      <c r="V261" s="166"/>
      <c r="W261" s="166"/>
      <c r="X261" s="166"/>
      <c r="Y261" s="166"/>
      <c r="Z261" s="166"/>
    </row>
    <row r="262" ht="14.25" hidden="1" customHeight="1">
      <c r="A262" s="166"/>
      <c r="B262" s="166"/>
      <c r="C262" s="166"/>
      <c r="D262" s="166"/>
      <c r="E262" s="166"/>
      <c r="F262" s="166"/>
      <c r="G262" s="166"/>
      <c r="H262" s="166"/>
      <c r="I262" s="166"/>
      <c r="J262" s="166"/>
      <c r="K262" s="166"/>
      <c r="L262" s="166"/>
      <c r="M262" s="166"/>
      <c r="N262" s="166"/>
      <c r="O262" s="166"/>
      <c r="P262" s="166"/>
      <c r="Q262" s="166"/>
      <c r="R262" s="166"/>
      <c r="S262" s="166"/>
      <c r="T262" s="166"/>
      <c r="U262" s="166"/>
      <c r="V262" s="166"/>
      <c r="W262" s="166"/>
      <c r="X262" s="166"/>
      <c r="Y262" s="166"/>
      <c r="Z262" s="166"/>
    </row>
    <row r="263" ht="14.25" hidden="1" customHeight="1">
      <c r="A263" s="166"/>
      <c r="B263" s="166"/>
      <c r="C263" s="166"/>
      <c r="D263" s="166"/>
      <c r="E263" s="166"/>
      <c r="F263" s="166"/>
      <c r="G263" s="166"/>
      <c r="H263" s="166"/>
      <c r="I263" s="166"/>
      <c r="J263" s="166"/>
      <c r="K263" s="166"/>
      <c r="L263" s="166"/>
      <c r="M263" s="166"/>
      <c r="N263" s="166"/>
      <c r="O263" s="166"/>
      <c r="P263" s="166"/>
      <c r="Q263" s="166"/>
      <c r="R263" s="166"/>
      <c r="S263" s="166"/>
      <c r="T263" s="166"/>
      <c r="U263" s="166"/>
      <c r="V263" s="166"/>
      <c r="W263" s="166"/>
      <c r="X263" s="166"/>
      <c r="Y263" s="166"/>
      <c r="Z263" s="166"/>
    </row>
    <row r="264" ht="14.25" hidden="1" customHeight="1">
      <c r="A264" s="166"/>
      <c r="B264" s="166"/>
      <c r="C264" s="166"/>
      <c r="D264" s="166"/>
      <c r="E264" s="166"/>
      <c r="F264" s="166"/>
      <c r="G264" s="166"/>
      <c r="H264" s="166"/>
      <c r="I264" s="166"/>
      <c r="J264" s="166"/>
      <c r="K264" s="166"/>
      <c r="L264" s="166"/>
      <c r="M264" s="166"/>
      <c r="N264" s="166"/>
      <c r="O264" s="166"/>
      <c r="P264" s="166"/>
      <c r="Q264" s="166"/>
      <c r="R264" s="166"/>
      <c r="S264" s="166"/>
      <c r="T264" s="166"/>
      <c r="U264" s="166"/>
      <c r="V264" s="166"/>
      <c r="W264" s="166"/>
      <c r="X264" s="166"/>
      <c r="Y264" s="166"/>
      <c r="Z264" s="166"/>
    </row>
    <row r="265" ht="14.25" hidden="1" customHeight="1">
      <c r="A265" s="166"/>
      <c r="B265" s="166"/>
      <c r="C265" s="166"/>
      <c r="D265" s="166"/>
      <c r="E265" s="166"/>
      <c r="F265" s="166"/>
      <c r="G265" s="166"/>
      <c r="H265" s="166"/>
      <c r="I265" s="166"/>
      <c r="J265" s="166"/>
      <c r="K265" s="166"/>
      <c r="L265" s="166"/>
      <c r="M265" s="166"/>
      <c r="N265" s="166"/>
      <c r="O265" s="166"/>
      <c r="P265" s="166"/>
      <c r="Q265" s="166"/>
      <c r="R265" s="166"/>
      <c r="S265" s="166"/>
      <c r="T265" s="166"/>
      <c r="U265" s="166"/>
      <c r="V265" s="166"/>
      <c r="W265" s="166"/>
      <c r="X265" s="166"/>
      <c r="Y265" s="166"/>
      <c r="Z265" s="166"/>
    </row>
    <row r="266" ht="14.25" hidden="1" customHeight="1">
      <c r="A266" s="166"/>
      <c r="B266" s="166"/>
      <c r="C266" s="166"/>
      <c r="D266" s="166"/>
      <c r="E266" s="166"/>
      <c r="F266" s="166"/>
      <c r="G266" s="166"/>
      <c r="H266" s="166"/>
      <c r="I266" s="166"/>
      <c r="J266" s="166"/>
      <c r="K266" s="166"/>
      <c r="L266" s="166"/>
      <c r="M266" s="166"/>
      <c r="N266" s="166"/>
      <c r="O266" s="166"/>
      <c r="P266" s="166"/>
      <c r="Q266" s="166"/>
      <c r="R266" s="166"/>
      <c r="S266" s="166"/>
      <c r="T266" s="166"/>
      <c r="U266" s="166"/>
      <c r="V266" s="166"/>
      <c r="W266" s="166"/>
      <c r="X266" s="166"/>
      <c r="Y266" s="166"/>
      <c r="Z266" s="166"/>
    </row>
    <row r="267" ht="14.25" hidden="1" customHeight="1">
      <c r="A267" s="166"/>
      <c r="B267" s="166"/>
      <c r="C267" s="166"/>
      <c r="D267" s="166"/>
      <c r="E267" s="166"/>
      <c r="F267" s="166"/>
      <c r="G267" s="166"/>
      <c r="H267" s="166"/>
      <c r="I267" s="166"/>
      <c r="J267" s="166"/>
      <c r="K267" s="166"/>
      <c r="L267" s="166"/>
      <c r="M267" s="166"/>
      <c r="N267" s="166"/>
      <c r="O267" s="166"/>
      <c r="P267" s="166"/>
      <c r="Q267" s="166"/>
      <c r="R267" s="166"/>
      <c r="S267" s="166"/>
      <c r="T267" s="166"/>
      <c r="U267" s="166"/>
      <c r="V267" s="166"/>
      <c r="W267" s="166"/>
      <c r="X267" s="166"/>
      <c r="Y267" s="166"/>
      <c r="Z267" s="166"/>
    </row>
    <row r="268" ht="14.25" hidden="1" customHeight="1">
      <c r="A268" s="166"/>
      <c r="B268" s="166"/>
      <c r="C268" s="166"/>
      <c r="D268" s="166"/>
      <c r="E268" s="166"/>
      <c r="F268" s="166"/>
      <c r="G268" s="166"/>
      <c r="H268" s="166"/>
      <c r="I268" s="166"/>
      <c r="J268" s="166"/>
      <c r="K268" s="166"/>
      <c r="L268" s="166"/>
      <c r="M268" s="166"/>
      <c r="N268" s="166"/>
      <c r="O268" s="166"/>
      <c r="P268" s="166"/>
      <c r="Q268" s="166"/>
      <c r="R268" s="166"/>
      <c r="S268" s="166"/>
      <c r="T268" s="166"/>
      <c r="U268" s="166"/>
      <c r="V268" s="166"/>
      <c r="W268" s="166"/>
      <c r="X268" s="166"/>
      <c r="Y268" s="166"/>
      <c r="Z268" s="166"/>
    </row>
    <row r="269" ht="14.25" hidden="1" customHeight="1">
      <c r="A269" s="166"/>
      <c r="B269" s="166"/>
      <c r="C269" s="166"/>
      <c r="D269" s="166"/>
      <c r="E269" s="166"/>
      <c r="F269" s="166"/>
      <c r="G269" s="166"/>
      <c r="H269" s="166"/>
      <c r="I269" s="166"/>
      <c r="J269" s="166"/>
      <c r="K269" s="166"/>
      <c r="L269" s="166"/>
      <c r="M269" s="166"/>
      <c r="N269" s="166"/>
      <c r="O269" s="166"/>
      <c r="P269" s="166"/>
      <c r="Q269" s="166"/>
      <c r="R269" s="166"/>
      <c r="S269" s="166"/>
      <c r="T269" s="166"/>
      <c r="U269" s="166"/>
      <c r="V269" s="166"/>
      <c r="W269" s="166"/>
      <c r="X269" s="166"/>
      <c r="Y269" s="166"/>
      <c r="Z269" s="166"/>
    </row>
    <row r="270" ht="14.25" hidden="1" customHeight="1">
      <c r="A270" s="166"/>
      <c r="B270" s="166"/>
      <c r="C270" s="166"/>
      <c r="D270" s="166"/>
      <c r="E270" s="166"/>
      <c r="F270" s="166"/>
      <c r="G270" s="166"/>
      <c r="H270" s="166"/>
      <c r="I270" s="166"/>
      <c r="J270" s="166"/>
      <c r="K270" s="166"/>
      <c r="L270" s="166"/>
      <c r="M270" s="166"/>
      <c r="N270" s="166"/>
      <c r="O270" s="166"/>
      <c r="P270" s="166"/>
      <c r="Q270" s="166"/>
      <c r="R270" s="166"/>
      <c r="S270" s="166"/>
      <c r="T270" s="166"/>
      <c r="U270" s="166"/>
      <c r="V270" s="166"/>
      <c r="W270" s="166"/>
      <c r="X270" s="166"/>
      <c r="Y270" s="166"/>
      <c r="Z270" s="166"/>
    </row>
    <row r="271" ht="14.25" hidden="1" customHeight="1">
      <c r="A271" s="166"/>
      <c r="B271" s="166"/>
      <c r="C271" s="166"/>
      <c r="D271" s="166"/>
      <c r="E271" s="166"/>
      <c r="F271" s="166"/>
      <c r="G271" s="166"/>
      <c r="H271" s="166"/>
      <c r="I271" s="166"/>
      <c r="J271" s="166"/>
      <c r="K271" s="166"/>
      <c r="L271" s="166"/>
      <c r="M271" s="166"/>
      <c r="N271" s="166"/>
      <c r="O271" s="166"/>
      <c r="P271" s="166"/>
      <c r="Q271" s="166"/>
      <c r="R271" s="166"/>
      <c r="S271" s="166"/>
      <c r="T271" s="166"/>
      <c r="U271" s="166"/>
      <c r="V271" s="166"/>
      <c r="W271" s="166"/>
      <c r="X271" s="166"/>
      <c r="Y271" s="166"/>
      <c r="Z271" s="166"/>
    </row>
    <row r="272" ht="14.25" hidden="1" customHeight="1">
      <c r="A272" s="166"/>
      <c r="B272" s="166"/>
      <c r="C272" s="166"/>
      <c r="D272" s="166"/>
      <c r="E272" s="166"/>
      <c r="F272" s="166"/>
      <c r="G272" s="166"/>
      <c r="H272" s="166"/>
      <c r="I272" s="166"/>
      <c r="J272" s="166"/>
      <c r="K272" s="166"/>
      <c r="L272" s="166"/>
      <c r="M272" s="166"/>
      <c r="N272" s="166"/>
      <c r="O272" s="166"/>
      <c r="P272" s="166"/>
      <c r="Q272" s="166"/>
      <c r="R272" s="166"/>
      <c r="S272" s="166"/>
      <c r="T272" s="166"/>
      <c r="U272" s="166"/>
      <c r="V272" s="166"/>
      <c r="W272" s="166"/>
      <c r="X272" s="166"/>
      <c r="Y272" s="166"/>
      <c r="Z272" s="166"/>
    </row>
    <row r="273" ht="14.25" hidden="1" customHeight="1">
      <c r="A273" s="166"/>
      <c r="B273" s="166"/>
      <c r="C273" s="166"/>
      <c r="D273" s="166"/>
      <c r="E273" s="166"/>
      <c r="F273" s="166"/>
      <c r="G273" s="166"/>
      <c r="H273" s="166"/>
      <c r="I273" s="166"/>
      <c r="J273" s="166"/>
      <c r="K273" s="166"/>
      <c r="L273" s="166"/>
      <c r="M273" s="166"/>
      <c r="N273" s="166"/>
      <c r="O273" s="166"/>
      <c r="P273" s="166"/>
      <c r="Q273" s="166"/>
      <c r="R273" s="166"/>
      <c r="S273" s="166"/>
      <c r="T273" s="166"/>
      <c r="U273" s="166"/>
      <c r="V273" s="166"/>
      <c r="W273" s="166"/>
      <c r="X273" s="166"/>
      <c r="Y273" s="166"/>
      <c r="Z273" s="166"/>
    </row>
    <row r="274" ht="14.25" hidden="1" customHeight="1">
      <c r="A274" s="166"/>
      <c r="B274" s="166"/>
      <c r="C274" s="166"/>
      <c r="D274" s="166"/>
      <c r="E274" s="166"/>
      <c r="F274" s="166"/>
      <c r="G274" s="166"/>
      <c r="H274" s="166"/>
      <c r="I274" s="166"/>
      <c r="J274" s="166"/>
      <c r="K274" s="166"/>
      <c r="L274" s="166"/>
      <c r="M274" s="166"/>
      <c r="N274" s="166"/>
      <c r="O274" s="166"/>
      <c r="P274" s="166"/>
      <c r="Q274" s="166"/>
      <c r="R274" s="166"/>
      <c r="S274" s="166"/>
      <c r="T274" s="166"/>
      <c r="U274" s="166"/>
      <c r="V274" s="166"/>
      <c r="W274" s="166"/>
      <c r="X274" s="166"/>
      <c r="Y274" s="166"/>
      <c r="Z274" s="166"/>
    </row>
    <row r="275" ht="14.25" hidden="1" customHeight="1">
      <c r="A275" s="166"/>
      <c r="B275" s="166"/>
      <c r="C275" s="166"/>
      <c r="D275" s="166"/>
      <c r="E275" s="166"/>
      <c r="F275" s="166"/>
      <c r="G275" s="166"/>
      <c r="H275" s="166"/>
      <c r="I275" s="166"/>
      <c r="J275" s="166"/>
      <c r="K275" s="166"/>
      <c r="L275" s="166"/>
      <c r="M275" s="166"/>
      <c r="N275" s="166"/>
      <c r="O275" s="166"/>
      <c r="P275" s="166"/>
      <c r="Q275" s="166"/>
      <c r="R275" s="166"/>
      <c r="S275" s="166"/>
      <c r="T275" s="166"/>
      <c r="U275" s="166"/>
      <c r="V275" s="166"/>
      <c r="W275" s="166"/>
      <c r="X275" s="166"/>
      <c r="Y275" s="166"/>
      <c r="Z275" s="166"/>
    </row>
    <row r="276" ht="14.25" hidden="1" customHeight="1">
      <c r="A276" s="166"/>
      <c r="B276" s="166"/>
      <c r="C276" s="166"/>
      <c r="D276" s="166"/>
      <c r="E276" s="166"/>
      <c r="F276" s="166"/>
      <c r="G276" s="166"/>
      <c r="H276" s="166"/>
      <c r="I276" s="166"/>
      <c r="J276" s="166"/>
      <c r="K276" s="166"/>
      <c r="L276" s="166"/>
      <c r="M276" s="166"/>
      <c r="N276" s="166"/>
      <c r="O276" s="166"/>
      <c r="P276" s="166"/>
      <c r="Q276" s="166"/>
      <c r="R276" s="166"/>
      <c r="S276" s="166"/>
      <c r="T276" s="166"/>
      <c r="U276" s="166"/>
      <c r="V276" s="166"/>
      <c r="W276" s="166"/>
      <c r="X276" s="166"/>
      <c r="Y276" s="166"/>
      <c r="Z276" s="166"/>
    </row>
    <row r="277" ht="14.25" hidden="1" customHeight="1">
      <c r="A277" s="166"/>
      <c r="B277" s="166"/>
      <c r="C277" s="166"/>
      <c r="D277" s="166"/>
      <c r="E277" s="166"/>
      <c r="F277" s="166"/>
      <c r="G277" s="166"/>
      <c r="H277" s="166"/>
      <c r="I277" s="166"/>
      <c r="J277" s="166"/>
      <c r="K277" s="166"/>
      <c r="L277" s="166"/>
      <c r="M277" s="166"/>
      <c r="N277" s="166"/>
      <c r="O277" s="166"/>
      <c r="P277" s="166"/>
      <c r="Q277" s="166"/>
      <c r="R277" s="166"/>
      <c r="S277" s="166"/>
      <c r="T277" s="166"/>
      <c r="U277" s="166"/>
      <c r="V277" s="166"/>
      <c r="W277" s="166"/>
      <c r="X277" s="166"/>
      <c r="Y277" s="166"/>
      <c r="Z277" s="166"/>
    </row>
    <row r="278" ht="14.25" hidden="1" customHeight="1">
      <c r="A278" s="166"/>
      <c r="B278" s="166"/>
      <c r="C278" s="166"/>
      <c r="D278" s="166"/>
      <c r="E278" s="166"/>
      <c r="F278" s="166"/>
      <c r="G278" s="166"/>
      <c r="H278" s="166"/>
      <c r="I278" s="166"/>
      <c r="J278" s="166"/>
      <c r="K278" s="166"/>
      <c r="L278" s="166"/>
      <c r="M278" s="166"/>
      <c r="N278" s="166"/>
      <c r="O278" s="166"/>
      <c r="P278" s="166"/>
      <c r="Q278" s="166"/>
      <c r="R278" s="166"/>
      <c r="S278" s="166"/>
      <c r="T278" s="166"/>
      <c r="U278" s="166"/>
      <c r="V278" s="166"/>
      <c r="W278" s="166"/>
      <c r="X278" s="166"/>
      <c r="Y278" s="166"/>
      <c r="Z278" s="166"/>
    </row>
    <row r="279" ht="14.25" hidden="1" customHeight="1">
      <c r="A279" s="166"/>
      <c r="B279" s="166"/>
      <c r="C279" s="166"/>
      <c r="D279" s="166"/>
      <c r="E279" s="166"/>
      <c r="F279" s="166"/>
      <c r="G279" s="166"/>
      <c r="H279" s="166"/>
      <c r="I279" s="166"/>
      <c r="J279" s="166"/>
      <c r="K279" s="166"/>
      <c r="L279" s="166"/>
      <c r="M279" s="166"/>
      <c r="N279" s="166"/>
      <c r="O279" s="166"/>
      <c r="P279" s="166"/>
      <c r="Q279" s="166"/>
      <c r="R279" s="166"/>
      <c r="S279" s="166"/>
      <c r="T279" s="166"/>
      <c r="U279" s="166"/>
      <c r="V279" s="166"/>
      <c r="W279" s="166"/>
      <c r="X279" s="166"/>
      <c r="Y279" s="166"/>
      <c r="Z279" s="166"/>
    </row>
    <row r="280" ht="14.25" hidden="1" customHeight="1">
      <c r="A280" s="166"/>
      <c r="B280" s="166"/>
      <c r="C280" s="166"/>
      <c r="D280" s="166"/>
      <c r="E280" s="166"/>
      <c r="F280" s="166"/>
      <c r="G280" s="166"/>
      <c r="H280" s="166"/>
      <c r="I280" s="166"/>
      <c r="J280" s="166"/>
      <c r="K280" s="166"/>
      <c r="L280" s="166"/>
      <c r="M280" s="166"/>
      <c r="N280" s="166"/>
      <c r="O280" s="166"/>
      <c r="P280" s="166"/>
      <c r="Q280" s="166"/>
      <c r="R280" s="166"/>
      <c r="S280" s="166"/>
      <c r="T280" s="166"/>
      <c r="U280" s="166"/>
      <c r="V280" s="166"/>
      <c r="W280" s="166"/>
      <c r="X280" s="166"/>
      <c r="Y280" s="166"/>
      <c r="Z280" s="166"/>
    </row>
    <row r="281" ht="14.25" hidden="1" customHeight="1">
      <c r="A281" s="166"/>
      <c r="B281" s="166"/>
      <c r="C281" s="166"/>
      <c r="D281" s="166"/>
      <c r="E281" s="166"/>
      <c r="F281" s="166"/>
      <c r="G281" s="166"/>
      <c r="H281" s="166"/>
      <c r="I281" s="166"/>
      <c r="J281" s="166"/>
      <c r="K281" s="166"/>
      <c r="L281" s="166"/>
      <c r="M281" s="166"/>
      <c r="N281" s="166"/>
      <c r="O281" s="166"/>
      <c r="P281" s="166"/>
      <c r="Q281" s="166"/>
      <c r="R281" s="166"/>
      <c r="S281" s="166"/>
      <c r="T281" s="166"/>
      <c r="U281" s="166"/>
      <c r="V281" s="166"/>
      <c r="W281" s="166"/>
      <c r="X281" s="166"/>
      <c r="Y281" s="166"/>
      <c r="Z281" s="166"/>
    </row>
    <row r="282" ht="14.25" hidden="1" customHeight="1">
      <c r="A282" s="166"/>
      <c r="B282" s="166"/>
      <c r="C282" s="166"/>
      <c r="D282" s="166"/>
      <c r="E282" s="166"/>
      <c r="F282" s="166"/>
      <c r="G282" s="166"/>
      <c r="H282" s="166"/>
      <c r="I282" s="166"/>
      <c r="J282" s="166"/>
      <c r="K282" s="166"/>
      <c r="L282" s="166"/>
      <c r="M282" s="166"/>
      <c r="N282" s="166"/>
      <c r="O282" s="166"/>
      <c r="P282" s="166"/>
      <c r="Q282" s="166"/>
      <c r="R282" s="166"/>
      <c r="S282" s="166"/>
      <c r="T282" s="166"/>
      <c r="U282" s="166"/>
      <c r="V282" s="166"/>
      <c r="W282" s="166"/>
      <c r="X282" s="166"/>
      <c r="Y282" s="166"/>
      <c r="Z282" s="166"/>
    </row>
    <row r="283" ht="14.25" hidden="1" customHeight="1">
      <c r="A283" s="166"/>
      <c r="B283" s="166"/>
      <c r="C283" s="166"/>
      <c r="D283" s="166"/>
      <c r="E283" s="166"/>
      <c r="F283" s="166"/>
      <c r="G283" s="166"/>
      <c r="H283" s="166"/>
      <c r="I283" s="166"/>
      <c r="J283" s="166"/>
      <c r="K283" s="166"/>
      <c r="L283" s="166"/>
      <c r="M283" s="166"/>
      <c r="N283" s="166"/>
      <c r="O283" s="166"/>
      <c r="P283" s="166"/>
      <c r="Q283" s="166"/>
      <c r="R283" s="166"/>
      <c r="S283" s="166"/>
      <c r="T283" s="166"/>
      <c r="U283" s="166"/>
      <c r="V283" s="166"/>
      <c r="W283" s="166"/>
      <c r="X283" s="166"/>
      <c r="Y283" s="166"/>
      <c r="Z283" s="166"/>
    </row>
    <row r="284" ht="14.25" hidden="1" customHeight="1">
      <c r="A284" s="166"/>
      <c r="B284" s="166"/>
      <c r="C284" s="166"/>
      <c r="D284" s="166"/>
      <c r="E284" s="166"/>
      <c r="F284" s="166"/>
      <c r="G284" s="166"/>
      <c r="H284" s="166"/>
      <c r="I284" s="166"/>
      <c r="J284" s="166"/>
      <c r="K284" s="166"/>
      <c r="L284" s="166"/>
      <c r="M284" s="166"/>
      <c r="N284" s="166"/>
      <c r="O284" s="166"/>
      <c r="P284" s="166"/>
      <c r="Q284" s="166"/>
      <c r="R284" s="166"/>
      <c r="S284" s="166"/>
      <c r="T284" s="166"/>
      <c r="U284" s="166"/>
      <c r="V284" s="166"/>
      <c r="W284" s="166"/>
      <c r="X284" s="166"/>
      <c r="Y284" s="166"/>
      <c r="Z284" s="166"/>
    </row>
    <row r="285" ht="14.25" hidden="1" customHeight="1">
      <c r="A285" s="166"/>
      <c r="B285" s="166"/>
      <c r="C285" s="166"/>
      <c r="D285" s="166"/>
      <c r="E285" s="166"/>
      <c r="F285" s="166"/>
      <c r="G285" s="166"/>
      <c r="H285" s="166"/>
      <c r="I285" s="166"/>
      <c r="J285" s="166"/>
      <c r="K285" s="166"/>
      <c r="L285" s="166"/>
      <c r="M285" s="166"/>
      <c r="N285" s="166"/>
      <c r="O285" s="166"/>
      <c r="P285" s="166"/>
      <c r="Q285" s="166"/>
      <c r="R285" s="166"/>
      <c r="S285" s="166"/>
      <c r="T285" s="166"/>
      <c r="U285" s="166"/>
      <c r="V285" s="166"/>
      <c r="W285" s="166"/>
      <c r="X285" s="166"/>
      <c r="Y285" s="166"/>
      <c r="Z285" s="166"/>
    </row>
    <row r="286" ht="14.25" hidden="1" customHeight="1">
      <c r="A286" s="166"/>
      <c r="B286" s="166"/>
      <c r="C286" s="166"/>
      <c r="D286" s="166"/>
      <c r="E286" s="166"/>
      <c r="F286" s="166"/>
      <c r="G286" s="166"/>
      <c r="H286" s="166"/>
      <c r="I286" s="166"/>
      <c r="J286" s="166"/>
      <c r="K286" s="166"/>
      <c r="L286" s="166"/>
      <c r="M286" s="166"/>
      <c r="N286" s="166"/>
      <c r="O286" s="166"/>
      <c r="P286" s="166"/>
      <c r="Q286" s="166"/>
      <c r="R286" s="166"/>
      <c r="S286" s="166"/>
      <c r="T286" s="166"/>
      <c r="U286" s="166"/>
      <c r="V286" s="166"/>
      <c r="W286" s="166"/>
      <c r="X286" s="166"/>
      <c r="Y286" s="166"/>
      <c r="Z286" s="166"/>
    </row>
    <row r="287" ht="14.25" hidden="1" customHeight="1">
      <c r="A287" s="166"/>
      <c r="B287" s="166"/>
      <c r="C287" s="166"/>
      <c r="D287" s="166"/>
      <c r="E287" s="166"/>
      <c r="F287" s="166"/>
      <c r="G287" s="166"/>
      <c r="H287" s="166"/>
      <c r="I287" s="166"/>
      <c r="J287" s="166"/>
      <c r="K287" s="166"/>
      <c r="L287" s="166"/>
      <c r="M287" s="166"/>
      <c r="N287" s="166"/>
      <c r="O287" s="166"/>
      <c r="P287" s="166"/>
      <c r="Q287" s="166"/>
      <c r="R287" s="166"/>
      <c r="S287" s="166"/>
      <c r="T287" s="166"/>
      <c r="U287" s="166"/>
      <c r="V287" s="166"/>
      <c r="W287" s="166"/>
      <c r="X287" s="166"/>
      <c r="Y287" s="166"/>
      <c r="Z287" s="166"/>
    </row>
    <row r="288" ht="14.25" hidden="1" customHeight="1">
      <c r="A288" s="166"/>
      <c r="B288" s="166"/>
      <c r="C288" s="166"/>
      <c r="D288" s="166"/>
      <c r="E288" s="166"/>
      <c r="F288" s="166"/>
      <c r="G288" s="166"/>
      <c r="H288" s="166"/>
      <c r="I288" s="166"/>
      <c r="J288" s="166"/>
      <c r="K288" s="166"/>
      <c r="L288" s="166"/>
      <c r="M288" s="166"/>
      <c r="N288" s="166"/>
      <c r="O288" s="166"/>
      <c r="P288" s="166"/>
      <c r="Q288" s="166"/>
      <c r="R288" s="166"/>
      <c r="S288" s="166"/>
      <c r="T288" s="166"/>
      <c r="U288" s="166"/>
      <c r="V288" s="166"/>
      <c r="W288" s="166"/>
      <c r="X288" s="166"/>
      <c r="Y288" s="166"/>
      <c r="Z288" s="166"/>
    </row>
    <row r="289" ht="14.25" hidden="1" customHeight="1">
      <c r="A289" s="166"/>
      <c r="B289" s="166"/>
      <c r="C289" s="166"/>
      <c r="D289" s="166"/>
      <c r="E289" s="166"/>
      <c r="F289" s="166"/>
      <c r="G289" s="166"/>
      <c r="H289" s="166"/>
      <c r="I289" s="166"/>
      <c r="J289" s="166"/>
      <c r="K289" s="166"/>
      <c r="L289" s="166"/>
      <c r="M289" s="166"/>
      <c r="N289" s="166"/>
      <c r="O289" s="166"/>
      <c r="P289" s="166"/>
      <c r="Q289" s="166"/>
      <c r="R289" s="166"/>
      <c r="S289" s="166"/>
      <c r="T289" s="166"/>
      <c r="U289" s="166"/>
      <c r="V289" s="166"/>
      <c r="W289" s="166"/>
      <c r="X289" s="166"/>
      <c r="Y289" s="166"/>
      <c r="Z289" s="166"/>
    </row>
    <row r="290" ht="14.25" hidden="1" customHeight="1">
      <c r="A290" s="166"/>
      <c r="B290" s="166"/>
      <c r="C290" s="166"/>
      <c r="D290" s="166"/>
      <c r="E290" s="166"/>
      <c r="F290" s="166"/>
      <c r="G290" s="166"/>
      <c r="H290" s="166"/>
      <c r="I290" s="166"/>
      <c r="J290" s="166"/>
      <c r="K290" s="166"/>
      <c r="L290" s="166"/>
      <c r="M290" s="166"/>
      <c r="N290" s="166"/>
      <c r="O290" s="166"/>
      <c r="P290" s="166"/>
      <c r="Q290" s="166"/>
      <c r="R290" s="166"/>
      <c r="S290" s="166"/>
      <c r="T290" s="166"/>
      <c r="U290" s="166"/>
      <c r="V290" s="166"/>
      <c r="W290" s="166"/>
      <c r="X290" s="166"/>
      <c r="Y290" s="166"/>
      <c r="Z290" s="166"/>
    </row>
    <row r="291" ht="14.25" hidden="1" customHeight="1">
      <c r="A291" s="166"/>
      <c r="B291" s="166"/>
      <c r="C291" s="166"/>
      <c r="D291" s="166"/>
      <c r="E291" s="166"/>
      <c r="F291" s="166"/>
      <c r="G291" s="166"/>
      <c r="H291" s="166"/>
      <c r="I291" s="166"/>
      <c r="J291" s="166"/>
      <c r="K291" s="166"/>
      <c r="L291" s="166"/>
      <c r="M291" s="166"/>
      <c r="N291" s="166"/>
      <c r="O291" s="166"/>
      <c r="P291" s="166"/>
      <c r="Q291" s="166"/>
      <c r="R291" s="166"/>
      <c r="S291" s="166"/>
      <c r="T291" s="166"/>
      <c r="U291" s="166"/>
      <c r="V291" s="166"/>
      <c r="W291" s="166"/>
      <c r="X291" s="166"/>
      <c r="Y291" s="166"/>
      <c r="Z291" s="166"/>
    </row>
    <row r="292" ht="14.25" hidden="1" customHeight="1">
      <c r="A292" s="166"/>
      <c r="B292" s="166"/>
      <c r="C292" s="166"/>
      <c r="D292" s="166"/>
      <c r="E292" s="166"/>
      <c r="F292" s="166"/>
      <c r="G292" s="166"/>
      <c r="H292" s="166"/>
      <c r="I292" s="166"/>
      <c r="J292" s="166"/>
      <c r="K292" s="166"/>
      <c r="L292" s="166"/>
      <c r="M292" s="166"/>
      <c r="N292" s="166"/>
      <c r="O292" s="166"/>
      <c r="P292" s="166"/>
      <c r="Q292" s="166"/>
      <c r="R292" s="166"/>
      <c r="S292" s="166"/>
      <c r="T292" s="166"/>
      <c r="U292" s="166"/>
      <c r="V292" s="166"/>
      <c r="W292" s="166"/>
      <c r="X292" s="166"/>
      <c r="Y292" s="166"/>
      <c r="Z292" s="166"/>
    </row>
    <row r="293" ht="14.25" hidden="1" customHeight="1">
      <c r="A293" s="166"/>
      <c r="B293" s="166"/>
      <c r="C293" s="166"/>
      <c r="D293" s="166"/>
      <c r="E293" s="166"/>
      <c r="F293" s="166"/>
      <c r="G293" s="166"/>
      <c r="H293" s="166"/>
      <c r="I293" s="166"/>
      <c r="J293" s="166"/>
      <c r="K293" s="166"/>
      <c r="L293" s="166"/>
      <c r="M293" s="166"/>
      <c r="N293" s="166"/>
      <c r="O293" s="166"/>
      <c r="P293" s="166"/>
      <c r="Q293" s="166"/>
      <c r="R293" s="166"/>
      <c r="S293" s="166"/>
      <c r="T293" s="166"/>
      <c r="U293" s="166"/>
      <c r="V293" s="166"/>
      <c r="W293" s="166"/>
      <c r="X293" s="166"/>
      <c r="Y293" s="166"/>
      <c r="Z293" s="166"/>
    </row>
    <row r="294" ht="14.25" hidden="1" customHeight="1">
      <c r="A294" s="166"/>
      <c r="B294" s="166"/>
      <c r="C294" s="166"/>
      <c r="D294" s="166"/>
      <c r="E294" s="166"/>
      <c r="F294" s="166"/>
      <c r="G294" s="166"/>
      <c r="H294" s="166"/>
      <c r="I294" s="166"/>
      <c r="J294" s="166"/>
      <c r="K294" s="166"/>
      <c r="L294" s="166"/>
      <c r="M294" s="166"/>
      <c r="N294" s="166"/>
      <c r="O294" s="166"/>
      <c r="P294" s="166"/>
      <c r="Q294" s="166"/>
      <c r="R294" s="166"/>
      <c r="S294" s="166"/>
      <c r="T294" s="166"/>
      <c r="U294" s="166"/>
      <c r="V294" s="166"/>
      <c r="W294" s="166"/>
      <c r="X294" s="166"/>
      <c r="Y294" s="166"/>
      <c r="Z294" s="166"/>
    </row>
    <row r="295" ht="14.25" hidden="1" customHeight="1">
      <c r="A295" s="166"/>
      <c r="B295" s="166"/>
      <c r="C295" s="166"/>
      <c r="D295" s="166"/>
      <c r="E295" s="166"/>
      <c r="F295" s="166"/>
      <c r="G295" s="166"/>
      <c r="H295" s="166"/>
      <c r="I295" s="166"/>
      <c r="J295" s="166"/>
      <c r="K295" s="166"/>
      <c r="L295" s="166"/>
      <c r="M295" s="166"/>
      <c r="N295" s="166"/>
      <c r="O295" s="166"/>
      <c r="P295" s="166"/>
      <c r="Q295" s="166"/>
      <c r="R295" s="166"/>
      <c r="S295" s="166"/>
      <c r="T295" s="166"/>
      <c r="U295" s="166"/>
      <c r="V295" s="166"/>
      <c r="W295" s="166"/>
      <c r="X295" s="166"/>
      <c r="Y295" s="166"/>
      <c r="Z295" s="166"/>
    </row>
    <row r="296" ht="14.25" hidden="1" customHeight="1">
      <c r="A296" s="166"/>
      <c r="B296" s="166"/>
      <c r="C296" s="166"/>
      <c r="D296" s="166"/>
      <c r="E296" s="166"/>
      <c r="F296" s="166"/>
      <c r="G296" s="166"/>
      <c r="H296" s="166"/>
      <c r="I296" s="166"/>
      <c r="J296" s="166"/>
      <c r="K296" s="166"/>
      <c r="L296" s="166"/>
      <c r="M296" s="166"/>
      <c r="N296" s="166"/>
      <c r="O296" s="166"/>
      <c r="P296" s="166"/>
      <c r="Q296" s="166"/>
      <c r="R296" s="166"/>
      <c r="S296" s="166"/>
      <c r="T296" s="166"/>
      <c r="U296" s="166"/>
      <c r="V296" s="166"/>
      <c r="W296" s="166"/>
      <c r="X296" s="166"/>
      <c r="Y296" s="166"/>
      <c r="Z296" s="166"/>
    </row>
    <row r="297" ht="14.25" hidden="1" customHeight="1">
      <c r="A297" s="166"/>
      <c r="B297" s="166"/>
      <c r="C297" s="166"/>
      <c r="D297" s="166"/>
      <c r="E297" s="166"/>
      <c r="F297" s="166"/>
      <c r="G297" s="166"/>
      <c r="H297" s="166"/>
      <c r="I297" s="166"/>
      <c r="J297" s="166"/>
      <c r="K297" s="166"/>
      <c r="L297" s="166"/>
      <c r="M297" s="166"/>
      <c r="N297" s="166"/>
      <c r="O297" s="166"/>
      <c r="P297" s="166"/>
      <c r="Q297" s="166"/>
      <c r="R297" s="166"/>
      <c r="S297" s="166"/>
      <c r="T297" s="166"/>
      <c r="U297" s="166"/>
      <c r="V297" s="166"/>
      <c r="W297" s="166"/>
      <c r="X297" s="166"/>
      <c r="Y297" s="166"/>
      <c r="Z297" s="166"/>
    </row>
    <row r="298" ht="14.25" hidden="1" customHeight="1">
      <c r="A298" s="166"/>
      <c r="B298" s="166"/>
      <c r="C298" s="166"/>
      <c r="D298" s="166"/>
      <c r="E298" s="166"/>
      <c r="F298" s="166"/>
      <c r="G298" s="166"/>
      <c r="H298" s="166"/>
      <c r="I298" s="166"/>
      <c r="J298" s="166"/>
      <c r="K298" s="166"/>
      <c r="L298" s="166"/>
      <c r="M298" s="166"/>
      <c r="N298" s="166"/>
      <c r="O298" s="166"/>
      <c r="P298" s="166"/>
      <c r="Q298" s="166"/>
      <c r="R298" s="166"/>
      <c r="S298" s="166"/>
      <c r="T298" s="166"/>
      <c r="U298" s="166"/>
      <c r="V298" s="166"/>
      <c r="W298" s="166"/>
      <c r="X298" s="166"/>
      <c r="Y298" s="166"/>
      <c r="Z298" s="166"/>
    </row>
    <row r="299" ht="14.25" hidden="1" customHeight="1">
      <c r="A299" s="166"/>
      <c r="B299" s="166"/>
      <c r="C299" s="166"/>
      <c r="D299" s="166"/>
      <c r="E299" s="166"/>
      <c r="F299" s="166"/>
      <c r="G299" s="166"/>
      <c r="H299" s="166"/>
      <c r="I299" s="166"/>
      <c r="J299" s="166"/>
      <c r="K299" s="166"/>
      <c r="L299" s="166"/>
      <c r="M299" s="166"/>
      <c r="N299" s="166"/>
      <c r="O299" s="166"/>
      <c r="P299" s="166"/>
      <c r="Q299" s="166"/>
      <c r="R299" s="166"/>
      <c r="S299" s="166"/>
      <c r="T299" s="166"/>
      <c r="U299" s="166"/>
      <c r="V299" s="166"/>
      <c r="W299" s="166"/>
      <c r="X299" s="166"/>
      <c r="Y299" s="166"/>
      <c r="Z299" s="166"/>
    </row>
    <row r="300" ht="14.25" hidden="1" customHeight="1">
      <c r="A300" s="166"/>
      <c r="B300" s="166"/>
      <c r="C300" s="166"/>
      <c r="D300" s="166"/>
      <c r="E300" s="166"/>
      <c r="F300" s="166"/>
      <c r="G300" s="166"/>
      <c r="H300" s="166"/>
      <c r="I300" s="166"/>
      <c r="J300" s="166"/>
      <c r="K300" s="166"/>
      <c r="L300" s="166"/>
      <c r="M300" s="166"/>
      <c r="N300" s="166"/>
      <c r="O300" s="166"/>
      <c r="P300" s="166"/>
      <c r="Q300" s="166"/>
      <c r="R300" s="166"/>
      <c r="S300" s="166"/>
      <c r="T300" s="166"/>
      <c r="U300" s="166"/>
      <c r="V300" s="166"/>
      <c r="W300" s="166"/>
      <c r="X300" s="166"/>
      <c r="Y300" s="166"/>
      <c r="Z300" s="166"/>
    </row>
    <row r="301" ht="14.25" hidden="1" customHeight="1">
      <c r="A301" s="166"/>
      <c r="B301" s="166"/>
      <c r="C301" s="166"/>
      <c r="D301" s="166"/>
      <c r="E301" s="166"/>
      <c r="F301" s="166"/>
      <c r="G301" s="166"/>
      <c r="H301" s="166"/>
      <c r="I301" s="166"/>
      <c r="J301" s="166"/>
      <c r="K301" s="166"/>
      <c r="L301" s="166"/>
      <c r="M301" s="166"/>
      <c r="N301" s="166"/>
      <c r="O301" s="166"/>
      <c r="P301" s="166"/>
      <c r="Q301" s="166"/>
      <c r="R301" s="166"/>
      <c r="S301" s="166"/>
      <c r="T301" s="166"/>
      <c r="U301" s="166"/>
      <c r="V301" s="166"/>
      <c r="W301" s="166"/>
      <c r="X301" s="166"/>
      <c r="Y301" s="166"/>
      <c r="Z301" s="166"/>
    </row>
    <row r="302" ht="14.25" hidden="1" customHeight="1">
      <c r="A302" s="166"/>
      <c r="B302" s="166"/>
      <c r="C302" s="166"/>
      <c r="D302" s="166"/>
      <c r="E302" s="166"/>
      <c r="F302" s="166"/>
      <c r="G302" s="166"/>
      <c r="H302" s="166"/>
      <c r="I302" s="166"/>
      <c r="J302" s="166"/>
      <c r="K302" s="166"/>
      <c r="L302" s="166"/>
      <c r="M302" s="166"/>
      <c r="N302" s="166"/>
      <c r="O302" s="166"/>
      <c r="P302" s="166"/>
      <c r="Q302" s="166"/>
      <c r="R302" s="166"/>
      <c r="S302" s="166"/>
      <c r="T302" s="166"/>
      <c r="U302" s="166"/>
      <c r="V302" s="166"/>
      <c r="W302" s="166"/>
      <c r="X302" s="166"/>
      <c r="Y302" s="166"/>
      <c r="Z302" s="166"/>
    </row>
    <row r="303" ht="14.25" hidden="1" customHeight="1">
      <c r="A303" s="166"/>
      <c r="B303" s="166"/>
      <c r="C303" s="166"/>
      <c r="D303" s="166"/>
      <c r="E303" s="166"/>
      <c r="F303" s="166"/>
      <c r="G303" s="166"/>
      <c r="H303" s="166"/>
      <c r="I303" s="166"/>
      <c r="J303" s="166"/>
      <c r="K303" s="166"/>
      <c r="L303" s="166"/>
      <c r="M303" s="166"/>
      <c r="N303" s="166"/>
      <c r="O303" s="166"/>
      <c r="P303" s="166"/>
      <c r="Q303" s="166"/>
      <c r="R303" s="166"/>
      <c r="S303" s="166"/>
      <c r="T303" s="166"/>
      <c r="U303" s="166"/>
      <c r="V303" s="166"/>
      <c r="W303" s="166"/>
      <c r="X303" s="166"/>
      <c r="Y303" s="166"/>
      <c r="Z303" s="166"/>
    </row>
    <row r="304" ht="14.25" hidden="1" customHeight="1">
      <c r="A304" s="166"/>
      <c r="B304" s="166"/>
      <c r="C304" s="166"/>
      <c r="D304" s="166"/>
      <c r="E304" s="166"/>
      <c r="F304" s="166"/>
      <c r="G304" s="166"/>
      <c r="H304" s="166"/>
      <c r="I304" s="166"/>
      <c r="J304" s="166"/>
      <c r="K304" s="166"/>
      <c r="L304" s="166"/>
      <c r="M304" s="166"/>
      <c r="N304" s="166"/>
      <c r="O304" s="166"/>
      <c r="P304" s="166"/>
      <c r="Q304" s="166"/>
      <c r="R304" s="166"/>
      <c r="S304" s="166"/>
      <c r="T304" s="166"/>
      <c r="U304" s="166"/>
      <c r="V304" s="166"/>
      <c r="W304" s="166"/>
      <c r="X304" s="166"/>
      <c r="Y304" s="166"/>
      <c r="Z304" s="166"/>
    </row>
    <row r="305" ht="14.25" hidden="1" customHeight="1">
      <c r="A305" s="166"/>
      <c r="B305" s="166"/>
      <c r="C305" s="166"/>
      <c r="D305" s="166"/>
      <c r="E305" s="166"/>
      <c r="F305" s="166"/>
      <c r="G305" s="166"/>
      <c r="H305" s="166"/>
      <c r="I305" s="166"/>
      <c r="J305" s="166"/>
      <c r="K305" s="166"/>
      <c r="L305" s="166"/>
      <c r="M305" s="166"/>
      <c r="N305" s="166"/>
      <c r="O305" s="166"/>
      <c r="P305" s="166"/>
      <c r="Q305" s="166"/>
      <c r="R305" s="166"/>
      <c r="S305" s="166"/>
      <c r="T305" s="166"/>
      <c r="U305" s="166"/>
      <c r="V305" s="166"/>
      <c r="W305" s="166"/>
      <c r="X305" s="166"/>
      <c r="Y305" s="166"/>
      <c r="Z305" s="166"/>
    </row>
    <row r="306" ht="14.25" hidden="1" customHeight="1">
      <c r="A306" s="166"/>
      <c r="B306" s="166"/>
      <c r="C306" s="166"/>
      <c r="D306" s="166"/>
      <c r="E306" s="166"/>
      <c r="F306" s="166"/>
      <c r="G306" s="166"/>
      <c r="H306" s="166"/>
      <c r="I306" s="166"/>
      <c r="J306" s="166"/>
      <c r="K306" s="166"/>
      <c r="L306" s="166"/>
      <c r="M306" s="166"/>
      <c r="N306" s="166"/>
      <c r="O306" s="166"/>
      <c r="P306" s="166"/>
      <c r="Q306" s="166"/>
      <c r="R306" s="166"/>
      <c r="S306" s="166"/>
      <c r="T306" s="166"/>
      <c r="U306" s="166"/>
      <c r="V306" s="166"/>
      <c r="W306" s="166"/>
      <c r="X306" s="166"/>
      <c r="Y306" s="166"/>
      <c r="Z306" s="166"/>
    </row>
    <row r="307" ht="14.25" hidden="1" customHeight="1">
      <c r="A307" s="166"/>
      <c r="B307" s="166"/>
      <c r="C307" s="166"/>
      <c r="D307" s="166"/>
      <c r="E307" s="166"/>
      <c r="F307" s="166"/>
      <c r="G307" s="166"/>
      <c r="H307" s="166"/>
      <c r="I307" s="166"/>
      <c r="J307" s="166"/>
      <c r="K307" s="166"/>
      <c r="L307" s="166"/>
      <c r="M307" s="166"/>
      <c r="N307" s="166"/>
      <c r="O307" s="166"/>
      <c r="P307" s="166"/>
      <c r="Q307" s="166"/>
      <c r="R307" s="166"/>
      <c r="S307" s="166"/>
      <c r="T307" s="166"/>
      <c r="U307" s="166"/>
      <c r="V307" s="166"/>
      <c r="W307" s="166"/>
      <c r="X307" s="166"/>
      <c r="Y307" s="166"/>
      <c r="Z307" s="166"/>
    </row>
    <row r="308" ht="14.25" hidden="1" customHeight="1">
      <c r="A308" s="166"/>
      <c r="B308" s="166"/>
      <c r="C308" s="166"/>
      <c r="D308" s="166"/>
      <c r="E308" s="166"/>
      <c r="F308" s="166"/>
      <c r="G308" s="166"/>
      <c r="H308" s="166"/>
      <c r="I308" s="166"/>
      <c r="J308" s="166"/>
      <c r="K308" s="166"/>
      <c r="L308" s="166"/>
      <c r="M308" s="166"/>
      <c r="N308" s="166"/>
      <c r="O308" s="166"/>
      <c r="P308" s="166"/>
      <c r="Q308" s="166"/>
      <c r="R308" s="166"/>
      <c r="S308" s="166"/>
      <c r="T308" s="166"/>
      <c r="U308" s="166"/>
      <c r="V308" s="166"/>
      <c r="W308" s="166"/>
      <c r="X308" s="166"/>
      <c r="Y308" s="166"/>
      <c r="Z308" s="166"/>
    </row>
    <row r="309" ht="14.25" hidden="1" customHeight="1">
      <c r="A309" s="166"/>
      <c r="B309" s="166"/>
      <c r="C309" s="166"/>
      <c r="D309" s="166"/>
      <c r="E309" s="166"/>
      <c r="F309" s="166"/>
      <c r="G309" s="166"/>
      <c r="H309" s="166"/>
      <c r="I309" s="166"/>
      <c r="J309" s="166"/>
      <c r="K309" s="166"/>
      <c r="L309" s="166"/>
      <c r="M309" s="166"/>
      <c r="N309" s="166"/>
      <c r="O309" s="166"/>
      <c r="P309" s="166"/>
      <c r="Q309" s="166"/>
      <c r="R309" s="166"/>
      <c r="S309" s="166"/>
      <c r="T309" s="166"/>
      <c r="U309" s="166"/>
      <c r="V309" s="166"/>
      <c r="W309" s="166"/>
      <c r="X309" s="166"/>
      <c r="Y309" s="166"/>
      <c r="Z309" s="166"/>
    </row>
    <row r="310" ht="14.25" hidden="1" customHeight="1">
      <c r="A310" s="166"/>
      <c r="B310" s="166"/>
      <c r="C310" s="166"/>
      <c r="D310" s="166"/>
      <c r="E310" s="166"/>
      <c r="F310" s="166"/>
      <c r="G310" s="166"/>
      <c r="H310" s="166"/>
      <c r="I310" s="166"/>
      <c r="J310" s="166"/>
      <c r="K310" s="166"/>
      <c r="L310" s="166"/>
      <c r="M310" s="166"/>
      <c r="N310" s="166"/>
      <c r="O310" s="166"/>
      <c r="P310" s="166"/>
      <c r="Q310" s="166"/>
      <c r="R310" s="166"/>
      <c r="S310" s="166"/>
      <c r="T310" s="166"/>
      <c r="U310" s="166"/>
      <c r="V310" s="166"/>
      <c r="W310" s="166"/>
      <c r="X310" s="166"/>
      <c r="Y310" s="166"/>
      <c r="Z310" s="166"/>
    </row>
    <row r="311" ht="14.25" hidden="1" customHeight="1">
      <c r="A311" s="166"/>
      <c r="B311" s="166"/>
      <c r="C311" s="166"/>
      <c r="D311" s="166"/>
      <c r="E311" s="166"/>
      <c r="F311" s="166"/>
      <c r="G311" s="166"/>
      <c r="H311" s="166"/>
      <c r="I311" s="166"/>
      <c r="J311" s="166"/>
      <c r="K311" s="166"/>
      <c r="L311" s="166"/>
      <c r="M311" s="166"/>
      <c r="N311" s="166"/>
      <c r="O311" s="166"/>
      <c r="P311" s="166"/>
      <c r="Q311" s="166"/>
      <c r="R311" s="166"/>
      <c r="S311" s="166"/>
      <c r="T311" s="166"/>
      <c r="U311" s="166"/>
      <c r="V311" s="166"/>
      <c r="W311" s="166"/>
      <c r="X311" s="166"/>
      <c r="Y311" s="166"/>
      <c r="Z311" s="166"/>
    </row>
    <row r="312" ht="14.25" hidden="1" customHeight="1">
      <c r="A312" s="166"/>
      <c r="B312" s="166"/>
      <c r="C312" s="166"/>
      <c r="D312" s="166"/>
      <c r="E312" s="166"/>
      <c r="F312" s="166"/>
      <c r="G312" s="166"/>
      <c r="H312" s="166"/>
      <c r="I312" s="166"/>
      <c r="J312" s="166"/>
      <c r="K312" s="166"/>
      <c r="L312" s="166"/>
      <c r="M312" s="166"/>
      <c r="N312" s="166"/>
      <c r="O312" s="166"/>
      <c r="P312" s="166"/>
      <c r="Q312" s="166"/>
      <c r="R312" s="166"/>
      <c r="S312" s="166"/>
      <c r="T312" s="166"/>
      <c r="U312" s="166"/>
      <c r="V312" s="166"/>
      <c r="W312" s="166"/>
      <c r="X312" s="166"/>
      <c r="Y312" s="166"/>
      <c r="Z312" s="166"/>
    </row>
    <row r="313" ht="14.25" hidden="1" customHeight="1">
      <c r="A313" s="166"/>
      <c r="B313" s="166"/>
      <c r="C313" s="166"/>
      <c r="D313" s="166"/>
      <c r="E313" s="166"/>
      <c r="F313" s="166"/>
      <c r="G313" s="166"/>
      <c r="H313" s="166"/>
      <c r="I313" s="166"/>
      <c r="J313" s="166"/>
      <c r="K313" s="166"/>
      <c r="L313" s="166"/>
      <c r="M313" s="166"/>
      <c r="N313" s="166"/>
      <c r="O313" s="166"/>
      <c r="P313" s="166"/>
      <c r="Q313" s="166"/>
      <c r="R313" s="166"/>
      <c r="S313" s="166"/>
      <c r="T313" s="166"/>
      <c r="U313" s="166"/>
      <c r="V313" s="166"/>
      <c r="W313" s="166"/>
      <c r="X313" s="166"/>
      <c r="Y313" s="166"/>
      <c r="Z313" s="166"/>
    </row>
    <row r="314" ht="14.25" hidden="1" customHeight="1">
      <c r="A314" s="166"/>
      <c r="B314" s="166"/>
      <c r="C314" s="166"/>
      <c r="D314" s="166"/>
      <c r="E314" s="166"/>
      <c r="F314" s="166"/>
      <c r="G314" s="166"/>
      <c r="H314" s="166"/>
      <c r="I314" s="166"/>
      <c r="J314" s="166"/>
      <c r="K314" s="166"/>
      <c r="L314" s="166"/>
      <c r="M314" s="166"/>
      <c r="N314" s="166"/>
      <c r="O314" s="166"/>
      <c r="P314" s="166"/>
      <c r="Q314" s="166"/>
      <c r="R314" s="166"/>
      <c r="S314" s="166"/>
      <c r="T314" s="166"/>
      <c r="U314" s="166"/>
      <c r="V314" s="166"/>
      <c r="W314" s="166"/>
      <c r="X314" s="166"/>
      <c r="Y314" s="166"/>
      <c r="Z314" s="166"/>
    </row>
    <row r="315" ht="14.25" hidden="1" customHeight="1">
      <c r="A315" s="166"/>
      <c r="B315" s="166"/>
      <c r="C315" s="166"/>
      <c r="D315" s="166"/>
      <c r="E315" s="166"/>
      <c r="F315" s="166"/>
      <c r="G315" s="166"/>
      <c r="H315" s="166"/>
      <c r="I315" s="166"/>
      <c r="J315" s="166"/>
      <c r="K315" s="166"/>
      <c r="L315" s="166"/>
      <c r="M315" s="166"/>
      <c r="N315" s="166"/>
      <c r="O315" s="166"/>
      <c r="P315" s="166"/>
      <c r="Q315" s="166"/>
      <c r="R315" s="166"/>
      <c r="S315" s="166"/>
      <c r="T315" s="166"/>
      <c r="U315" s="166"/>
      <c r="V315" s="166"/>
      <c r="W315" s="166"/>
      <c r="X315" s="166"/>
      <c r="Y315" s="166"/>
      <c r="Z315" s="166"/>
    </row>
    <row r="316" ht="14.25" hidden="1" customHeight="1">
      <c r="A316" s="166"/>
      <c r="B316" s="166"/>
      <c r="C316" s="166"/>
      <c r="D316" s="166"/>
      <c r="E316" s="166"/>
      <c r="F316" s="166"/>
      <c r="G316" s="166"/>
      <c r="H316" s="166"/>
      <c r="I316" s="166"/>
      <c r="J316" s="166"/>
      <c r="K316" s="166"/>
      <c r="L316" s="166"/>
      <c r="M316" s="166"/>
      <c r="N316" s="166"/>
      <c r="O316" s="166"/>
      <c r="P316" s="166"/>
      <c r="Q316" s="166"/>
      <c r="R316" s="166"/>
      <c r="S316" s="166"/>
      <c r="T316" s="166"/>
      <c r="U316" s="166"/>
      <c r="V316" s="166"/>
      <c r="W316" s="166"/>
      <c r="X316" s="166"/>
      <c r="Y316" s="166"/>
      <c r="Z316" s="166"/>
    </row>
    <row r="317" ht="14.25" hidden="1" customHeight="1">
      <c r="A317" s="166"/>
      <c r="B317" s="166"/>
      <c r="C317" s="166"/>
      <c r="D317" s="166"/>
      <c r="E317" s="166"/>
      <c r="F317" s="166"/>
      <c r="G317" s="166"/>
      <c r="H317" s="166"/>
      <c r="I317" s="166"/>
      <c r="J317" s="166"/>
      <c r="K317" s="166"/>
      <c r="L317" s="166"/>
      <c r="M317" s="166"/>
      <c r="N317" s="166"/>
      <c r="O317" s="166"/>
      <c r="P317" s="166"/>
      <c r="Q317" s="166"/>
      <c r="R317" s="166"/>
      <c r="S317" s="166"/>
      <c r="T317" s="166"/>
      <c r="U317" s="166"/>
      <c r="V317" s="166"/>
      <c r="W317" s="166"/>
      <c r="X317" s="166"/>
      <c r="Y317" s="166"/>
      <c r="Z317" s="166"/>
    </row>
    <row r="318" ht="14.25" hidden="1" customHeight="1">
      <c r="A318" s="166"/>
      <c r="B318" s="166"/>
      <c r="C318" s="166"/>
      <c r="D318" s="166"/>
      <c r="E318" s="166"/>
      <c r="F318" s="166"/>
      <c r="G318" s="166"/>
      <c r="H318" s="166"/>
      <c r="I318" s="166"/>
      <c r="J318" s="166"/>
      <c r="K318" s="166"/>
      <c r="L318" s="166"/>
      <c r="M318" s="166"/>
      <c r="N318" s="166"/>
      <c r="O318" s="166"/>
      <c r="P318" s="166"/>
      <c r="Q318" s="166"/>
      <c r="R318" s="166"/>
      <c r="S318" s="166"/>
      <c r="T318" s="166"/>
      <c r="U318" s="166"/>
      <c r="V318" s="166"/>
      <c r="W318" s="166"/>
      <c r="X318" s="166"/>
      <c r="Y318" s="166"/>
      <c r="Z318" s="166"/>
    </row>
    <row r="319" ht="14.25" hidden="1" customHeight="1">
      <c r="A319" s="166"/>
      <c r="B319" s="166"/>
      <c r="C319" s="166"/>
      <c r="D319" s="166"/>
      <c r="E319" s="166"/>
      <c r="F319" s="166"/>
      <c r="G319" s="166"/>
      <c r="H319" s="166"/>
      <c r="I319" s="166"/>
      <c r="J319" s="166"/>
      <c r="K319" s="166"/>
      <c r="L319" s="166"/>
      <c r="M319" s="166"/>
      <c r="N319" s="166"/>
      <c r="O319" s="166"/>
      <c r="P319" s="166"/>
      <c r="Q319" s="166"/>
      <c r="R319" s="166"/>
      <c r="S319" s="166"/>
      <c r="T319" s="166"/>
      <c r="U319" s="166"/>
      <c r="V319" s="166"/>
      <c r="W319" s="166"/>
      <c r="X319" s="166"/>
      <c r="Y319" s="166"/>
      <c r="Z319" s="166"/>
    </row>
    <row r="320" ht="14.25" hidden="1" customHeight="1">
      <c r="A320" s="166"/>
      <c r="B320" s="166"/>
      <c r="C320" s="166"/>
      <c r="D320" s="166"/>
      <c r="E320" s="166"/>
      <c r="F320" s="166"/>
      <c r="G320" s="166"/>
      <c r="H320" s="166"/>
      <c r="I320" s="166"/>
      <c r="J320" s="166"/>
      <c r="K320" s="166"/>
      <c r="L320" s="166"/>
      <c r="M320" s="166"/>
      <c r="N320" s="166"/>
      <c r="O320" s="166"/>
      <c r="P320" s="166"/>
      <c r="Q320" s="166"/>
      <c r="R320" s="166"/>
      <c r="S320" s="166"/>
      <c r="T320" s="166"/>
      <c r="U320" s="166"/>
      <c r="V320" s="166"/>
      <c r="W320" s="166"/>
      <c r="X320" s="166"/>
      <c r="Y320" s="166"/>
      <c r="Z320" s="166"/>
    </row>
    <row r="321" ht="14.25" hidden="1" customHeight="1">
      <c r="A321" s="166"/>
      <c r="B321" s="166"/>
      <c r="C321" s="166"/>
      <c r="D321" s="166"/>
      <c r="E321" s="166"/>
      <c r="F321" s="166"/>
      <c r="G321" s="166"/>
      <c r="H321" s="166"/>
      <c r="I321" s="166"/>
      <c r="J321" s="166"/>
      <c r="K321" s="166"/>
      <c r="L321" s="166"/>
      <c r="M321" s="166"/>
      <c r="N321" s="166"/>
      <c r="O321" s="166"/>
      <c r="P321" s="166"/>
      <c r="Q321" s="166"/>
      <c r="R321" s="166"/>
      <c r="S321" s="166"/>
      <c r="T321" s="166"/>
      <c r="U321" s="166"/>
      <c r="V321" s="166"/>
      <c r="W321" s="166"/>
      <c r="X321" s="166"/>
      <c r="Y321" s="166"/>
      <c r="Z321" s="166"/>
    </row>
    <row r="322" ht="14.25" hidden="1" customHeight="1">
      <c r="A322" s="166"/>
      <c r="B322" s="166"/>
      <c r="C322" s="166"/>
      <c r="D322" s="166"/>
      <c r="E322" s="166"/>
      <c r="F322" s="166"/>
      <c r="G322" s="166"/>
      <c r="H322" s="166"/>
      <c r="I322" s="166"/>
      <c r="J322" s="166"/>
      <c r="K322" s="166"/>
      <c r="L322" s="166"/>
      <c r="M322" s="166"/>
      <c r="N322" s="166"/>
      <c r="O322" s="166"/>
      <c r="P322" s="166"/>
      <c r="Q322" s="166"/>
      <c r="R322" s="166"/>
      <c r="S322" s="166"/>
      <c r="T322" s="166"/>
      <c r="U322" s="166"/>
      <c r="V322" s="166"/>
      <c r="W322" s="166"/>
      <c r="X322" s="166"/>
      <c r="Y322" s="166"/>
      <c r="Z322" s="166"/>
    </row>
    <row r="323" ht="14.25" hidden="1" customHeight="1">
      <c r="A323" s="166"/>
      <c r="B323" s="166"/>
      <c r="C323" s="166"/>
      <c r="D323" s="166"/>
      <c r="E323" s="166"/>
      <c r="F323" s="166"/>
      <c r="G323" s="166"/>
      <c r="H323" s="166"/>
      <c r="I323" s="166"/>
      <c r="J323" s="166"/>
      <c r="K323" s="166"/>
      <c r="L323" s="166"/>
      <c r="M323" s="166"/>
      <c r="N323" s="166"/>
      <c r="O323" s="166"/>
      <c r="P323" s="166"/>
      <c r="Q323" s="166"/>
      <c r="R323" s="166"/>
      <c r="S323" s="166"/>
      <c r="T323" s="166"/>
      <c r="U323" s="166"/>
      <c r="V323" s="166"/>
      <c r="W323" s="166"/>
      <c r="X323" s="166"/>
      <c r="Y323" s="166"/>
      <c r="Z323" s="166"/>
    </row>
    <row r="324" ht="14.25" hidden="1" customHeight="1">
      <c r="A324" s="166"/>
      <c r="B324" s="166"/>
      <c r="C324" s="166"/>
      <c r="D324" s="166"/>
      <c r="E324" s="166"/>
      <c r="F324" s="166"/>
      <c r="G324" s="166"/>
      <c r="H324" s="166"/>
      <c r="I324" s="166"/>
      <c r="J324" s="166"/>
      <c r="K324" s="166"/>
      <c r="L324" s="166"/>
      <c r="M324" s="166"/>
      <c r="N324" s="166"/>
      <c r="O324" s="166"/>
      <c r="P324" s="166"/>
      <c r="Q324" s="166"/>
      <c r="R324" s="166"/>
      <c r="S324" s="166"/>
      <c r="T324" s="166"/>
      <c r="U324" s="166"/>
      <c r="V324" s="166"/>
      <c r="W324" s="166"/>
      <c r="X324" s="166"/>
      <c r="Y324" s="166"/>
      <c r="Z324" s="166"/>
    </row>
    <row r="325" ht="14.25" hidden="1" customHeight="1">
      <c r="A325" s="166"/>
      <c r="B325" s="166"/>
      <c r="C325" s="166"/>
      <c r="D325" s="166"/>
      <c r="E325" s="166"/>
      <c r="F325" s="166"/>
      <c r="G325" s="166"/>
      <c r="H325" s="166"/>
      <c r="I325" s="166"/>
      <c r="J325" s="166"/>
      <c r="K325" s="166"/>
      <c r="L325" s="166"/>
      <c r="M325" s="166"/>
      <c r="N325" s="166"/>
      <c r="O325" s="166"/>
      <c r="P325" s="166"/>
      <c r="Q325" s="166"/>
      <c r="R325" s="166"/>
      <c r="S325" s="166"/>
      <c r="T325" s="166"/>
      <c r="U325" s="166"/>
      <c r="V325" s="166"/>
      <c r="W325" s="166"/>
      <c r="X325" s="166"/>
      <c r="Y325" s="166"/>
      <c r="Z325" s="166"/>
    </row>
    <row r="326" ht="14.25" hidden="1" customHeight="1">
      <c r="A326" s="166"/>
      <c r="B326" s="166"/>
      <c r="C326" s="166"/>
      <c r="D326" s="166"/>
      <c r="E326" s="166"/>
      <c r="F326" s="166"/>
      <c r="G326" s="166"/>
      <c r="H326" s="166"/>
      <c r="I326" s="166"/>
      <c r="J326" s="166"/>
      <c r="K326" s="166"/>
      <c r="L326" s="166"/>
      <c r="M326" s="166"/>
      <c r="N326" s="166"/>
      <c r="O326" s="166"/>
      <c r="P326" s="166"/>
      <c r="Q326" s="166"/>
      <c r="R326" s="166"/>
      <c r="S326" s="166"/>
      <c r="T326" s="166"/>
      <c r="U326" s="166"/>
      <c r="V326" s="166"/>
      <c r="W326" s="166"/>
      <c r="X326" s="166"/>
      <c r="Y326" s="166"/>
      <c r="Z326" s="166"/>
    </row>
    <row r="327" ht="14.25" hidden="1" customHeight="1">
      <c r="A327" s="166"/>
      <c r="B327" s="166"/>
      <c r="C327" s="166"/>
      <c r="D327" s="166"/>
      <c r="E327" s="166"/>
      <c r="F327" s="166"/>
      <c r="G327" s="166"/>
      <c r="H327" s="166"/>
      <c r="I327" s="166"/>
      <c r="J327" s="166"/>
      <c r="K327" s="166"/>
      <c r="L327" s="166"/>
      <c r="M327" s="166"/>
      <c r="N327" s="166"/>
      <c r="O327" s="166"/>
      <c r="P327" s="166"/>
      <c r="Q327" s="166"/>
      <c r="R327" s="166"/>
      <c r="S327" s="166"/>
      <c r="T327" s="166"/>
      <c r="U327" s="166"/>
      <c r="V327" s="166"/>
      <c r="W327" s="166"/>
      <c r="X327" s="166"/>
      <c r="Y327" s="166"/>
      <c r="Z327" s="166"/>
    </row>
    <row r="328" ht="14.25" hidden="1" customHeight="1">
      <c r="A328" s="166"/>
      <c r="B328" s="166"/>
      <c r="C328" s="166"/>
      <c r="D328" s="166"/>
      <c r="E328" s="166"/>
      <c r="F328" s="166"/>
      <c r="G328" s="166"/>
      <c r="H328" s="166"/>
      <c r="I328" s="166"/>
      <c r="J328" s="166"/>
      <c r="K328" s="166"/>
      <c r="L328" s="166"/>
      <c r="M328" s="166"/>
      <c r="N328" s="166"/>
      <c r="O328" s="166"/>
      <c r="P328" s="166"/>
      <c r="Q328" s="166"/>
      <c r="R328" s="166"/>
      <c r="S328" s="166"/>
      <c r="T328" s="166"/>
      <c r="U328" s="166"/>
      <c r="V328" s="166"/>
      <c r="W328" s="166"/>
      <c r="X328" s="166"/>
      <c r="Y328" s="166"/>
      <c r="Z328" s="166"/>
    </row>
    <row r="329" ht="14.25" hidden="1" customHeight="1">
      <c r="A329" s="166"/>
      <c r="B329" s="166"/>
      <c r="C329" s="166"/>
      <c r="D329" s="166"/>
      <c r="E329" s="166"/>
      <c r="F329" s="166"/>
      <c r="G329" s="166"/>
      <c r="H329" s="166"/>
      <c r="I329" s="166"/>
      <c r="J329" s="166"/>
      <c r="K329" s="166"/>
      <c r="L329" s="166"/>
      <c r="M329" s="166"/>
      <c r="N329" s="166"/>
      <c r="O329" s="166"/>
      <c r="P329" s="166"/>
      <c r="Q329" s="166"/>
      <c r="R329" s="166"/>
      <c r="S329" s="166"/>
      <c r="T329" s="166"/>
      <c r="U329" s="166"/>
      <c r="V329" s="166"/>
      <c r="W329" s="166"/>
      <c r="X329" s="166"/>
      <c r="Y329" s="166"/>
      <c r="Z329" s="166"/>
    </row>
    <row r="330" ht="14.25" hidden="1" customHeight="1">
      <c r="A330" s="166"/>
      <c r="B330" s="166"/>
      <c r="C330" s="166"/>
      <c r="D330" s="166"/>
      <c r="E330" s="166"/>
      <c r="F330" s="166"/>
      <c r="G330" s="166"/>
      <c r="H330" s="166"/>
      <c r="I330" s="166"/>
      <c r="J330" s="166"/>
      <c r="K330" s="166"/>
      <c r="L330" s="166"/>
      <c r="M330" s="166"/>
      <c r="N330" s="166"/>
      <c r="O330" s="166"/>
      <c r="P330" s="166"/>
      <c r="Q330" s="166"/>
      <c r="R330" s="166"/>
      <c r="S330" s="166"/>
      <c r="T330" s="166"/>
      <c r="U330" s="166"/>
      <c r="V330" s="166"/>
      <c r="W330" s="166"/>
      <c r="X330" s="166"/>
      <c r="Y330" s="166"/>
      <c r="Z330" s="166"/>
    </row>
    <row r="331" ht="14.25" hidden="1" customHeight="1">
      <c r="A331" s="166"/>
      <c r="B331" s="166"/>
      <c r="C331" s="166"/>
      <c r="D331" s="166"/>
      <c r="E331" s="166"/>
      <c r="F331" s="166"/>
      <c r="G331" s="166"/>
      <c r="H331" s="166"/>
      <c r="I331" s="166"/>
      <c r="J331" s="166"/>
      <c r="K331" s="166"/>
      <c r="L331" s="166"/>
      <c r="M331" s="166"/>
      <c r="N331" s="166"/>
      <c r="O331" s="166"/>
      <c r="P331" s="166"/>
      <c r="Q331" s="166"/>
      <c r="R331" s="166"/>
      <c r="S331" s="166"/>
      <c r="T331" s="166"/>
      <c r="U331" s="166"/>
      <c r="V331" s="166"/>
      <c r="W331" s="166"/>
      <c r="X331" s="166"/>
      <c r="Y331" s="166"/>
      <c r="Z331" s="166"/>
    </row>
    <row r="332" ht="14.25" hidden="1" customHeight="1">
      <c r="A332" s="166"/>
      <c r="B332" s="166"/>
      <c r="C332" s="166"/>
      <c r="D332" s="166"/>
      <c r="E332" s="166"/>
      <c r="F332" s="166"/>
      <c r="G332" s="166"/>
      <c r="H332" s="166"/>
      <c r="I332" s="166"/>
      <c r="J332" s="166"/>
      <c r="K332" s="166"/>
      <c r="L332" s="166"/>
      <c r="M332" s="166"/>
      <c r="N332" s="166"/>
      <c r="O332" s="166"/>
      <c r="P332" s="166"/>
      <c r="Q332" s="166"/>
      <c r="R332" s="166"/>
      <c r="S332" s="166"/>
      <c r="T332" s="166"/>
      <c r="U332" s="166"/>
      <c r="V332" s="166"/>
      <c r="W332" s="166"/>
      <c r="X332" s="166"/>
      <c r="Y332" s="166"/>
      <c r="Z332" s="166"/>
    </row>
    <row r="333" ht="14.25" hidden="1" customHeight="1">
      <c r="A333" s="166"/>
      <c r="B333" s="166"/>
      <c r="C333" s="166"/>
      <c r="D333" s="166"/>
      <c r="E333" s="166"/>
      <c r="F333" s="166"/>
      <c r="G333" s="166"/>
      <c r="H333" s="166"/>
      <c r="I333" s="166"/>
      <c r="J333" s="166"/>
      <c r="K333" s="166"/>
      <c r="L333" s="166"/>
      <c r="M333" s="166"/>
      <c r="N333" s="166"/>
      <c r="O333" s="166"/>
      <c r="P333" s="166"/>
      <c r="Q333" s="166"/>
      <c r="R333" s="166"/>
      <c r="S333" s="166"/>
      <c r="T333" s="166"/>
      <c r="U333" s="166"/>
      <c r="V333" s="166"/>
      <c r="W333" s="166"/>
      <c r="X333" s="166"/>
      <c r="Y333" s="166"/>
      <c r="Z333" s="166"/>
    </row>
    <row r="334" ht="14.25" hidden="1" customHeight="1">
      <c r="A334" s="166"/>
      <c r="B334" s="166"/>
      <c r="C334" s="166"/>
      <c r="D334" s="166"/>
      <c r="E334" s="166"/>
      <c r="F334" s="166"/>
      <c r="G334" s="166"/>
      <c r="H334" s="166"/>
      <c r="I334" s="166"/>
      <c r="J334" s="166"/>
      <c r="K334" s="166"/>
      <c r="L334" s="166"/>
      <c r="M334" s="166"/>
      <c r="N334" s="166"/>
      <c r="O334" s="166"/>
      <c r="P334" s="166"/>
      <c r="Q334" s="166"/>
      <c r="R334" s="166"/>
      <c r="S334" s="166"/>
      <c r="T334" s="166"/>
      <c r="U334" s="166"/>
      <c r="V334" s="166"/>
      <c r="W334" s="166"/>
      <c r="X334" s="166"/>
      <c r="Y334" s="166"/>
      <c r="Z334" s="166"/>
    </row>
    <row r="335" ht="14.25" hidden="1" customHeight="1">
      <c r="A335" s="166"/>
      <c r="B335" s="166"/>
      <c r="C335" s="166"/>
      <c r="D335" s="166"/>
      <c r="E335" s="166"/>
      <c r="F335" s="166"/>
      <c r="G335" s="166"/>
      <c r="H335" s="166"/>
      <c r="I335" s="166"/>
      <c r="J335" s="166"/>
      <c r="K335" s="166"/>
      <c r="L335" s="166"/>
      <c r="M335" s="166"/>
      <c r="N335" s="166"/>
      <c r="O335" s="166"/>
      <c r="P335" s="166"/>
      <c r="Q335" s="166"/>
      <c r="R335" s="166"/>
      <c r="S335" s="166"/>
      <c r="T335" s="166"/>
      <c r="U335" s="166"/>
      <c r="V335" s="166"/>
      <c r="W335" s="166"/>
      <c r="X335" s="166"/>
      <c r="Y335" s="166"/>
      <c r="Z335" s="166"/>
    </row>
    <row r="336" ht="14.25" hidden="1" customHeight="1">
      <c r="A336" s="166"/>
      <c r="B336" s="166"/>
      <c r="C336" s="166"/>
      <c r="D336" s="166"/>
      <c r="E336" s="166"/>
      <c r="F336" s="166"/>
      <c r="G336" s="166"/>
      <c r="H336" s="166"/>
      <c r="I336" s="166"/>
      <c r="J336" s="166"/>
      <c r="K336" s="166"/>
      <c r="L336" s="166"/>
      <c r="M336" s="166"/>
      <c r="N336" s="166"/>
      <c r="O336" s="166"/>
      <c r="P336" s="166"/>
      <c r="Q336" s="166"/>
      <c r="R336" s="166"/>
      <c r="S336" s="166"/>
      <c r="T336" s="166"/>
      <c r="U336" s="166"/>
      <c r="V336" s="166"/>
      <c r="W336" s="166"/>
      <c r="X336" s="166"/>
      <c r="Y336" s="166"/>
      <c r="Z336" s="166"/>
    </row>
    <row r="337" ht="14.25" hidden="1" customHeight="1">
      <c r="A337" s="166"/>
      <c r="B337" s="166"/>
      <c r="C337" s="166"/>
      <c r="D337" s="166"/>
      <c r="E337" s="166"/>
      <c r="F337" s="166"/>
      <c r="G337" s="166"/>
      <c r="H337" s="166"/>
      <c r="I337" s="166"/>
      <c r="J337" s="166"/>
      <c r="K337" s="166"/>
      <c r="L337" s="166"/>
      <c r="M337" s="166"/>
      <c r="N337" s="166"/>
      <c r="O337" s="166"/>
      <c r="P337" s="166"/>
      <c r="Q337" s="166"/>
      <c r="R337" s="166"/>
      <c r="S337" s="166"/>
      <c r="T337" s="166"/>
      <c r="U337" s="166"/>
      <c r="V337" s="166"/>
      <c r="W337" s="166"/>
      <c r="X337" s="166"/>
      <c r="Y337" s="166"/>
      <c r="Z337" s="166"/>
    </row>
    <row r="338" ht="14.25" hidden="1" customHeight="1">
      <c r="A338" s="166"/>
      <c r="B338" s="166"/>
      <c r="C338" s="166"/>
      <c r="D338" s="166"/>
      <c r="E338" s="166"/>
      <c r="F338" s="166"/>
      <c r="G338" s="166"/>
      <c r="H338" s="166"/>
      <c r="I338" s="166"/>
      <c r="J338" s="166"/>
      <c r="K338" s="166"/>
      <c r="L338" s="166"/>
      <c r="M338" s="166"/>
      <c r="N338" s="166"/>
      <c r="O338" s="166"/>
      <c r="P338" s="166"/>
      <c r="Q338" s="166"/>
      <c r="R338" s="166"/>
      <c r="S338" s="166"/>
      <c r="T338" s="166"/>
      <c r="U338" s="166"/>
      <c r="V338" s="166"/>
      <c r="W338" s="166"/>
      <c r="X338" s="166"/>
      <c r="Y338" s="166"/>
      <c r="Z338" s="166"/>
    </row>
    <row r="339" ht="14.25" hidden="1" customHeight="1">
      <c r="A339" s="166"/>
      <c r="B339" s="166"/>
      <c r="C339" s="166"/>
      <c r="D339" s="166"/>
      <c r="E339" s="166"/>
      <c r="F339" s="166"/>
      <c r="G339" s="166"/>
      <c r="H339" s="166"/>
      <c r="I339" s="166"/>
      <c r="J339" s="166"/>
      <c r="K339" s="166"/>
      <c r="L339" s="166"/>
      <c r="M339" s="166"/>
      <c r="N339" s="166"/>
      <c r="O339" s="166"/>
      <c r="P339" s="166"/>
      <c r="Q339" s="166"/>
      <c r="R339" s="166"/>
      <c r="S339" s="166"/>
      <c r="T339" s="166"/>
      <c r="U339" s="166"/>
      <c r="V339" s="166"/>
      <c r="W339" s="166"/>
      <c r="X339" s="166"/>
      <c r="Y339" s="166"/>
      <c r="Z339" s="166"/>
    </row>
    <row r="340" ht="14.25" hidden="1" customHeight="1">
      <c r="A340" s="166"/>
      <c r="B340" s="166"/>
      <c r="C340" s="166"/>
      <c r="D340" s="166"/>
      <c r="E340" s="166"/>
      <c r="F340" s="166"/>
      <c r="G340" s="166"/>
      <c r="H340" s="166"/>
      <c r="I340" s="166"/>
      <c r="J340" s="166"/>
      <c r="K340" s="166"/>
      <c r="L340" s="166"/>
      <c r="M340" s="166"/>
      <c r="N340" s="166"/>
      <c r="O340" s="166"/>
      <c r="P340" s="166"/>
      <c r="Q340" s="166"/>
      <c r="R340" s="166"/>
      <c r="S340" s="166"/>
      <c r="T340" s="166"/>
      <c r="U340" s="166"/>
      <c r="V340" s="166"/>
      <c r="W340" s="166"/>
      <c r="X340" s="166"/>
      <c r="Y340" s="166"/>
      <c r="Z340" s="166"/>
    </row>
    <row r="341" ht="14.25" hidden="1" customHeight="1">
      <c r="A341" s="166"/>
      <c r="B341" s="166"/>
      <c r="C341" s="166"/>
      <c r="D341" s="166"/>
      <c r="E341" s="166"/>
      <c r="F341" s="166"/>
      <c r="G341" s="166"/>
      <c r="H341" s="166"/>
      <c r="I341" s="166"/>
      <c r="J341" s="166"/>
      <c r="K341" s="166"/>
      <c r="L341" s="166"/>
      <c r="M341" s="166"/>
      <c r="N341" s="166"/>
      <c r="O341" s="166"/>
      <c r="P341" s="166"/>
      <c r="Q341" s="166"/>
      <c r="R341" s="166"/>
      <c r="S341" s="166"/>
      <c r="T341" s="166"/>
      <c r="U341" s="166"/>
      <c r="V341" s="166"/>
      <c r="W341" s="166"/>
      <c r="X341" s="166"/>
      <c r="Y341" s="166"/>
      <c r="Z341" s="166"/>
    </row>
    <row r="342" ht="14.25" hidden="1" customHeight="1">
      <c r="A342" s="166"/>
      <c r="B342" s="166"/>
      <c r="C342" s="166"/>
      <c r="D342" s="166"/>
      <c r="E342" s="166"/>
      <c r="F342" s="166"/>
      <c r="G342" s="166"/>
      <c r="H342" s="166"/>
      <c r="I342" s="166"/>
      <c r="J342" s="166"/>
      <c r="K342" s="166"/>
      <c r="L342" s="166"/>
      <c r="M342" s="166"/>
      <c r="N342" s="166"/>
      <c r="O342" s="166"/>
      <c r="P342" s="166"/>
      <c r="Q342" s="166"/>
      <c r="R342" s="166"/>
      <c r="S342" s="166"/>
      <c r="T342" s="166"/>
      <c r="U342" s="166"/>
      <c r="V342" s="166"/>
      <c r="W342" s="166"/>
      <c r="X342" s="166"/>
      <c r="Y342" s="166"/>
      <c r="Z342" s="166"/>
    </row>
    <row r="343" ht="14.25" hidden="1" customHeight="1">
      <c r="A343" s="166"/>
      <c r="B343" s="166"/>
      <c r="C343" s="166"/>
      <c r="D343" s="166"/>
      <c r="E343" s="166"/>
      <c r="F343" s="166"/>
      <c r="G343" s="166"/>
      <c r="H343" s="166"/>
      <c r="I343" s="166"/>
      <c r="J343" s="166"/>
      <c r="K343" s="166"/>
      <c r="L343" s="166"/>
      <c r="M343" s="166"/>
      <c r="N343" s="166"/>
      <c r="O343" s="166"/>
      <c r="P343" s="166"/>
      <c r="Q343" s="166"/>
      <c r="R343" s="166"/>
      <c r="S343" s="166"/>
      <c r="T343" s="166"/>
      <c r="U343" s="166"/>
      <c r="V343" s="166"/>
      <c r="W343" s="166"/>
      <c r="X343" s="166"/>
      <c r="Y343" s="166"/>
      <c r="Z343" s="166"/>
    </row>
    <row r="344" ht="14.25" hidden="1" customHeight="1">
      <c r="A344" s="166"/>
      <c r="B344" s="166"/>
      <c r="C344" s="166"/>
      <c r="D344" s="166"/>
      <c r="E344" s="166"/>
      <c r="F344" s="166"/>
      <c r="G344" s="166"/>
      <c r="H344" s="166"/>
      <c r="I344" s="166"/>
      <c r="J344" s="166"/>
      <c r="K344" s="166"/>
      <c r="L344" s="166"/>
      <c r="M344" s="166"/>
      <c r="N344" s="166"/>
      <c r="O344" s="166"/>
      <c r="P344" s="166"/>
      <c r="Q344" s="166"/>
      <c r="R344" s="166"/>
      <c r="S344" s="166"/>
      <c r="T344" s="166"/>
      <c r="U344" s="166"/>
      <c r="V344" s="166"/>
      <c r="W344" s="166"/>
      <c r="X344" s="166"/>
      <c r="Y344" s="166"/>
      <c r="Z344" s="166"/>
    </row>
    <row r="345" ht="14.25" hidden="1" customHeight="1">
      <c r="A345" s="166"/>
      <c r="B345" s="166"/>
      <c r="C345" s="166"/>
      <c r="D345" s="166"/>
      <c r="E345" s="166"/>
      <c r="F345" s="166"/>
      <c r="G345" s="166"/>
      <c r="H345" s="166"/>
      <c r="I345" s="166"/>
      <c r="J345" s="166"/>
      <c r="K345" s="166"/>
      <c r="L345" s="166"/>
      <c r="M345" s="166"/>
      <c r="N345" s="166"/>
      <c r="O345" s="166"/>
      <c r="P345" s="166"/>
      <c r="Q345" s="166"/>
      <c r="R345" s="166"/>
      <c r="S345" s="166"/>
      <c r="T345" s="166"/>
      <c r="U345" s="166"/>
      <c r="V345" s="166"/>
      <c r="W345" s="166"/>
      <c r="X345" s="166"/>
      <c r="Y345" s="166"/>
      <c r="Z345" s="166"/>
    </row>
    <row r="346" ht="14.25" hidden="1" customHeight="1">
      <c r="A346" s="166"/>
      <c r="B346" s="166"/>
      <c r="C346" s="166"/>
      <c r="D346" s="166"/>
      <c r="E346" s="166"/>
      <c r="F346" s="166"/>
      <c r="G346" s="166"/>
      <c r="H346" s="166"/>
      <c r="I346" s="166"/>
      <c r="J346" s="166"/>
      <c r="K346" s="166"/>
      <c r="L346" s="166"/>
      <c r="M346" s="166"/>
      <c r="N346" s="166"/>
      <c r="O346" s="166"/>
      <c r="P346" s="166"/>
      <c r="Q346" s="166"/>
      <c r="R346" s="166"/>
      <c r="S346" s="166"/>
      <c r="T346" s="166"/>
      <c r="U346" s="166"/>
      <c r="V346" s="166"/>
      <c r="W346" s="166"/>
      <c r="X346" s="166"/>
      <c r="Y346" s="166"/>
      <c r="Z346" s="166"/>
    </row>
    <row r="347" ht="14.25" hidden="1" customHeight="1">
      <c r="A347" s="166"/>
      <c r="B347" s="166"/>
      <c r="C347" s="166"/>
      <c r="D347" s="166"/>
      <c r="E347" s="166"/>
      <c r="F347" s="166"/>
      <c r="G347" s="166"/>
      <c r="H347" s="166"/>
      <c r="I347" s="166"/>
      <c r="J347" s="166"/>
      <c r="K347" s="166"/>
      <c r="L347" s="166"/>
      <c r="M347" s="166"/>
      <c r="N347" s="166"/>
      <c r="O347" s="166"/>
      <c r="P347" s="166"/>
      <c r="Q347" s="166"/>
      <c r="R347" s="166"/>
      <c r="S347" s="166"/>
      <c r="T347" s="166"/>
      <c r="U347" s="166"/>
      <c r="V347" s="166"/>
      <c r="W347" s="166"/>
      <c r="X347" s="166"/>
      <c r="Y347" s="166"/>
      <c r="Z347" s="166"/>
    </row>
    <row r="348" ht="14.25" hidden="1" customHeight="1">
      <c r="A348" s="166"/>
      <c r="B348" s="166"/>
      <c r="C348" s="166"/>
      <c r="D348" s="166"/>
      <c r="E348" s="166"/>
      <c r="F348" s="166"/>
      <c r="G348" s="166"/>
      <c r="H348" s="166"/>
      <c r="I348" s="166"/>
      <c r="J348" s="166"/>
      <c r="K348" s="166"/>
      <c r="L348" s="166"/>
      <c r="M348" s="166"/>
      <c r="N348" s="166"/>
      <c r="O348" s="166"/>
      <c r="P348" s="166"/>
      <c r="Q348" s="166"/>
      <c r="R348" s="166"/>
      <c r="S348" s="166"/>
      <c r="T348" s="166"/>
      <c r="U348" s="166"/>
      <c r="V348" s="166"/>
      <c r="W348" s="166"/>
      <c r="X348" s="166"/>
      <c r="Y348" s="166"/>
      <c r="Z348" s="166"/>
    </row>
    <row r="349" ht="14.25" hidden="1" customHeight="1">
      <c r="A349" s="166"/>
      <c r="B349" s="166"/>
      <c r="C349" s="166"/>
      <c r="D349" s="166"/>
      <c r="E349" s="166"/>
      <c r="F349" s="166"/>
      <c r="G349" s="166"/>
      <c r="H349" s="166"/>
      <c r="I349" s="166"/>
      <c r="J349" s="166"/>
      <c r="K349" s="166"/>
      <c r="L349" s="166"/>
      <c r="M349" s="166"/>
      <c r="N349" s="166"/>
      <c r="O349" s="166"/>
      <c r="P349" s="166"/>
      <c r="Q349" s="166"/>
      <c r="R349" s="166"/>
      <c r="S349" s="166"/>
      <c r="T349" s="166"/>
      <c r="U349" s="166"/>
      <c r="V349" s="166"/>
      <c r="W349" s="166"/>
      <c r="X349" s="166"/>
      <c r="Y349" s="166"/>
      <c r="Z349" s="166"/>
    </row>
    <row r="350" ht="14.25" hidden="1" customHeight="1">
      <c r="A350" s="166"/>
      <c r="B350" s="166"/>
      <c r="C350" s="166"/>
      <c r="D350" s="166"/>
      <c r="E350" s="166"/>
      <c r="F350" s="166"/>
      <c r="G350" s="166"/>
      <c r="H350" s="166"/>
      <c r="I350" s="166"/>
      <c r="J350" s="166"/>
      <c r="K350" s="166"/>
      <c r="L350" s="166"/>
      <c r="M350" s="166"/>
      <c r="N350" s="166"/>
      <c r="O350" s="166"/>
      <c r="P350" s="166"/>
      <c r="Q350" s="166"/>
      <c r="R350" s="166"/>
      <c r="S350" s="166"/>
      <c r="T350" s="166"/>
      <c r="U350" s="166"/>
      <c r="V350" s="166"/>
      <c r="W350" s="166"/>
      <c r="X350" s="166"/>
      <c r="Y350" s="166"/>
      <c r="Z350" s="166"/>
    </row>
    <row r="351" ht="14.25" hidden="1" customHeight="1">
      <c r="A351" s="166"/>
      <c r="B351" s="166"/>
      <c r="C351" s="166"/>
      <c r="D351" s="166"/>
      <c r="E351" s="166"/>
      <c r="F351" s="166"/>
      <c r="G351" s="166"/>
      <c r="H351" s="166"/>
      <c r="I351" s="166"/>
      <c r="J351" s="166"/>
      <c r="K351" s="166"/>
      <c r="L351" s="166"/>
      <c r="M351" s="166"/>
      <c r="N351" s="166"/>
      <c r="O351" s="166"/>
      <c r="P351" s="166"/>
      <c r="Q351" s="166"/>
      <c r="R351" s="166"/>
      <c r="S351" s="166"/>
      <c r="T351" s="166"/>
      <c r="U351" s="166"/>
      <c r="V351" s="166"/>
      <c r="W351" s="166"/>
      <c r="X351" s="166"/>
      <c r="Y351" s="166"/>
      <c r="Z351" s="166"/>
    </row>
    <row r="352" ht="14.25" hidden="1" customHeight="1">
      <c r="A352" s="166"/>
      <c r="B352" s="166"/>
      <c r="C352" s="166"/>
      <c r="D352" s="166"/>
      <c r="E352" s="166"/>
      <c r="F352" s="166"/>
      <c r="G352" s="166"/>
      <c r="H352" s="166"/>
      <c r="I352" s="166"/>
      <c r="J352" s="166"/>
      <c r="K352" s="166"/>
      <c r="L352" s="166"/>
      <c r="M352" s="166"/>
      <c r="N352" s="166"/>
      <c r="O352" s="166"/>
      <c r="P352" s="166"/>
      <c r="Q352" s="166"/>
      <c r="R352" s="166"/>
      <c r="S352" s="166"/>
      <c r="T352" s="166"/>
      <c r="U352" s="166"/>
      <c r="V352" s="166"/>
      <c r="W352" s="166"/>
      <c r="X352" s="166"/>
      <c r="Y352" s="166"/>
      <c r="Z352" s="166"/>
    </row>
    <row r="353" ht="14.25" hidden="1" customHeight="1">
      <c r="A353" s="166"/>
      <c r="B353" s="166"/>
      <c r="C353" s="166"/>
      <c r="D353" s="166"/>
      <c r="E353" s="166"/>
      <c r="F353" s="166"/>
      <c r="G353" s="166"/>
      <c r="H353" s="166"/>
      <c r="I353" s="166"/>
      <c r="J353" s="166"/>
      <c r="K353" s="166"/>
      <c r="L353" s="166"/>
      <c r="M353" s="166"/>
      <c r="N353" s="166"/>
      <c r="O353" s="166"/>
      <c r="P353" s="166"/>
      <c r="Q353" s="166"/>
      <c r="R353" s="166"/>
      <c r="S353" s="166"/>
      <c r="T353" s="166"/>
      <c r="U353" s="166"/>
      <c r="V353" s="166"/>
      <c r="W353" s="166"/>
      <c r="X353" s="166"/>
      <c r="Y353" s="166"/>
      <c r="Z353" s="166"/>
    </row>
    <row r="354" ht="14.25" hidden="1" customHeight="1">
      <c r="A354" s="166"/>
      <c r="B354" s="166"/>
      <c r="C354" s="166"/>
      <c r="D354" s="166"/>
      <c r="E354" s="166"/>
      <c r="F354" s="166"/>
      <c r="G354" s="166"/>
      <c r="H354" s="166"/>
      <c r="I354" s="166"/>
      <c r="J354" s="166"/>
      <c r="K354" s="166"/>
      <c r="L354" s="166"/>
      <c r="M354" s="166"/>
      <c r="N354" s="166"/>
      <c r="O354" s="166"/>
      <c r="P354" s="166"/>
      <c r="Q354" s="166"/>
      <c r="R354" s="166"/>
      <c r="S354" s="166"/>
      <c r="T354" s="166"/>
      <c r="U354" s="166"/>
      <c r="V354" s="166"/>
      <c r="W354" s="166"/>
      <c r="X354" s="166"/>
      <c r="Y354" s="166"/>
      <c r="Z354" s="166"/>
    </row>
    <row r="355" ht="14.25" hidden="1" customHeight="1">
      <c r="A355" s="166"/>
      <c r="B355" s="166"/>
      <c r="C355" s="166"/>
      <c r="D355" s="166"/>
      <c r="E355" s="166"/>
      <c r="F355" s="166"/>
      <c r="G355" s="166"/>
      <c r="H355" s="166"/>
      <c r="I355" s="166"/>
      <c r="J355" s="166"/>
      <c r="K355" s="166"/>
      <c r="L355" s="166"/>
      <c r="M355" s="166"/>
      <c r="N355" s="166"/>
      <c r="O355" s="166"/>
      <c r="P355" s="166"/>
      <c r="Q355" s="166"/>
      <c r="R355" s="166"/>
      <c r="S355" s="166"/>
      <c r="T355" s="166"/>
      <c r="U355" s="166"/>
      <c r="V355" s="166"/>
      <c r="W355" s="166"/>
      <c r="X355" s="166"/>
      <c r="Y355" s="166"/>
      <c r="Z355" s="166"/>
    </row>
    <row r="356" ht="14.25" hidden="1" customHeight="1">
      <c r="A356" s="166"/>
      <c r="B356" s="166"/>
      <c r="C356" s="166"/>
      <c r="D356" s="166"/>
      <c r="E356" s="166"/>
      <c r="F356" s="166"/>
      <c r="G356" s="166"/>
      <c r="H356" s="166"/>
      <c r="I356" s="166"/>
      <c r="J356" s="166"/>
      <c r="K356" s="166"/>
      <c r="L356" s="166"/>
      <c r="M356" s="166"/>
      <c r="N356" s="166"/>
      <c r="O356" s="166"/>
      <c r="P356" s="166"/>
      <c r="Q356" s="166"/>
      <c r="R356" s="166"/>
      <c r="S356" s="166"/>
      <c r="T356" s="166"/>
      <c r="U356" s="166"/>
      <c r="V356" s="166"/>
      <c r="W356" s="166"/>
      <c r="X356" s="166"/>
      <c r="Y356" s="166"/>
      <c r="Z356" s="166"/>
    </row>
    <row r="357" ht="14.25" hidden="1" customHeight="1">
      <c r="A357" s="166"/>
      <c r="B357" s="166"/>
      <c r="C357" s="166"/>
      <c r="D357" s="166"/>
      <c r="E357" s="166"/>
      <c r="F357" s="166"/>
      <c r="G357" s="166"/>
      <c r="H357" s="166"/>
      <c r="I357" s="166"/>
      <c r="J357" s="166"/>
      <c r="K357" s="166"/>
      <c r="L357" s="166"/>
      <c r="M357" s="166"/>
      <c r="N357" s="166"/>
      <c r="O357" s="166"/>
      <c r="P357" s="166"/>
      <c r="Q357" s="166"/>
      <c r="R357" s="166"/>
      <c r="S357" s="166"/>
      <c r="T357" s="166"/>
      <c r="U357" s="166"/>
      <c r="V357" s="166"/>
      <c r="W357" s="166"/>
      <c r="X357" s="166"/>
      <c r="Y357" s="166"/>
      <c r="Z357" s="166"/>
    </row>
    <row r="358" ht="14.25" hidden="1" customHeight="1">
      <c r="A358" s="166"/>
      <c r="B358" s="166"/>
      <c r="C358" s="166"/>
      <c r="D358" s="166"/>
      <c r="E358" s="166"/>
      <c r="F358" s="166"/>
      <c r="G358" s="166"/>
      <c r="H358" s="166"/>
      <c r="I358" s="166"/>
      <c r="J358" s="166"/>
      <c r="K358" s="166"/>
      <c r="L358" s="166"/>
      <c r="M358" s="166"/>
      <c r="N358" s="166"/>
      <c r="O358" s="166"/>
      <c r="P358" s="166"/>
      <c r="Q358" s="166"/>
      <c r="R358" s="166"/>
      <c r="S358" s="166"/>
      <c r="T358" s="166"/>
      <c r="U358" s="166"/>
      <c r="V358" s="166"/>
      <c r="W358" s="166"/>
      <c r="X358" s="166"/>
      <c r="Y358" s="166"/>
      <c r="Z358" s="166"/>
    </row>
    <row r="359" ht="14.25" hidden="1" customHeight="1">
      <c r="A359" s="166"/>
      <c r="B359" s="166"/>
      <c r="C359" s="166"/>
      <c r="D359" s="166"/>
      <c r="E359" s="166"/>
      <c r="F359" s="166"/>
      <c r="G359" s="166"/>
      <c r="H359" s="166"/>
      <c r="I359" s="166"/>
      <c r="J359" s="166"/>
      <c r="K359" s="166"/>
      <c r="L359" s="166"/>
      <c r="M359" s="166"/>
      <c r="N359" s="166"/>
      <c r="O359" s="166"/>
      <c r="P359" s="166"/>
      <c r="Q359" s="166"/>
      <c r="R359" s="166"/>
      <c r="S359" s="166"/>
      <c r="T359" s="166"/>
      <c r="U359" s="166"/>
      <c r="V359" s="166"/>
      <c r="W359" s="166"/>
      <c r="X359" s="166"/>
      <c r="Y359" s="166"/>
      <c r="Z359" s="166"/>
    </row>
    <row r="360" ht="14.25" hidden="1" customHeight="1">
      <c r="A360" s="166"/>
      <c r="B360" s="166"/>
      <c r="C360" s="166"/>
      <c r="D360" s="166"/>
      <c r="E360" s="166"/>
      <c r="F360" s="166"/>
      <c r="G360" s="166"/>
      <c r="H360" s="166"/>
      <c r="I360" s="166"/>
      <c r="J360" s="166"/>
      <c r="K360" s="166"/>
      <c r="L360" s="166"/>
      <c r="M360" s="166"/>
      <c r="N360" s="166"/>
      <c r="O360" s="166"/>
      <c r="P360" s="166"/>
      <c r="Q360" s="166"/>
      <c r="R360" s="166"/>
      <c r="S360" s="166"/>
      <c r="T360" s="166"/>
      <c r="U360" s="166"/>
      <c r="V360" s="166"/>
      <c r="W360" s="166"/>
      <c r="X360" s="166"/>
      <c r="Y360" s="166"/>
      <c r="Z360" s="166"/>
    </row>
    <row r="361" ht="14.25" hidden="1" customHeight="1">
      <c r="A361" s="166"/>
      <c r="B361" s="166"/>
      <c r="C361" s="166"/>
      <c r="D361" s="166"/>
      <c r="E361" s="166"/>
      <c r="F361" s="166"/>
      <c r="G361" s="166"/>
      <c r="H361" s="166"/>
      <c r="I361" s="166"/>
      <c r="J361" s="166"/>
      <c r="K361" s="166"/>
      <c r="L361" s="166"/>
      <c r="M361" s="166"/>
      <c r="N361" s="166"/>
      <c r="O361" s="166"/>
      <c r="P361" s="166"/>
      <c r="Q361" s="166"/>
      <c r="R361" s="166"/>
      <c r="S361" s="166"/>
      <c r="T361" s="166"/>
      <c r="U361" s="166"/>
      <c r="V361" s="166"/>
      <c r="W361" s="166"/>
      <c r="X361" s="166"/>
      <c r="Y361" s="166"/>
      <c r="Z361" s="166"/>
    </row>
    <row r="362" ht="14.25" customHeight="1">
      <c r="A362" s="166"/>
      <c r="B362" s="166"/>
      <c r="C362" s="166"/>
      <c r="D362" s="166"/>
      <c r="E362" s="166"/>
      <c r="F362" s="166"/>
      <c r="G362" s="166"/>
      <c r="H362" s="166"/>
      <c r="I362" s="166"/>
      <c r="J362" s="166"/>
      <c r="K362" s="166"/>
      <c r="L362" s="166"/>
      <c r="M362" s="166"/>
      <c r="N362" s="166"/>
      <c r="O362" s="166"/>
      <c r="P362" s="166"/>
      <c r="Q362" s="166"/>
      <c r="R362" s="166"/>
      <c r="S362" s="166"/>
      <c r="T362" s="166"/>
      <c r="U362" s="166"/>
      <c r="V362" s="166"/>
      <c r="W362" s="166"/>
      <c r="X362" s="166"/>
      <c r="Y362" s="166"/>
      <c r="Z362" s="166"/>
    </row>
    <row r="363" ht="14.25" customHeight="1">
      <c r="A363" s="166"/>
      <c r="B363" s="166"/>
      <c r="C363" s="166"/>
      <c r="D363" s="166"/>
      <c r="E363" s="166"/>
      <c r="F363" s="166"/>
      <c r="G363" s="166"/>
      <c r="H363" s="166"/>
      <c r="I363" s="166"/>
      <c r="J363" s="166"/>
      <c r="K363" s="166"/>
      <c r="L363" s="166"/>
      <c r="M363" s="166"/>
      <c r="N363" s="166"/>
      <c r="O363" s="166"/>
      <c r="P363" s="166"/>
      <c r="Q363" s="166"/>
      <c r="R363" s="166"/>
      <c r="S363" s="166"/>
      <c r="T363" s="166"/>
      <c r="U363" s="166"/>
      <c r="V363" s="166"/>
      <c r="W363" s="166"/>
      <c r="X363" s="166"/>
      <c r="Y363" s="166"/>
      <c r="Z363" s="166"/>
    </row>
    <row r="364" ht="14.25" customHeight="1">
      <c r="A364" s="166"/>
      <c r="B364" s="166"/>
      <c r="C364" s="166"/>
      <c r="D364" s="166"/>
      <c r="E364" s="166"/>
      <c r="F364" s="166"/>
      <c r="G364" s="166"/>
      <c r="H364" s="166"/>
      <c r="I364" s="166"/>
      <c r="J364" s="166"/>
      <c r="K364" s="166"/>
      <c r="L364" s="166"/>
      <c r="M364" s="166"/>
      <c r="N364" s="166"/>
      <c r="O364" s="166"/>
      <c r="P364" s="166"/>
      <c r="Q364" s="166"/>
      <c r="R364" s="166"/>
      <c r="S364" s="166"/>
      <c r="T364" s="166"/>
      <c r="U364" s="166"/>
      <c r="V364" s="166"/>
      <c r="W364" s="166"/>
      <c r="X364" s="166"/>
      <c r="Y364" s="166"/>
      <c r="Z364" s="166"/>
    </row>
    <row r="365" ht="14.25" customHeight="1">
      <c r="A365" s="166"/>
      <c r="B365" s="166"/>
      <c r="C365" s="166"/>
      <c r="D365" s="166"/>
      <c r="E365" s="166"/>
      <c r="F365" s="166"/>
      <c r="G365" s="166"/>
      <c r="H365" s="166"/>
      <c r="I365" s="166"/>
      <c r="J365" s="166"/>
      <c r="K365" s="166"/>
      <c r="L365" s="166"/>
      <c r="M365" s="166"/>
      <c r="N365" s="166"/>
      <c r="O365" s="166"/>
      <c r="P365" s="166"/>
      <c r="Q365" s="166"/>
      <c r="R365" s="166"/>
      <c r="S365" s="166"/>
      <c r="T365" s="166"/>
      <c r="U365" s="166"/>
      <c r="V365" s="166"/>
      <c r="W365" s="166"/>
      <c r="X365" s="166"/>
      <c r="Y365" s="166"/>
      <c r="Z365" s="166"/>
    </row>
    <row r="366" ht="14.25" customHeight="1">
      <c r="A366" s="166"/>
      <c r="B366" s="166"/>
      <c r="C366" s="166"/>
      <c r="D366" s="166"/>
      <c r="E366" s="166"/>
      <c r="F366" s="166"/>
      <c r="G366" s="166"/>
      <c r="H366" s="166"/>
      <c r="I366" s="166"/>
      <c r="J366" s="166"/>
      <c r="K366" s="166"/>
      <c r="L366" s="166"/>
      <c r="M366" s="166"/>
      <c r="N366" s="166"/>
      <c r="O366" s="166"/>
      <c r="P366" s="166"/>
      <c r="Q366" s="166"/>
      <c r="R366" s="166"/>
      <c r="S366" s="166"/>
      <c r="T366" s="166"/>
      <c r="U366" s="166"/>
      <c r="V366" s="166"/>
      <c r="W366" s="166"/>
      <c r="X366" s="166"/>
      <c r="Y366" s="166"/>
      <c r="Z366" s="166"/>
    </row>
    <row r="367" ht="14.25" customHeight="1">
      <c r="A367" s="166"/>
      <c r="B367" s="166"/>
      <c r="C367" s="166"/>
      <c r="D367" s="166"/>
      <c r="E367" s="166"/>
      <c r="F367" s="166"/>
      <c r="G367" s="166"/>
      <c r="H367" s="166"/>
      <c r="I367" s="166"/>
      <c r="J367" s="166"/>
      <c r="K367" s="166"/>
      <c r="L367" s="166"/>
      <c r="M367" s="166"/>
      <c r="N367" s="166"/>
      <c r="O367" s="166"/>
      <c r="P367" s="166"/>
      <c r="Q367" s="166"/>
      <c r="R367" s="166"/>
      <c r="S367" s="166"/>
      <c r="T367" s="166"/>
      <c r="U367" s="166"/>
      <c r="V367" s="166"/>
      <c r="W367" s="166"/>
      <c r="X367" s="166"/>
      <c r="Y367" s="166"/>
      <c r="Z367" s="166"/>
    </row>
    <row r="368" ht="14.25" customHeight="1">
      <c r="A368" s="166"/>
      <c r="B368" s="166"/>
      <c r="C368" s="166"/>
      <c r="D368" s="166"/>
      <c r="E368" s="166"/>
      <c r="F368" s="166"/>
      <c r="G368" s="166"/>
      <c r="H368" s="166"/>
      <c r="I368" s="166"/>
      <c r="J368" s="166"/>
      <c r="K368" s="166"/>
      <c r="L368" s="166"/>
      <c r="M368" s="166"/>
      <c r="N368" s="166"/>
      <c r="O368" s="166"/>
      <c r="P368" s="166"/>
      <c r="Q368" s="166"/>
      <c r="R368" s="166"/>
      <c r="S368" s="166"/>
      <c r="T368" s="166"/>
      <c r="U368" s="166"/>
      <c r="V368" s="166"/>
      <c r="W368" s="166"/>
      <c r="X368" s="166"/>
      <c r="Y368" s="166"/>
      <c r="Z368" s="166"/>
    </row>
    <row r="369" ht="14.25" customHeight="1">
      <c r="A369" s="166"/>
      <c r="B369" s="166"/>
      <c r="C369" s="166"/>
      <c r="D369" s="166"/>
      <c r="E369" s="166"/>
      <c r="F369" s="166"/>
      <c r="G369" s="166"/>
      <c r="H369" s="166"/>
      <c r="I369" s="166"/>
      <c r="J369" s="166"/>
      <c r="K369" s="166"/>
      <c r="L369" s="166"/>
      <c r="M369" s="166"/>
      <c r="N369" s="166"/>
      <c r="O369" s="166"/>
      <c r="P369" s="166"/>
      <c r="Q369" s="166"/>
      <c r="R369" s="166"/>
      <c r="S369" s="166"/>
      <c r="T369" s="166"/>
      <c r="U369" s="166"/>
      <c r="V369" s="166"/>
      <c r="W369" s="166"/>
      <c r="X369" s="166"/>
      <c r="Y369" s="166"/>
      <c r="Z369" s="166"/>
    </row>
    <row r="370" ht="14.25" customHeight="1">
      <c r="A370" s="166"/>
      <c r="B370" s="166"/>
      <c r="C370" s="166"/>
      <c r="D370" s="166"/>
      <c r="E370" s="166"/>
      <c r="F370" s="166"/>
      <c r="G370" s="166"/>
      <c r="H370" s="166"/>
      <c r="I370" s="166"/>
      <c r="J370" s="166"/>
      <c r="K370" s="166"/>
      <c r="L370" s="166"/>
      <c r="M370" s="166"/>
      <c r="N370" s="166"/>
      <c r="O370" s="166"/>
      <c r="P370" s="166"/>
      <c r="Q370" s="166"/>
      <c r="R370" s="166"/>
      <c r="S370" s="166"/>
      <c r="T370" s="166"/>
      <c r="U370" s="166"/>
      <c r="V370" s="166"/>
      <c r="W370" s="166"/>
      <c r="X370" s="166"/>
      <c r="Y370" s="166"/>
      <c r="Z370" s="166"/>
    </row>
    <row r="371" ht="14.25" customHeight="1">
      <c r="A371" s="166"/>
      <c r="B371" s="166"/>
      <c r="C371" s="166"/>
      <c r="D371" s="166"/>
      <c r="E371" s="166"/>
      <c r="F371" s="166"/>
      <c r="G371" s="166"/>
      <c r="H371" s="166"/>
      <c r="I371" s="166"/>
      <c r="J371" s="166"/>
      <c r="K371" s="166"/>
      <c r="L371" s="166"/>
      <c r="M371" s="166"/>
      <c r="N371" s="166"/>
      <c r="O371" s="166"/>
      <c r="P371" s="166"/>
      <c r="Q371" s="166"/>
      <c r="R371" s="166"/>
      <c r="S371" s="166"/>
      <c r="T371" s="166"/>
      <c r="U371" s="166"/>
      <c r="V371" s="166"/>
      <c r="W371" s="166"/>
      <c r="X371" s="166"/>
      <c r="Y371" s="166"/>
      <c r="Z371" s="166"/>
    </row>
    <row r="372" ht="14.25" customHeight="1">
      <c r="A372" s="166"/>
      <c r="B372" s="166"/>
      <c r="C372" s="166"/>
      <c r="D372" s="166"/>
      <c r="E372" s="166"/>
      <c r="F372" s="166"/>
      <c r="G372" s="166"/>
      <c r="H372" s="166"/>
      <c r="I372" s="166"/>
      <c r="J372" s="166"/>
      <c r="K372" s="166"/>
      <c r="L372" s="166"/>
      <c r="M372" s="166"/>
      <c r="N372" s="166"/>
      <c r="O372" s="166"/>
      <c r="P372" s="166"/>
      <c r="Q372" s="166"/>
      <c r="R372" s="166"/>
      <c r="S372" s="166"/>
      <c r="T372" s="166"/>
      <c r="U372" s="166"/>
      <c r="V372" s="166"/>
      <c r="W372" s="166"/>
      <c r="X372" s="166"/>
      <c r="Y372" s="166"/>
      <c r="Z372" s="166"/>
    </row>
    <row r="373" ht="14.25" customHeight="1">
      <c r="A373" s="166"/>
      <c r="B373" s="166"/>
      <c r="C373" s="166"/>
      <c r="D373" s="166"/>
      <c r="E373" s="166"/>
      <c r="F373" s="166"/>
      <c r="G373" s="166"/>
      <c r="H373" s="166"/>
      <c r="I373" s="166"/>
      <c r="J373" s="166"/>
      <c r="K373" s="166"/>
      <c r="L373" s="166"/>
      <c r="M373" s="166"/>
      <c r="N373" s="166"/>
      <c r="O373" s="166"/>
      <c r="P373" s="166"/>
      <c r="Q373" s="166"/>
      <c r="R373" s="166"/>
      <c r="S373" s="166"/>
      <c r="T373" s="166"/>
      <c r="U373" s="166"/>
      <c r="V373" s="166"/>
      <c r="W373" s="166"/>
      <c r="X373" s="166"/>
      <c r="Y373" s="166"/>
      <c r="Z373" s="166"/>
    </row>
    <row r="374" ht="14.25" customHeight="1">
      <c r="A374" s="166"/>
      <c r="B374" s="166"/>
      <c r="C374" s="166"/>
      <c r="D374" s="166"/>
      <c r="E374" s="166"/>
      <c r="F374" s="166"/>
      <c r="G374" s="166"/>
      <c r="H374" s="166"/>
      <c r="I374" s="166"/>
      <c r="J374" s="166"/>
      <c r="K374" s="166"/>
      <c r="L374" s="166"/>
      <c r="M374" s="166"/>
      <c r="N374" s="166"/>
      <c r="O374" s="166"/>
      <c r="P374" s="166"/>
      <c r="Q374" s="166"/>
      <c r="R374" s="166"/>
      <c r="S374" s="166"/>
      <c r="T374" s="166"/>
      <c r="U374" s="166"/>
      <c r="V374" s="166"/>
      <c r="W374" s="166"/>
      <c r="X374" s="166"/>
      <c r="Y374" s="166"/>
      <c r="Z374" s="166"/>
    </row>
    <row r="375" ht="14.25" customHeight="1">
      <c r="A375" s="166"/>
      <c r="B375" s="166"/>
      <c r="C375" s="166"/>
      <c r="D375" s="166"/>
      <c r="E375" s="166"/>
      <c r="F375" s="166"/>
      <c r="G375" s="166"/>
      <c r="H375" s="166"/>
      <c r="I375" s="166"/>
      <c r="J375" s="166"/>
      <c r="K375" s="166"/>
      <c r="L375" s="166"/>
      <c r="M375" s="166"/>
      <c r="N375" s="166"/>
      <c r="O375" s="166"/>
      <c r="P375" s="166"/>
      <c r="Q375" s="166"/>
      <c r="R375" s="166"/>
      <c r="S375" s="166"/>
      <c r="T375" s="166"/>
      <c r="U375" s="166"/>
      <c r="V375" s="166"/>
      <c r="W375" s="166"/>
      <c r="X375" s="166"/>
      <c r="Y375" s="166"/>
      <c r="Z375" s="166"/>
    </row>
    <row r="376" ht="14.25" customHeight="1">
      <c r="A376" s="166"/>
      <c r="B376" s="166"/>
      <c r="C376" s="166"/>
      <c r="D376" s="166"/>
      <c r="E376" s="166"/>
      <c r="F376" s="166"/>
      <c r="G376" s="166"/>
      <c r="H376" s="166"/>
      <c r="I376" s="166"/>
      <c r="J376" s="166"/>
      <c r="K376" s="166"/>
      <c r="L376" s="166"/>
      <c r="M376" s="166"/>
      <c r="N376" s="166"/>
      <c r="O376" s="166"/>
      <c r="P376" s="166"/>
      <c r="Q376" s="166"/>
      <c r="R376" s="166"/>
      <c r="S376" s="166"/>
      <c r="T376" s="166"/>
      <c r="U376" s="166"/>
      <c r="V376" s="166"/>
      <c r="W376" s="166"/>
      <c r="X376" s="166"/>
      <c r="Y376" s="166"/>
      <c r="Z376" s="166"/>
    </row>
    <row r="377" ht="14.25" customHeight="1">
      <c r="A377" s="166"/>
      <c r="B377" s="166"/>
      <c r="C377" s="166"/>
      <c r="D377" s="166"/>
      <c r="E377" s="166"/>
      <c r="F377" s="166"/>
      <c r="G377" s="166"/>
      <c r="H377" s="166"/>
      <c r="I377" s="166"/>
      <c r="J377" s="166"/>
      <c r="K377" s="166"/>
      <c r="L377" s="166"/>
      <c r="M377" s="166"/>
      <c r="N377" s="166"/>
      <c r="O377" s="166"/>
      <c r="P377" s="166"/>
      <c r="Q377" s="166"/>
      <c r="R377" s="166"/>
      <c r="S377" s="166"/>
      <c r="T377" s="166"/>
      <c r="U377" s="166"/>
      <c r="V377" s="166"/>
      <c r="W377" s="166"/>
      <c r="X377" s="166"/>
      <c r="Y377" s="166"/>
      <c r="Z377" s="166"/>
    </row>
    <row r="378" ht="14.25" customHeight="1">
      <c r="A378" s="166"/>
      <c r="B378" s="166"/>
      <c r="C378" s="166"/>
      <c r="D378" s="166"/>
      <c r="E378" s="166"/>
      <c r="F378" s="166"/>
      <c r="G378" s="166"/>
      <c r="H378" s="166"/>
      <c r="I378" s="166"/>
      <c r="J378" s="166"/>
      <c r="K378" s="166"/>
      <c r="L378" s="166"/>
      <c r="M378" s="166"/>
      <c r="N378" s="166"/>
      <c r="O378" s="166"/>
      <c r="P378" s="166"/>
      <c r="Q378" s="166"/>
      <c r="R378" s="166"/>
      <c r="S378" s="166"/>
      <c r="T378" s="166"/>
      <c r="U378" s="166"/>
      <c r="V378" s="166"/>
      <c r="W378" s="166"/>
      <c r="X378" s="166"/>
      <c r="Y378" s="166"/>
      <c r="Z378" s="166"/>
    </row>
    <row r="379" ht="14.25" customHeight="1">
      <c r="A379" s="166"/>
      <c r="B379" s="166"/>
      <c r="C379" s="166"/>
      <c r="D379" s="166"/>
      <c r="E379" s="166"/>
      <c r="F379" s="166"/>
      <c r="G379" s="166"/>
      <c r="H379" s="166"/>
      <c r="I379" s="166"/>
      <c r="J379" s="166"/>
      <c r="K379" s="166"/>
      <c r="L379" s="166"/>
      <c r="M379" s="166"/>
      <c r="N379" s="166"/>
      <c r="O379" s="166"/>
      <c r="P379" s="166"/>
      <c r="Q379" s="166"/>
      <c r="R379" s="166"/>
      <c r="S379" s="166"/>
      <c r="T379" s="166"/>
      <c r="U379" s="166"/>
      <c r="V379" s="166"/>
      <c r="W379" s="166"/>
      <c r="X379" s="166"/>
      <c r="Y379" s="166"/>
      <c r="Z379" s="166"/>
    </row>
    <row r="380" ht="14.25" customHeight="1">
      <c r="A380" s="166"/>
      <c r="B380" s="166"/>
      <c r="C380" s="166"/>
      <c r="D380" s="166"/>
      <c r="E380" s="166"/>
      <c r="F380" s="166"/>
      <c r="G380" s="166"/>
      <c r="H380" s="166"/>
      <c r="I380" s="166"/>
      <c r="J380" s="166"/>
      <c r="K380" s="166"/>
      <c r="L380" s="166"/>
      <c r="M380" s="166"/>
      <c r="N380" s="166"/>
      <c r="O380" s="166"/>
      <c r="P380" s="166"/>
      <c r="Q380" s="166"/>
      <c r="R380" s="166"/>
      <c r="S380" s="166"/>
      <c r="T380" s="166"/>
      <c r="U380" s="166"/>
      <c r="V380" s="166"/>
      <c r="W380" s="166"/>
      <c r="X380" s="166"/>
      <c r="Y380" s="166"/>
      <c r="Z380" s="166"/>
    </row>
    <row r="381" ht="14.25" customHeight="1">
      <c r="A381" s="166"/>
      <c r="B381" s="166"/>
      <c r="C381" s="166"/>
      <c r="D381" s="166"/>
      <c r="E381" s="166"/>
      <c r="F381" s="166"/>
      <c r="G381" s="166"/>
      <c r="H381" s="166"/>
      <c r="I381" s="166"/>
      <c r="J381" s="166"/>
      <c r="K381" s="166"/>
      <c r="L381" s="166"/>
      <c r="M381" s="166"/>
      <c r="N381" s="166"/>
      <c r="O381" s="166"/>
      <c r="P381" s="166"/>
      <c r="Q381" s="166"/>
      <c r="R381" s="166"/>
      <c r="S381" s="166"/>
      <c r="T381" s="166"/>
      <c r="U381" s="166"/>
      <c r="V381" s="166"/>
      <c r="W381" s="166"/>
      <c r="X381" s="166"/>
      <c r="Y381" s="166"/>
      <c r="Z381" s="166"/>
    </row>
    <row r="382" ht="14.25" customHeight="1">
      <c r="A382" s="166"/>
      <c r="B382" s="166"/>
      <c r="C382" s="166"/>
      <c r="D382" s="166"/>
      <c r="E382" s="166"/>
      <c r="F382" s="166"/>
      <c r="G382" s="166"/>
      <c r="H382" s="166"/>
      <c r="I382" s="166"/>
      <c r="J382" s="166"/>
      <c r="K382" s="166"/>
      <c r="L382" s="166"/>
      <c r="M382" s="166"/>
      <c r="N382" s="166"/>
      <c r="O382" s="166"/>
      <c r="P382" s="166"/>
      <c r="Q382" s="166"/>
      <c r="R382" s="166"/>
      <c r="S382" s="166"/>
      <c r="T382" s="166"/>
      <c r="U382" s="166"/>
      <c r="V382" s="166"/>
      <c r="W382" s="166"/>
      <c r="X382" s="166"/>
      <c r="Y382" s="166"/>
      <c r="Z382" s="166"/>
    </row>
    <row r="383" ht="14.25" customHeight="1">
      <c r="A383" s="166"/>
      <c r="B383" s="166"/>
      <c r="C383" s="166"/>
      <c r="D383" s="166"/>
      <c r="E383" s="166"/>
      <c r="F383" s="166"/>
      <c r="G383" s="166"/>
      <c r="H383" s="166"/>
      <c r="I383" s="166"/>
      <c r="J383" s="166"/>
      <c r="K383" s="166"/>
      <c r="L383" s="166"/>
      <c r="M383" s="166"/>
      <c r="N383" s="166"/>
      <c r="O383" s="166"/>
      <c r="P383" s="166"/>
      <c r="Q383" s="166"/>
      <c r="R383" s="166"/>
      <c r="S383" s="166"/>
      <c r="T383" s="166"/>
      <c r="U383" s="166"/>
      <c r="V383" s="166"/>
      <c r="W383" s="166"/>
      <c r="X383" s="166"/>
      <c r="Y383" s="166"/>
      <c r="Z383" s="166"/>
    </row>
    <row r="384" ht="14.25" customHeight="1">
      <c r="A384" s="166"/>
      <c r="B384" s="166"/>
      <c r="C384" s="166"/>
      <c r="D384" s="166"/>
      <c r="E384" s="166"/>
      <c r="F384" s="166"/>
      <c r="G384" s="166"/>
      <c r="H384" s="166"/>
      <c r="I384" s="166"/>
      <c r="J384" s="166"/>
      <c r="K384" s="166"/>
      <c r="L384" s="166"/>
      <c r="M384" s="166"/>
      <c r="N384" s="166"/>
      <c r="O384" s="166"/>
      <c r="P384" s="166"/>
      <c r="Q384" s="166"/>
      <c r="R384" s="166"/>
      <c r="S384" s="166"/>
      <c r="T384" s="166"/>
      <c r="U384" s="166"/>
      <c r="V384" s="166"/>
      <c r="W384" s="166"/>
      <c r="X384" s="166"/>
      <c r="Y384" s="166"/>
      <c r="Z384" s="166"/>
    </row>
    <row r="385" ht="14.25" customHeight="1">
      <c r="A385" s="166"/>
      <c r="B385" s="166"/>
      <c r="C385" s="166"/>
      <c r="D385" s="166"/>
      <c r="E385" s="166"/>
      <c r="F385" s="166"/>
      <c r="G385" s="166"/>
      <c r="H385" s="166"/>
      <c r="I385" s="166"/>
      <c r="J385" s="166"/>
      <c r="K385" s="166"/>
      <c r="L385" s="166"/>
      <c r="M385" s="166"/>
      <c r="N385" s="166"/>
      <c r="O385" s="166"/>
      <c r="P385" s="166"/>
      <c r="Q385" s="166"/>
      <c r="R385" s="166"/>
      <c r="S385" s="166"/>
      <c r="T385" s="166"/>
      <c r="U385" s="166"/>
      <c r="V385" s="166"/>
      <c r="W385" s="166"/>
      <c r="X385" s="166"/>
      <c r="Y385" s="166"/>
      <c r="Z385" s="166"/>
    </row>
    <row r="386" ht="14.25" customHeight="1">
      <c r="A386" s="166"/>
      <c r="B386" s="166"/>
      <c r="C386" s="166"/>
      <c r="D386" s="166"/>
      <c r="E386" s="166"/>
      <c r="F386" s="166"/>
      <c r="G386" s="166"/>
      <c r="H386" s="166"/>
      <c r="I386" s="166"/>
      <c r="J386" s="166"/>
      <c r="K386" s="166"/>
      <c r="L386" s="166"/>
      <c r="M386" s="166"/>
      <c r="N386" s="166"/>
      <c r="O386" s="166"/>
      <c r="P386" s="166"/>
      <c r="Q386" s="166"/>
      <c r="R386" s="166"/>
      <c r="S386" s="166"/>
      <c r="T386" s="166"/>
      <c r="U386" s="166"/>
      <c r="V386" s="166"/>
      <c r="W386" s="166"/>
      <c r="X386" s="166"/>
      <c r="Y386" s="166"/>
      <c r="Z386" s="166"/>
    </row>
    <row r="387" ht="14.25" customHeight="1">
      <c r="A387" s="166"/>
      <c r="B387" s="166"/>
      <c r="C387" s="166"/>
      <c r="D387" s="166"/>
      <c r="E387" s="166"/>
      <c r="F387" s="166"/>
      <c r="G387" s="166"/>
      <c r="H387" s="166"/>
      <c r="I387" s="166"/>
      <c r="J387" s="166"/>
      <c r="K387" s="166"/>
      <c r="L387" s="166"/>
      <c r="M387" s="166"/>
      <c r="N387" s="166"/>
      <c r="O387" s="166"/>
      <c r="P387" s="166"/>
      <c r="Q387" s="166"/>
      <c r="R387" s="166"/>
      <c r="S387" s="166"/>
      <c r="T387" s="166"/>
      <c r="U387" s="166"/>
      <c r="V387" s="166"/>
      <c r="W387" s="166"/>
      <c r="X387" s="166"/>
      <c r="Y387" s="166"/>
      <c r="Z387" s="166"/>
    </row>
    <row r="388" ht="14.25" customHeight="1">
      <c r="A388" s="166"/>
      <c r="B388" s="166"/>
      <c r="C388" s="166"/>
      <c r="D388" s="166"/>
      <c r="E388" s="166"/>
      <c r="F388" s="166"/>
      <c r="G388" s="166"/>
      <c r="H388" s="166"/>
      <c r="I388" s="166"/>
      <c r="J388" s="166"/>
      <c r="K388" s="166"/>
      <c r="L388" s="166"/>
      <c r="M388" s="166"/>
      <c r="N388" s="166"/>
      <c r="O388" s="166"/>
      <c r="P388" s="166"/>
      <c r="Q388" s="166"/>
      <c r="R388" s="166"/>
      <c r="S388" s="166"/>
      <c r="T388" s="166"/>
      <c r="U388" s="166"/>
      <c r="V388" s="166"/>
      <c r="W388" s="166"/>
      <c r="X388" s="166"/>
      <c r="Y388" s="166"/>
      <c r="Z388" s="166"/>
    </row>
    <row r="389" ht="14.25" customHeight="1">
      <c r="A389" s="166"/>
      <c r="B389" s="166"/>
      <c r="C389" s="166"/>
      <c r="D389" s="166"/>
      <c r="E389" s="166"/>
      <c r="F389" s="166"/>
      <c r="G389" s="166"/>
      <c r="H389" s="166"/>
      <c r="I389" s="166"/>
      <c r="J389" s="166"/>
      <c r="K389" s="166"/>
      <c r="L389" s="166"/>
      <c r="M389" s="166"/>
      <c r="N389" s="166"/>
      <c r="O389" s="166"/>
      <c r="P389" s="166"/>
      <c r="Q389" s="166"/>
      <c r="R389" s="166"/>
      <c r="S389" s="166"/>
      <c r="T389" s="166"/>
      <c r="U389" s="166"/>
      <c r="V389" s="166"/>
      <c r="W389" s="166"/>
      <c r="X389" s="166"/>
      <c r="Y389" s="166"/>
      <c r="Z389" s="166"/>
    </row>
    <row r="390" ht="14.25" customHeight="1">
      <c r="A390" s="166"/>
      <c r="B390" s="166"/>
      <c r="C390" s="166"/>
      <c r="D390" s="166"/>
      <c r="E390" s="166"/>
      <c r="F390" s="166"/>
      <c r="G390" s="166"/>
      <c r="H390" s="166"/>
      <c r="I390" s="166"/>
      <c r="J390" s="166"/>
      <c r="K390" s="166"/>
      <c r="L390" s="166"/>
      <c r="M390" s="166"/>
      <c r="N390" s="166"/>
      <c r="O390" s="166"/>
      <c r="P390" s="166"/>
      <c r="Q390" s="166"/>
      <c r="R390" s="166"/>
      <c r="S390" s="166"/>
      <c r="T390" s="166"/>
      <c r="U390" s="166"/>
      <c r="V390" s="166"/>
      <c r="W390" s="166"/>
      <c r="X390" s="166"/>
      <c r="Y390" s="166"/>
      <c r="Z390" s="166"/>
    </row>
    <row r="391" ht="14.25" customHeight="1">
      <c r="A391" s="166"/>
      <c r="B391" s="166"/>
      <c r="C391" s="166"/>
      <c r="D391" s="166"/>
      <c r="E391" s="166"/>
      <c r="F391" s="166"/>
      <c r="G391" s="166"/>
      <c r="H391" s="166"/>
      <c r="I391" s="166"/>
      <c r="J391" s="166"/>
      <c r="K391" s="166"/>
      <c r="L391" s="166"/>
      <c r="M391" s="166"/>
      <c r="N391" s="166"/>
      <c r="O391" s="166"/>
      <c r="P391" s="166"/>
      <c r="Q391" s="166"/>
      <c r="R391" s="166"/>
      <c r="S391" s="166"/>
      <c r="T391" s="166"/>
      <c r="U391" s="166"/>
      <c r="V391" s="166"/>
      <c r="W391" s="166"/>
      <c r="X391" s="166"/>
      <c r="Y391" s="166"/>
      <c r="Z391" s="166"/>
    </row>
    <row r="392" ht="14.25" customHeight="1">
      <c r="A392" s="166"/>
      <c r="B392" s="166"/>
      <c r="C392" s="166"/>
      <c r="D392" s="166"/>
      <c r="E392" s="166"/>
      <c r="F392" s="166"/>
      <c r="G392" s="166"/>
      <c r="H392" s="166"/>
      <c r="I392" s="166"/>
      <c r="J392" s="166"/>
      <c r="K392" s="166"/>
      <c r="L392" s="166"/>
      <c r="M392" s="166"/>
      <c r="N392" s="166"/>
      <c r="O392" s="166"/>
      <c r="P392" s="166"/>
      <c r="Q392" s="166"/>
      <c r="R392" s="166"/>
      <c r="S392" s="166"/>
      <c r="T392" s="166"/>
      <c r="U392" s="166"/>
      <c r="V392" s="166"/>
      <c r="W392" s="166"/>
      <c r="X392" s="166"/>
      <c r="Y392" s="166"/>
      <c r="Z392" s="166"/>
    </row>
    <row r="393" ht="14.25" customHeight="1">
      <c r="A393" s="166"/>
      <c r="B393" s="166"/>
      <c r="C393" s="166"/>
      <c r="D393" s="166"/>
      <c r="E393" s="166"/>
      <c r="F393" s="166"/>
      <c r="G393" s="166"/>
      <c r="H393" s="166"/>
      <c r="I393" s="166"/>
      <c r="J393" s="166"/>
      <c r="K393" s="166"/>
      <c r="L393" s="166"/>
      <c r="M393" s="166"/>
      <c r="N393" s="166"/>
      <c r="O393" s="166"/>
      <c r="P393" s="166"/>
      <c r="Q393" s="166"/>
      <c r="R393" s="166"/>
      <c r="S393" s="166"/>
      <c r="T393" s="166"/>
      <c r="U393" s="166"/>
      <c r="V393" s="166"/>
      <c r="W393" s="166"/>
      <c r="X393" s="166"/>
      <c r="Y393" s="166"/>
      <c r="Z393" s="166"/>
    </row>
    <row r="394" ht="14.25" customHeight="1">
      <c r="A394" s="166"/>
      <c r="B394" s="166"/>
      <c r="C394" s="166"/>
      <c r="D394" s="166"/>
      <c r="E394" s="166"/>
      <c r="F394" s="166"/>
      <c r="G394" s="166"/>
      <c r="H394" s="166"/>
      <c r="I394" s="166"/>
      <c r="J394" s="166"/>
      <c r="K394" s="166"/>
      <c r="L394" s="166"/>
      <c r="M394" s="166"/>
      <c r="N394" s="166"/>
      <c r="O394" s="166"/>
      <c r="P394" s="166"/>
      <c r="Q394" s="166"/>
      <c r="R394" s="166"/>
      <c r="S394" s="166"/>
      <c r="T394" s="166"/>
      <c r="U394" s="166"/>
      <c r="V394" s="166"/>
      <c r="W394" s="166"/>
      <c r="X394" s="166"/>
      <c r="Y394" s="166"/>
      <c r="Z394" s="166"/>
    </row>
    <row r="395" ht="14.25" customHeight="1">
      <c r="A395" s="166"/>
      <c r="B395" s="166"/>
      <c r="C395" s="166"/>
      <c r="D395" s="166"/>
      <c r="E395" s="166"/>
      <c r="F395" s="166"/>
      <c r="G395" s="166"/>
      <c r="H395" s="166"/>
      <c r="I395" s="166"/>
      <c r="J395" s="166"/>
      <c r="K395" s="166"/>
      <c r="L395" s="166"/>
      <c r="M395" s="166"/>
      <c r="N395" s="166"/>
      <c r="O395" s="166"/>
      <c r="P395" s="166"/>
      <c r="Q395" s="166"/>
      <c r="R395" s="166"/>
      <c r="S395" s="166"/>
      <c r="T395" s="166"/>
      <c r="U395" s="166"/>
      <c r="V395" s="166"/>
      <c r="W395" s="166"/>
      <c r="X395" s="166"/>
      <c r="Y395" s="166"/>
      <c r="Z395" s="166"/>
    </row>
    <row r="396" ht="14.25" customHeight="1">
      <c r="A396" s="166"/>
      <c r="B396" s="166"/>
      <c r="C396" s="166"/>
      <c r="D396" s="166"/>
      <c r="E396" s="166"/>
      <c r="F396" s="166"/>
      <c r="G396" s="166"/>
      <c r="H396" s="166"/>
      <c r="I396" s="166"/>
      <c r="J396" s="166"/>
      <c r="K396" s="166"/>
      <c r="L396" s="166"/>
      <c r="M396" s="166"/>
      <c r="N396" s="166"/>
      <c r="O396" s="166"/>
      <c r="P396" s="166"/>
      <c r="Q396" s="166"/>
      <c r="R396" s="166"/>
      <c r="S396" s="166"/>
      <c r="T396" s="166"/>
      <c r="U396" s="166"/>
      <c r="V396" s="166"/>
      <c r="W396" s="166"/>
      <c r="X396" s="166"/>
      <c r="Y396" s="166"/>
      <c r="Z396" s="166"/>
    </row>
    <row r="397" ht="14.25" customHeight="1">
      <c r="A397" s="166"/>
      <c r="B397" s="166"/>
      <c r="C397" s="166"/>
      <c r="D397" s="166"/>
      <c r="E397" s="166"/>
      <c r="F397" s="166"/>
      <c r="G397" s="166"/>
      <c r="H397" s="166"/>
      <c r="I397" s="166"/>
      <c r="J397" s="166"/>
      <c r="K397" s="166"/>
      <c r="L397" s="166"/>
      <c r="M397" s="166"/>
      <c r="N397" s="166"/>
      <c r="O397" s="166"/>
      <c r="P397" s="166"/>
      <c r="Q397" s="166"/>
      <c r="R397" s="166"/>
      <c r="S397" s="166"/>
      <c r="T397" s="166"/>
      <c r="U397" s="166"/>
      <c r="V397" s="166"/>
      <c r="W397" s="166"/>
      <c r="X397" s="166"/>
      <c r="Y397" s="166"/>
      <c r="Z397" s="166"/>
    </row>
    <row r="398" ht="14.25" customHeight="1">
      <c r="A398" s="166"/>
      <c r="B398" s="166"/>
      <c r="C398" s="166"/>
      <c r="D398" s="166"/>
      <c r="E398" s="166"/>
      <c r="F398" s="166"/>
      <c r="G398" s="166"/>
      <c r="H398" s="166"/>
      <c r="I398" s="166"/>
      <c r="J398" s="166"/>
      <c r="K398" s="166"/>
      <c r="L398" s="166"/>
      <c r="M398" s="166"/>
      <c r="N398" s="166"/>
      <c r="O398" s="166"/>
      <c r="P398" s="166"/>
      <c r="Q398" s="166"/>
      <c r="R398" s="166"/>
      <c r="S398" s="166"/>
      <c r="T398" s="166"/>
      <c r="U398" s="166"/>
      <c r="V398" s="166"/>
      <c r="W398" s="166"/>
      <c r="X398" s="166"/>
      <c r="Y398" s="166"/>
      <c r="Z398" s="166"/>
    </row>
    <row r="399" ht="14.25" customHeight="1">
      <c r="A399" s="166"/>
      <c r="B399" s="166"/>
      <c r="C399" s="166"/>
      <c r="D399" s="166"/>
      <c r="E399" s="166"/>
      <c r="F399" s="166"/>
      <c r="G399" s="166"/>
      <c r="H399" s="166"/>
      <c r="I399" s="166"/>
      <c r="J399" s="166"/>
      <c r="K399" s="166"/>
      <c r="L399" s="166"/>
      <c r="M399" s="166"/>
      <c r="N399" s="166"/>
      <c r="O399" s="166"/>
      <c r="P399" s="166"/>
      <c r="Q399" s="166"/>
      <c r="R399" s="166"/>
      <c r="S399" s="166"/>
      <c r="T399" s="166"/>
      <c r="U399" s="166"/>
      <c r="V399" s="166"/>
      <c r="W399" s="166"/>
      <c r="X399" s="166"/>
      <c r="Y399" s="166"/>
      <c r="Z399" s="166"/>
    </row>
    <row r="400" ht="14.25" customHeight="1">
      <c r="A400" s="166"/>
      <c r="B400" s="166"/>
      <c r="C400" s="166"/>
      <c r="D400" s="166"/>
      <c r="E400" s="166"/>
      <c r="F400" s="166"/>
      <c r="G400" s="166"/>
      <c r="H400" s="166"/>
      <c r="I400" s="166"/>
      <c r="J400" s="166"/>
      <c r="K400" s="166"/>
      <c r="L400" s="166"/>
      <c r="M400" s="166"/>
      <c r="N400" s="166"/>
      <c r="O400" s="166"/>
      <c r="P400" s="166"/>
      <c r="Q400" s="166"/>
      <c r="R400" s="166"/>
      <c r="S400" s="166"/>
      <c r="T400" s="166"/>
      <c r="U400" s="166"/>
      <c r="V400" s="166"/>
      <c r="W400" s="166"/>
      <c r="X400" s="166"/>
      <c r="Y400" s="166"/>
      <c r="Z400" s="166"/>
    </row>
    <row r="401" ht="14.25" customHeight="1">
      <c r="A401" s="166"/>
      <c r="B401" s="166"/>
      <c r="C401" s="166"/>
      <c r="D401" s="166"/>
      <c r="E401" s="166"/>
      <c r="F401" s="166"/>
      <c r="G401" s="166"/>
      <c r="H401" s="166"/>
      <c r="I401" s="166"/>
      <c r="J401" s="166"/>
      <c r="K401" s="166"/>
      <c r="L401" s="166"/>
      <c r="M401" s="166"/>
      <c r="N401" s="166"/>
      <c r="O401" s="166"/>
      <c r="P401" s="166"/>
      <c r="Q401" s="166"/>
      <c r="R401" s="166"/>
      <c r="S401" s="166"/>
      <c r="T401" s="166"/>
      <c r="U401" s="166"/>
      <c r="V401" s="166"/>
      <c r="W401" s="166"/>
      <c r="X401" s="166"/>
      <c r="Y401" s="166"/>
      <c r="Z401" s="166"/>
    </row>
    <row r="402" ht="14.25" customHeight="1">
      <c r="A402" s="166"/>
      <c r="B402" s="166"/>
      <c r="C402" s="166"/>
      <c r="D402" s="166"/>
      <c r="E402" s="166"/>
      <c r="F402" s="166"/>
      <c r="G402" s="166"/>
      <c r="H402" s="166"/>
      <c r="I402" s="166"/>
      <c r="J402" s="166"/>
      <c r="K402" s="166"/>
      <c r="L402" s="166"/>
      <c r="M402" s="166"/>
      <c r="N402" s="166"/>
      <c r="O402" s="166"/>
      <c r="P402" s="166"/>
      <c r="Q402" s="166"/>
      <c r="R402" s="166"/>
      <c r="S402" s="166"/>
      <c r="T402" s="166"/>
      <c r="U402" s="166"/>
      <c r="V402" s="166"/>
      <c r="W402" s="166"/>
      <c r="X402" s="166"/>
      <c r="Y402" s="166"/>
      <c r="Z402" s="166"/>
    </row>
    <row r="403" ht="14.25" customHeight="1">
      <c r="A403" s="166"/>
      <c r="B403" s="166"/>
      <c r="C403" s="166"/>
      <c r="D403" s="166"/>
      <c r="E403" s="166"/>
      <c r="F403" s="166"/>
      <c r="G403" s="166"/>
      <c r="H403" s="166"/>
      <c r="I403" s="166"/>
      <c r="J403" s="166"/>
      <c r="K403" s="166"/>
      <c r="L403" s="166"/>
      <c r="M403" s="166"/>
      <c r="N403" s="166"/>
      <c r="O403" s="166"/>
      <c r="P403" s="166"/>
      <c r="Q403" s="166"/>
      <c r="R403" s="166"/>
      <c r="S403" s="166"/>
      <c r="T403" s="166"/>
      <c r="U403" s="166"/>
      <c r="V403" s="166"/>
      <c r="W403" s="166"/>
      <c r="X403" s="166"/>
      <c r="Y403" s="166"/>
      <c r="Z403" s="166"/>
    </row>
    <row r="404" ht="14.25" customHeight="1">
      <c r="A404" s="166"/>
      <c r="B404" s="166"/>
      <c r="C404" s="166"/>
      <c r="D404" s="166"/>
      <c r="E404" s="166"/>
      <c r="F404" s="166"/>
      <c r="G404" s="166"/>
      <c r="H404" s="166"/>
      <c r="I404" s="166"/>
      <c r="J404" s="166"/>
      <c r="K404" s="166"/>
      <c r="L404" s="166"/>
      <c r="M404" s="166"/>
      <c r="N404" s="166"/>
      <c r="O404" s="166"/>
      <c r="P404" s="166"/>
      <c r="Q404" s="166"/>
      <c r="R404" s="166"/>
      <c r="S404" s="166"/>
      <c r="T404" s="166"/>
      <c r="U404" s="166"/>
      <c r="V404" s="166"/>
      <c r="W404" s="166"/>
      <c r="X404" s="166"/>
      <c r="Y404" s="166"/>
      <c r="Z404" s="166"/>
    </row>
    <row r="405" ht="14.25" customHeight="1">
      <c r="A405" s="166"/>
      <c r="B405" s="166"/>
      <c r="C405" s="166"/>
      <c r="D405" s="166"/>
      <c r="E405" s="166"/>
      <c r="F405" s="166"/>
      <c r="G405" s="166"/>
      <c r="H405" s="166"/>
      <c r="I405" s="166"/>
      <c r="J405" s="166"/>
      <c r="K405" s="166"/>
      <c r="L405" s="166"/>
      <c r="M405" s="166"/>
      <c r="N405" s="166"/>
      <c r="O405" s="166"/>
      <c r="P405" s="166"/>
      <c r="Q405" s="166"/>
      <c r="R405" s="166"/>
      <c r="S405" s="166"/>
      <c r="T405" s="166"/>
      <c r="U405" s="166"/>
      <c r="V405" s="166"/>
      <c r="W405" s="166"/>
      <c r="X405" s="166"/>
      <c r="Y405" s="166"/>
      <c r="Z405" s="166"/>
    </row>
    <row r="406" ht="14.25" customHeight="1">
      <c r="A406" s="166"/>
      <c r="B406" s="166"/>
      <c r="C406" s="166"/>
      <c r="D406" s="166"/>
      <c r="E406" s="166"/>
      <c r="F406" s="166"/>
      <c r="G406" s="166"/>
      <c r="H406" s="166"/>
      <c r="I406" s="166"/>
      <c r="J406" s="166"/>
      <c r="K406" s="166"/>
      <c r="L406" s="166"/>
      <c r="M406" s="166"/>
      <c r="N406" s="166"/>
      <c r="O406" s="166"/>
      <c r="P406" s="166"/>
      <c r="Q406" s="166"/>
      <c r="R406" s="166"/>
      <c r="S406" s="166"/>
      <c r="T406" s="166"/>
      <c r="U406" s="166"/>
      <c r="V406" s="166"/>
      <c r="W406" s="166"/>
      <c r="X406" s="166"/>
      <c r="Y406" s="166"/>
      <c r="Z406" s="166"/>
    </row>
    <row r="407" ht="14.25" customHeight="1">
      <c r="A407" s="166"/>
      <c r="B407" s="166"/>
      <c r="C407" s="166"/>
      <c r="D407" s="166"/>
      <c r="E407" s="166"/>
      <c r="F407" s="166"/>
      <c r="G407" s="166"/>
      <c r="H407" s="166"/>
      <c r="I407" s="166"/>
      <c r="J407" s="166"/>
      <c r="K407" s="166"/>
      <c r="L407" s="166"/>
      <c r="M407" s="166"/>
      <c r="N407" s="166"/>
      <c r="O407" s="166"/>
      <c r="P407" s="166"/>
      <c r="Q407" s="166"/>
      <c r="R407" s="166"/>
      <c r="S407" s="166"/>
      <c r="T407" s="166"/>
      <c r="U407" s="166"/>
      <c r="V407" s="166"/>
      <c r="W407" s="166"/>
      <c r="X407" s="166"/>
      <c r="Y407" s="166"/>
      <c r="Z407" s="166"/>
    </row>
    <row r="408" ht="14.25" customHeight="1">
      <c r="A408" s="166"/>
      <c r="B408" s="166"/>
      <c r="C408" s="166"/>
      <c r="D408" s="166"/>
      <c r="E408" s="166"/>
      <c r="F408" s="166"/>
      <c r="G408" s="166"/>
      <c r="H408" s="166"/>
      <c r="I408" s="166"/>
      <c r="J408" s="166"/>
      <c r="K408" s="166"/>
      <c r="L408" s="166"/>
      <c r="M408" s="166"/>
      <c r="N408" s="166"/>
      <c r="O408" s="166"/>
      <c r="P408" s="166"/>
      <c r="Q408" s="166"/>
      <c r="R408" s="166"/>
      <c r="S408" s="166"/>
      <c r="T408" s="166"/>
      <c r="U408" s="166"/>
      <c r="V408" s="166"/>
      <c r="W408" s="166"/>
      <c r="X408" s="166"/>
      <c r="Y408" s="166"/>
      <c r="Z408" s="166"/>
    </row>
    <row r="409" ht="14.25" customHeight="1">
      <c r="A409" s="166"/>
      <c r="B409" s="166"/>
      <c r="C409" s="166"/>
      <c r="D409" s="166"/>
      <c r="E409" s="166"/>
      <c r="F409" s="166"/>
      <c r="G409" s="166"/>
      <c r="H409" s="166"/>
      <c r="I409" s="166"/>
      <c r="J409" s="166"/>
      <c r="K409" s="166"/>
      <c r="L409" s="166"/>
      <c r="M409" s="166"/>
      <c r="N409" s="166"/>
      <c r="O409" s="166"/>
      <c r="P409" s="166"/>
      <c r="Q409" s="166"/>
      <c r="R409" s="166"/>
      <c r="S409" s="166"/>
      <c r="T409" s="166"/>
      <c r="U409" s="166"/>
      <c r="V409" s="166"/>
      <c r="W409" s="166"/>
      <c r="X409" s="166"/>
      <c r="Y409" s="166"/>
      <c r="Z409" s="166"/>
    </row>
    <row r="410" ht="14.25" customHeight="1">
      <c r="A410" s="166"/>
      <c r="B410" s="166"/>
      <c r="C410" s="166"/>
      <c r="D410" s="166"/>
      <c r="E410" s="166"/>
      <c r="F410" s="166"/>
      <c r="G410" s="166"/>
      <c r="H410" s="166"/>
      <c r="I410" s="166"/>
      <c r="J410" s="166"/>
      <c r="K410" s="166"/>
      <c r="L410" s="166"/>
      <c r="M410" s="166"/>
      <c r="N410" s="166"/>
      <c r="O410" s="166"/>
      <c r="P410" s="166"/>
      <c r="Q410" s="166"/>
      <c r="R410" s="166"/>
      <c r="S410" s="166"/>
      <c r="T410" s="166"/>
      <c r="U410" s="166"/>
      <c r="V410" s="166"/>
      <c r="W410" s="166"/>
      <c r="X410" s="166"/>
      <c r="Y410" s="166"/>
      <c r="Z410" s="166"/>
    </row>
    <row r="411" ht="14.25" customHeight="1">
      <c r="A411" s="166"/>
      <c r="B411" s="166"/>
      <c r="C411" s="166"/>
      <c r="D411" s="166"/>
      <c r="E411" s="166"/>
      <c r="F411" s="166"/>
      <c r="G411" s="166"/>
      <c r="H411" s="166"/>
      <c r="I411" s="166"/>
      <c r="J411" s="166"/>
      <c r="K411" s="166"/>
      <c r="L411" s="166"/>
      <c r="M411" s="166"/>
      <c r="N411" s="166"/>
      <c r="O411" s="166"/>
      <c r="P411" s="166"/>
      <c r="Q411" s="166"/>
      <c r="R411" s="166"/>
      <c r="S411" s="166"/>
      <c r="T411" s="166"/>
      <c r="U411" s="166"/>
      <c r="V411" s="166"/>
      <c r="W411" s="166"/>
      <c r="X411" s="166"/>
      <c r="Y411" s="166"/>
      <c r="Z411" s="166"/>
    </row>
    <row r="412" ht="14.25" customHeight="1">
      <c r="A412" s="166"/>
      <c r="B412" s="166"/>
      <c r="C412" s="166"/>
      <c r="D412" s="166"/>
      <c r="E412" s="166"/>
      <c r="F412" s="166"/>
      <c r="G412" s="166"/>
      <c r="H412" s="166"/>
      <c r="I412" s="166"/>
      <c r="J412" s="166"/>
      <c r="K412" s="166"/>
      <c r="L412" s="166"/>
      <c r="M412" s="166"/>
      <c r="N412" s="166"/>
      <c r="O412" s="166"/>
      <c r="P412" s="166"/>
      <c r="Q412" s="166"/>
      <c r="R412" s="166"/>
      <c r="S412" s="166"/>
      <c r="T412" s="166"/>
      <c r="U412" s="166"/>
      <c r="V412" s="166"/>
      <c r="W412" s="166"/>
      <c r="X412" s="166"/>
      <c r="Y412" s="166"/>
      <c r="Z412" s="166"/>
    </row>
    <row r="413" ht="14.25" customHeight="1">
      <c r="A413" s="166"/>
      <c r="B413" s="166"/>
      <c r="C413" s="166"/>
      <c r="D413" s="166"/>
      <c r="E413" s="166"/>
      <c r="F413" s="166"/>
      <c r="G413" s="166"/>
      <c r="H413" s="166"/>
      <c r="I413" s="166"/>
      <c r="J413" s="166"/>
      <c r="K413" s="166"/>
      <c r="L413" s="166"/>
      <c r="M413" s="166"/>
      <c r="N413" s="166"/>
      <c r="O413" s="166"/>
      <c r="P413" s="166"/>
      <c r="Q413" s="166"/>
      <c r="R413" s="166"/>
      <c r="S413" s="166"/>
      <c r="T413" s="166"/>
      <c r="U413" s="166"/>
      <c r="V413" s="166"/>
      <c r="W413" s="166"/>
      <c r="X413" s="166"/>
      <c r="Y413" s="166"/>
      <c r="Z413" s="166"/>
    </row>
    <row r="414" ht="14.25" customHeight="1">
      <c r="A414" s="166"/>
      <c r="B414" s="166"/>
      <c r="C414" s="166"/>
      <c r="D414" s="166"/>
      <c r="E414" s="166"/>
      <c r="F414" s="166"/>
      <c r="G414" s="166"/>
      <c r="H414" s="166"/>
      <c r="I414" s="166"/>
      <c r="J414" s="166"/>
      <c r="K414" s="166"/>
      <c r="L414" s="166"/>
      <c r="M414" s="166"/>
      <c r="N414" s="166"/>
      <c r="O414" s="166"/>
      <c r="P414" s="166"/>
      <c r="Q414" s="166"/>
      <c r="R414" s="166"/>
      <c r="S414" s="166"/>
      <c r="T414" s="166"/>
      <c r="U414" s="166"/>
      <c r="V414" s="166"/>
      <c r="W414" s="166"/>
      <c r="X414" s="166"/>
      <c r="Y414" s="166"/>
      <c r="Z414" s="166"/>
    </row>
    <row r="415" ht="14.25" customHeight="1">
      <c r="A415" s="166"/>
      <c r="B415" s="166"/>
      <c r="C415" s="166"/>
      <c r="D415" s="166"/>
      <c r="E415" s="166"/>
      <c r="F415" s="166"/>
      <c r="G415" s="166"/>
      <c r="H415" s="166"/>
      <c r="I415" s="166"/>
      <c r="J415" s="166"/>
      <c r="K415" s="166"/>
      <c r="L415" s="166"/>
      <c r="M415" s="166"/>
      <c r="N415" s="166"/>
      <c r="O415" s="166"/>
      <c r="P415" s="166"/>
      <c r="Q415" s="166"/>
      <c r="R415" s="166"/>
      <c r="S415" s="166"/>
      <c r="T415" s="166"/>
      <c r="U415" s="166"/>
      <c r="V415" s="166"/>
      <c r="W415" s="166"/>
      <c r="X415" s="166"/>
      <c r="Y415" s="166"/>
      <c r="Z415" s="166"/>
    </row>
    <row r="416" ht="14.25" customHeight="1">
      <c r="A416" s="166"/>
      <c r="B416" s="166"/>
      <c r="C416" s="166"/>
      <c r="D416" s="166"/>
      <c r="E416" s="166"/>
      <c r="F416" s="166"/>
      <c r="G416" s="166"/>
      <c r="H416" s="166"/>
      <c r="I416" s="166"/>
      <c r="J416" s="166"/>
      <c r="K416" s="166"/>
      <c r="L416" s="166"/>
      <c r="M416" s="166"/>
      <c r="N416" s="166"/>
      <c r="O416" s="166"/>
      <c r="P416" s="166"/>
      <c r="Q416" s="166"/>
      <c r="R416" s="166"/>
      <c r="S416" s="166"/>
      <c r="T416" s="166"/>
      <c r="U416" s="166"/>
      <c r="V416" s="166"/>
      <c r="W416" s="166"/>
      <c r="X416" s="166"/>
      <c r="Y416" s="166"/>
      <c r="Z416" s="166"/>
    </row>
    <row r="417" ht="14.25" customHeight="1">
      <c r="A417" s="166"/>
      <c r="B417" s="166"/>
      <c r="C417" s="166"/>
      <c r="D417" s="166"/>
      <c r="E417" s="166"/>
      <c r="F417" s="166"/>
      <c r="G417" s="166"/>
      <c r="H417" s="166"/>
      <c r="I417" s="166"/>
      <c r="J417" s="166"/>
      <c r="K417" s="166"/>
      <c r="L417" s="166"/>
      <c r="M417" s="166"/>
      <c r="N417" s="166"/>
      <c r="O417" s="166"/>
      <c r="P417" s="166"/>
      <c r="Q417" s="166"/>
      <c r="R417" s="166"/>
      <c r="S417" s="166"/>
      <c r="T417" s="166"/>
      <c r="U417" s="166"/>
      <c r="V417" s="166"/>
      <c r="W417" s="166"/>
      <c r="X417" s="166"/>
      <c r="Y417" s="166"/>
      <c r="Z417" s="166"/>
    </row>
    <row r="418" ht="14.25" customHeight="1">
      <c r="A418" s="166"/>
      <c r="B418" s="166"/>
      <c r="C418" s="166"/>
      <c r="D418" s="166"/>
      <c r="E418" s="166"/>
      <c r="F418" s="166"/>
      <c r="G418" s="166"/>
      <c r="H418" s="166"/>
      <c r="I418" s="166"/>
      <c r="J418" s="166"/>
      <c r="K418" s="166"/>
      <c r="L418" s="166"/>
      <c r="M418" s="166"/>
      <c r="N418" s="166"/>
      <c r="O418" s="166"/>
      <c r="P418" s="166"/>
      <c r="Q418" s="166"/>
      <c r="R418" s="166"/>
      <c r="S418" s="166"/>
      <c r="T418" s="166"/>
      <c r="U418" s="166"/>
      <c r="V418" s="166"/>
      <c r="W418" s="166"/>
      <c r="X418" s="166"/>
      <c r="Y418" s="166"/>
      <c r="Z418" s="166"/>
    </row>
    <row r="419" ht="14.25" customHeight="1">
      <c r="A419" s="166"/>
      <c r="B419" s="166"/>
      <c r="C419" s="166"/>
      <c r="D419" s="166"/>
      <c r="E419" s="166"/>
      <c r="F419" s="166"/>
      <c r="G419" s="166"/>
      <c r="H419" s="166"/>
      <c r="I419" s="166"/>
      <c r="J419" s="166"/>
      <c r="K419" s="166"/>
      <c r="L419" s="166"/>
      <c r="M419" s="166"/>
      <c r="N419" s="166"/>
      <c r="O419" s="166"/>
      <c r="P419" s="166"/>
      <c r="Q419" s="166"/>
      <c r="R419" s="166"/>
      <c r="S419" s="166"/>
      <c r="T419" s="166"/>
      <c r="U419" s="166"/>
      <c r="V419" s="166"/>
      <c r="W419" s="166"/>
      <c r="X419" s="166"/>
      <c r="Y419" s="166"/>
      <c r="Z419" s="166"/>
    </row>
    <row r="420" ht="14.25" customHeight="1">
      <c r="A420" s="166"/>
      <c r="B420" s="166"/>
      <c r="C420" s="166"/>
      <c r="D420" s="166"/>
      <c r="E420" s="166"/>
      <c r="F420" s="166"/>
      <c r="G420" s="166"/>
      <c r="H420" s="166"/>
      <c r="I420" s="166"/>
      <c r="J420" s="166"/>
      <c r="K420" s="166"/>
      <c r="L420" s="166"/>
      <c r="M420" s="166"/>
      <c r="N420" s="166"/>
      <c r="O420" s="166"/>
      <c r="P420" s="166"/>
      <c r="Q420" s="166"/>
      <c r="R420" s="166"/>
      <c r="S420" s="166"/>
      <c r="T420" s="166"/>
      <c r="U420" s="166"/>
      <c r="V420" s="166"/>
      <c r="W420" s="166"/>
      <c r="X420" s="166"/>
      <c r="Y420" s="166"/>
      <c r="Z420" s="166"/>
    </row>
    <row r="421" ht="14.25" customHeight="1">
      <c r="A421" s="166"/>
      <c r="B421" s="166"/>
      <c r="C421" s="166"/>
      <c r="D421" s="166"/>
      <c r="E421" s="166"/>
      <c r="F421" s="166"/>
      <c r="G421" s="166"/>
      <c r="H421" s="166"/>
      <c r="I421" s="166"/>
      <c r="J421" s="166"/>
      <c r="K421" s="166"/>
      <c r="L421" s="166"/>
      <c r="M421" s="166"/>
      <c r="N421" s="166"/>
      <c r="O421" s="166"/>
      <c r="P421" s="166"/>
      <c r="Q421" s="166"/>
      <c r="R421" s="166"/>
      <c r="S421" s="166"/>
      <c r="T421" s="166"/>
      <c r="U421" s="166"/>
      <c r="V421" s="166"/>
      <c r="W421" s="166"/>
      <c r="X421" s="166"/>
      <c r="Y421" s="166"/>
      <c r="Z421" s="166"/>
    </row>
    <row r="422" ht="14.25" customHeight="1">
      <c r="A422" s="166"/>
      <c r="B422" s="166"/>
      <c r="C422" s="166"/>
      <c r="D422" s="166"/>
      <c r="E422" s="166"/>
      <c r="F422" s="166"/>
      <c r="G422" s="166"/>
      <c r="H422" s="166"/>
      <c r="I422" s="166"/>
      <c r="J422" s="166"/>
      <c r="K422" s="166"/>
      <c r="L422" s="166"/>
      <c r="M422" s="166"/>
      <c r="N422" s="166"/>
      <c r="O422" s="166"/>
      <c r="P422" s="166"/>
      <c r="Q422" s="166"/>
      <c r="R422" s="166"/>
      <c r="S422" s="166"/>
      <c r="T422" s="166"/>
      <c r="U422" s="166"/>
      <c r="V422" s="166"/>
      <c r="W422" s="166"/>
      <c r="X422" s="166"/>
      <c r="Y422" s="166"/>
      <c r="Z422" s="166"/>
    </row>
    <row r="423" ht="14.25" customHeight="1">
      <c r="A423" s="166"/>
      <c r="B423" s="166"/>
      <c r="C423" s="166"/>
      <c r="D423" s="166"/>
      <c r="E423" s="166"/>
      <c r="F423" s="166"/>
      <c r="G423" s="166"/>
      <c r="H423" s="166"/>
      <c r="I423" s="166"/>
      <c r="J423" s="166"/>
      <c r="K423" s="166"/>
      <c r="L423" s="166"/>
      <c r="M423" s="166"/>
      <c r="N423" s="166"/>
      <c r="O423" s="166"/>
      <c r="P423" s="166"/>
      <c r="Q423" s="166"/>
      <c r="R423" s="166"/>
      <c r="S423" s="166"/>
      <c r="T423" s="166"/>
      <c r="U423" s="166"/>
      <c r="V423" s="166"/>
      <c r="W423" s="166"/>
      <c r="X423" s="166"/>
      <c r="Y423" s="166"/>
      <c r="Z423" s="166"/>
    </row>
    <row r="424" ht="14.25" customHeight="1">
      <c r="A424" s="166"/>
      <c r="B424" s="166"/>
      <c r="C424" s="166"/>
      <c r="D424" s="166"/>
      <c r="E424" s="166"/>
      <c r="F424" s="166"/>
      <c r="G424" s="166"/>
      <c r="H424" s="166"/>
      <c r="I424" s="166"/>
      <c r="J424" s="166"/>
      <c r="K424" s="166"/>
      <c r="L424" s="166"/>
      <c r="M424" s="166"/>
      <c r="N424" s="166"/>
      <c r="O424" s="166"/>
      <c r="P424" s="166"/>
      <c r="Q424" s="166"/>
      <c r="R424" s="166"/>
      <c r="S424" s="166"/>
      <c r="T424" s="166"/>
      <c r="U424" s="166"/>
      <c r="V424" s="166"/>
      <c r="W424" s="166"/>
      <c r="X424" s="166"/>
      <c r="Y424" s="166"/>
      <c r="Z424" s="166"/>
    </row>
    <row r="425" ht="14.25" customHeight="1">
      <c r="A425" s="166"/>
      <c r="B425" s="166"/>
      <c r="C425" s="166"/>
      <c r="D425" s="166"/>
      <c r="E425" s="166"/>
      <c r="F425" s="166"/>
      <c r="G425" s="166"/>
      <c r="H425" s="166"/>
      <c r="I425" s="166"/>
      <c r="J425" s="166"/>
      <c r="K425" s="166"/>
      <c r="L425" s="166"/>
      <c r="M425" s="166"/>
      <c r="N425" s="166"/>
      <c r="O425" s="166"/>
      <c r="P425" s="166"/>
      <c r="Q425" s="166"/>
      <c r="R425" s="166"/>
      <c r="S425" s="166"/>
      <c r="T425" s="166"/>
      <c r="U425" s="166"/>
      <c r="V425" s="166"/>
      <c r="W425" s="166"/>
      <c r="X425" s="166"/>
      <c r="Y425" s="166"/>
      <c r="Z425" s="166"/>
    </row>
    <row r="426" ht="14.25" customHeight="1">
      <c r="A426" s="166"/>
      <c r="B426" s="166"/>
      <c r="C426" s="166"/>
      <c r="D426" s="166"/>
      <c r="E426" s="166"/>
      <c r="F426" s="166"/>
      <c r="G426" s="166"/>
      <c r="H426" s="166"/>
      <c r="I426" s="166"/>
      <c r="J426" s="166"/>
      <c r="K426" s="166"/>
      <c r="L426" s="166"/>
      <c r="M426" s="166"/>
      <c r="N426" s="166"/>
      <c r="O426" s="166"/>
      <c r="P426" s="166"/>
      <c r="Q426" s="166"/>
      <c r="R426" s="166"/>
      <c r="S426" s="166"/>
      <c r="T426" s="166"/>
      <c r="U426" s="166"/>
      <c r="V426" s="166"/>
      <c r="W426" s="166"/>
      <c r="X426" s="166"/>
      <c r="Y426" s="166"/>
      <c r="Z426" s="166"/>
    </row>
    <row r="427" ht="14.25" customHeight="1">
      <c r="A427" s="166"/>
      <c r="B427" s="166"/>
      <c r="C427" s="166"/>
      <c r="D427" s="166"/>
      <c r="E427" s="166"/>
      <c r="F427" s="166"/>
      <c r="G427" s="166"/>
      <c r="H427" s="166"/>
      <c r="I427" s="166"/>
      <c r="J427" s="166"/>
      <c r="K427" s="166"/>
      <c r="L427" s="166"/>
      <c r="M427" s="166"/>
      <c r="N427" s="166"/>
      <c r="O427" s="166"/>
      <c r="P427" s="166"/>
      <c r="Q427" s="166"/>
      <c r="R427" s="166"/>
      <c r="S427" s="166"/>
      <c r="T427" s="166"/>
      <c r="U427" s="166"/>
      <c r="V427" s="166"/>
      <c r="W427" s="166"/>
      <c r="X427" s="166"/>
      <c r="Y427" s="166"/>
      <c r="Z427" s="166"/>
    </row>
    <row r="428" ht="14.25" customHeight="1">
      <c r="A428" s="166"/>
      <c r="B428" s="166"/>
      <c r="C428" s="166"/>
      <c r="D428" s="166"/>
      <c r="E428" s="166"/>
      <c r="F428" s="166"/>
      <c r="G428" s="166"/>
      <c r="H428" s="166"/>
      <c r="I428" s="166"/>
      <c r="J428" s="166"/>
      <c r="K428" s="166"/>
      <c r="L428" s="166"/>
      <c r="M428" s="166"/>
      <c r="N428" s="166"/>
      <c r="O428" s="166"/>
      <c r="P428" s="166"/>
      <c r="Q428" s="166"/>
      <c r="R428" s="166"/>
      <c r="S428" s="166"/>
      <c r="T428" s="166"/>
      <c r="U428" s="166"/>
      <c r="V428" s="166"/>
      <c r="W428" s="166"/>
      <c r="X428" s="166"/>
      <c r="Y428" s="166"/>
      <c r="Z428" s="166"/>
    </row>
    <row r="429" ht="14.25" customHeight="1">
      <c r="A429" s="166"/>
      <c r="B429" s="166"/>
      <c r="C429" s="166"/>
      <c r="D429" s="166"/>
      <c r="E429" s="166"/>
      <c r="F429" s="166"/>
      <c r="G429" s="166"/>
      <c r="H429" s="166"/>
      <c r="I429" s="166"/>
      <c r="J429" s="166"/>
      <c r="K429" s="166"/>
      <c r="L429" s="166"/>
      <c r="M429" s="166"/>
      <c r="N429" s="166"/>
      <c r="O429" s="166"/>
      <c r="P429" s="166"/>
      <c r="Q429" s="166"/>
      <c r="R429" s="166"/>
      <c r="S429" s="166"/>
      <c r="T429" s="166"/>
      <c r="U429" s="166"/>
      <c r="V429" s="166"/>
      <c r="W429" s="166"/>
      <c r="X429" s="166"/>
      <c r="Y429" s="166"/>
      <c r="Z429" s="166"/>
    </row>
    <row r="430" ht="14.25" customHeight="1">
      <c r="A430" s="166"/>
      <c r="B430" s="166"/>
      <c r="C430" s="166"/>
      <c r="D430" s="166"/>
      <c r="E430" s="166"/>
      <c r="F430" s="166"/>
      <c r="G430" s="166"/>
      <c r="H430" s="166"/>
      <c r="I430" s="166"/>
      <c r="J430" s="166"/>
      <c r="K430" s="166"/>
      <c r="L430" s="166"/>
      <c r="M430" s="166"/>
      <c r="N430" s="166"/>
      <c r="O430" s="166"/>
      <c r="P430" s="166"/>
      <c r="Q430" s="166"/>
      <c r="R430" s="166"/>
      <c r="S430" s="166"/>
      <c r="T430" s="166"/>
      <c r="U430" s="166"/>
      <c r="V430" s="166"/>
      <c r="W430" s="166"/>
      <c r="X430" s="166"/>
      <c r="Y430" s="166"/>
      <c r="Z430" s="166"/>
    </row>
    <row r="431" ht="14.25" customHeight="1">
      <c r="A431" s="166"/>
      <c r="B431" s="166"/>
      <c r="C431" s="166"/>
      <c r="D431" s="166"/>
      <c r="E431" s="166"/>
      <c r="F431" s="166"/>
      <c r="G431" s="166"/>
      <c r="H431" s="166"/>
      <c r="I431" s="166"/>
      <c r="J431" s="166"/>
      <c r="K431" s="166"/>
      <c r="L431" s="166"/>
      <c r="M431" s="166"/>
      <c r="N431" s="166"/>
      <c r="O431" s="166"/>
      <c r="P431" s="166"/>
      <c r="Q431" s="166"/>
      <c r="R431" s="166"/>
      <c r="S431" s="166"/>
      <c r="T431" s="166"/>
      <c r="U431" s="166"/>
      <c r="V431" s="166"/>
      <c r="W431" s="166"/>
      <c r="X431" s="166"/>
      <c r="Y431" s="166"/>
      <c r="Z431" s="166"/>
    </row>
    <row r="432" ht="14.25" customHeight="1">
      <c r="A432" s="166"/>
      <c r="B432" s="166"/>
      <c r="C432" s="166"/>
      <c r="D432" s="166"/>
      <c r="E432" s="166"/>
      <c r="F432" s="166"/>
      <c r="G432" s="166"/>
      <c r="H432" s="166"/>
      <c r="I432" s="166"/>
      <c r="J432" s="166"/>
      <c r="K432" s="166"/>
      <c r="L432" s="166"/>
      <c r="M432" s="166"/>
      <c r="N432" s="166"/>
      <c r="O432" s="166"/>
      <c r="P432" s="166"/>
      <c r="Q432" s="166"/>
      <c r="R432" s="166"/>
      <c r="S432" s="166"/>
      <c r="T432" s="166"/>
      <c r="U432" s="166"/>
      <c r="V432" s="166"/>
      <c r="W432" s="166"/>
      <c r="X432" s="166"/>
      <c r="Y432" s="166"/>
      <c r="Z432" s="166"/>
    </row>
    <row r="433" ht="14.25" customHeight="1">
      <c r="A433" s="166"/>
      <c r="B433" s="166"/>
      <c r="C433" s="166"/>
      <c r="D433" s="166"/>
      <c r="E433" s="166"/>
      <c r="F433" s="166"/>
      <c r="G433" s="166"/>
      <c r="H433" s="166"/>
      <c r="I433" s="166"/>
      <c r="J433" s="166"/>
      <c r="K433" s="166"/>
      <c r="L433" s="166"/>
      <c r="M433" s="166"/>
      <c r="N433" s="166"/>
      <c r="O433" s="166"/>
      <c r="P433" s="166"/>
      <c r="Q433" s="166"/>
      <c r="R433" s="166"/>
      <c r="S433" s="166"/>
      <c r="T433" s="166"/>
      <c r="U433" s="166"/>
      <c r="V433" s="166"/>
      <c r="W433" s="166"/>
      <c r="X433" s="166"/>
      <c r="Y433" s="166"/>
      <c r="Z433" s="166"/>
    </row>
    <row r="434" ht="14.25" customHeight="1">
      <c r="A434" s="166"/>
      <c r="B434" s="166"/>
      <c r="C434" s="166"/>
      <c r="D434" s="166"/>
      <c r="E434" s="166"/>
      <c r="F434" s="166"/>
      <c r="G434" s="166"/>
      <c r="H434" s="166"/>
      <c r="I434" s="166"/>
      <c r="J434" s="166"/>
      <c r="K434" s="166"/>
      <c r="L434" s="166"/>
      <c r="M434" s="166"/>
      <c r="N434" s="166"/>
      <c r="O434" s="166"/>
      <c r="P434" s="166"/>
      <c r="Q434" s="166"/>
      <c r="R434" s="166"/>
      <c r="S434" s="166"/>
      <c r="T434" s="166"/>
      <c r="U434" s="166"/>
      <c r="V434" s="166"/>
      <c r="W434" s="166"/>
      <c r="X434" s="166"/>
      <c r="Y434" s="166"/>
      <c r="Z434" s="166"/>
    </row>
    <row r="435" ht="14.25" customHeight="1">
      <c r="A435" s="166"/>
      <c r="B435" s="166"/>
      <c r="C435" s="166"/>
      <c r="D435" s="166"/>
      <c r="E435" s="166"/>
      <c r="F435" s="166"/>
      <c r="G435" s="166"/>
      <c r="H435" s="166"/>
      <c r="I435" s="166"/>
      <c r="J435" s="166"/>
      <c r="K435" s="166"/>
      <c r="L435" s="166"/>
      <c r="M435" s="166"/>
      <c r="N435" s="166"/>
      <c r="O435" s="166"/>
      <c r="P435" s="166"/>
      <c r="Q435" s="166"/>
      <c r="R435" s="166"/>
      <c r="S435" s="166"/>
      <c r="T435" s="166"/>
      <c r="U435" s="166"/>
      <c r="V435" s="166"/>
      <c r="W435" s="166"/>
      <c r="X435" s="166"/>
      <c r="Y435" s="166"/>
      <c r="Z435" s="166"/>
    </row>
    <row r="436" ht="14.25" customHeight="1">
      <c r="A436" s="166"/>
      <c r="B436" s="166"/>
      <c r="C436" s="166"/>
      <c r="D436" s="166"/>
      <c r="E436" s="166"/>
      <c r="F436" s="166"/>
      <c r="G436" s="166"/>
      <c r="H436" s="166"/>
      <c r="I436" s="166"/>
      <c r="J436" s="166"/>
      <c r="K436" s="166"/>
      <c r="L436" s="166"/>
      <c r="M436" s="166"/>
      <c r="N436" s="166"/>
      <c r="O436" s="166"/>
      <c r="P436" s="166"/>
      <c r="Q436" s="166"/>
      <c r="R436" s="166"/>
      <c r="S436" s="166"/>
      <c r="T436" s="166"/>
      <c r="U436" s="166"/>
      <c r="V436" s="166"/>
      <c r="W436" s="166"/>
      <c r="X436" s="166"/>
      <c r="Y436" s="166"/>
      <c r="Z436" s="166"/>
    </row>
    <row r="437" ht="14.25" customHeight="1">
      <c r="A437" s="166"/>
      <c r="B437" s="166"/>
      <c r="C437" s="166"/>
      <c r="D437" s="166"/>
      <c r="E437" s="166"/>
      <c r="F437" s="166"/>
      <c r="G437" s="166"/>
      <c r="H437" s="166"/>
      <c r="I437" s="166"/>
      <c r="J437" s="166"/>
      <c r="K437" s="166"/>
      <c r="L437" s="166"/>
      <c r="M437" s="166"/>
      <c r="N437" s="166"/>
      <c r="O437" s="166"/>
      <c r="P437" s="166"/>
      <c r="Q437" s="166"/>
      <c r="R437" s="166"/>
      <c r="S437" s="166"/>
      <c r="T437" s="166"/>
      <c r="U437" s="166"/>
      <c r="V437" s="166"/>
      <c r="W437" s="166"/>
      <c r="X437" s="166"/>
      <c r="Y437" s="166"/>
      <c r="Z437" s="166"/>
    </row>
    <row r="438" ht="14.25" customHeight="1">
      <c r="A438" s="166"/>
      <c r="B438" s="166"/>
      <c r="C438" s="166"/>
      <c r="D438" s="166"/>
      <c r="E438" s="166"/>
      <c r="F438" s="166"/>
      <c r="G438" s="166"/>
      <c r="H438" s="166"/>
      <c r="I438" s="166"/>
      <c r="J438" s="166"/>
      <c r="K438" s="166"/>
      <c r="L438" s="166"/>
      <c r="M438" s="166"/>
      <c r="N438" s="166"/>
      <c r="O438" s="166"/>
      <c r="P438" s="166"/>
      <c r="Q438" s="166"/>
      <c r="R438" s="166"/>
      <c r="S438" s="166"/>
      <c r="T438" s="166"/>
      <c r="U438" s="166"/>
      <c r="V438" s="166"/>
      <c r="W438" s="166"/>
      <c r="X438" s="166"/>
      <c r="Y438" s="166"/>
      <c r="Z438" s="166"/>
    </row>
    <row r="439" ht="14.25" customHeight="1">
      <c r="A439" s="166"/>
      <c r="B439" s="166"/>
      <c r="C439" s="166"/>
      <c r="D439" s="166"/>
      <c r="E439" s="166"/>
      <c r="F439" s="166"/>
      <c r="G439" s="166"/>
      <c r="H439" s="166"/>
      <c r="I439" s="166"/>
      <c r="J439" s="166"/>
      <c r="K439" s="166"/>
      <c r="L439" s="166"/>
      <c r="M439" s="166"/>
      <c r="N439" s="166"/>
      <c r="O439" s="166"/>
      <c r="P439" s="166"/>
      <c r="Q439" s="166"/>
      <c r="R439" s="166"/>
      <c r="S439" s="166"/>
      <c r="T439" s="166"/>
      <c r="U439" s="166"/>
      <c r="V439" s="166"/>
      <c r="W439" s="166"/>
      <c r="X439" s="166"/>
      <c r="Y439" s="166"/>
      <c r="Z439" s="166"/>
    </row>
    <row r="440" ht="14.25" customHeight="1">
      <c r="A440" s="166"/>
      <c r="B440" s="166"/>
      <c r="C440" s="166"/>
      <c r="D440" s="166"/>
      <c r="E440" s="166"/>
      <c r="F440" s="166"/>
      <c r="G440" s="166"/>
      <c r="H440" s="166"/>
      <c r="I440" s="166"/>
      <c r="J440" s="166"/>
      <c r="K440" s="166"/>
      <c r="L440" s="166"/>
      <c r="M440" s="166"/>
      <c r="N440" s="166"/>
      <c r="O440" s="166"/>
      <c r="P440" s="166"/>
      <c r="Q440" s="166"/>
      <c r="R440" s="166"/>
      <c r="S440" s="166"/>
      <c r="T440" s="166"/>
      <c r="U440" s="166"/>
      <c r="V440" s="166"/>
      <c r="W440" s="166"/>
      <c r="X440" s="166"/>
      <c r="Y440" s="166"/>
      <c r="Z440" s="166"/>
    </row>
    <row r="441" ht="14.25" customHeight="1">
      <c r="A441" s="166"/>
      <c r="B441" s="166"/>
      <c r="C441" s="166"/>
      <c r="D441" s="166"/>
      <c r="E441" s="166"/>
      <c r="F441" s="166"/>
      <c r="G441" s="166"/>
      <c r="H441" s="166"/>
      <c r="I441" s="166"/>
      <c r="J441" s="166"/>
      <c r="K441" s="166"/>
      <c r="L441" s="166"/>
      <c r="M441" s="166"/>
      <c r="N441" s="166"/>
      <c r="O441" s="166"/>
      <c r="P441" s="166"/>
      <c r="Q441" s="166"/>
      <c r="R441" s="166"/>
      <c r="S441" s="166"/>
      <c r="T441" s="166"/>
      <c r="U441" s="166"/>
      <c r="V441" s="166"/>
      <c r="W441" s="166"/>
      <c r="X441" s="166"/>
      <c r="Y441" s="166"/>
      <c r="Z441" s="166"/>
    </row>
    <row r="442" ht="14.25" customHeight="1">
      <c r="A442" s="166"/>
      <c r="B442" s="166"/>
      <c r="C442" s="166"/>
      <c r="D442" s="166"/>
      <c r="E442" s="166"/>
      <c r="F442" s="166"/>
      <c r="G442" s="166"/>
      <c r="H442" s="166"/>
      <c r="I442" s="166"/>
      <c r="J442" s="166"/>
      <c r="K442" s="166"/>
      <c r="L442" s="166"/>
      <c r="M442" s="166"/>
      <c r="N442" s="166"/>
      <c r="O442" s="166"/>
      <c r="P442" s="166"/>
      <c r="Q442" s="166"/>
      <c r="R442" s="166"/>
      <c r="S442" s="166"/>
      <c r="T442" s="166"/>
      <c r="U442" s="166"/>
      <c r="V442" s="166"/>
      <c r="W442" s="166"/>
      <c r="X442" s="166"/>
      <c r="Y442" s="166"/>
      <c r="Z442" s="166"/>
    </row>
    <row r="443" ht="14.25" customHeight="1">
      <c r="A443" s="166"/>
      <c r="B443" s="166"/>
      <c r="C443" s="166"/>
      <c r="D443" s="166"/>
      <c r="E443" s="166"/>
      <c r="F443" s="166"/>
      <c r="G443" s="166"/>
      <c r="H443" s="166"/>
      <c r="I443" s="166"/>
      <c r="J443" s="166"/>
      <c r="K443" s="166"/>
      <c r="L443" s="166"/>
      <c r="M443" s="166"/>
      <c r="N443" s="166"/>
      <c r="O443" s="166"/>
      <c r="P443" s="166"/>
      <c r="Q443" s="166"/>
      <c r="R443" s="166"/>
      <c r="S443" s="166"/>
      <c r="T443" s="166"/>
      <c r="U443" s="166"/>
      <c r="V443" s="166"/>
      <c r="W443" s="166"/>
      <c r="X443" s="166"/>
      <c r="Y443" s="166"/>
      <c r="Z443" s="166"/>
    </row>
    <row r="444" ht="14.25" customHeight="1">
      <c r="A444" s="166"/>
      <c r="B444" s="166"/>
      <c r="C444" s="166"/>
      <c r="D444" s="166"/>
      <c r="E444" s="166"/>
      <c r="F444" s="166"/>
      <c r="G444" s="166"/>
      <c r="H444" s="166"/>
      <c r="I444" s="166"/>
      <c r="J444" s="166"/>
      <c r="K444" s="166"/>
      <c r="L444" s="166"/>
      <c r="M444" s="166"/>
      <c r="N444" s="166"/>
      <c r="O444" s="166"/>
      <c r="P444" s="166"/>
      <c r="Q444" s="166"/>
      <c r="R444" s="166"/>
      <c r="S444" s="166"/>
      <c r="T444" s="166"/>
      <c r="U444" s="166"/>
      <c r="V444" s="166"/>
      <c r="W444" s="166"/>
      <c r="X444" s="166"/>
      <c r="Y444" s="166"/>
      <c r="Z444" s="166"/>
    </row>
    <row r="445" ht="14.25" customHeight="1">
      <c r="A445" s="166"/>
      <c r="B445" s="166"/>
      <c r="C445" s="166"/>
      <c r="D445" s="166"/>
      <c r="E445" s="166"/>
      <c r="F445" s="166"/>
      <c r="G445" s="166"/>
      <c r="H445" s="166"/>
      <c r="I445" s="166"/>
      <c r="J445" s="166"/>
      <c r="K445" s="166"/>
      <c r="L445" s="166"/>
      <c r="M445" s="166"/>
      <c r="N445" s="166"/>
      <c r="O445" s="166"/>
      <c r="P445" s="166"/>
      <c r="Q445" s="166"/>
      <c r="R445" s="166"/>
      <c r="S445" s="166"/>
      <c r="T445" s="166"/>
      <c r="U445" s="166"/>
      <c r="V445" s="166"/>
      <c r="W445" s="166"/>
      <c r="X445" s="166"/>
      <c r="Y445" s="166"/>
      <c r="Z445" s="166"/>
    </row>
    <row r="446" ht="14.25" customHeight="1">
      <c r="A446" s="166"/>
      <c r="B446" s="166"/>
      <c r="C446" s="166"/>
      <c r="D446" s="166"/>
      <c r="E446" s="166"/>
      <c r="F446" s="166"/>
      <c r="G446" s="166"/>
      <c r="H446" s="166"/>
      <c r="I446" s="166"/>
      <c r="J446" s="166"/>
      <c r="K446" s="166"/>
      <c r="L446" s="166"/>
      <c r="M446" s="166"/>
      <c r="N446" s="166"/>
      <c r="O446" s="166"/>
      <c r="P446" s="166"/>
      <c r="Q446" s="166"/>
      <c r="R446" s="166"/>
      <c r="S446" s="166"/>
      <c r="T446" s="166"/>
      <c r="U446" s="166"/>
      <c r="V446" s="166"/>
      <c r="W446" s="166"/>
      <c r="X446" s="166"/>
      <c r="Y446" s="166"/>
      <c r="Z446" s="166"/>
    </row>
    <row r="447" ht="14.25" customHeight="1">
      <c r="A447" s="166"/>
      <c r="B447" s="166"/>
      <c r="C447" s="166"/>
      <c r="D447" s="166"/>
      <c r="E447" s="166"/>
      <c r="F447" s="166"/>
      <c r="G447" s="166"/>
      <c r="H447" s="166"/>
      <c r="I447" s="166"/>
      <c r="J447" s="166"/>
      <c r="K447" s="166"/>
      <c r="L447" s="166"/>
      <c r="M447" s="166"/>
      <c r="N447" s="166"/>
      <c r="O447" s="166"/>
      <c r="P447" s="166"/>
      <c r="Q447" s="166"/>
      <c r="R447" s="166"/>
      <c r="S447" s="166"/>
      <c r="T447" s="166"/>
      <c r="U447" s="166"/>
      <c r="V447" s="166"/>
      <c r="W447" s="166"/>
      <c r="X447" s="166"/>
      <c r="Y447" s="166"/>
      <c r="Z447" s="166"/>
    </row>
    <row r="448" ht="14.25" customHeight="1">
      <c r="A448" s="166"/>
      <c r="B448" s="166"/>
      <c r="C448" s="166"/>
      <c r="D448" s="166"/>
      <c r="E448" s="166"/>
      <c r="F448" s="166"/>
      <c r="G448" s="166"/>
      <c r="H448" s="166"/>
      <c r="I448" s="166"/>
      <c r="J448" s="166"/>
      <c r="K448" s="166"/>
      <c r="L448" s="166"/>
      <c r="M448" s="166"/>
      <c r="N448" s="166"/>
      <c r="O448" s="166"/>
      <c r="P448" s="166"/>
      <c r="Q448" s="166"/>
      <c r="R448" s="166"/>
      <c r="S448" s="166"/>
      <c r="T448" s="166"/>
      <c r="U448" s="166"/>
      <c r="V448" s="166"/>
      <c r="W448" s="166"/>
      <c r="X448" s="166"/>
      <c r="Y448" s="166"/>
      <c r="Z448" s="166"/>
    </row>
    <row r="449" ht="14.25" customHeight="1">
      <c r="A449" s="166"/>
      <c r="B449" s="166"/>
      <c r="C449" s="166"/>
      <c r="D449" s="166"/>
      <c r="E449" s="166"/>
      <c r="F449" s="166"/>
      <c r="G449" s="166"/>
      <c r="H449" s="166"/>
      <c r="I449" s="166"/>
      <c r="J449" s="166"/>
      <c r="K449" s="166"/>
      <c r="L449" s="166"/>
      <c r="M449" s="166"/>
      <c r="N449" s="166"/>
      <c r="O449" s="166"/>
      <c r="P449" s="166"/>
      <c r="Q449" s="166"/>
      <c r="R449" s="166"/>
      <c r="S449" s="166"/>
      <c r="T449" s="166"/>
      <c r="U449" s="166"/>
      <c r="V449" s="166"/>
      <c r="W449" s="166"/>
      <c r="X449" s="166"/>
      <c r="Y449" s="166"/>
      <c r="Z449" s="166"/>
    </row>
    <row r="450" ht="14.25" customHeight="1">
      <c r="A450" s="166"/>
      <c r="B450" s="166"/>
      <c r="C450" s="166"/>
      <c r="D450" s="166"/>
      <c r="E450" s="166"/>
      <c r="F450" s="166"/>
      <c r="G450" s="166"/>
      <c r="H450" s="166"/>
      <c r="I450" s="166"/>
      <c r="J450" s="166"/>
      <c r="K450" s="166"/>
      <c r="L450" s="166"/>
      <c r="M450" s="166"/>
      <c r="N450" s="166"/>
      <c r="O450" s="166"/>
      <c r="P450" s="166"/>
      <c r="Q450" s="166"/>
      <c r="R450" s="166"/>
      <c r="S450" s="166"/>
      <c r="T450" s="166"/>
      <c r="U450" s="166"/>
      <c r="V450" s="166"/>
      <c r="W450" s="166"/>
      <c r="X450" s="166"/>
      <c r="Y450" s="166"/>
      <c r="Z450" s="166"/>
    </row>
    <row r="451" ht="14.25" customHeight="1">
      <c r="A451" s="166"/>
      <c r="B451" s="166"/>
      <c r="C451" s="166"/>
      <c r="D451" s="166"/>
      <c r="E451" s="166"/>
      <c r="F451" s="166"/>
      <c r="G451" s="166"/>
      <c r="H451" s="166"/>
      <c r="I451" s="166"/>
      <c r="J451" s="166"/>
      <c r="K451" s="166"/>
      <c r="L451" s="166"/>
      <c r="M451" s="166"/>
      <c r="N451" s="166"/>
      <c r="O451" s="166"/>
      <c r="P451" s="166"/>
      <c r="Q451" s="166"/>
      <c r="R451" s="166"/>
      <c r="S451" s="166"/>
      <c r="T451" s="166"/>
      <c r="U451" s="166"/>
      <c r="V451" s="166"/>
      <c r="W451" s="166"/>
      <c r="X451" s="166"/>
      <c r="Y451" s="166"/>
      <c r="Z451" s="166"/>
    </row>
    <row r="452" ht="14.25" customHeight="1">
      <c r="A452" s="166"/>
      <c r="B452" s="166"/>
      <c r="C452" s="166"/>
      <c r="D452" s="166"/>
      <c r="E452" s="166"/>
      <c r="F452" s="166"/>
      <c r="G452" s="166"/>
      <c r="H452" s="166"/>
      <c r="I452" s="166"/>
      <c r="J452" s="166"/>
      <c r="K452" s="166"/>
      <c r="L452" s="166"/>
      <c r="M452" s="166"/>
      <c r="N452" s="166"/>
      <c r="O452" s="166"/>
      <c r="P452" s="166"/>
      <c r="Q452" s="166"/>
      <c r="R452" s="166"/>
      <c r="S452" s="166"/>
      <c r="T452" s="166"/>
      <c r="U452" s="166"/>
      <c r="V452" s="166"/>
      <c r="W452" s="166"/>
      <c r="X452" s="166"/>
      <c r="Y452" s="166"/>
      <c r="Z452" s="166"/>
    </row>
    <row r="453" ht="14.25" customHeight="1">
      <c r="A453" s="166"/>
      <c r="B453" s="166"/>
      <c r="C453" s="166"/>
      <c r="D453" s="166"/>
      <c r="E453" s="166"/>
      <c r="F453" s="166"/>
      <c r="G453" s="166"/>
      <c r="H453" s="166"/>
      <c r="I453" s="166"/>
      <c r="J453" s="166"/>
      <c r="K453" s="166"/>
      <c r="L453" s="166"/>
      <c r="M453" s="166"/>
      <c r="N453" s="166"/>
      <c r="O453" s="166"/>
      <c r="P453" s="166"/>
      <c r="Q453" s="166"/>
      <c r="R453" s="166"/>
      <c r="S453" s="166"/>
      <c r="T453" s="166"/>
      <c r="U453" s="166"/>
      <c r="V453" s="166"/>
      <c r="W453" s="166"/>
      <c r="X453" s="166"/>
      <c r="Y453" s="166"/>
      <c r="Z453" s="166"/>
    </row>
    <row r="454" ht="14.25" customHeight="1">
      <c r="A454" s="166"/>
      <c r="B454" s="166"/>
      <c r="C454" s="166"/>
      <c r="D454" s="166"/>
      <c r="E454" s="166"/>
      <c r="F454" s="166"/>
      <c r="G454" s="166"/>
      <c r="H454" s="166"/>
      <c r="I454" s="166"/>
      <c r="J454" s="166"/>
      <c r="K454" s="166"/>
      <c r="L454" s="166"/>
      <c r="M454" s="166"/>
      <c r="N454" s="166"/>
      <c r="O454" s="166"/>
      <c r="P454" s="166"/>
      <c r="Q454" s="166"/>
      <c r="R454" s="166"/>
      <c r="S454" s="166"/>
      <c r="T454" s="166"/>
      <c r="U454" s="166"/>
      <c r="V454" s="166"/>
      <c r="W454" s="166"/>
      <c r="X454" s="166"/>
      <c r="Y454" s="166"/>
      <c r="Z454" s="166"/>
    </row>
    <row r="455" ht="14.25" customHeight="1">
      <c r="A455" s="166"/>
      <c r="B455" s="166"/>
      <c r="C455" s="166"/>
      <c r="D455" s="166"/>
      <c r="E455" s="166"/>
      <c r="F455" s="166"/>
      <c r="G455" s="166"/>
      <c r="H455" s="166"/>
      <c r="I455" s="166"/>
      <c r="J455" s="166"/>
      <c r="K455" s="166"/>
      <c r="L455" s="166"/>
      <c r="M455" s="166"/>
      <c r="N455" s="166"/>
      <c r="O455" s="166"/>
      <c r="P455" s="166"/>
      <c r="Q455" s="166"/>
      <c r="R455" s="166"/>
      <c r="S455" s="166"/>
      <c r="T455" s="166"/>
      <c r="U455" s="166"/>
      <c r="V455" s="166"/>
      <c r="W455" s="166"/>
      <c r="X455" s="166"/>
      <c r="Y455" s="166"/>
      <c r="Z455" s="166"/>
    </row>
    <row r="456" ht="14.25" customHeight="1">
      <c r="A456" s="166"/>
      <c r="B456" s="166"/>
      <c r="C456" s="166"/>
      <c r="D456" s="166"/>
      <c r="E456" s="166"/>
      <c r="F456" s="166"/>
      <c r="G456" s="166"/>
      <c r="H456" s="166"/>
      <c r="I456" s="166"/>
      <c r="J456" s="166"/>
      <c r="K456" s="166"/>
      <c r="L456" s="166"/>
      <c r="M456" s="166"/>
      <c r="N456" s="166"/>
      <c r="O456" s="166"/>
      <c r="P456" s="166"/>
      <c r="Q456" s="166"/>
      <c r="R456" s="166"/>
      <c r="S456" s="166"/>
      <c r="T456" s="166"/>
      <c r="U456" s="166"/>
      <c r="V456" s="166"/>
      <c r="W456" s="166"/>
      <c r="X456" s="166"/>
      <c r="Y456" s="166"/>
      <c r="Z456" s="166"/>
    </row>
    <row r="457" ht="14.25" customHeight="1">
      <c r="A457" s="166"/>
      <c r="B457" s="166"/>
      <c r="C457" s="166"/>
      <c r="D457" s="166"/>
      <c r="E457" s="166"/>
      <c r="F457" s="166"/>
      <c r="G457" s="166"/>
      <c r="H457" s="166"/>
      <c r="I457" s="166"/>
      <c r="J457" s="166"/>
      <c r="K457" s="166"/>
      <c r="L457" s="166"/>
      <c r="M457" s="166"/>
      <c r="N457" s="166"/>
      <c r="O457" s="166"/>
      <c r="P457" s="166"/>
      <c r="Q457" s="166"/>
      <c r="R457" s="166"/>
      <c r="S457" s="166"/>
      <c r="T457" s="166"/>
      <c r="U457" s="166"/>
      <c r="V457" s="166"/>
      <c r="W457" s="166"/>
      <c r="X457" s="166"/>
      <c r="Y457" s="166"/>
      <c r="Z457" s="166"/>
    </row>
    <row r="458" ht="14.25" customHeight="1">
      <c r="A458" s="166"/>
      <c r="B458" s="166"/>
      <c r="C458" s="166"/>
      <c r="D458" s="166"/>
      <c r="E458" s="166"/>
      <c r="F458" s="166"/>
      <c r="G458" s="166"/>
      <c r="H458" s="166"/>
      <c r="I458" s="166"/>
      <c r="J458" s="166"/>
      <c r="K458" s="166"/>
      <c r="L458" s="166"/>
      <c r="M458" s="166"/>
      <c r="N458" s="166"/>
      <c r="O458" s="166"/>
      <c r="P458" s="166"/>
      <c r="Q458" s="166"/>
      <c r="R458" s="166"/>
      <c r="S458" s="166"/>
      <c r="T458" s="166"/>
      <c r="U458" s="166"/>
      <c r="V458" s="166"/>
      <c r="W458" s="166"/>
      <c r="X458" s="166"/>
      <c r="Y458" s="166"/>
      <c r="Z458" s="166"/>
    </row>
    <row r="459" ht="14.25" customHeight="1">
      <c r="A459" s="166"/>
      <c r="B459" s="166"/>
      <c r="C459" s="166"/>
      <c r="D459" s="166"/>
      <c r="E459" s="166"/>
      <c r="F459" s="166"/>
      <c r="G459" s="166"/>
      <c r="H459" s="166"/>
      <c r="I459" s="166"/>
      <c r="J459" s="166"/>
      <c r="K459" s="166"/>
      <c r="L459" s="166"/>
      <c r="M459" s="166"/>
      <c r="N459" s="166"/>
      <c r="O459" s="166"/>
      <c r="P459" s="166"/>
      <c r="Q459" s="166"/>
      <c r="R459" s="166"/>
      <c r="S459" s="166"/>
      <c r="T459" s="166"/>
      <c r="U459" s="166"/>
      <c r="V459" s="166"/>
      <c r="W459" s="166"/>
      <c r="X459" s="166"/>
      <c r="Y459" s="166"/>
      <c r="Z459" s="166"/>
    </row>
    <row r="460" ht="14.25" customHeight="1">
      <c r="A460" s="166"/>
      <c r="B460" s="166"/>
      <c r="C460" s="166"/>
      <c r="D460" s="166"/>
      <c r="E460" s="166"/>
      <c r="F460" s="166"/>
      <c r="G460" s="166"/>
      <c r="H460" s="166"/>
      <c r="I460" s="166"/>
      <c r="J460" s="166"/>
      <c r="K460" s="166"/>
      <c r="L460" s="166"/>
      <c r="M460" s="166"/>
      <c r="N460" s="166"/>
      <c r="O460" s="166"/>
      <c r="P460" s="166"/>
      <c r="Q460" s="166"/>
      <c r="R460" s="166"/>
      <c r="S460" s="166"/>
      <c r="T460" s="166"/>
      <c r="U460" s="166"/>
      <c r="V460" s="166"/>
      <c r="W460" s="166"/>
      <c r="X460" s="166"/>
      <c r="Y460" s="166"/>
      <c r="Z460" s="166"/>
    </row>
    <row r="461" ht="14.25" customHeight="1">
      <c r="A461" s="166"/>
      <c r="B461" s="166"/>
      <c r="C461" s="166"/>
      <c r="D461" s="166"/>
      <c r="E461" s="166"/>
      <c r="F461" s="166"/>
      <c r="G461" s="166"/>
      <c r="H461" s="166"/>
      <c r="I461" s="166"/>
      <c r="J461" s="166"/>
      <c r="K461" s="166"/>
      <c r="L461" s="166"/>
      <c r="M461" s="166"/>
      <c r="N461" s="166"/>
      <c r="O461" s="166"/>
      <c r="P461" s="166"/>
      <c r="Q461" s="166"/>
      <c r="R461" s="166"/>
      <c r="S461" s="166"/>
      <c r="T461" s="166"/>
      <c r="U461" s="166"/>
      <c r="V461" s="166"/>
      <c r="W461" s="166"/>
      <c r="X461" s="166"/>
      <c r="Y461" s="166"/>
      <c r="Z461" s="166"/>
    </row>
    <row r="462" ht="14.25" customHeight="1">
      <c r="A462" s="166"/>
      <c r="B462" s="166"/>
      <c r="C462" s="166"/>
      <c r="D462" s="166"/>
      <c r="E462" s="166"/>
      <c r="F462" s="166"/>
      <c r="G462" s="166"/>
      <c r="H462" s="166"/>
      <c r="I462" s="166"/>
      <c r="J462" s="166"/>
      <c r="K462" s="166"/>
      <c r="L462" s="166"/>
      <c r="M462" s="166"/>
      <c r="N462" s="166"/>
      <c r="O462" s="166"/>
      <c r="P462" s="166"/>
      <c r="Q462" s="166"/>
      <c r="R462" s="166"/>
      <c r="S462" s="166"/>
      <c r="T462" s="166"/>
      <c r="U462" s="166"/>
      <c r="V462" s="166"/>
      <c r="W462" s="166"/>
      <c r="X462" s="166"/>
      <c r="Y462" s="166"/>
      <c r="Z462" s="166"/>
    </row>
    <row r="463" ht="14.25" customHeight="1">
      <c r="A463" s="166"/>
      <c r="B463" s="166"/>
      <c r="C463" s="166"/>
      <c r="D463" s="166"/>
      <c r="E463" s="166"/>
      <c r="F463" s="166"/>
      <c r="G463" s="166"/>
      <c r="H463" s="166"/>
      <c r="I463" s="166"/>
      <c r="J463" s="166"/>
      <c r="K463" s="166"/>
      <c r="L463" s="166"/>
      <c r="M463" s="166"/>
      <c r="N463" s="166"/>
      <c r="O463" s="166"/>
      <c r="P463" s="166"/>
      <c r="Q463" s="166"/>
      <c r="R463" s="166"/>
      <c r="S463" s="166"/>
      <c r="T463" s="166"/>
      <c r="U463" s="166"/>
      <c r="V463" s="166"/>
      <c r="W463" s="166"/>
      <c r="X463" s="166"/>
      <c r="Y463" s="166"/>
      <c r="Z463" s="166"/>
    </row>
    <row r="464" ht="14.25" customHeight="1">
      <c r="A464" s="166"/>
      <c r="B464" s="166"/>
      <c r="C464" s="166"/>
      <c r="D464" s="166"/>
      <c r="E464" s="166"/>
      <c r="F464" s="166"/>
      <c r="G464" s="166"/>
      <c r="H464" s="166"/>
      <c r="I464" s="166"/>
      <c r="J464" s="166"/>
      <c r="K464" s="166"/>
      <c r="L464" s="166"/>
      <c r="M464" s="166"/>
      <c r="N464" s="166"/>
      <c r="O464" s="166"/>
      <c r="P464" s="166"/>
      <c r="Q464" s="166"/>
      <c r="R464" s="166"/>
      <c r="S464" s="166"/>
      <c r="T464" s="166"/>
      <c r="U464" s="166"/>
      <c r="V464" s="166"/>
      <c r="W464" s="166"/>
      <c r="X464" s="166"/>
      <c r="Y464" s="166"/>
      <c r="Z464" s="166"/>
    </row>
    <row r="465" ht="14.25" customHeight="1">
      <c r="A465" s="166"/>
      <c r="B465" s="166"/>
      <c r="C465" s="166"/>
      <c r="D465" s="166"/>
      <c r="E465" s="166"/>
      <c r="F465" s="166"/>
      <c r="G465" s="166"/>
      <c r="H465" s="166"/>
      <c r="I465" s="166"/>
      <c r="J465" s="166"/>
      <c r="K465" s="166"/>
      <c r="L465" s="166"/>
      <c r="M465" s="166"/>
      <c r="N465" s="166"/>
      <c r="O465" s="166"/>
      <c r="P465" s="166"/>
      <c r="Q465" s="166"/>
      <c r="R465" s="166"/>
      <c r="S465" s="166"/>
      <c r="T465" s="166"/>
      <c r="U465" s="166"/>
      <c r="V465" s="166"/>
      <c r="W465" s="166"/>
      <c r="X465" s="166"/>
      <c r="Y465" s="166"/>
      <c r="Z465" s="166"/>
    </row>
    <row r="466" ht="14.25" customHeight="1">
      <c r="A466" s="166"/>
      <c r="B466" s="166"/>
      <c r="C466" s="166"/>
      <c r="D466" s="166"/>
      <c r="E466" s="166"/>
      <c r="F466" s="166"/>
      <c r="G466" s="166"/>
      <c r="H466" s="166"/>
      <c r="I466" s="166"/>
      <c r="J466" s="166"/>
      <c r="K466" s="166"/>
      <c r="L466" s="166"/>
      <c r="M466" s="166"/>
      <c r="N466" s="166"/>
      <c r="O466" s="166"/>
      <c r="P466" s="166"/>
      <c r="Q466" s="166"/>
      <c r="R466" s="166"/>
      <c r="S466" s="166"/>
      <c r="T466" s="166"/>
      <c r="U466" s="166"/>
      <c r="V466" s="166"/>
      <c r="W466" s="166"/>
      <c r="X466" s="166"/>
      <c r="Y466" s="166"/>
      <c r="Z466" s="166"/>
    </row>
    <row r="467" ht="14.25" customHeight="1">
      <c r="A467" s="166"/>
      <c r="B467" s="166"/>
      <c r="C467" s="166"/>
      <c r="D467" s="166"/>
      <c r="E467" s="166"/>
      <c r="F467" s="166"/>
      <c r="G467" s="166"/>
      <c r="H467" s="166"/>
      <c r="I467" s="166"/>
      <c r="J467" s="166"/>
      <c r="K467" s="166"/>
      <c r="L467" s="166"/>
      <c r="M467" s="166"/>
      <c r="N467" s="166"/>
      <c r="O467" s="166"/>
      <c r="P467" s="166"/>
      <c r="Q467" s="166"/>
      <c r="R467" s="166"/>
      <c r="S467" s="166"/>
      <c r="T467" s="166"/>
      <c r="U467" s="166"/>
      <c r="V467" s="166"/>
      <c r="W467" s="166"/>
      <c r="X467" s="166"/>
      <c r="Y467" s="166"/>
      <c r="Z467" s="166"/>
    </row>
    <row r="468" ht="14.25" customHeight="1">
      <c r="A468" s="166"/>
      <c r="B468" s="166"/>
      <c r="C468" s="166"/>
      <c r="D468" s="166"/>
      <c r="E468" s="166"/>
      <c r="F468" s="166"/>
      <c r="G468" s="166"/>
      <c r="H468" s="166"/>
      <c r="I468" s="166"/>
      <c r="J468" s="166"/>
      <c r="K468" s="166"/>
      <c r="L468" s="166"/>
      <c r="M468" s="166"/>
      <c r="N468" s="166"/>
      <c r="O468" s="166"/>
      <c r="P468" s="166"/>
      <c r="Q468" s="166"/>
      <c r="R468" s="166"/>
      <c r="S468" s="166"/>
      <c r="T468" s="166"/>
      <c r="U468" s="166"/>
      <c r="V468" s="166"/>
      <c r="W468" s="166"/>
      <c r="X468" s="166"/>
      <c r="Y468" s="166"/>
      <c r="Z468" s="166"/>
    </row>
    <row r="469" ht="14.25" customHeight="1">
      <c r="A469" s="166"/>
      <c r="B469" s="166"/>
      <c r="C469" s="166"/>
      <c r="D469" s="166"/>
      <c r="E469" s="166"/>
      <c r="F469" s="166"/>
      <c r="G469" s="166"/>
      <c r="H469" s="166"/>
      <c r="I469" s="166"/>
      <c r="J469" s="166"/>
      <c r="K469" s="166"/>
      <c r="L469" s="166"/>
      <c r="M469" s="166"/>
      <c r="N469" s="166"/>
      <c r="O469" s="166"/>
      <c r="P469" s="166"/>
      <c r="Q469" s="166"/>
      <c r="R469" s="166"/>
      <c r="S469" s="166"/>
      <c r="T469" s="166"/>
      <c r="U469" s="166"/>
      <c r="V469" s="166"/>
      <c r="W469" s="166"/>
      <c r="X469" s="166"/>
      <c r="Y469" s="166"/>
      <c r="Z469" s="166"/>
    </row>
    <row r="470" ht="14.25" customHeight="1">
      <c r="A470" s="166"/>
      <c r="B470" s="166"/>
      <c r="C470" s="166"/>
      <c r="D470" s="166"/>
      <c r="E470" s="166"/>
      <c r="F470" s="166"/>
      <c r="G470" s="166"/>
      <c r="H470" s="166"/>
      <c r="I470" s="166"/>
      <c r="J470" s="166"/>
      <c r="K470" s="166"/>
      <c r="L470" s="166"/>
      <c r="M470" s="166"/>
      <c r="N470" s="166"/>
      <c r="O470" s="166"/>
      <c r="P470" s="166"/>
      <c r="Q470" s="166"/>
      <c r="R470" s="166"/>
      <c r="S470" s="166"/>
      <c r="T470" s="166"/>
      <c r="U470" s="166"/>
      <c r="V470" s="166"/>
      <c r="W470" s="166"/>
      <c r="X470" s="166"/>
      <c r="Y470" s="166"/>
      <c r="Z470" s="166"/>
    </row>
    <row r="471" ht="14.25" customHeight="1">
      <c r="A471" s="166"/>
      <c r="B471" s="166"/>
      <c r="C471" s="166"/>
      <c r="D471" s="166"/>
      <c r="E471" s="166"/>
      <c r="F471" s="166"/>
      <c r="G471" s="166"/>
      <c r="H471" s="166"/>
      <c r="I471" s="166"/>
      <c r="J471" s="166"/>
      <c r="K471" s="166"/>
      <c r="L471" s="166"/>
      <c r="M471" s="166"/>
      <c r="N471" s="166"/>
      <c r="O471" s="166"/>
      <c r="P471" s="166"/>
      <c r="Q471" s="166"/>
      <c r="R471" s="166"/>
      <c r="S471" s="166"/>
      <c r="T471" s="166"/>
      <c r="U471" s="166"/>
      <c r="V471" s="166"/>
      <c r="W471" s="166"/>
      <c r="X471" s="166"/>
      <c r="Y471" s="166"/>
      <c r="Z471" s="166"/>
    </row>
    <row r="472" ht="14.25" customHeight="1">
      <c r="A472" s="166"/>
      <c r="B472" s="166"/>
      <c r="C472" s="166"/>
      <c r="D472" s="166"/>
      <c r="E472" s="166"/>
      <c r="F472" s="166"/>
      <c r="G472" s="166"/>
      <c r="H472" s="166"/>
      <c r="I472" s="166"/>
      <c r="J472" s="166"/>
      <c r="K472" s="166"/>
      <c r="L472" s="166"/>
      <c r="M472" s="166"/>
      <c r="N472" s="166"/>
      <c r="O472" s="166"/>
      <c r="P472" s="166"/>
      <c r="Q472" s="166"/>
      <c r="R472" s="166"/>
      <c r="S472" s="166"/>
      <c r="T472" s="166"/>
      <c r="U472" s="166"/>
      <c r="V472" s="166"/>
      <c r="W472" s="166"/>
      <c r="X472" s="166"/>
      <c r="Y472" s="166"/>
      <c r="Z472" s="166"/>
    </row>
    <row r="473" ht="14.25" customHeight="1">
      <c r="A473" s="166"/>
      <c r="B473" s="166"/>
      <c r="C473" s="166"/>
      <c r="D473" s="166"/>
      <c r="E473" s="166"/>
      <c r="F473" s="166"/>
      <c r="G473" s="166"/>
      <c r="H473" s="166"/>
      <c r="I473" s="166"/>
      <c r="J473" s="166"/>
      <c r="K473" s="166"/>
      <c r="L473" s="166"/>
      <c r="M473" s="166"/>
      <c r="N473" s="166"/>
      <c r="O473" s="166"/>
      <c r="P473" s="166"/>
      <c r="Q473" s="166"/>
      <c r="R473" s="166"/>
      <c r="S473" s="166"/>
      <c r="T473" s="166"/>
      <c r="U473" s="166"/>
      <c r="V473" s="166"/>
      <c r="W473" s="166"/>
      <c r="X473" s="166"/>
      <c r="Y473" s="166"/>
      <c r="Z473" s="166"/>
    </row>
    <row r="474" ht="14.25" customHeight="1">
      <c r="A474" s="166"/>
      <c r="B474" s="166"/>
      <c r="C474" s="166"/>
      <c r="D474" s="166"/>
      <c r="E474" s="166"/>
      <c r="F474" s="166"/>
      <c r="G474" s="166"/>
      <c r="H474" s="166"/>
      <c r="I474" s="166"/>
      <c r="J474" s="166"/>
      <c r="K474" s="166"/>
      <c r="L474" s="166"/>
      <c r="M474" s="166"/>
      <c r="N474" s="166"/>
      <c r="O474" s="166"/>
      <c r="P474" s="166"/>
      <c r="Q474" s="166"/>
      <c r="R474" s="166"/>
      <c r="S474" s="166"/>
      <c r="T474" s="166"/>
      <c r="U474" s="166"/>
      <c r="V474" s="166"/>
      <c r="W474" s="166"/>
      <c r="X474" s="166"/>
      <c r="Y474" s="166"/>
      <c r="Z474" s="166"/>
    </row>
    <row r="475" ht="14.25" customHeight="1">
      <c r="A475" s="166"/>
      <c r="B475" s="166"/>
      <c r="C475" s="166"/>
      <c r="D475" s="166"/>
      <c r="E475" s="166"/>
      <c r="F475" s="166"/>
      <c r="G475" s="166"/>
      <c r="H475" s="166"/>
      <c r="I475" s="166"/>
      <c r="J475" s="166"/>
      <c r="K475" s="166"/>
      <c r="L475" s="166"/>
      <c r="M475" s="166"/>
      <c r="N475" s="166"/>
      <c r="O475" s="166"/>
      <c r="P475" s="166"/>
      <c r="Q475" s="166"/>
      <c r="R475" s="166"/>
      <c r="S475" s="166"/>
      <c r="T475" s="166"/>
      <c r="U475" s="166"/>
      <c r="V475" s="166"/>
      <c r="W475" s="166"/>
      <c r="X475" s="166"/>
      <c r="Y475" s="166"/>
      <c r="Z475" s="166"/>
    </row>
    <row r="476" ht="14.25" customHeight="1">
      <c r="A476" s="166"/>
      <c r="B476" s="166"/>
      <c r="C476" s="166"/>
      <c r="D476" s="166"/>
      <c r="E476" s="166"/>
      <c r="F476" s="166"/>
      <c r="G476" s="166"/>
      <c r="H476" s="166"/>
      <c r="I476" s="166"/>
      <c r="J476" s="166"/>
      <c r="K476" s="166"/>
      <c r="L476" s="166"/>
      <c r="M476" s="166"/>
      <c r="N476" s="166"/>
      <c r="O476" s="166"/>
      <c r="P476" s="166"/>
      <c r="Q476" s="166"/>
      <c r="R476" s="166"/>
      <c r="S476" s="166"/>
      <c r="T476" s="166"/>
      <c r="U476" s="166"/>
      <c r="V476" s="166"/>
      <c r="W476" s="166"/>
      <c r="X476" s="166"/>
      <c r="Y476" s="166"/>
      <c r="Z476" s="166"/>
    </row>
    <row r="477" ht="14.25" customHeight="1">
      <c r="A477" s="166"/>
      <c r="B477" s="166"/>
      <c r="C477" s="166"/>
      <c r="D477" s="166"/>
      <c r="E477" s="166"/>
      <c r="F477" s="166"/>
      <c r="G477" s="166"/>
      <c r="H477" s="166"/>
      <c r="I477" s="166"/>
      <c r="J477" s="166"/>
      <c r="K477" s="166"/>
      <c r="L477" s="166"/>
      <c r="M477" s="166"/>
      <c r="N477" s="166"/>
      <c r="O477" s="166"/>
      <c r="P477" s="166"/>
      <c r="Q477" s="166"/>
      <c r="R477" s="166"/>
      <c r="S477" s="166"/>
      <c r="T477" s="166"/>
      <c r="U477" s="166"/>
      <c r="V477" s="166"/>
      <c r="W477" s="166"/>
      <c r="X477" s="166"/>
      <c r="Y477" s="166"/>
      <c r="Z477" s="166"/>
    </row>
    <row r="478" ht="14.25" customHeight="1">
      <c r="A478" s="166"/>
      <c r="B478" s="166"/>
      <c r="C478" s="166"/>
      <c r="D478" s="166"/>
      <c r="E478" s="166"/>
      <c r="F478" s="166"/>
      <c r="G478" s="166"/>
      <c r="H478" s="166"/>
      <c r="I478" s="166"/>
      <c r="J478" s="166"/>
      <c r="K478" s="166"/>
      <c r="L478" s="166"/>
      <c r="M478" s="166"/>
      <c r="N478" s="166"/>
      <c r="O478" s="166"/>
      <c r="P478" s="166"/>
      <c r="Q478" s="166"/>
      <c r="R478" s="166"/>
      <c r="S478" s="166"/>
      <c r="T478" s="166"/>
      <c r="U478" s="166"/>
      <c r="V478" s="166"/>
      <c r="W478" s="166"/>
      <c r="X478" s="166"/>
      <c r="Y478" s="166"/>
      <c r="Z478" s="166"/>
    </row>
    <row r="479" ht="14.25" customHeight="1">
      <c r="A479" s="166"/>
      <c r="B479" s="166"/>
      <c r="C479" s="166"/>
      <c r="D479" s="166"/>
      <c r="E479" s="166"/>
      <c r="F479" s="166"/>
      <c r="G479" s="166"/>
      <c r="H479" s="166"/>
      <c r="I479" s="166"/>
      <c r="J479" s="166"/>
      <c r="K479" s="166"/>
      <c r="L479" s="166"/>
      <c r="M479" s="166"/>
      <c r="N479" s="166"/>
      <c r="O479" s="166"/>
      <c r="P479" s="166"/>
      <c r="Q479" s="166"/>
      <c r="R479" s="166"/>
      <c r="S479" s="166"/>
      <c r="T479" s="166"/>
      <c r="U479" s="166"/>
      <c r="V479" s="166"/>
      <c r="W479" s="166"/>
      <c r="X479" s="166"/>
      <c r="Y479" s="166"/>
      <c r="Z479" s="166"/>
    </row>
    <row r="480" ht="14.25" customHeight="1">
      <c r="A480" s="166"/>
      <c r="B480" s="166"/>
      <c r="C480" s="166"/>
      <c r="D480" s="166"/>
      <c r="E480" s="166"/>
      <c r="F480" s="166"/>
      <c r="G480" s="166"/>
      <c r="H480" s="166"/>
      <c r="I480" s="166"/>
      <c r="J480" s="166"/>
      <c r="K480" s="166"/>
      <c r="L480" s="166"/>
      <c r="M480" s="166"/>
      <c r="N480" s="166"/>
      <c r="O480" s="166"/>
      <c r="P480" s="166"/>
      <c r="Q480" s="166"/>
      <c r="R480" s="166"/>
      <c r="S480" s="166"/>
      <c r="T480" s="166"/>
      <c r="U480" s="166"/>
      <c r="V480" s="166"/>
      <c r="W480" s="166"/>
      <c r="X480" s="166"/>
      <c r="Y480" s="166"/>
      <c r="Z480" s="166"/>
    </row>
    <row r="481" ht="14.25" customHeight="1">
      <c r="A481" s="166"/>
      <c r="B481" s="166"/>
      <c r="C481" s="166"/>
      <c r="D481" s="166"/>
      <c r="E481" s="166"/>
      <c r="F481" s="166"/>
      <c r="G481" s="166"/>
      <c r="H481" s="166"/>
      <c r="I481" s="166"/>
      <c r="J481" s="166"/>
      <c r="K481" s="166"/>
      <c r="L481" s="166"/>
      <c r="M481" s="166"/>
      <c r="N481" s="166"/>
      <c r="O481" s="166"/>
      <c r="P481" s="166"/>
      <c r="Q481" s="166"/>
      <c r="R481" s="166"/>
      <c r="S481" s="166"/>
      <c r="T481" s="166"/>
      <c r="U481" s="166"/>
      <c r="V481" s="166"/>
      <c r="W481" s="166"/>
      <c r="X481" s="166"/>
      <c r="Y481" s="166"/>
      <c r="Z481" s="166"/>
    </row>
    <row r="482" ht="14.25" customHeight="1">
      <c r="A482" s="166"/>
      <c r="B482" s="166"/>
      <c r="C482" s="166"/>
      <c r="D482" s="166"/>
      <c r="E482" s="166"/>
      <c r="F482" s="166"/>
      <c r="G482" s="166"/>
      <c r="H482" s="166"/>
      <c r="I482" s="166"/>
      <c r="J482" s="166"/>
      <c r="K482" s="166"/>
      <c r="L482" s="166"/>
      <c r="M482" s="166"/>
      <c r="N482" s="166"/>
      <c r="O482" s="166"/>
      <c r="P482" s="166"/>
      <c r="Q482" s="166"/>
      <c r="R482" s="166"/>
      <c r="S482" s="166"/>
      <c r="T482" s="166"/>
      <c r="U482" s="166"/>
      <c r="V482" s="166"/>
      <c r="W482" s="166"/>
      <c r="X482" s="166"/>
      <c r="Y482" s="166"/>
      <c r="Z482" s="166"/>
    </row>
    <row r="483" ht="14.25" customHeight="1">
      <c r="A483" s="166"/>
      <c r="B483" s="166"/>
      <c r="C483" s="166"/>
      <c r="D483" s="166"/>
      <c r="E483" s="166"/>
      <c r="F483" s="166"/>
      <c r="G483" s="166"/>
      <c r="H483" s="166"/>
      <c r="I483" s="166"/>
      <c r="J483" s="166"/>
      <c r="K483" s="166"/>
      <c r="L483" s="166"/>
      <c r="M483" s="166"/>
      <c r="N483" s="166"/>
      <c r="O483" s="166"/>
      <c r="P483" s="166"/>
      <c r="Q483" s="166"/>
      <c r="R483" s="166"/>
      <c r="S483" s="166"/>
      <c r="T483" s="166"/>
      <c r="U483" s="166"/>
      <c r="V483" s="166"/>
      <c r="W483" s="166"/>
      <c r="X483" s="166"/>
      <c r="Y483" s="166"/>
      <c r="Z483" s="166"/>
    </row>
    <row r="484" ht="14.25" customHeight="1">
      <c r="A484" s="166"/>
      <c r="B484" s="166"/>
      <c r="C484" s="166"/>
      <c r="D484" s="166"/>
      <c r="E484" s="166"/>
      <c r="F484" s="166"/>
      <c r="G484" s="166"/>
      <c r="H484" s="166"/>
      <c r="I484" s="166"/>
      <c r="J484" s="166"/>
      <c r="K484" s="166"/>
      <c r="L484" s="166"/>
      <c r="M484" s="166"/>
      <c r="N484" s="166"/>
      <c r="O484" s="166"/>
      <c r="P484" s="166"/>
      <c r="Q484" s="166"/>
      <c r="R484" s="166"/>
      <c r="S484" s="166"/>
      <c r="T484" s="166"/>
      <c r="U484" s="166"/>
      <c r="V484" s="166"/>
      <c r="W484" s="166"/>
      <c r="X484" s="166"/>
      <c r="Y484" s="166"/>
      <c r="Z484" s="166"/>
    </row>
    <row r="485" ht="14.25" customHeight="1">
      <c r="A485" s="166"/>
      <c r="B485" s="166"/>
      <c r="C485" s="166"/>
      <c r="D485" s="166"/>
      <c r="E485" s="166"/>
      <c r="F485" s="166"/>
      <c r="G485" s="166"/>
      <c r="H485" s="166"/>
      <c r="I485" s="166"/>
      <c r="J485" s="166"/>
      <c r="K485" s="166"/>
      <c r="L485" s="166"/>
      <c r="M485" s="166"/>
      <c r="N485" s="166"/>
      <c r="O485" s="166"/>
      <c r="P485" s="166"/>
      <c r="Q485" s="166"/>
      <c r="R485" s="166"/>
      <c r="S485" s="166"/>
      <c r="T485" s="166"/>
      <c r="U485" s="166"/>
      <c r="V485" s="166"/>
      <c r="W485" s="166"/>
      <c r="X485" s="166"/>
      <c r="Y485" s="166"/>
      <c r="Z485" s="166"/>
    </row>
    <row r="486" ht="14.25" customHeight="1">
      <c r="A486" s="166"/>
      <c r="B486" s="166"/>
      <c r="C486" s="166"/>
      <c r="D486" s="166"/>
      <c r="E486" s="166"/>
      <c r="F486" s="166"/>
      <c r="G486" s="166"/>
      <c r="H486" s="166"/>
      <c r="I486" s="166"/>
      <c r="J486" s="166"/>
      <c r="K486" s="166"/>
      <c r="L486" s="166"/>
      <c r="M486" s="166"/>
      <c r="N486" s="166"/>
      <c r="O486" s="166"/>
      <c r="P486" s="166"/>
      <c r="Q486" s="166"/>
      <c r="R486" s="166"/>
      <c r="S486" s="166"/>
      <c r="T486" s="166"/>
      <c r="U486" s="166"/>
      <c r="V486" s="166"/>
      <c r="W486" s="166"/>
      <c r="X486" s="166"/>
      <c r="Y486" s="166"/>
      <c r="Z486" s="166"/>
    </row>
    <row r="487" ht="14.25" customHeight="1">
      <c r="A487" s="166"/>
      <c r="B487" s="166"/>
      <c r="C487" s="166"/>
      <c r="D487" s="166"/>
      <c r="E487" s="166"/>
      <c r="F487" s="166"/>
      <c r="G487" s="166"/>
      <c r="H487" s="166"/>
      <c r="I487" s="166"/>
      <c r="J487" s="166"/>
      <c r="K487" s="166"/>
      <c r="L487" s="166"/>
      <c r="M487" s="166"/>
      <c r="N487" s="166"/>
      <c r="O487" s="166"/>
      <c r="P487" s="166"/>
      <c r="Q487" s="166"/>
      <c r="R487" s="166"/>
      <c r="S487" s="166"/>
      <c r="T487" s="166"/>
      <c r="U487" s="166"/>
      <c r="V487" s="166"/>
      <c r="W487" s="166"/>
      <c r="X487" s="166"/>
      <c r="Y487" s="166"/>
      <c r="Z487" s="166"/>
    </row>
    <row r="488" ht="14.25" customHeight="1">
      <c r="A488" s="166"/>
      <c r="B488" s="166"/>
      <c r="C488" s="166"/>
      <c r="D488" s="166"/>
      <c r="E488" s="166"/>
      <c r="F488" s="166"/>
      <c r="G488" s="166"/>
      <c r="H488" s="166"/>
      <c r="I488" s="166"/>
      <c r="J488" s="166"/>
      <c r="K488" s="166"/>
      <c r="L488" s="166"/>
      <c r="M488" s="166"/>
      <c r="N488" s="166"/>
      <c r="O488" s="166"/>
      <c r="P488" s="166"/>
      <c r="Q488" s="166"/>
      <c r="R488" s="166"/>
      <c r="S488" s="166"/>
      <c r="T488" s="166"/>
      <c r="U488" s="166"/>
      <c r="V488" s="166"/>
      <c r="W488" s="166"/>
      <c r="X488" s="166"/>
      <c r="Y488" s="166"/>
      <c r="Z488" s="166"/>
    </row>
    <row r="489" ht="14.25" customHeight="1">
      <c r="A489" s="166"/>
      <c r="B489" s="166"/>
      <c r="C489" s="166"/>
      <c r="D489" s="166"/>
      <c r="E489" s="166"/>
      <c r="F489" s="166"/>
      <c r="G489" s="166"/>
      <c r="H489" s="166"/>
      <c r="I489" s="166"/>
      <c r="J489" s="166"/>
      <c r="K489" s="166"/>
      <c r="L489" s="166"/>
      <c r="M489" s="166"/>
      <c r="N489" s="166"/>
      <c r="O489" s="166"/>
      <c r="P489" s="166"/>
      <c r="Q489" s="166"/>
      <c r="R489" s="166"/>
      <c r="S489" s="166"/>
      <c r="T489" s="166"/>
      <c r="U489" s="166"/>
      <c r="V489" s="166"/>
      <c r="W489" s="166"/>
      <c r="X489" s="166"/>
      <c r="Y489" s="166"/>
      <c r="Z489" s="166"/>
    </row>
    <row r="490" ht="14.25" customHeight="1">
      <c r="A490" s="166"/>
      <c r="B490" s="166"/>
      <c r="C490" s="166"/>
      <c r="D490" s="166"/>
      <c r="E490" s="166"/>
      <c r="F490" s="166"/>
      <c r="G490" s="166"/>
      <c r="H490" s="166"/>
      <c r="I490" s="166"/>
      <c r="J490" s="166"/>
      <c r="K490" s="166"/>
      <c r="L490" s="166"/>
      <c r="M490" s="166"/>
      <c r="N490" s="166"/>
      <c r="O490" s="166"/>
      <c r="P490" s="166"/>
      <c r="Q490" s="166"/>
      <c r="R490" s="166"/>
      <c r="S490" s="166"/>
      <c r="T490" s="166"/>
      <c r="U490" s="166"/>
      <c r="V490" s="166"/>
      <c r="W490" s="166"/>
      <c r="X490" s="166"/>
      <c r="Y490" s="166"/>
      <c r="Z490" s="166"/>
    </row>
    <row r="491" ht="14.25" customHeight="1">
      <c r="A491" s="166"/>
      <c r="B491" s="166"/>
      <c r="C491" s="166"/>
      <c r="D491" s="166"/>
      <c r="E491" s="166"/>
      <c r="F491" s="166"/>
      <c r="G491" s="166"/>
      <c r="H491" s="166"/>
      <c r="I491" s="166"/>
      <c r="J491" s="166"/>
      <c r="K491" s="166"/>
      <c r="L491" s="166"/>
      <c r="M491" s="166"/>
      <c r="N491" s="166"/>
      <c r="O491" s="166"/>
      <c r="P491" s="166"/>
      <c r="Q491" s="166"/>
      <c r="R491" s="166"/>
      <c r="S491" s="166"/>
      <c r="T491" s="166"/>
      <c r="U491" s="166"/>
      <c r="V491" s="166"/>
      <c r="W491" s="166"/>
      <c r="X491" s="166"/>
      <c r="Y491" s="166"/>
      <c r="Z491" s="166"/>
    </row>
    <row r="492" ht="14.25" customHeight="1">
      <c r="A492" s="166"/>
      <c r="B492" s="166"/>
      <c r="C492" s="166"/>
      <c r="D492" s="166"/>
      <c r="E492" s="166"/>
      <c r="F492" s="166"/>
      <c r="G492" s="166"/>
      <c r="H492" s="166"/>
      <c r="I492" s="166"/>
      <c r="J492" s="166"/>
      <c r="K492" s="166"/>
      <c r="L492" s="166"/>
      <c r="M492" s="166"/>
      <c r="N492" s="166"/>
      <c r="O492" s="166"/>
      <c r="P492" s="166"/>
      <c r="Q492" s="166"/>
      <c r="R492" s="166"/>
      <c r="S492" s="166"/>
      <c r="T492" s="166"/>
      <c r="U492" s="166"/>
      <c r="V492" s="166"/>
      <c r="W492" s="166"/>
      <c r="X492" s="166"/>
      <c r="Y492" s="166"/>
      <c r="Z492" s="166"/>
    </row>
    <row r="493" ht="14.25" customHeight="1">
      <c r="A493" s="166"/>
      <c r="B493" s="166"/>
      <c r="C493" s="166"/>
      <c r="D493" s="166"/>
      <c r="E493" s="166"/>
      <c r="F493" s="166"/>
      <c r="G493" s="166"/>
      <c r="H493" s="166"/>
      <c r="I493" s="166"/>
      <c r="J493" s="166"/>
      <c r="K493" s="166"/>
      <c r="L493" s="166"/>
      <c r="M493" s="166"/>
      <c r="N493" s="166"/>
      <c r="O493" s="166"/>
      <c r="P493" s="166"/>
      <c r="Q493" s="166"/>
      <c r="R493" s="166"/>
      <c r="S493" s="166"/>
      <c r="T493" s="166"/>
      <c r="U493" s="166"/>
      <c r="V493" s="166"/>
      <c r="W493" s="166"/>
      <c r="X493" s="166"/>
      <c r="Y493" s="166"/>
      <c r="Z493" s="166"/>
    </row>
    <row r="494" ht="14.25" customHeight="1">
      <c r="A494" s="166"/>
      <c r="B494" s="166"/>
      <c r="C494" s="166"/>
      <c r="D494" s="166"/>
      <c r="E494" s="166"/>
      <c r="F494" s="166"/>
      <c r="G494" s="166"/>
      <c r="H494" s="166"/>
      <c r="I494" s="166"/>
      <c r="J494" s="166"/>
      <c r="K494" s="166"/>
      <c r="L494" s="166"/>
      <c r="M494" s="166"/>
      <c r="N494" s="166"/>
      <c r="O494" s="166"/>
      <c r="P494" s="166"/>
      <c r="Q494" s="166"/>
      <c r="R494" s="166"/>
      <c r="S494" s="166"/>
      <c r="T494" s="166"/>
      <c r="U494" s="166"/>
      <c r="V494" s="166"/>
      <c r="W494" s="166"/>
      <c r="X494" s="166"/>
      <c r="Y494" s="166"/>
      <c r="Z494" s="166"/>
    </row>
    <row r="495" ht="14.25" customHeight="1">
      <c r="A495" s="166"/>
      <c r="B495" s="166"/>
      <c r="C495" s="166"/>
      <c r="D495" s="166"/>
      <c r="E495" s="166"/>
      <c r="F495" s="166"/>
      <c r="G495" s="166"/>
      <c r="H495" s="166"/>
      <c r="I495" s="166"/>
      <c r="J495" s="166"/>
      <c r="K495" s="166"/>
      <c r="L495" s="166"/>
      <c r="M495" s="166"/>
      <c r="N495" s="166"/>
      <c r="O495" s="166"/>
      <c r="P495" s="166"/>
      <c r="Q495" s="166"/>
      <c r="R495" s="166"/>
      <c r="S495" s="166"/>
      <c r="T495" s="166"/>
      <c r="U495" s="166"/>
      <c r="V495" s="166"/>
      <c r="W495" s="166"/>
      <c r="X495" s="166"/>
      <c r="Y495" s="166"/>
      <c r="Z495" s="166"/>
    </row>
    <row r="496" ht="14.25" customHeight="1">
      <c r="A496" s="166"/>
      <c r="B496" s="166"/>
      <c r="C496" s="166"/>
      <c r="D496" s="166"/>
      <c r="E496" s="166"/>
      <c r="F496" s="166"/>
      <c r="G496" s="166"/>
      <c r="H496" s="166"/>
      <c r="I496" s="166"/>
      <c r="J496" s="166"/>
      <c r="K496" s="166"/>
      <c r="L496" s="166"/>
      <c r="M496" s="166"/>
      <c r="N496" s="166"/>
      <c r="O496" s="166"/>
      <c r="P496" s="166"/>
      <c r="Q496" s="166"/>
      <c r="R496" s="166"/>
      <c r="S496" s="166"/>
      <c r="T496" s="166"/>
      <c r="U496" s="166"/>
      <c r="V496" s="166"/>
      <c r="W496" s="166"/>
      <c r="X496" s="166"/>
      <c r="Y496" s="166"/>
      <c r="Z496" s="166"/>
    </row>
    <row r="497" ht="14.25" customHeight="1">
      <c r="A497" s="166"/>
      <c r="B497" s="166"/>
      <c r="C497" s="166"/>
      <c r="D497" s="166"/>
      <c r="E497" s="166"/>
      <c r="F497" s="166"/>
      <c r="G497" s="166"/>
      <c r="H497" s="166"/>
      <c r="I497" s="166"/>
      <c r="J497" s="166"/>
      <c r="K497" s="166"/>
      <c r="L497" s="166"/>
      <c r="M497" s="166"/>
      <c r="N497" s="166"/>
      <c r="O497" s="166"/>
      <c r="P497" s="166"/>
      <c r="Q497" s="166"/>
      <c r="R497" s="166"/>
      <c r="S497" s="166"/>
      <c r="T497" s="166"/>
      <c r="U497" s="166"/>
      <c r="V497" s="166"/>
      <c r="W497" s="166"/>
      <c r="X497" s="166"/>
      <c r="Y497" s="166"/>
      <c r="Z497" s="166"/>
    </row>
    <row r="498" ht="14.25" customHeight="1">
      <c r="A498" s="166"/>
      <c r="B498" s="166"/>
      <c r="C498" s="166"/>
      <c r="D498" s="166"/>
      <c r="E498" s="166"/>
      <c r="F498" s="166"/>
      <c r="G498" s="166"/>
      <c r="H498" s="166"/>
      <c r="I498" s="166"/>
      <c r="J498" s="166"/>
      <c r="K498" s="166"/>
      <c r="L498" s="166"/>
      <c r="M498" s="166"/>
      <c r="N498" s="166"/>
      <c r="O498" s="166"/>
      <c r="P498" s="166"/>
      <c r="Q498" s="166"/>
      <c r="R498" s="166"/>
      <c r="S498" s="166"/>
      <c r="T498" s="166"/>
      <c r="U498" s="166"/>
      <c r="V498" s="166"/>
      <c r="W498" s="166"/>
      <c r="X498" s="166"/>
      <c r="Y498" s="166"/>
      <c r="Z498" s="166"/>
    </row>
    <row r="499" ht="14.25" customHeight="1">
      <c r="A499" s="166"/>
      <c r="B499" s="166"/>
      <c r="C499" s="166"/>
      <c r="D499" s="166"/>
      <c r="E499" s="166"/>
      <c r="F499" s="166"/>
      <c r="G499" s="166"/>
      <c r="H499" s="166"/>
      <c r="I499" s="166"/>
      <c r="J499" s="166"/>
      <c r="K499" s="166"/>
      <c r="L499" s="166"/>
      <c r="M499" s="166"/>
      <c r="N499" s="166"/>
      <c r="O499" s="166"/>
      <c r="P499" s="166"/>
      <c r="Q499" s="166"/>
      <c r="R499" s="166"/>
      <c r="S499" s="166"/>
      <c r="T499" s="166"/>
      <c r="U499" s="166"/>
      <c r="V499" s="166"/>
      <c r="W499" s="166"/>
      <c r="X499" s="166"/>
      <c r="Y499" s="166"/>
      <c r="Z499" s="166"/>
    </row>
    <row r="500" ht="14.25" customHeight="1">
      <c r="A500" s="166"/>
      <c r="B500" s="166"/>
      <c r="C500" s="166"/>
      <c r="D500" s="166"/>
      <c r="E500" s="166"/>
      <c r="F500" s="166"/>
      <c r="G500" s="166"/>
      <c r="H500" s="166"/>
      <c r="I500" s="166"/>
      <c r="J500" s="166"/>
      <c r="K500" s="166"/>
      <c r="L500" s="166"/>
      <c r="M500" s="166"/>
      <c r="N500" s="166"/>
      <c r="O500" s="166"/>
      <c r="P500" s="166"/>
      <c r="Q500" s="166"/>
      <c r="R500" s="166"/>
      <c r="S500" s="166"/>
      <c r="T500" s="166"/>
      <c r="U500" s="166"/>
      <c r="V500" s="166"/>
      <c r="W500" s="166"/>
      <c r="X500" s="166"/>
      <c r="Y500" s="166"/>
      <c r="Z500" s="166"/>
    </row>
    <row r="501" ht="14.25" customHeight="1">
      <c r="A501" s="166"/>
      <c r="B501" s="166"/>
      <c r="C501" s="166"/>
      <c r="D501" s="166"/>
      <c r="E501" s="166"/>
      <c r="F501" s="166"/>
      <c r="G501" s="166"/>
      <c r="H501" s="166"/>
      <c r="I501" s="166"/>
      <c r="J501" s="166"/>
      <c r="K501" s="166"/>
      <c r="L501" s="166"/>
      <c r="M501" s="166"/>
      <c r="N501" s="166"/>
      <c r="O501" s="166"/>
      <c r="P501" s="166"/>
      <c r="Q501" s="166"/>
      <c r="R501" s="166"/>
      <c r="S501" s="166"/>
      <c r="T501" s="166"/>
      <c r="U501" s="166"/>
      <c r="V501" s="166"/>
      <c r="W501" s="166"/>
      <c r="X501" s="166"/>
      <c r="Y501" s="166"/>
      <c r="Z501" s="166"/>
    </row>
    <row r="502" ht="14.25" customHeight="1">
      <c r="A502" s="166"/>
      <c r="B502" s="166"/>
      <c r="C502" s="166"/>
      <c r="D502" s="166"/>
      <c r="E502" s="166"/>
      <c r="F502" s="166"/>
      <c r="G502" s="166"/>
      <c r="H502" s="166"/>
      <c r="I502" s="166"/>
      <c r="J502" s="166"/>
      <c r="K502" s="166"/>
      <c r="L502" s="166"/>
      <c r="M502" s="166"/>
      <c r="N502" s="166"/>
      <c r="O502" s="166"/>
      <c r="P502" s="166"/>
      <c r="Q502" s="166"/>
      <c r="R502" s="166"/>
      <c r="S502" s="166"/>
      <c r="T502" s="166"/>
      <c r="U502" s="166"/>
      <c r="V502" s="166"/>
      <c r="W502" s="166"/>
      <c r="X502" s="166"/>
      <c r="Y502" s="166"/>
      <c r="Z502" s="166"/>
    </row>
    <row r="503" ht="14.25" customHeight="1">
      <c r="A503" s="166"/>
      <c r="B503" s="166"/>
      <c r="C503" s="166"/>
      <c r="D503" s="166"/>
      <c r="E503" s="166"/>
      <c r="F503" s="166"/>
      <c r="G503" s="166"/>
      <c r="H503" s="166"/>
      <c r="I503" s="166"/>
      <c r="J503" s="166"/>
      <c r="K503" s="166"/>
      <c r="L503" s="166"/>
      <c r="M503" s="166"/>
      <c r="N503" s="166"/>
      <c r="O503" s="166"/>
      <c r="P503" s="166"/>
      <c r="Q503" s="166"/>
      <c r="R503" s="166"/>
      <c r="S503" s="166"/>
      <c r="T503" s="166"/>
      <c r="U503" s="166"/>
      <c r="V503" s="166"/>
      <c r="W503" s="166"/>
      <c r="X503" s="166"/>
      <c r="Y503" s="166"/>
      <c r="Z503" s="166"/>
    </row>
    <row r="504" ht="14.25" customHeight="1">
      <c r="A504" s="166"/>
      <c r="B504" s="166"/>
      <c r="C504" s="166"/>
      <c r="D504" s="166"/>
      <c r="E504" s="166"/>
      <c r="F504" s="166"/>
      <c r="G504" s="166"/>
      <c r="H504" s="166"/>
      <c r="I504" s="166"/>
      <c r="J504" s="166"/>
      <c r="K504" s="166"/>
      <c r="L504" s="166"/>
      <c r="M504" s="166"/>
      <c r="N504" s="166"/>
      <c r="O504" s="166"/>
      <c r="P504" s="166"/>
      <c r="Q504" s="166"/>
      <c r="R504" s="166"/>
      <c r="S504" s="166"/>
      <c r="T504" s="166"/>
      <c r="U504" s="166"/>
      <c r="V504" s="166"/>
      <c r="W504" s="166"/>
      <c r="X504" s="166"/>
      <c r="Y504" s="166"/>
      <c r="Z504" s="166"/>
    </row>
    <row r="505" ht="14.25" customHeight="1">
      <c r="A505" s="166"/>
      <c r="B505" s="166"/>
      <c r="C505" s="166"/>
      <c r="D505" s="166"/>
      <c r="E505" s="166"/>
      <c r="F505" s="166"/>
      <c r="G505" s="166"/>
      <c r="H505" s="166"/>
      <c r="I505" s="166"/>
      <c r="J505" s="166"/>
      <c r="K505" s="166"/>
      <c r="L505" s="166"/>
      <c r="M505" s="166"/>
      <c r="N505" s="166"/>
      <c r="O505" s="166"/>
      <c r="P505" s="166"/>
      <c r="Q505" s="166"/>
      <c r="R505" s="166"/>
      <c r="S505" s="166"/>
      <c r="T505" s="166"/>
      <c r="U505" s="166"/>
      <c r="V505" s="166"/>
      <c r="W505" s="166"/>
      <c r="X505" s="166"/>
      <c r="Y505" s="166"/>
      <c r="Z505" s="166"/>
    </row>
    <row r="506" ht="14.25" customHeight="1">
      <c r="A506" s="166"/>
      <c r="B506" s="166"/>
      <c r="C506" s="166"/>
      <c r="D506" s="166"/>
      <c r="E506" s="166"/>
      <c r="F506" s="166"/>
      <c r="G506" s="166"/>
      <c r="H506" s="166"/>
      <c r="I506" s="166"/>
      <c r="J506" s="166"/>
      <c r="K506" s="166"/>
      <c r="L506" s="166"/>
      <c r="M506" s="166"/>
      <c r="N506" s="166"/>
      <c r="O506" s="166"/>
      <c r="P506" s="166"/>
      <c r="Q506" s="166"/>
      <c r="R506" s="166"/>
      <c r="S506" s="166"/>
      <c r="T506" s="166"/>
      <c r="U506" s="166"/>
      <c r="V506" s="166"/>
      <c r="W506" s="166"/>
      <c r="X506" s="166"/>
      <c r="Y506" s="166"/>
      <c r="Z506" s="166"/>
    </row>
    <row r="507" ht="14.25" customHeight="1">
      <c r="A507" s="166"/>
      <c r="B507" s="166"/>
      <c r="C507" s="166"/>
      <c r="D507" s="166"/>
      <c r="E507" s="166"/>
      <c r="F507" s="166"/>
      <c r="G507" s="166"/>
      <c r="H507" s="166"/>
      <c r="I507" s="166"/>
      <c r="J507" s="166"/>
      <c r="K507" s="166"/>
      <c r="L507" s="166"/>
      <c r="M507" s="166"/>
      <c r="N507" s="166"/>
      <c r="O507" s="166"/>
      <c r="P507" s="166"/>
      <c r="Q507" s="166"/>
      <c r="R507" s="166"/>
      <c r="S507" s="166"/>
      <c r="T507" s="166"/>
      <c r="U507" s="166"/>
      <c r="V507" s="166"/>
      <c r="W507" s="166"/>
      <c r="X507" s="166"/>
      <c r="Y507" s="166"/>
      <c r="Z507" s="166"/>
    </row>
    <row r="508" ht="14.25" customHeight="1">
      <c r="A508" s="166"/>
      <c r="B508" s="166"/>
      <c r="C508" s="166"/>
      <c r="D508" s="166"/>
      <c r="E508" s="166"/>
      <c r="F508" s="166"/>
      <c r="G508" s="166"/>
      <c r="H508" s="166"/>
      <c r="I508" s="166"/>
      <c r="J508" s="166"/>
      <c r="K508" s="166"/>
      <c r="L508" s="166"/>
      <c r="M508" s="166"/>
      <c r="N508" s="166"/>
      <c r="O508" s="166"/>
      <c r="P508" s="166"/>
      <c r="Q508" s="166"/>
      <c r="R508" s="166"/>
      <c r="S508" s="166"/>
      <c r="T508" s="166"/>
      <c r="U508" s="166"/>
      <c r="V508" s="166"/>
      <c r="W508" s="166"/>
      <c r="X508" s="166"/>
      <c r="Y508" s="166"/>
      <c r="Z508" s="166"/>
    </row>
    <row r="509" ht="14.25" customHeight="1">
      <c r="A509" s="166"/>
      <c r="B509" s="166"/>
      <c r="C509" s="166"/>
      <c r="D509" s="166"/>
      <c r="E509" s="166"/>
      <c r="F509" s="166"/>
      <c r="G509" s="166"/>
      <c r="H509" s="166"/>
      <c r="I509" s="166"/>
      <c r="J509" s="166"/>
      <c r="K509" s="166"/>
      <c r="L509" s="166"/>
      <c r="M509" s="166"/>
      <c r="N509" s="166"/>
      <c r="O509" s="166"/>
      <c r="P509" s="166"/>
      <c r="Q509" s="166"/>
      <c r="R509" s="166"/>
      <c r="S509" s="166"/>
      <c r="T509" s="166"/>
      <c r="U509" s="166"/>
      <c r="V509" s="166"/>
      <c r="W509" s="166"/>
      <c r="X509" s="166"/>
      <c r="Y509" s="166"/>
      <c r="Z509" s="166"/>
    </row>
    <row r="510" ht="14.25" customHeight="1">
      <c r="A510" s="166"/>
      <c r="B510" s="166"/>
      <c r="C510" s="166"/>
      <c r="D510" s="166"/>
      <c r="E510" s="166"/>
      <c r="F510" s="166"/>
      <c r="G510" s="166"/>
      <c r="H510" s="166"/>
      <c r="I510" s="166"/>
      <c r="J510" s="166"/>
      <c r="K510" s="166"/>
      <c r="L510" s="166"/>
      <c r="M510" s="166"/>
      <c r="N510" s="166"/>
      <c r="O510" s="166"/>
      <c r="P510" s="166"/>
      <c r="Q510" s="166"/>
      <c r="R510" s="166"/>
      <c r="S510" s="166"/>
      <c r="T510" s="166"/>
      <c r="U510" s="166"/>
      <c r="V510" s="166"/>
      <c r="W510" s="166"/>
      <c r="X510" s="166"/>
      <c r="Y510" s="166"/>
      <c r="Z510" s="166"/>
    </row>
    <row r="511" ht="14.25" customHeight="1">
      <c r="A511" s="166"/>
      <c r="B511" s="166"/>
      <c r="C511" s="166"/>
      <c r="D511" s="166"/>
      <c r="E511" s="166"/>
      <c r="F511" s="166"/>
      <c r="G511" s="166"/>
      <c r="H511" s="166"/>
      <c r="I511" s="166"/>
      <c r="J511" s="166"/>
      <c r="K511" s="166"/>
      <c r="L511" s="166"/>
      <c r="M511" s="166"/>
      <c r="N511" s="166"/>
      <c r="O511" s="166"/>
      <c r="P511" s="166"/>
      <c r="Q511" s="166"/>
      <c r="R511" s="166"/>
      <c r="S511" s="166"/>
      <c r="T511" s="166"/>
      <c r="U511" s="166"/>
      <c r="V511" s="166"/>
      <c r="W511" s="166"/>
      <c r="X511" s="166"/>
      <c r="Y511" s="166"/>
      <c r="Z511" s="166"/>
    </row>
    <row r="512" ht="14.25" customHeight="1">
      <c r="A512" s="166"/>
      <c r="B512" s="166"/>
      <c r="C512" s="166"/>
      <c r="D512" s="166"/>
      <c r="E512" s="166"/>
      <c r="F512" s="166"/>
      <c r="G512" s="166"/>
      <c r="H512" s="166"/>
      <c r="I512" s="166"/>
      <c r="J512" s="166"/>
      <c r="K512" s="166"/>
      <c r="L512" s="166"/>
      <c r="M512" s="166"/>
      <c r="N512" s="166"/>
      <c r="O512" s="166"/>
      <c r="P512" s="166"/>
      <c r="Q512" s="166"/>
      <c r="R512" s="166"/>
      <c r="S512" s="166"/>
      <c r="T512" s="166"/>
      <c r="U512" s="166"/>
      <c r="V512" s="166"/>
      <c r="W512" s="166"/>
      <c r="X512" s="166"/>
      <c r="Y512" s="166"/>
      <c r="Z512" s="166"/>
    </row>
    <row r="513" ht="14.25" customHeight="1">
      <c r="A513" s="166"/>
      <c r="B513" s="166"/>
      <c r="C513" s="166"/>
      <c r="D513" s="166"/>
      <c r="E513" s="166"/>
      <c r="F513" s="166"/>
      <c r="G513" s="166"/>
      <c r="H513" s="166"/>
      <c r="I513" s="166"/>
      <c r="J513" s="166"/>
      <c r="K513" s="166"/>
      <c r="L513" s="166"/>
      <c r="M513" s="166"/>
      <c r="N513" s="166"/>
      <c r="O513" s="166"/>
      <c r="P513" s="166"/>
      <c r="Q513" s="166"/>
      <c r="R513" s="166"/>
      <c r="S513" s="166"/>
      <c r="T513" s="166"/>
      <c r="U513" s="166"/>
      <c r="V513" s="166"/>
      <c r="W513" s="166"/>
      <c r="X513" s="166"/>
      <c r="Y513" s="166"/>
      <c r="Z513" s="166"/>
    </row>
    <row r="514" ht="14.25" customHeight="1">
      <c r="A514" s="166"/>
      <c r="B514" s="166"/>
      <c r="C514" s="166"/>
      <c r="D514" s="166"/>
      <c r="E514" s="166"/>
      <c r="F514" s="166"/>
      <c r="G514" s="166"/>
      <c r="H514" s="166"/>
      <c r="I514" s="166"/>
      <c r="J514" s="166"/>
      <c r="K514" s="166"/>
      <c r="L514" s="166"/>
      <c r="M514" s="166"/>
      <c r="N514" s="166"/>
      <c r="O514" s="166"/>
      <c r="P514" s="166"/>
      <c r="Q514" s="166"/>
      <c r="R514" s="166"/>
      <c r="S514" s="166"/>
      <c r="T514" s="166"/>
      <c r="U514" s="166"/>
      <c r="V514" s="166"/>
      <c r="W514" s="166"/>
      <c r="X514" s="166"/>
      <c r="Y514" s="166"/>
      <c r="Z514" s="166"/>
    </row>
    <row r="515" ht="14.25" customHeight="1">
      <c r="A515" s="166"/>
      <c r="B515" s="166"/>
      <c r="C515" s="166"/>
      <c r="D515" s="166"/>
      <c r="E515" s="166"/>
      <c r="F515" s="166"/>
      <c r="G515" s="166"/>
      <c r="H515" s="166"/>
      <c r="I515" s="166"/>
      <c r="J515" s="166"/>
      <c r="K515" s="166"/>
      <c r="L515" s="166"/>
      <c r="M515" s="166"/>
      <c r="N515" s="166"/>
      <c r="O515" s="166"/>
      <c r="P515" s="166"/>
      <c r="Q515" s="166"/>
      <c r="R515" s="166"/>
      <c r="S515" s="166"/>
      <c r="T515" s="166"/>
      <c r="U515" s="166"/>
      <c r="V515" s="166"/>
      <c r="W515" s="166"/>
      <c r="X515" s="166"/>
      <c r="Y515" s="166"/>
      <c r="Z515" s="166"/>
    </row>
    <row r="516" ht="14.25" customHeight="1">
      <c r="A516" s="166"/>
      <c r="B516" s="166"/>
      <c r="C516" s="166"/>
      <c r="D516" s="166"/>
      <c r="E516" s="166"/>
      <c r="F516" s="166"/>
      <c r="G516" s="166"/>
      <c r="H516" s="166"/>
      <c r="I516" s="166"/>
      <c r="J516" s="166"/>
      <c r="K516" s="166"/>
      <c r="L516" s="166"/>
      <c r="M516" s="166"/>
      <c r="N516" s="166"/>
      <c r="O516" s="166"/>
      <c r="P516" s="166"/>
      <c r="Q516" s="166"/>
      <c r="R516" s="166"/>
      <c r="S516" s="166"/>
      <c r="T516" s="166"/>
      <c r="U516" s="166"/>
      <c r="V516" s="166"/>
      <c r="W516" s="166"/>
      <c r="X516" s="166"/>
      <c r="Y516" s="166"/>
      <c r="Z516" s="166"/>
    </row>
    <row r="517" ht="14.25" customHeight="1">
      <c r="A517" s="166"/>
      <c r="B517" s="166"/>
      <c r="C517" s="166"/>
      <c r="D517" s="166"/>
      <c r="E517" s="166"/>
      <c r="F517" s="166"/>
      <c r="G517" s="166"/>
      <c r="H517" s="166"/>
      <c r="I517" s="166"/>
      <c r="J517" s="166"/>
      <c r="K517" s="166"/>
      <c r="L517" s="166"/>
      <c r="M517" s="166"/>
      <c r="N517" s="166"/>
      <c r="O517" s="166"/>
      <c r="P517" s="166"/>
      <c r="Q517" s="166"/>
      <c r="R517" s="166"/>
      <c r="S517" s="166"/>
      <c r="T517" s="166"/>
      <c r="U517" s="166"/>
      <c r="V517" s="166"/>
      <c r="W517" s="166"/>
      <c r="X517" s="166"/>
      <c r="Y517" s="166"/>
      <c r="Z517" s="166"/>
    </row>
    <row r="518" ht="14.25" customHeight="1">
      <c r="A518" s="166"/>
      <c r="B518" s="166"/>
      <c r="C518" s="166"/>
      <c r="D518" s="166"/>
      <c r="E518" s="166"/>
      <c r="F518" s="166"/>
      <c r="G518" s="166"/>
      <c r="H518" s="166"/>
      <c r="I518" s="166"/>
      <c r="J518" s="166"/>
      <c r="K518" s="166"/>
      <c r="L518" s="166"/>
      <c r="M518" s="166"/>
      <c r="N518" s="166"/>
      <c r="O518" s="166"/>
      <c r="P518" s="166"/>
      <c r="Q518" s="166"/>
      <c r="R518" s="166"/>
      <c r="S518" s="166"/>
      <c r="T518" s="166"/>
      <c r="U518" s="166"/>
      <c r="V518" s="166"/>
      <c r="W518" s="166"/>
      <c r="X518" s="166"/>
      <c r="Y518" s="166"/>
      <c r="Z518" s="166"/>
    </row>
    <row r="519" ht="14.25" customHeight="1">
      <c r="A519" s="166"/>
      <c r="B519" s="166"/>
      <c r="C519" s="166"/>
      <c r="D519" s="166"/>
      <c r="E519" s="166"/>
      <c r="F519" s="166"/>
      <c r="G519" s="166"/>
      <c r="H519" s="166"/>
      <c r="I519" s="166"/>
      <c r="J519" s="166"/>
      <c r="K519" s="166"/>
      <c r="L519" s="166"/>
      <c r="M519" s="166"/>
      <c r="N519" s="166"/>
      <c r="O519" s="166"/>
      <c r="P519" s="166"/>
      <c r="Q519" s="166"/>
      <c r="R519" s="166"/>
      <c r="S519" s="166"/>
      <c r="T519" s="166"/>
      <c r="U519" s="166"/>
      <c r="V519" s="166"/>
      <c r="W519" s="166"/>
      <c r="X519" s="166"/>
      <c r="Y519" s="166"/>
      <c r="Z519" s="166"/>
    </row>
    <row r="520" ht="14.25" customHeight="1">
      <c r="A520" s="166"/>
      <c r="B520" s="166"/>
      <c r="C520" s="166"/>
      <c r="D520" s="166"/>
      <c r="E520" s="166"/>
      <c r="F520" s="166"/>
      <c r="G520" s="166"/>
      <c r="H520" s="166"/>
      <c r="I520" s="166"/>
      <c r="J520" s="166"/>
      <c r="K520" s="166"/>
      <c r="L520" s="166"/>
      <c r="M520" s="166"/>
      <c r="N520" s="166"/>
      <c r="O520" s="166"/>
      <c r="P520" s="166"/>
      <c r="Q520" s="166"/>
      <c r="R520" s="166"/>
      <c r="S520" s="166"/>
      <c r="T520" s="166"/>
      <c r="U520" s="166"/>
      <c r="V520" s="166"/>
      <c r="W520" s="166"/>
      <c r="X520" s="166"/>
      <c r="Y520" s="166"/>
      <c r="Z520" s="166"/>
    </row>
    <row r="521" ht="14.25" customHeight="1">
      <c r="A521" s="166"/>
      <c r="B521" s="166"/>
      <c r="C521" s="166"/>
      <c r="D521" s="166"/>
      <c r="E521" s="166"/>
      <c r="F521" s="166"/>
      <c r="G521" s="166"/>
      <c r="H521" s="166"/>
      <c r="I521" s="166"/>
      <c r="J521" s="166"/>
      <c r="K521" s="166"/>
      <c r="L521" s="166"/>
      <c r="M521" s="166"/>
      <c r="N521" s="166"/>
      <c r="O521" s="166"/>
      <c r="P521" s="166"/>
      <c r="Q521" s="166"/>
      <c r="R521" s="166"/>
      <c r="S521" s="166"/>
      <c r="T521" s="166"/>
      <c r="U521" s="166"/>
      <c r="V521" s="166"/>
      <c r="W521" s="166"/>
      <c r="X521" s="166"/>
      <c r="Y521" s="166"/>
      <c r="Z521" s="166"/>
    </row>
    <row r="522" ht="14.25" customHeight="1">
      <c r="A522" s="166"/>
      <c r="B522" s="166"/>
      <c r="C522" s="166"/>
      <c r="D522" s="166"/>
      <c r="E522" s="166"/>
      <c r="F522" s="166"/>
      <c r="G522" s="166"/>
      <c r="H522" s="166"/>
      <c r="I522" s="166"/>
      <c r="J522" s="166"/>
      <c r="K522" s="166"/>
      <c r="L522" s="166"/>
      <c r="M522" s="166"/>
      <c r="N522" s="166"/>
      <c r="O522" s="166"/>
      <c r="P522" s="166"/>
      <c r="Q522" s="166"/>
      <c r="R522" s="166"/>
      <c r="S522" s="166"/>
      <c r="T522" s="166"/>
      <c r="U522" s="166"/>
      <c r="V522" s="166"/>
      <c r="W522" s="166"/>
      <c r="X522" s="166"/>
      <c r="Y522" s="166"/>
      <c r="Z522" s="166"/>
    </row>
    <row r="523" ht="14.25" customHeight="1">
      <c r="A523" s="166"/>
      <c r="B523" s="166"/>
      <c r="C523" s="166"/>
      <c r="D523" s="166"/>
      <c r="E523" s="166"/>
      <c r="F523" s="166"/>
      <c r="G523" s="166"/>
      <c r="H523" s="166"/>
      <c r="I523" s="166"/>
      <c r="J523" s="166"/>
      <c r="K523" s="166"/>
      <c r="L523" s="166"/>
      <c r="M523" s="166"/>
      <c r="N523" s="166"/>
      <c r="O523" s="166"/>
      <c r="P523" s="166"/>
      <c r="Q523" s="166"/>
      <c r="R523" s="166"/>
      <c r="S523" s="166"/>
      <c r="T523" s="166"/>
      <c r="U523" s="166"/>
      <c r="V523" s="166"/>
      <c r="W523" s="166"/>
      <c r="X523" s="166"/>
      <c r="Y523" s="166"/>
      <c r="Z523" s="166"/>
    </row>
    <row r="524" ht="14.25" customHeight="1">
      <c r="A524" s="166"/>
      <c r="B524" s="166"/>
      <c r="C524" s="166"/>
      <c r="D524" s="166"/>
      <c r="E524" s="166"/>
      <c r="F524" s="166"/>
      <c r="G524" s="166"/>
      <c r="H524" s="166"/>
      <c r="I524" s="166"/>
      <c r="J524" s="166"/>
      <c r="K524" s="166"/>
      <c r="L524" s="166"/>
      <c r="M524" s="166"/>
      <c r="N524" s="166"/>
      <c r="O524" s="166"/>
      <c r="P524" s="166"/>
      <c r="Q524" s="166"/>
      <c r="R524" s="166"/>
      <c r="S524" s="166"/>
      <c r="T524" s="166"/>
      <c r="U524" s="166"/>
      <c r="V524" s="166"/>
      <c r="W524" s="166"/>
      <c r="X524" s="166"/>
      <c r="Y524" s="166"/>
      <c r="Z524" s="166"/>
    </row>
    <row r="525" ht="14.25" customHeight="1">
      <c r="A525" s="166"/>
      <c r="B525" s="166"/>
      <c r="C525" s="166"/>
      <c r="D525" s="166"/>
      <c r="E525" s="166"/>
      <c r="F525" s="166"/>
      <c r="G525" s="166"/>
      <c r="H525" s="166"/>
      <c r="I525" s="166"/>
      <c r="J525" s="166"/>
      <c r="K525" s="166"/>
      <c r="L525" s="166"/>
      <c r="M525" s="166"/>
      <c r="N525" s="166"/>
      <c r="O525" s="166"/>
      <c r="P525" s="166"/>
      <c r="Q525" s="166"/>
      <c r="R525" s="166"/>
      <c r="S525" s="166"/>
      <c r="T525" s="166"/>
      <c r="U525" s="166"/>
      <c r="V525" s="166"/>
      <c r="W525" s="166"/>
      <c r="X525" s="166"/>
      <c r="Y525" s="166"/>
      <c r="Z525" s="166"/>
    </row>
    <row r="526" ht="14.25" customHeight="1">
      <c r="A526" s="166"/>
      <c r="B526" s="166"/>
      <c r="C526" s="166"/>
      <c r="D526" s="166"/>
      <c r="E526" s="166"/>
      <c r="F526" s="166"/>
      <c r="G526" s="166"/>
      <c r="H526" s="166"/>
      <c r="I526" s="166"/>
      <c r="J526" s="166"/>
      <c r="K526" s="166"/>
      <c r="L526" s="166"/>
      <c r="M526" s="166"/>
      <c r="N526" s="166"/>
      <c r="O526" s="166"/>
      <c r="P526" s="166"/>
      <c r="Q526" s="166"/>
      <c r="R526" s="166"/>
      <c r="S526" s="166"/>
      <c r="T526" s="166"/>
      <c r="U526" s="166"/>
      <c r="V526" s="166"/>
      <c r="W526" s="166"/>
      <c r="X526" s="166"/>
      <c r="Y526" s="166"/>
      <c r="Z526" s="166"/>
    </row>
    <row r="527" ht="14.25" customHeight="1">
      <c r="A527" s="166"/>
      <c r="B527" s="166"/>
      <c r="C527" s="166"/>
      <c r="D527" s="166"/>
      <c r="E527" s="166"/>
      <c r="F527" s="166"/>
      <c r="G527" s="166"/>
      <c r="H527" s="166"/>
      <c r="I527" s="166"/>
      <c r="J527" s="166"/>
      <c r="K527" s="166"/>
      <c r="L527" s="166"/>
      <c r="M527" s="166"/>
      <c r="N527" s="166"/>
      <c r="O527" s="166"/>
      <c r="P527" s="166"/>
      <c r="Q527" s="166"/>
      <c r="R527" s="166"/>
      <c r="S527" s="166"/>
      <c r="T527" s="166"/>
      <c r="U527" s="166"/>
      <c r="V527" s="166"/>
      <c r="W527" s="166"/>
      <c r="X527" s="166"/>
      <c r="Y527" s="166"/>
      <c r="Z527" s="166"/>
    </row>
    <row r="528" ht="14.25" customHeight="1">
      <c r="A528" s="166"/>
      <c r="B528" s="166"/>
      <c r="C528" s="166"/>
      <c r="D528" s="166"/>
      <c r="E528" s="166"/>
      <c r="F528" s="166"/>
      <c r="G528" s="166"/>
      <c r="H528" s="166"/>
      <c r="I528" s="166"/>
      <c r="J528" s="166"/>
      <c r="K528" s="166"/>
      <c r="L528" s="166"/>
      <c r="M528" s="166"/>
      <c r="N528" s="166"/>
      <c r="O528" s="166"/>
      <c r="P528" s="166"/>
      <c r="Q528" s="166"/>
      <c r="R528" s="166"/>
      <c r="S528" s="166"/>
      <c r="T528" s="166"/>
      <c r="U528" s="166"/>
      <c r="V528" s="166"/>
      <c r="W528" s="166"/>
      <c r="X528" s="166"/>
      <c r="Y528" s="166"/>
      <c r="Z528" s="166"/>
    </row>
    <row r="529" ht="14.25" customHeight="1">
      <c r="A529" s="166"/>
      <c r="B529" s="166"/>
      <c r="C529" s="166"/>
      <c r="D529" s="166"/>
      <c r="E529" s="166"/>
      <c r="F529" s="166"/>
      <c r="G529" s="166"/>
      <c r="H529" s="166"/>
      <c r="I529" s="166"/>
      <c r="J529" s="166"/>
      <c r="K529" s="166"/>
      <c r="L529" s="166"/>
      <c r="M529" s="166"/>
      <c r="N529" s="166"/>
      <c r="O529" s="166"/>
      <c r="P529" s="166"/>
      <c r="Q529" s="166"/>
      <c r="R529" s="166"/>
      <c r="S529" s="166"/>
      <c r="T529" s="166"/>
      <c r="U529" s="166"/>
      <c r="V529" s="166"/>
      <c r="W529" s="166"/>
      <c r="X529" s="166"/>
      <c r="Y529" s="166"/>
      <c r="Z529" s="166"/>
    </row>
    <row r="530" ht="14.25" customHeight="1">
      <c r="A530" s="166"/>
      <c r="B530" s="166"/>
      <c r="C530" s="166"/>
      <c r="D530" s="166"/>
      <c r="E530" s="166"/>
      <c r="F530" s="166"/>
      <c r="G530" s="166"/>
      <c r="H530" s="166"/>
      <c r="I530" s="166"/>
      <c r="J530" s="166"/>
      <c r="K530" s="166"/>
      <c r="L530" s="166"/>
      <c r="M530" s="166"/>
      <c r="N530" s="166"/>
      <c r="O530" s="166"/>
      <c r="P530" s="166"/>
      <c r="Q530" s="166"/>
      <c r="R530" s="166"/>
      <c r="S530" s="166"/>
      <c r="T530" s="166"/>
      <c r="U530" s="166"/>
      <c r="V530" s="166"/>
      <c r="W530" s="166"/>
      <c r="X530" s="166"/>
      <c r="Y530" s="166"/>
      <c r="Z530" s="166"/>
    </row>
    <row r="531" ht="14.25" customHeight="1">
      <c r="A531" s="166"/>
      <c r="B531" s="166"/>
      <c r="C531" s="166"/>
      <c r="D531" s="166"/>
      <c r="E531" s="166"/>
      <c r="F531" s="166"/>
      <c r="G531" s="166"/>
      <c r="H531" s="166"/>
      <c r="I531" s="166"/>
      <c r="J531" s="166"/>
      <c r="K531" s="166"/>
      <c r="L531" s="166"/>
      <c r="M531" s="166"/>
      <c r="N531" s="166"/>
      <c r="O531" s="166"/>
      <c r="P531" s="166"/>
      <c r="Q531" s="166"/>
      <c r="R531" s="166"/>
      <c r="S531" s="166"/>
      <c r="T531" s="166"/>
      <c r="U531" s="166"/>
      <c r="V531" s="166"/>
      <c r="W531" s="166"/>
      <c r="X531" s="166"/>
      <c r="Y531" s="166"/>
      <c r="Z531" s="166"/>
    </row>
    <row r="532" ht="14.25" customHeight="1">
      <c r="A532" s="166"/>
      <c r="B532" s="166"/>
      <c r="C532" s="166"/>
      <c r="D532" s="166"/>
      <c r="E532" s="166"/>
      <c r="F532" s="166"/>
      <c r="G532" s="166"/>
      <c r="H532" s="166"/>
      <c r="I532" s="166"/>
      <c r="J532" s="166"/>
      <c r="K532" s="166"/>
      <c r="L532" s="166"/>
      <c r="M532" s="166"/>
      <c r="N532" s="166"/>
      <c r="O532" s="166"/>
      <c r="P532" s="166"/>
      <c r="Q532" s="166"/>
      <c r="R532" s="166"/>
      <c r="S532" s="166"/>
      <c r="T532" s="166"/>
      <c r="U532" s="166"/>
      <c r="V532" s="166"/>
      <c r="W532" s="166"/>
      <c r="X532" s="166"/>
      <c r="Y532" s="166"/>
      <c r="Z532" s="166"/>
    </row>
    <row r="533" ht="14.25" customHeight="1">
      <c r="A533" s="166"/>
      <c r="B533" s="166"/>
      <c r="C533" s="166"/>
      <c r="D533" s="166"/>
      <c r="E533" s="166"/>
      <c r="F533" s="166"/>
      <c r="G533" s="166"/>
      <c r="H533" s="166"/>
      <c r="I533" s="166"/>
      <c r="J533" s="166"/>
      <c r="K533" s="166"/>
      <c r="L533" s="166"/>
      <c r="M533" s="166"/>
      <c r="N533" s="166"/>
      <c r="O533" s="166"/>
      <c r="P533" s="166"/>
      <c r="Q533" s="166"/>
      <c r="R533" s="166"/>
      <c r="S533" s="166"/>
      <c r="T533" s="166"/>
      <c r="U533" s="166"/>
      <c r="V533" s="166"/>
      <c r="W533" s="166"/>
      <c r="X533" s="166"/>
      <c r="Y533" s="166"/>
      <c r="Z533" s="166"/>
    </row>
    <row r="534" ht="14.25" customHeight="1">
      <c r="A534" s="166"/>
      <c r="B534" s="166"/>
      <c r="C534" s="166"/>
      <c r="D534" s="166"/>
      <c r="E534" s="166"/>
      <c r="F534" s="166"/>
      <c r="G534" s="166"/>
      <c r="H534" s="166"/>
      <c r="I534" s="166"/>
      <c r="J534" s="166"/>
      <c r="K534" s="166"/>
      <c r="L534" s="166"/>
      <c r="M534" s="166"/>
      <c r="N534" s="166"/>
      <c r="O534" s="166"/>
      <c r="P534" s="166"/>
      <c r="Q534" s="166"/>
      <c r="R534" s="166"/>
      <c r="S534" s="166"/>
      <c r="T534" s="166"/>
      <c r="U534" s="166"/>
      <c r="V534" s="166"/>
      <c r="W534" s="166"/>
      <c r="X534" s="166"/>
      <c r="Y534" s="166"/>
      <c r="Z534" s="166"/>
    </row>
    <row r="535" ht="14.25" customHeight="1">
      <c r="A535" s="166"/>
      <c r="B535" s="166"/>
      <c r="C535" s="166"/>
      <c r="D535" s="166"/>
      <c r="E535" s="166"/>
      <c r="F535" s="166"/>
      <c r="G535" s="166"/>
      <c r="H535" s="166"/>
      <c r="I535" s="166"/>
      <c r="J535" s="166"/>
      <c r="K535" s="166"/>
      <c r="L535" s="166"/>
      <c r="M535" s="166"/>
      <c r="N535" s="166"/>
      <c r="O535" s="166"/>
      <c r="P535" s="166"/>
      <c r="Q535" s="166"/>
      <c r="R535" s="166"/>
      <c r="S535" s="166"/>
      <c r="T535" s="166"/>
      <c r="U535" s="166"/>
      <c r="V535" s="166"/>
      <c r="W535" s="166"/>
      <c r="X535" s="166"/>
      <c r="Y535" s="166"/>
      <c r="Z535" s="166"/>
    </row>
    <row r="536" ht="14.25" customHeight="1">
      <c r="A536" s="166"/>
      <c r="B536" s="166"/>
      <c r="C536" s="166"/>
      <c r="D536" s="166"/>
      <c r="E536" s="166"/>
      <c r="F536" s="166"/>
      <c r="G536" s="166"/>
      <c r="H536" s="166"/>
      <c r="I536" s="166"/>
      <c r="J536" s="166"/>
      <c r="K536" s="166"/>
      <c r="L536" s="166"/>
      <c r="M536" s="166"/>
      <c r="N536" s="166"/>
      <c r="O536" s="166"/>
      <c r="P536" s="166"/>
      <c r="Q536" s="166"/>
      <c r="R536" s="166"/>
      <c r="S536" s="166"/>
      <c r="T536" s="166"/>
      <c r="U536" s="166"/>
      <c r="V536" s="166"/>
      <c r="W536" s="166"/>
      <c r="X536" s="166"/>
      <c r="Y536" s="166"/>
      <c r="Z536" s="166"/>
    </row>
    <row r="537" ht="14.25" customHeight="1">
      <c r="A537" s="166"/>
      <c r="B537" s="166"/>
      <c r="C537" s="166"/>
      <c r="D537" s="166"/>
      <c r="E537" s="166"/>
      <c r="F537" s="166"/>
      <c r="G537" s="166"/>
      <c r="H537" s="166"/>
      <c r="I537" s="166"/>
      <c r="J537" s="166"/>
      <c r="K537" s="166"/>
      <c r="L537" s="166"/>
      <c r="M537" s="166"/>
      <c r="N537" s="166"/>
      <c r="O537" s="166"/>
      <c r="P537" s="166"/>
      <c r="Q537" s="166"/>
      <c r="R537" s="166"/>
      <c r="S537" s="166"/>
      <c r="T537" s="166"/>
      <c r="U537" s="166"/>
      <c r="V537" s="166"/>
      <c r="W537" s="166"/>
      <c r="X537" s="166"/>
      <c r="Y537" s="166"/>
      <c r="Z537" s="166"/>
    </row>
    <row r="538" ht="14.25" customHeight="1">
      <c r="A538" s="166"/>
      <c r="B538" s="166"/>
      <c r="C538" s="166"/>
      <c r="D538" s="166"/>
      <c r="E538" s="166"/>
      <c r="F538" s="166"/>
      <c r="G538" s="166"/>
      <c r="H538" s="166"/>
      <c r="I538" s="166"/>
      <c r="J538" s="166"/>
      <c r="K538" s="166"/>
      <c r="L538" s="166"/>
      <c r="M538" s="166"/>
      <c r="N538" s="166"/>
      <c r="O538" s="166"/>
      <c r="P538" s="166"/>
      <c r="Q538" s="166"/>
      <c r="R538" s="166"/>
      <c r="S538" s="166"/>
      <c r="T538" s="166"/>
      <c r="U538" s="166"/>
      <c r="V538" s="166"/>
      <c r="W538" s="166"/>
      <c r="X538" s="166"/>
      <c r="Y538" s="166"/>
      <c r="Z538" s="166"/>
    </row>
    <row r="539" ht="14.25" customHeight="1">
      <c r="A539" s="166"/>
      <c r="B539" s="166"/>
      <c r="C539" s="166"/>
      <c r="D539" s="166"/>
      <c r="E539" s="166"/>
      <c r="F539" s="166"/>
      <c r="G539" s="166"/>
      <c r="H539" s="166"/>
      <c r="I539" s="166"/>
      <c r="J539" s="166"/>
      <c r="K539" s="166"/>
      <c r="L539" s="166"/>
      <c r="M539" s="166"/>
      <c r="N539" s="166"/>
      <c r="O539" s="166"/>
      <c r="P539" s="166"/>
      <c r="Q539" s="166"/>
      <c r="R539" s="166"/>
      <c r="S539" s="166"/>
      <c r="T539" s="166"/>
      <c r="U539" s="166"/>
      <c r="V539" s="166"/>
      <c r="W539" s="166"/>
      <c r="X539" s="166"/>
      <c r="Y539" s="166"/>
      <c r="Z539" s="166"/>
    </row>
    <row r="540" ht="14.25" customHeight="1">
      <c r="A540" s="166"/>
      <c r="B540" s="166"/>
      <c r="C540" s="166"/>
      <c r="D540" s="166"/>
      <c r="E540" s="166"/>
      <c r="F540" s="166"/>
      <c r="G540" s="166"/>
      <c r="H540" s="166"/>
      <c r="I540" s="166"/>
      <c r="J540" s="166"/>
      <c r="K540" s="166"/>
      <c r="L540" s="166"/>
      <c r="M540" s="166"/>
      <c r="N540" s="166"/>
      <c r="O540" s="166"/>
      <c r="P540" s="166"/>
      <c r="Q540" s="166"/>
      <c r="R540" s="166"/>
      <c r="S540" s="166"/>
      <c r="T540" s="166"/>
      <c r="U540" s="166"/>
      <c r="V540" s="166"/>
      <c r="W540" s="166"/>
      <c r="X540" s="166"/>
      <c r="Y540" s="166"/>
      <c r="Z540" s="166"/>
    </row>
    <row r="541" ht="14.25" customHeight="1">
      <c r="A541" s="166"/>
      <c r="B541" s="166"/>
      <c r="C541" s="166"/>
      <c r="D541" s="166"/>
      <c r="E541" s="166"/>
      <c r="F541" s="166"/>
      <c r="G541" s="166"/>
      <c r="H541" s="166"/>
      <c r="I541" s="166"/>
      <c r="J541" s="166"/>
      <c r="K541" s="166"/>
      <c r="L541" s="166"/>
      <c r="M541" s="166"/>
      <c r="N541" s="166"/>
      <c r="O541" s="166"/>
      <c r="P541" s="166"/>
      <c r="Q541" s="166"/>
      <c r="R541" s="166"/>
      <c r="S541" s="166"/>
      <c r="T541" s="166"/>
      <c r="U541" s="166"/>
      <c r="V541" s="166"/>
      <c r="W541" s="166"/>
      <c r="X541" s="166"/>
      <c r="Y541" s="166"/>
      <c r="Z541" s="166"/>
    </row>
    <row r="542" ht="14.25" customHeight="1">
      <c r="A542" s="166"/>
      <c r="B542" s="166"/>
      <c r="C542" s="166"/>
      <c r="D542" s="166"/>
      <c r="E542" s="166"/>
      <c r="F542" s="166"/>
      <c r="G542" s="166"/>
      <c r="H542" s="166"/>
      <c r="I542" s="166"/>
      <c r="J542" s="166"/>
      <c r="K542" s="166"/>
      <c r="L542" s="166"/>
      <c r="M542" s="166"/>
      <c r="N542" s="166"/>
      <c r="O542" s="166"/>
      <c r="P542" s="166"/>
      <c r="Q542" s="166"/>
      <c r="R542" s="166"/>
      <c r="S542" s="166"/>
      <c r="T542" s="166"/>
      <c r="U542" s="166"/>
      <c r="V542" s="166"/>
      <c r="W542" s="166"/>
      <c r="X542" s="166"/>
      <c r="Y542" s="166"/>
      <c r="Z542" s="166"/>
    </row>
    <row r="543" ht="14.25" customHeight="1">
      <c r="A543" s="166"/>
      <c r="B543" s="166"/>
      <c r="C543" s="166"/>
      <c r="D543" s="166"/>
      <c r="E543" s="166"/>
      <c r="F543" s="166"/>
      <c r="G543" s="166"/>
      <c r="H543" s="166"/>
      <c r="I543" s="166"/>
      <c r="J543" s="166"/>
      <c r="K543" s="166"/>
      <c r="L543" s="166"/>
      <c r="M543" s="166"/>
      <c r="N543" s="166"/>
      <c r="O543" s="166"/>
      <c r="P543" s="166"/>
      <c r="Q543" s="166"/>
      <c r="R543" s="166"/>
      <c r="S543" s="166"/>
      <c r="T543" s="166"/>
      <c r="U543" s="166"/>
      <c r="V543" s="166"/>
      <c r="W543" s="166"/>
      <c r="X543" s="166"/>
      <c r="Y543" s="166"/>
      <c r="Z543" s="166"/>
    </row>
    <row r="544" ht="14.25" customHeight="1">
      <c r="A544" s="166"/>
      <c r="B544" s="166"/>
      <c r="C544" s="166"/>
      <c r="D544" s="166"/>
      <c r="E544" s="166"/>
      <c r="F544" s="166"/>
      <c r="G544" s="166"/>
      <c r="H544" s="166"/>
      <c r="I544" s="166"/>
      <c r="J544" s="166"/>
      <c r="K544" s="166"/>
      <c r="L544" s="166"/>
      <c r="M544" s="166"/>
      <c r="N544" s="166"/>
      <c r="O544" s="166"/>
      <c r="P544" s="166"/>
      <c r="Q544" s="166"/>
      <c r="R544" s="166"/>
      <c r="S544" s="166"/>
      <c r="T544" s="166"/>
      <c r="U544" s="166"/>
      <c r="V544" s="166"/>
      <c r="W544" s="166"/>
      <c r="X544" s="166"/>
      <c r="Y544" s="166"/>
      <c r="Z544" s="166"/>
    </row>
    <row r="545" ht="14.25" customHeight="1">
      <c r="A545" s="166"/>
      <c r="B545" s="166"/>
      <c r="C545" s="166"/>
      <c r="D545" s="166"/>
      <c r="E545" s="166"/>
      <c r="F545" s="166"/>
      <c r="G545" s="166"/>
      <c r="H545" s="166"/>
      <c r="I545" s="166"/>
      <c r="J545" s="166"/>
      <c r="K545" s="166"/>
      <c r="L545" s="166"/>
      <c r="M545" s="166"/>
      <c r="N545" s="166"/>
      <c r="O545" s="166"/>
      <c r="P545" s="166"/>
      <c r="Q545" s="166"/>
      <c r="R545" s="166"/>
      <c r="S545" s="166"/>
      <c r="T545" s="166"/>
      <c r="U545" s="166"/>
      <c r="V545" s="166"/>
      <c r="W545" s="166"/>
      <c r="X545" s="166"/>
      <c r="Y545" s="166"/>
      <c r="Z545" s="166"/>
    </row>
    <row r="546" ht="14.25" customHeight="1">
      <c r="A546" s="166"/>
      <c r="B546" s="166"/>
      <c r="C546" s="166"/>
      <c r="D546" s="166"/>
      <c r="E546" s="166"/>
      <c r="F546" s="166"/>
      <c r="G546" s="166"/>
      <c r="H546" s="166"/>
      <c r="I546" s="166"/>
      <c r="J546" s="166"/>
      <c r="K546" s="166"/>
      <c r="L546" s="166"/>
      <c r="M546" s="166"/>
      <c r="N546" s="166"/>
      <c r="O546" s="166"/>
      <c r="P546" s="166"/>
      <c r="Q546" s="166"/>
      <c r="R546" s="166"/>
      <c r="S546" s="166"/>
      <c r="T546" s="166"/>
      <c r="U546" s="166"/>
      <c r="V546" s="166"/>
      <c r="W546" s="166"/>
      <c r="X546" s="166"/>
      <c r="Y546" s="166"/>
      <c r="Z546" s="166"/>
    </row>
    <row r="547" ht="14.25" customHeight="1">
      <c r="A547" s="166"/>
      <c r="B547" s="166"/>
      <c r="C547" s="166"/>
      <c r="D547" s="166"/>
      <c r="E547" s="166"/>
      <c r="F547" s="166"/>
      <c r="G547" s="166"/>
      <c r="H547" s="166"/>
      <c r="I547" s="166"/>
      <c r="J547" s="166"/>
      <c r="K547" s="166"/>
      <c r="L547" s="166"/>
      <c r="M547" s="166"/>
      <c r="N547" s="166"/>
      <c r="O547" s="166"/>
      <c r="P547" s="166"/>
      <c r="Q547" s="166"/>
      <c r="R547" s="166"/>
      <c r="S547" s="166"/>
      <c r="T547" s="166"/>
      <c r="U547" s="166"/>
      <c r="V547" s="166"/>
      <c r="W547" s="166"/>
      <c r="X547" s="166"/>
      <c r="Y547" s="166"/>
      <c r="Z547" s="166"/>
    </row>
    <row r="548" ht="14.25" customHeight="1">
      <c r="A548" s="166"/>
      <c r="B548" s="166"/>
      <c r="C548" s="166"/>
      <c r="D548" s="166"/>
      <c r="E548" s="166"/>
      <c r="F548" s="166"/>
      <c r="G548" s="166"/>
      <c r="H548" s="166"/>
      <c r="I548" s="166"/>
      <c r="J548" s="166"/>
      <c r="K548" s="166"/>
      <c r="L548" s="166"/>
      <c r="M548" s="166"/>
      <c r="N548" s="166"/>
      <c r="O548" s="166"/>
      <c r="P548" s="166"/>
      <c r="Q548" s="166"/>
      <c r="R548" s="166"/>
      <c r="S548" s="166"/>
      <c r="T548" s="166"/>
      <c r="U548" s="166"/>
      <c r="V548" s="166"/>
      <c r="W548" s="166"/>
      <c r="X548" s="166"/>
      <c r="Y548" s="166"/>
      <c r="Z548" s="166"/>
    </row>
    <row r="549" ht="14.25" customHeight="1">
      <c r="A549" s="166"/>
      <c r="B549" s="166"/>
      <c r="C549" s="166"/>
      <c r="D549" s="166"/>
      <c r="E549" s="166"/>
      <c r="F549" s="166"/>
      <c r="G549" s="166"/>
      <c r="H549" s="166"/>
      <c r="I549" s="166"/>
      <c r="J549" s="166"/>
      <c r="K549" s="166"/>
      <c r="L549" s="166"/>
      <c r="M549" s="166"/>
      <c r="N549" s="166"/>
      <c r="O549" s="166"/>
      <c r="P549" s="166"/>
      <c r="Q549" s="166"/>
      <c r="R549" s="166"/>
      <c r="S549" s="166"/>
      <c r="T549" s="166"/>
      <c r="U549" s="166"/>
      <c r="V549" s="166"/>
      <c r="W549" s="166"/>
      <c r="X549" s="166"/>
      <c r="Y549" s="166"/>
      <c r="Z549" s="166"/>
    </row>
    <row r="550" ht="14.25" customHeight="1">
      <c r="A550" s="166"/>
      <c r="B550" s="166"/>
      <c r="C550" s="166"/>
      <c r="D550" s="166"/>
      <c r="E550" s="166"/>
      <c r="F550" s="166"/>
      <c r="G550" s="166"/>
      <c r="H550" s="166"/>
      <c r="I550" s="166"/>
      <c r="J550" s="166"/>
      <c r="K550" s="166"/>
      <c r="L550" s="166"/>
      <c r="M550" s="166"/>
      <c r="N550" s="166"/>
      <c r="O550" s="166"/>
      <c r="P550" s="166"/>
      <c r="Q550" s="166"/>
      <c r="R550" s="166"/>
      <c r="S550" s="166"/>
      <c r="T550" s="166"/>
      <c r="U550" s="166"/>
      <c r="V550" s="166"/>
      <c r="W550" s="166"/>
      <c r="X550" s="166"/>
      <c r="Y550" s="166"/>
      <c r="Z550" s="166"/>
    </row>
    <row r="551" ht="14.25" customHeight="1">
      <c r="A551" s="166"/>
      <c r="B551" s="166"/>
      <c r="C551" s="166"/>
      <c r="D551" s="166"/>
      <c r="E551" s="166"/>
      <c r="F551" s="166"/>
      <c r="G551" s="166"/>
      <c r="H551" s="166"/>
      <c r="I551" s="166"/>
      <c r="J551" s="166"/>
      <c r="K551" s="166"/>
      <c r="L551" s="166"/>
      <c r="M551" s="166"/>
      <c r="N551" s="166"/>
      <c r="O551" s="166"/>
      <c r="P551" s="166"/>
      <c r="Q551" s="166"/>
      <c r="R551" s="166"/>
      <c r="S551" s="166"/>
      <c r="T551" s="166"/>
      <c r="U551" s="166"/>
      <c r="V551" s="166"/>
      <c r="W551" s="166"/>
      <c r="X551" s="166"/>
      <c r="Y551" s="166"/>
      <c r="Z551" s="166"/>
    </row>
    <row r="552" ht="14.25" customHeight="1">
      <c r="A552" s="166"/>
      <c r="B552" s="166"/>
      <c r="C552" s="166"/>
      <c r="D552" s="166"/>
      <c r="E552" s="166"/>
      <c r="F552" s="166"/>
      <c r="G552" s="166"/>
      <c r="H552" s="166"/>
      <c r="I552" s="166"/>
      <c r="J552" s="166"/>
      <c r="K552" s="166"/>
      <c r="L552" s="166"/>
      <c r="M552" s="166"/>
      <c r="N552" s="166"/>
      <c r="O552" s="166"/>
      <c r="P552" s="166"/>
      <c r="Q552" s="166"/>
      <c r="R552" s="166"/>
      <c r="S552" s="166"/>
      <c r="T552" s="166"/>
      <c r="U552" s="166"/>
      <c r="V552" s="166"/>
      <c r="W552" s="166"/>
      <c r="X552" s="166"/>
      <c r="Y552" s="166"/>
      <c r="Z552" s="166"/>
    </row>
    <row r="553" ht="14.25" customHeight="1">
      <c r="A553" s="166"/>
      <c r="B553" s="166"/>
      <c r="C553" s="166"/>
      <c r="D553" s="166"/>
      <c r="E553" s="166"/>
      <c r="F553" s="166"/>
      <c r="G553" s="166"/>
      <c r="H553" s="166"/>
      <c r="I553" s="166"/>
      <c r="J553" s="166"/>
      <c r="K553" s="166"/>
      <c r="L553" s="166"/>
      <c r="M553" s="166"/>
      <c r="N553" s="166"/>
      <c r="O553" s="166"/>
      <c r="P553" s="166"/>
      <c r="Q553" s="166"/>
      <c r="R553" s="166"/>
      <c r="S553" s="166"/>
      <c r="T553" s="166"/>
      <c r="U553" s="166"/>
      <c r="V553" s="166"/>
      <c r="W553" s="166"/>
      <c r="X553" s="166"/>
      <c r="Y553" s="166"/>
      <c r="Z553" s="166"/>
    </row>
    <row r="554" ht="14.25" customHeight="1">
      <c r="A554" s="166"/>
      <c r="B554" s="166"/>
      <c r="C554" s="166"/>
      <c r="D554" s="166"/>
      <c r="E554" s="166"/>
      <c r="F554" s="166"/>
      <c r="G554" s="166"/>
      <c r="H554" s="166"/>
      <c r="I554" s="166"/>
      <c r="J554" s="166"/>
      <c r="K554" s="166"/>
      <c r="L554" s="166"/>
      <c r="M554" s="166"/>
      <c r="N554" s="166"/>
      <c r="O554" s="166"/>
      <c r="P554" s="166"/>
      <c r="Q554" s="166"/>
      <c r="R554" s="166"/>
      <c r="S554" s="166"/>
      <c r="T554" s="166"/>
      <c r="U554" s="166"/>
      <c r="V554" s="166"/>
      <c r="W554" s="166"/>
      <c r="X554" s="166"/>
      <c r="Y554" s="166"/>
      <c r="Z554" s="166"/>
    </row>
    <row r="555" ht="14.25" customHeight="1">
      <c r="A555" s="166"/>
      <c r="B555" s="166"/>
      <c r="C555" s="166"/>
      <c r="D555" s="166"/>
      <c r="E555" s="166"/>
      <c r="F555" s="166"/>
      <c r="G555" s="166"/>
      <c r="H555" s="166"/>
      <c r="I555" s="166"/>
      <c r="J555" s="166"/>
      <c r="K555" s="166"/>
      <c r="L555" s="166"/>
      <c r="M555" s="166"/>
      <c r="N555" s="166"/>
      <c r="O555" s="166"/>
      <c r="P555" s="166"/>
      <c r="Q555" s="166"/>
      <c r="R555" s="166"/>
      <c r="S555" s="166"/>
      <c r="T555" s="166"/>
      <c r="U555" s="166"/>
      <c r="V555" s="166"/>
      <c r="W555" s="166"/>
      <c r="X555" s="166"/>
      <c r="Y555" s="166"/>
      <c r="Z555" s="166"/>
    </row>
    <row r="556" ht="14.25" customHeight="1">
      <c r="A556" s="166"/>
      <c r="B556" s="166"/>
      <c r="C556" s="166"/>
      <c r="D556" s="166"/>
      <c r="E556" s="166"/>
      <c r="F556" s="166"/>
      <c r="G556" s="166"/>
      <c r="H556" s="166"/>
      <c r="I556" s="166"/>
      <c r="J556" s="166"/>
      <c r="K556" s="166"/>
      <c r="L556" s="166"/>
      <c r="M556" s="166"/>
      <c r="N556" s="166"/>
      <c r="O556" s="166"/>
      <c r="P556" s="166"/>
      <c r="Q556" s="166"/>
      <c r="R556" s="166"/>
      <c r="S556" s="166"/>
      <c r="T556" s="166"/>
      <c r="U556" s="166"/>
      <c r="V556" s="166"/>
      <c r="W556" s="166"/>
      <c r="X556" s="166"/>
      <c r="Y556" s="166"/>
      <c r="Z556" s="166"/>
    </row>
    <row r="557" ht="14.25" customHeight="1">
      <c r="A557" s="166"/>
      <c r="B557" s="166"/>
      <c r="C557" s="166"/>
      <c r="D557" s="166"/>
      <c r="E557" s="166"/>
      <c r="F557" s="166"/>
      <c r="G557" s="166"/>
      <c r="H557" s="166"/>
      <c r="I557" s="166"/>
      <c r="J557" s="166"/>
      <c r="K557" s="166"/>
      <c r="L557" s="166"/>
      <c r="M557" s="166"/>
      <c r="N557" s="166"/>
      <c r="O557" s="166"/>
      <c r="P557" s="166"/>
      <c r="Q557" s="166"/>
      <c r="R557" s="166"/>
      <c r="S557" s="166"/>
      <c r="T557" s="166"/>
      <c r="U557" s="166"/>
      <c r="V557" s="166"/>
      <c r="W557" s="166"/>
      <c r="X557" s="166"/>
      <c r="Y557" s="166"/>
      <c r="Z557" s="166"/>
    </row>
    <row r="558" ht="14.25" customHeight="1">
      <c r="A558" s="166"/>
      <c r="B558" s="166"/>
      <c r="C558" s="166"/>
      <c r="D558" s="166"/>
      <c r="E558" s="166"/>
      <c r="F558" s="166"/>
      <c r="G558" s="166"/>
      <c r="H558" s="166"/>
      <c r="I558" s="166"/>
      <c r="J558" s="166"/>
      <c r="K558" s="166"/>
      <c r="L558" s="166"/>
      <c r="M558" s="166"/>
      <c r="N558" s="166"/>
      <c r="O558" s="166"/>
      <c r="P558" s="166"/>
      <c r="Q558" s="166"/>
      <c r="R558" s="166"/>
      <c r="S558" s="166"/>
      <c r="T558" s="166"/>
      <c r="U558" s="166"/>
      <c r="V558" s="166"/>
      <c r="W558" s="166"/>
      <c r="X558" s="166"/>
      <c r="Y558" s="166"/>
      <c r="Z558" s="166"/>
    </row>
    <row r="559" ht="14.25" customHeight="1">
      <c r="A559" s="166"/>
      <c r="B559" s="166"/>
      <c r="C559" s="166"/>
      <c r="D559" s="166"/>
      <c r="E559" s="166"/>
      <c r="F559" s="166"/>
      <c r="G559" s="166"/>
      <c r="H559" s="166"/>
      <c r="I559" s="166"/>
      <c r="J559" s="166"/>
      <c r="K559" s="166"/>
      <c r="L559" s="166"/>
      <c r="M559" s="166"/>
      <c r="N559" s="166"/>
      <c r="O559" s="166"/>
      <c r="P559" s="166"/>
      <c r="Q559" s="166"/>
      <c r="R559" s="166"/>
      <c r="S559" s="166"/>
      <c r="T559" s="166"/>
      <c r="U559" s="166"/>
      <c r="V559" s="166"/>
      <c r="W559" s="166"/>
      <c r="X559" s="166"/>
      <c r="Y559" s="166"/>
      <c r="Z559" s="166"/>
    </row>
    <row r="560" ht="14.25" customHeight="1">
      <c r="A560" s="166"/>
      <c r="B560" s="166"/>
      <c r="C560" s="166"/>
      <c r="D560" s="166"/>
      <c r="E560" s="166"/>
      <c r="F560" s="166"/>
      <c r="G560" s="166"/>
      <c r="H560" s="166"/>
      <c r="I560" s="166"/>
      <c r="J560" s="166"/>
      <c r="K560" s="166"/>
      <c r="L560" s="166"/>
      <c r="M560" s="166"/>
      <c r="N560" s="166"/>
      <c r="O560" s="166"/>
      <c r="P560" s="166"/>
      <c r="Q560" s="166"/>
      <c r="R560" s="166"/>
      <c r="S560" s="166"/>
      <c r="T560" s="166"/>
      <c r="U560" s="166"/>
      <c r="V560" s="166"/>
      <c r="W560" s="166"/>
      <c r="X560" s="166"/>
      <c r="Y560" s="166"/>
      <c r="Z560" s="166"/>
    </row>
    <row r="561" ht="14.25" customHeight="1">
      <c r="A561" s="166"/>
      <c r="B561" s="166"/>
      <c r="C561" s="166"/>
      <c r="D561" s="166"/>
      <c r="E561" s="166"/>
      <c r="F561" s="166"/>
      <c r="G561" s="166"/>
      <c r="H561" s="166"/>
      <c r="I561" s="166"/>
      <c r="J561" s="166"/>
      <c r="K561" s="166"/>
      <c r="L561" s="166"/>
      <c r="M561" s="166"/>
      <c r="N561" s="166"/>
      <c r="O561" s="166"/>
      <c r="P561" s="166"/>
      <c r="Q561" s="166"/>
      <c r="R561" s="166"/>
      <c r="S561" s="166"/>
      <c r="T561" s="166"/>
      <c r="U561" s="166"/>
      <c r="V561" s="166"/>
      <c r="W561" s="166"/>
      <c r="X561" s="166"/>
      <c r="Y561" s="166"/>
      <c r="Z561" s="166"/>
    </row>
    <row r="562" ht="14.25" customHeight="1">
      <c r="A562" s="166"/>
      <c r="B562" s="166"/>
      <c r="C562" s="166"/>
      <c r="D562" s="166"/>
      <c r="E562" s="166"/>
      <c r="F562" s="166"/>
      <c r="G562" s="166"/>
      <c r="H562" s="166"/>
      <c r="I562" s="166"/>
      <c r="J562" s="166"/>
      <c r="K562" s="166"/>
      <c r="L562" s="166"/>
      <c r="M562" s="166"/>
      <c r="N562" s="166"/>
      <c r="O562" s="166"/>
      <c r="P562" s="166"/>
      <c r="Q562" s="166"/>
      <c r="R562" s="166"/>
      <c r="S562" s="166"/>
      <c r="T562" s="166"/>
      <c r="U562" s="166"/>
      <c r="V562" s="166"/>
      <c r="W562" s="166"/>
      <c r="X562" s="166"/>
      <c r="Y562" s="166"/>
      <c r="Z562" s="166"/>
    </row>
    <row r="563" ht="14.25" customHeight="1">
      <c r="A563" s="166"/>
      <c r="B563" s="166"/>
      <c r="C563" s="166"/>
      <c r="D563" s="166"/>
      <c r="E563" s="166"/>
      <c r="F563" s="166"/>
      <c r="G563" s="166"/>
      <c r="H563" s="166"/>
      <c r="I563" s="166"/>
      <c r="J563" s="166"/>
      <c r="K563" s="166"/>
      <c r="L563" s="166"/>
      <c r="M563" s="166"/>
      <c r="N563" s="166"/>
      <c r="O563" s="166"/>
      <c r="P563" s="166"/>
      <c r="Q563" s="166"/>
      <c r="R563" s="166"/>
      <c r="S563" s="166"/>
      <c r="T563" s="166"/>
      <c r="U563" s="166"/>
      <c r="V563" s="166"/>
      <c r="W563" s="166"/>
      <c r="X563" s="166"/>
      <c r="Y563" s="166"/>
      <c r="Z563" s="166"/>
    </row>
    <row r="564" ht="14.25" customHeight="1">
      <c r="A564" s="166"/>
      <c r="B564" s="166"/>
      <c r="C564" s="166"/>
      <c r="D564" s="166"/>
      <c r="E564" s="166"/>
      <c r="F564" s="166"/>
      <c r="G564" s="166"/>
      <c r="H564" s="166"/>
      <c r="I564" s="166"/>
      <c r="J564" s="166"/>
      <c r="K564" s="166"/>
      <c r="L564" s="166"/>
      <c r="M564" s="166"/>
      <c r="N564" s="166"/>
      <c r="O564" s="166"/>
      <c r="P564" s="166"/>
      <c r="Q564" s="166"/>
      <c r="R564" s="166"/>
      <c r="S564" s="166"/>
      <c r="T564" s="166"/>
      <c r="U564" s="166"/>
      <c r="V564" s="166"/>
      <c r="W564" s="166"/>
      <c r="X564" s="166"/>
      <c r="Y564" s="166"/>
      <c r="Z564" s="166"/>
    </row>
    <row r="565" ht="14.25" customHeight="1">
      <c r="A565" s="166"/>
      <c r="B565" s="166"/>
      <c r="C565" s="166"/>
      <c r="D565" s="166"/>
      <c r="E565" s="166"/>
      <c r="F565" s="166"/>
      <c r="G565" s="166"/>
      <c r="H565" s="166"/>
      <c r="I565" s="166"/>
      <c r="J565" s="166"/>
      <c r="K565" s="166"/>
      <c r="L565" s="166"/>
      <c r="M565" s="166"/>
      <c r="N565" s="166"/>
      <c r="O565" s="166"/>
      <c r="P565" s="166"/>
      <c r="Q565" s="166"/>
      <c r="R565" s="166"/>
      <c r="S565" s="166"/>
      <c r="T565" s="166"/>
      <c r="U565" s="166"/>
      <c r="V565" s="166"/>
      <c r="W565" s="166"/>
      <c r="X565" s="166"/>
      <c r="Y565" s="166"/>
      <c r="Z565" s="166"/>
    </row>
    <row r="566" ht="14.25" customHeight="1">
      <c r="A566" s="166"/>
      <c r="B566" s="166"/>
      <c r="C566" s="166"/>
      <c r="D566" s="166"/>
      <c r="E566" s="166"/>
      <c r="F566" s="166"/>
      <c r="G566" s="166"/>
      <c r="H566" s="166"/>
      <c r="I566" s="166"/>
      <c r="J566" s="166"/>
      <c r="K566" s="166"/>
      <c r="L566" s="166"/>
      <c r="M566" s="166"/>
      <c r="N566" s="166"/>
      <c r="O566" s="166"/>
      <c r="P566" s="166"/>
      <c r="Q566" s="166"/>
      <c r="R566" s="166"/>
      <c r="S566" s="166"/>
      <c r="T566" s="166"/>
      <c r="U566" s="166"/>
      <c r="V566" s="166"/>
      <c r="W566" s="166"/>
      <c r="X566" s="166"/>
      <c r="Y566" s="166"/>
      <c r="Z566" s="166"/>
    </row>
    <row r="567" ht="14.25" customHeight="1">
      <c r="A567" s="166"/>
      <c r="B567" s="166"/>
      <c r="C567" s="166"/>
      <c r="D567" s="166"/>
      <c r="E567" s="166"/>
      <c r="F567" s="166"/>
      <c r="G567" s="166"/>
      <c r="H567" s="166"/>
      <c r="I567" s="166"/>
      <c r="J567" s="166"/>
      <c r="K567" s="166"/>
      <c r="L567" s="166"/>
      <c r="M567" s="166"/>
      <c r="N567" s="166"/>
      <c r="O567" s="166"/>
      <c r="P567" s="166"/>
      <c r="Q567" s="166"/>
      <c r="R567" s="166"/>
      <c r="S567" s="166"/>
      <c r="T567" s="166"/>
      <c r="U567" s="166"/>
      <c r="V567" s="166"/>
      <c r="W567" s="166"/>
      <c r="X567" s="166"/>
      <c r="Y567" s="166"/>
      <c r="Z567" s="166"/>
    </row>
    <row r="568" ht="14.25" customHeight="1">
      <c r="A568" s="166"/>
      <c r="B568" s="166"/>
      <c r="C568" s="166"/>
      <c r="D568" s="166"/>
      <c r="E568" s="166"/>
      <c r="F568" s="166"/>
      <c r="G568" s="166"/>
      <c r="H568" s="166"/>
      <c r="I568" s="166"/>
      <c r="J568" s="166"/>
      <c r="K568" s="166"/>
      <c r="L568" s="166"/>
      <c r="M568" s="166"/>
      <c r="N568" s="166"/>
      <c r="O568" s="166"/>
      <c r="P568" s="166"/>
      <c r="Q568" s="166"/>
      <c r="R568" s="166"/>
      <c r="S568" s="166"/>
      <c r="T568" s="166"/>
      <c r="U568" s="166"/>
      <c r="V568" s="166"/>
      <c r="W568" s="166"/>
      <c r="X568" s="166"/>
      <c r="Y568" s="166"/>
      <c r="Z568" s="166"/>
    </row>
    <row r="569" ht="14.25" customHeight="1">
      <c r="A569" s="166"/>
      <c r="B569" s="166"/>
      <c r="C569" s="166"/>
      <c r="D569" s="166"/>
      <c r="E569" s="166"/>
      <c r="F569" s="166"/>
      <c r="G569" s="166"/>
      <c r="H569" s="166"/>
      <c r="I569" s="166"/>
      <c r="J569" s="166"/>
      <c r="K569" s="166"/>
      <c r="L569" s="166"/>
      <c r="M569" s="166"/>
      <c r="N569" s="166"/>
      <c r="O569" s="166"/>
      <c r="P569" s="166"/>
      <c r="Q569" s="166"/>
      <c r="R569" s="166"/>
      <c r="S569" s="166"/>
      <c r="T569" s="166"/>
      <c r="U569" s="166"/>
      <c r="V569" s="166"/>
      <c r="W569" s="166"/>
      <c r="X569" s="166"/>
      <c r="Y569" s="166"/>
      <c r="Z569" s="166"/>
    </row>
    <row r="570" ht="14.25" customHeight="1">
      <c r="A570" s="166"/>
      <c r="B570" s="166"/>
      <c r="C570" s="166"/>
      <c r="D570" s="166"/>
      <c r="E570" s="166"/>
      <c r="F570" s="166"/>
      <c r="G570" s="166"/>
      <c r="H570" s="166"/>
      <c r="I570" s="166"/>
      <c r="J570" s="166"/>
      <c r="K570" s="166"/>
      <c r="L570" s="166"/>
      <c r="M570" s="166"/>
      <c r="N570" s="166"/>
      <c r="O570" s="166"/>
      <c r="P570" s="166"/>
      <c r="Q570" s="166"/>
      <c r="R570" s="166"/>
      <c r="S570" s="166"/>
      <c r="T570" s="166"/>
      <c r="U570" s="166"/>
      <c r="V570" s="166"/>
      <c r="W570" s="166"/>
      <c r="X570" s="166"/>
      <c r="Y570" s="166"/>
      <c r="Z570" s="166"/>
    </row>
    <row r="571" ht="14.25" customHeight="1">
      <c r="A571" s="166"/>
      <c r="B571" s="166"/>
      <c r="C571" s="166"/>
      <c r="D571" s="166"/>
      <c r="E571" s="166"/>
      <c r="F571" s="166"/>
      <c r="G571" s="166"/>
      <c r="H571" s="166"/>
      <c r="I571" s="166"/>
      <c r="J571" s="166"/>
      <c r="K571" s="166"/>
      <c r="L571" s="166"/>
      <c r="M571" s="166"/>
      <c r="N571" s="166"/>
      <c r="O571" s="166"/>
      <c r="P571" s="166"/>
      <c r="Q571" s="166"/>
      <c r="R571" s="166"/>
      <c r="S571" s="166"/>
      <c r="T571" s="166"/>
      <c r="U571" s="166"/>
      <c r="V571" s="166"/>
      <c r="W571" s="166"/>
      <c r="X571" s="166"/>
      <c r="Y571" s="166"/>
      <c r="Z571" s="166"/>
    </row>
    <row r="572" ht="14.25" customHeight="1">
      <c r="A572" s="166"/>
      <c r="B572" s="166"/>
      <c r="C572" s="166"/>
      <c r="D572" s="166"/>
      <c r="E572" s="166"/>
      <c r="F572" s="166"/>
      <c r="G572" s="166"/>
      <c r="H572" s="166"/>
      <c r="I572" s="166"/>
      <c r="J572" s="166"/>
      <c r="K572" s="166"/>
      <c r="L572" s="166"/>
      <c r="M572" s="166"/>
      <c r="N572" s="166"/>
      <c r="O572" s="166"/>
      <c r="P572" s="166"/>
      <c r="Q572" s="166"/>
      <c r="R572" s="166"/>
      <c r="S572" s="166"/>
      <c r="T572" s="166"/>
      <c r="U572" s="166"/>
      <c r="V572" s="166"/>
      <c r="W572" s="166"/>
      <c r="X572" s="166"/>
      <c r="Y572" s="166"/>
      <c r="Z572" s="166"/>
    </row>
    <row r="573" ht="14.25" customHeight="1">
      <c r="A573" s="166"/>
      <c r="B573" s="166"/>
      <c r="C573" s="166"/>
      <c r="D573" s="166"/>
      <c r="E573" s="166"/>
      <c r="F573" s="166"/>
      <c r="G573" s="166"/>
      <c r="H573" s="166"/>
      <c r="I573" s="166"/>
      <c r="J573" s="166"/>
      <c r="K573" s="166"/>
      <c r="L573" s="166"/>
      <c r="M573" s="166"/>
      <c r="N573" s="166"/>
      <c r="O573" s="166"/>
      <c r="P573" s="166"/>
      <c r="Q573" s="166"/>
      <c r="R573" s="166"/>
      <c r="S573" s="166"/>
      <c r="T573" s="166"/>
      <c r="U573" s="166"/>
      <c r="V573" s="166"/>
      <c r="W573" s="166"/>
      <c r="X573" s="166"/>
      <c r="Y573" s="166"/>
      <c r="Z573" s="166"/>
    </row>
    <row r="574" ht="14.25" customHeight="1">
      <c r="A574" s="166"/>
      <c r="B574" s="166"/>
      <c r="C574" s="166"/>
      <c r="D574" s="166"/>
      <c r="E574" s="166"/>
      <c r="F574" s="166"/>
      <c r="G574" s="166"/>
      <c r="H574" s="166"/>
      <c r="I574" s="166"/>
      <c r="J574" s="166"/>
      <c r="K574" s="166"/>
      <c r="L574" s="166"/>
      <c r="M574" s="166"/>
      <c r="N574" s="166"/>
      <c r="O574" s="166"/>
      <c r="P574" s="166"/>
      <c r="Q574" s="166"/>
      <c r="R574" s="166"/>
      <c r="S574" s="166"/>
      <c r="T574" s="166"/>
      <c r="U574" s="166"/>
      <c r="V574" s="166"/>
      <c r="W574" s="166"/>
      <c r="X574" s="166"/>
      <c r="Y574" s="166"/>
      <c r="Z574" s="166"/>
    </row>
    <row r="575" ht="14.25" customHeight="1">
      <c r="A575" s="166"/>
      <c r="B575" s="166"/>
      <c r="C575" s="166"/>
      <c r="D575" s="166"/>
      <c r="E575" s="166"/>
      <c r="F575" s="166"/>
      <c r="G575" s="166"/>
      <c r="H575" s="166"/>
      <c r="I575" s="166"/>
      <c r="J575" s="166"/>
      <c r="K575" s="166"/>
      <c r="L575" s="166"/>
      <c r="M575" s="166"/>
      <c r="N575" s="166"/>
      <c r="O575" s="166"/>
      <c r="P575" s="166"/>
      <c r="Q575" s="166"/>
      <c r="R575" s="166"/>
      <c r="S575" s="166"/>
      <c r="T575" s="166"/>
      <c r="U575" s="166"/>
      <c r="V575" s="166"/>
      <c r="W575" s="166"/>
      <c r="X575" s="166"/>
      <c r="Y575" s="166"/>
      <c r="Z575" s="166"/>
    </row>
    <row r="576" ht="14.25" customHeight="1">
      <c r="A576" s="166"/>
      <c r="B576" s="166"/>
      <c r="C576" s="166"/>
      <c r="D576" s="166"/>
      <c r="E576" s="166"/>
      <c r="F576" s="166"/>
      <c r="G576" s="166"/>
      <c r="H576" s="166"/>
      <c r="I576" s="166"/>
      <c r="J576" s="166"/>
      <c r="K576" s="166"/>
      <c r="L576" s="166"/>
      <c r="M576" s="166"/>
      <c r="N576" s="166"/>
      <c r="O576" s="166"/>
      <c r="P576" s="166"/>
      <c r="Q576" s="166"/>
      <c r="R576" s="166"/>
      <c r="S576" s="166"/>
      <c r="T576" s="166"/>
      <c r="U576" s="166"/>
      <c r="V576" s="166"/>
      <c r="W576" s="166"/>
      <c r="X576" s="166"/>
      <c r="Y576" s="166"/>
      <c r="Z576" s="166"/>
    </row>
    <row r="577" ht="14.25" customHeight="1">
      <c r="A577" s="166"/>
      <c r="B577" s="166"/>
      <c r="C577" s="166"/>
      <c r="D577" s="166"/>
      <c r="E577" s="166"/>
      <c r="F577" s="166"/>
      <c r="G577" s="166"/>
      <c r="H577" s="166"/>
      <c r="I577" s="166"/>
      <c r="J577" s="166"/>
      <c r="K577" s="166"/>
      <c r="L577" s="166"/>
      <c r="M577" s="166"/>
      <c r="N577" s="166"/>
      <c r="O577" s="166"/>
      <c r="P577" s="166"/>
      <c r="Q577" s="166"/>
      <c r="R577" s="166"/>
      <c r="S577" s="166"/>
      <c r="T577" s="166"/>
      <c r="U577" s="166"/>
      <c r="V577" s="166"/>
      <c r="W577" s="166"/>
      <c r="X577" s="166"/>
      <c r="Y577" s="166"/>
      <c r="Z577" s="166"/>
    </row>
    <row r="578" ht="14.25" customHeight="1">
      <c r="A578" s="166"/>
      <c r="B578" s="166"/>
      <c r="C578" s="166"/>
      <c r="D578" s="166"/>
      <c r="E578" s="166"/>
      <c r="F578" s="166"/>
      <c r="G578" s="166"/>
      <c r="H578" s="166"/>
      <c r="I578" s="166"/>
      <c r="J578" s="166"/>
      <c r="K578" s="166"/>
      <c r="L578" s="166"/>
      <c r="M578" s="166"/>
      <c r="N578" s="166"/>
      <c r="O578" s="166"/>
      <c r="P578" s="166"/>
      <c r="Q578" s="166"/>
      <c r="R578" s="166"/>
      <c r="S578" s="166"/>
      <c r="T578" s="166"/>
      <c r="U578" s="166"/>
      <c r="V578" s="166"/>
      <c r="W578" s="166"/>
      <c r="X578" s="166"/>
      <c r="Y578" s="166"/>
      <c r="Z578" s="166"/>
    </row>
    <row r="579" ht="14.25" customHeight="1">
      <c r="A579" s="166"/>
      <c r="B579" s="166"/>
      <c r="C579" s="166"/>
      <c r="D579" s="166"/>
      <c r="E579" s="166"/>
      <c r="F579" s="166"/>
      <c r="G579" s="166"/>
      <c r="H579" s="166"/>
      <c r="I579" s="166"/>
      <c r="J579" s="166"/>
      <c r="K579" s="166"/>
      <c r="L579" s="166"/>
      <c r="M579" s="166"/>
      <c r="N579" s="166"/>
      <c r="O579" s="166"/>
      <c r="P579" s="166"/>
      <c r="Q579" s="166"/>
      <c r="R579" s="166"/>
      <c r="S579" s="166"/>
      <c r="T579" s="166"/>
      <c r="U579" s="166"/>
      <c r="V579" s="166"/>
      <c r="W579" s="166"/>
      <c r="X579" s="166"/>
      <c r="Y579" s="166"/>
      <c r="Z579" s="166"/>
    </row>
    <row r="580" ht="14.25" customHeight="1">
      <c r="A580" s="166"/>
      <c r="B580" s="166"/>
      <c r="C580" s="166"/>
      <c r="D580" s="166"/>
      <c r="E580" s="166"/>
      <c r="F580" s="166"/>
      <c r="G580" s="166"/>
      <c r="H580" s="166"/>
      <c r="I580" s="166"/>
      <c r="J580" s="166"/>
      <c r="K580" s="166"/>
      <c r="L580" s="166"/>
      <c r="M580" s="166"/>
      <c r="N580" s="166"/>
      <c r="O580" s="166"/>
      <c r="P580" s="166"/>
      <c r="Q580" s="166"/>
      <c r="R580" s="166"/>
      <c r="S580" s="166"/>
      <c r="T580" s="166"/>
      <c r="U580" s="166"/>
      <c r="V580" s="166"/>
      <c r="W580" s="166"/>
      <c r="X580" s="166"/>
      <c r="Y580" s="166"/>
      <c r="Z580" s="166"/>
    </row>
    <row r="581" ht="14.25" customHeight="1">
      <c r="A581" s="166"/>
      <c r="B581" s="166"/>
      <c r="C581" s="166"/>
      <c r="D581" s="166"/>
      <c r="E581" s="166"/>
      <c r="F581" s="166"/>
      <c r="G581" s="166"/>
      <c r="H581" s="166"/>
      <c r="I581" s="166"/>
      <c r="J581" s="166"/>
      <c r="K581" s="166"/>
      <c r="L581" s="166"/>
      <c r="M581" s="166"/>
      <c r="N581" s="166"/>
      <c r="O581" s="166"/>
      <c r="P581" s="166"/>
      <c r="Q581" s="166"/>
      <c r="R581" s="166"/>
      <c r="S581" s="166"/>
      <c r="T581" s="166"/>
      <c r="U581" s="166"/>
      <c r="V581" s="166"/>
      <c r="W581" s="166"/>
      <c r="X581" s="166"/>
      <c r="Y581" s="166"/>
      <c r="Z581" s="166"/>
    </row>
    <row r="582" ht="14.25" customHeight="1">
      <c r="A582" s="166"/>
      <c r="B582" s="166"/>
      <c r="C582" s="166"/>
      <c r="D582" s="166"/>
      <c r="E582" s="166"/>
      <c r="F582" s="166"/>
      <c r="G582" s="166"/>
      <c r="H582" s="166"/>
      <c r="I582" s="166"/>
      <c r="J582" s="166"/>
      <c r="K582" s="166"/>
      <c r="L582" s="166"/>
      <c r="M582" s="166"/>
      <c r="N582" s="166"/>
      <c r="O582" s="166"/>
      <c r="P582" s="166"/>
      <c r="Q582" s="166"/>
      <c r="R582" s="166"/>
      <c r="S582" s="166"/>
      <c r="T582" s="166"/>
      <c r="U582" s="166"/>
      <c r="V582" s="166"/>
      <c r="W582" s="166"/>
      <c r="X582" s="166"/>
      <c r="Y582" s="166"/>
      <c r="Z582" s="166"/>
    </row>
    <row r="583" ht="14.25" customHeight="1">
      <c r="A583" s="166"/>
      <c r="B583" s="166"/>
      <c r="C583" s="166"/>
      <c r="D583" s="166"/>
      <c r="E583" s="166"/>
      <c r="F583" s="166"/>
      <c r="G583" s="166"/>
      <c r="H583" s="166"/>
      <c r="I583" s="166"/>
      <c r="J583" s="166"/>
      <c r="K583" s="166"/>
      <c r="L583" s="166"/>
      <c r="M583" s="166"/>
      <c r="N583" s="166"/>
      <c r="O583" s="166"/>
      <c r="P583" s="166"/>
      <c r="Q583" s="166"/>
      <c r="R583" s="166"/>
      <c r="S583" s="166"/>
      <c r="T583" s="166"/>
      <c r="U583" s="166"/>
      <c r="V583" s="166"/>
      <c r="W583" s="166"/>
      <c r="X583" s="166"/>
      <c r="Y583" s="166"/>
      <c r="Z583" s="166"/>
    </row>
    <row r="584" ht="14.25" customHeight="1">
      <c r="A584" s="166"/>
      <c r="B584" s="166"/>
      <c r="C584" s="166"/>
      <c r="D584" s="166"/>
      <c r="E584" s="166"/>
      <c r="F584" s="166"/>
      <c r="G584" s="166"/>
      <c r="H584" s="166"/>
      <c r="I584" s="166"/>
      <c r="J584" s="166"/>
      <c r="K584" s="166"/>
      <c r="L584" s="166"/>
      <c r="M584" s="166"/>
      <c r="N584" s="166"/>
      <c r="O584" s="166"/>
      <c r="P584" s="166"/>
      <c r="Q584" s="166"/>
      <c r="R584" s="166"/>
      <c r="S584" s="166"/>
      <c r="T584" s="166"/>
      <c r="U584" s="166"/>
      <c r="V584" s="166"/>
      <c r="W584" s="166"/>
      <c r="X584" s="166"/>
      <c r="Y584" s="166"/>
      <c r="Z584" s="166"/>
    </row>
    <row r="585" ht="14.25" customHeight="1">
      <c r="A585" s="166"/>
      <c r="B585" s="166"/>
      <c r="C585" s="166"/>
      <c r="D585" s="166"/>
      <c r="E585" s="166"/>
      <c r="F585" s="166"/>
      <c r="G585" s="166"/>
      <c r="H585" s="166"/>
      <c r="I585" s="166"/>
      <c r="J585" s="166"/>
      <c r="K585" s="166"/>
      <c r="L585" s="166"/>
      <c r="M585" s="166"/>
      <c r="N585" s="166"/>
      <c r="O585" s="166"/>
      <c r="P585" s="166"/>
      <c r="Q585" s="166"/>
      <c r="R585" s="166"/>
      <c r="S585" s="166"/>
      <c r="T585" s="166"/>
      <c r="U585" s="166"/>
      <c r="V585" s="166"/>
      <c r="W585" s="166"/>
      <c r="X585" s="166"/>
      <c r="Y585" s="166"/>
      <c r="Z585" s="166"/>
    </row>
    <row r="586" ht="14.25" customHeight="1">
      <c r="A586" s="166"/>
      <c r="B586" s="166"/>
      <c r="C586" s="166"/>
      <c r="D586" s="166"/>
      <c r="E586" s="166"/>
      <c r="F586" s="166"/>
      <c r="G586" s="166"/>
      <c r="H586" s="166"/>
      <c r="I586" s="166"/>
      <c r="J586" s="166"/>
      <c r="K586" s="166"/>
      <c r="L586" s="166"/>
      <c r="M586" s="166"/>
      <c r="N586" s="166"/>
      <c r="O586" s="166"/>
      <c r="P586" s="166"/>
      <c r="Q586" s="166"/>
      <c r="R586" s="166"/>
      <c r="S586" s="166"/>
      <c r="T586" s="166"/>
      <c r="U586" s="166"/>
      <c r="V586" s="166"/>
      <c r="W586" s="166"/>
      <c r="X586" s="166"/>
      <c r="Y586" s="166"/>
      <c r="Z586" s="166"/>
    </row>
    <row r="587" ht="14.25" customHeight="1">
      <c r="A587" s="166"/>
      <c r="B587" s="166"/>
      <c r="C587" s="166"/>
      <c r="D587" s="166"/>
      <c r="E587" s="166"/>
      <c r="F587" s="166"/>
      <c r="G587" s="166"/>
      <c r="H587" s="166"/>
      <c r="I587" s="166"/>
      <c r="J587" s="166"/>
      <c r="K587" s="166"/>
      <c r="L587" s="166"/>
      <c r="M587" s="166"/>
      <c r="N587" s="166"/>
      <c r="O587" s="166"/>
      <c r="P587" s="166"/>
      <c r="Q587" s="166"/>
      <c r="R587" s="166"/>
      <c r="S587" s="166"/>
      <c r="T587" s="166"/>
      <c r="U587" s="166"/>
      <c r="V587" s="166"/>
      <c r="W587" s="166"/>
      <c r="X587" s="166"/>
      <c r="Y587" s="166"/>
      <c r="Z587" s="166"/>
    </row>
    <row r="588" ht="14.25" customHeight="1">
      <c r="A588" s="166"/>
      <c r="B588" s="166"/>
      <c r="C588" s="166"/>
      <c r="D588" s="166"/>
      <c r="E588" s="166"/>
      <c r="F588" s="166"/>
      <c r="G588" s="166"/>
      <c r="H588" s="166"/>
      <c r="I588" s="166"/>
      <c r="J588" s="166"/>
      <c r="K588" s="166"/>
      <c r="L588" s="166"/>
      <c r="M588" s="166"/>
      <c r="N588" s="166"/>
      <c r="O588" s="166"/>
      <c r="P588" s="166"/>
      <c r="Q588" s="166"/>
      <c r="R588" s="166"/>
      <c r="S588" s="166"/>
      <c r="T588" s="166"/>
      <c r="U588" s="166"/>
      <c r="V588" s="166"/>
      <c r="W588" s="166"/>
      <c r="X588" s="166"/>
      <c r="Y588" s="166"/>
      <c r="Z588" s="166"/>
    </row>
    <row r="589" ht="14.25" customHeight="1">
      <c r="A589" s="166"/>
      <c r="B589" s="166"/>
      <c r="C589" s="166"/>
      <c r="D589" s="166"/>
      <c r="E589" s="166"/>
      <c r="F589" s="166"/>
      <c r="G589" s="166"/>
      <c r="H589" s="166"/>
      <c r="I589" s="166"/>
      <c r="J589" s="166"/>
      <c r="K589" s="166"/>
      <c r="L589" s="166"/>
      <c r="M589" s="166"/>
      <c r="N589" s="166"/>
      <c r="O589" s="166"/>
      <c r="P589" s="166"/>
      <c r="Q589" s="166"/>
      <c r="R589" s="166"/>
      <c r="S589" s="166"/>
      <c r="T589" s="166"/>
      <c r="U589" s="166"/>
      <c r="V589" s="166"/>
      <c r="W589" s="166"/>
      <c r="X589" s="166"/>
      <c r="Y589" s="166"/>
      <c r="Z589" s="166"/>
    </row>
    <row r="590" ht="14.25" customHeight="1">
      <c r="A590" s="166"/>
      <c r="B590" s="166"/>
      <c r="C590" s="166"/>
      <c r="D590" s="166"/>
      <c r="E590" s="166"/>
      <c r="F590" s="166"/>
      <c r="G590" s="166"/>
      <c r="H590" s="166"/>
      <c r="I590" s="166"/>
      <c r="J590" s="166"/>
      <c r="K590" s="166"/>
      <c r="L590" s="166"/>
      <c r="M590" s="166"/>
      <c r="N590" s="166"/>
      <c r="O590" s="166"/>
      <c r="P590" s="166"/>
      <c r="Q590" s="166"/>
      <c r="R590" s="166"/>
      <c r="S590" s="166"/>
      <c r="T590" s="166"/>
      <c r="U590" s="166"/>
      <c r="V590" s="166"/>
      <c r="W590" s="166"/>
      <c r="X590" s="166"/>
      <c r="Y590" s="166"/>
      <c r="Z590" s="166"/>
    </row>
    <row r="591" ht="14.25" customHeight="1">
      <c r="A591" s="166"/>
      <c r="B591" s="166"/>
      <c r="C591" s="166"/>
      <c r="D591" s="166"/>
      <c r="E591" s="166"/>
      <c r="F591" s="166"/>
      <c r="G591" s="166"/>
      <c r="H591" s="166"/>
      <c r="I591" s="166"/>
      <c r="J591" s="166"/>
      <c r="K591" s="166"/>
      <c r="L591" s="166"/>
      <c r="M591" s="166"/>
      <c r="N591" s="166"/>
      <c r="O591" s="166"/>
      <c r="P591" s="166"/>
      <c r="Q591" s="166"/>
      <c r="R591" s="166"/>
      <c r="S591" s="166"/>
      <c r="T591" s="166"/>
      <c r="U591" s="166"/>
      <c r="V591" s="166"/>
      <c r="W591" s="166"/>
      <c r="X591" s="166"/>
      <c r="Y591" s="166"/>
      <c r="Z591" s="166"/>
    </row>
    <row r="592" ht="14.25" customHeight="1">
      <c r="A592" s="166"/>
      <c r="B592" s="166"/>
      <c r="C592" s="166"/>
      <c r="D592" s="166"/>
      <c r="E592" s="166"/>
      <c r="F592" s="166"/>
      <c r="G592" s="166"/>
      <c r="H592" s="166"/>
      <c r="I592" s="166"/>
      <c r="J592" s="166"/>
      <c r="K592" s="166"/>
      <c r="L592" s="166"/>
      <c r="M592" s="166"/>
      <c r="N592" s="166"/>
      <c r="O592" s="166"/>
      <c r="P592" s="166"/>
      <c r="Q592" s="166"/>
      <c r="R592" s="166"/>
      <c r="S592" s="166"/>
      <c r="T592" s="166"/>
      <c r="U592" s="166"/>
      <c r="V592" s="166"/>
      <c r="W592" s="166"/>
      <c r="X592" s="166"/>
      <c r="Y592" s="166"/>
      <c r="Z592" s="166"/>
    </row>
    <row r="593" ht="14.25" customHeight="1">
      <c r="A593" s="166"/>
      <c r="B593" s="166"/>
      <c r="C593" s="166"/>
      <c r="D593" s="166"/>
      <c r="E593" s="166"/>
      <c r="F593" s="166"/>
      <c r="G593" s="166"/>
      <c r="H593" s="166"/>
      <c r="I593" s="166"/>
      <c r="J593" s="166"/>
      <c r="K593" s="166"/>
      <c r="L593" s="166"/>
      <c r="M593" s="166"/>
      <c r="N593" s="166"/>
      <c r="O593" s="166"/>
      <c r="P593" s="166"/>
      <c r="Q593" s="166"/>
      <c r="R593" s="166"/>
      <c r="S593" s="166"/>
      <c r="T593" s="166"/>
      <c r="U593" s="166"/>
      <c r="V593" s="166"/>
      <c r="W593" s="166"/>
      <c r="X593" s="166"/>
      <c r="Y593" s="166"/>
      <c r="Z593" s="166"/>
    </row>
    <row r="594" ht="14.25" customHeight="1">
      <c r="A594" s="166"/>
      <c r="B594" s="166"/>
      <c r="C594" s="166"/>
      <c r="D594" s="166"/>
      <c r="E594" s="166"/>
      <c r="F594" s="166"/>
      <c r="G594" s="166"/>
      <c r="H594" s="166"/>
      <c r="I594" s="166"/>
      <c r="J594" s="166"/>
      <c r="K594" s="166"/>
      <c r="L594" s="166"/>
      <c r="M594" s="166"/>
      <c r="N594" s="166"/>
      <c r="O594" s="166"/>
      <c r="P594" s="166"/>
      <c r="Q594" s="166"/>
      <c r="R594" s="166"/>
      <c r="S594" s="166"/>
      <c r="T594" s="166"/>
      <c r="U594" s="166"/>
      <c r="V594" s="166"/>
      <c r="W594" s="166"/>
      <c r="X594" s="166"/>
      <c r="Y594" s="166"/>
      <c r="Z594" s="166"/>
    </row>
    <row r="595" ht="14.25" customHeight="1">
      <c r="A595" s="166"/>
      <c r="B595" s="166"/>
      <c r="C595" s="166"/>
      <c r="D595" s="166"/>
      <c r="E595" s="166"/>
      <c r="F595" s="166"/>
      <c r="G595" s="166"/>
      <c r="H595" s="166"/>
      <c r="I595" s="166"/>
      <c r="J595" s="166"/>
      <c r="K595" s="166"/>
      <c r="L595" s="166"/>
      <c r="M595" s="166"/>
      <c r="N595" s="166"/>
      <c r="O595" s="166"/>
      <c r="P595" s="166"/>
      <c r="Q595" s="166"/>
      <c r="R595" s="166"/>
      <c r="S595" s="166"/>
      <c r="T595" s="166"/>
      <c r="U595" s="166"/>
      <c r="V595" s="166"/>
      <c r="W595" s="166"/>
      <c r="X595" s="166"/>
      <c r="Y595" s="166"/>
      <c r="Z595" s="166"/>
    </row>
    <row r="596" ht="14.25" customHeight="1">
      <c r="A596" s="166"/>
      <c r="B596" s="166"/>
      <c r="C596" s="166"/>
      <c r="D596" s="166"/>
      <c r="E596" s="166"/>
      <c r="F596" s="166"/>
      <c r="G596" s="166"/>
      <c r="H596" s="166"/>
      <c r="I596" s="166"/>
      <c r="J596" s="166"/>
      <c r="K596" s="166"/>
      <c r="L596" s="166"/>
      <c r="M596" s="166"/>
      <c r="N596" s="166"/>
      <c r="O596" s="166"/>
      <c r="P596" s="166"/>
      <c r="Q596" s="166"/>
      <c r="R596" s="166"/>
      <c r="S596" s="166"/>
      <c r="T596" s="166"/>
      <c r="U596" s="166"/>
      <c r="V596" s="166"/>
      <c r="W596" s="166"/>
      <c r="X596" s="166"/>
      <c r="Y596" s="166"/>
      <c r="Z596" s="166"/>
    </row>
    <row r="597" ht="14.25" customHeight="1">
      <c r="A597" s="166"/>
      <c r="B597" s="166"/>
      <c r="C597" s="166"/>
      <c r="D597" s="166"/>
      <c r="E597" s="166"/>
      <c r="F597" s="166"/>
      <c r="G597" s="166"/>
      <c r="H597" s="166"/>
      <c r="I597" s="166"/>
      <c r="J597" s="166"/>
      <c r="K597" s="166"/>
      <c r="L597" s="166"/>
      <c r="M597" s="166"/>
      <c r="N597" s="166"/>
      <c r="O597" s="166"/>
      <c r="P597" s="166"/>
      <c r="Q597" s="166"/>
      <c r="R597" s="166"/>
      <c r="S597" s="166"/>
      <c r="T597" s="166"/>
      <c r="U597" s="166"/>
      <c r="V597" s="166"/>
      <c r="W597" s="166"/>
      <c r="X597" s="166"/>
      <c r="Y597" s="166"/>
      <c r="Z597" s="166"/>
    </row>
    <row r="598" ht="14.25" customHeight="1">
      <c r="A598" s="166"/>
      <c r="B598" s="166"/>
      <c r="C598" s="166"/>
      <c r="D598" s="166"/>
      <c r="E598" s="166"/>
      <c r="F598" s="166"/>
      <c r="G598" s="166"/>
      <c r="H598" s="166"/>
      <c r="I598" s="166"/>
      <c r="J598" s="166"/>
      <c r="K598" s="166"/>
      <c r="L598" s="166"/>
      <c r="M598" s="166"/>
      <c r="N598" s="166"/>
      <c r="O598" s="166"/>
      <c r="P598" s="166"/>
      <c r="Q598" s="166"/>
      <c r="R598" s="166"/>
      <c r="S598" s="166"/>
      <c r="T598" s="166"/>
      <c r="U598" s="166"/>
      <c r="V598" s="166"/>
      <c r="W598" s="166"/>
      <c r="X598" s="166"/>
      <c r="Y598" s="166"/>
      <c r="Z598" s="166"/>
    </row>
    <row r="599" ht="14.25" customHeight="1">
      <c r="A599" s="166"/>
      <c r="B599" s="166"/>
      <c r="C599" s="166"/>
      <c r="D599" s="166"/>
      <c r="E599" s="166"/>
      <c r="F599" s="166"/>
      <c r="G599" s="166"/>
      <c r="H599" s="166"/>
      <c r="I599" s="166"/>
      <c r="J599" s="166"/>
      <c r="K599" s="166"/>
      <c r="L599" s="166"/>
      <c r="M599" s="166"/>
      <c r="N599" s="166"/>
      <c r="O599" s="166"/>
      <c r="P599" s="166"/>
      <c r="Q599" s="166"/>
      <c r="R599" s="166"/>
      <c r="S599" s="166"/>
      <c r="T599" s="166"/>
      <c r="U599" s="166"/>
      <c r="V599" s="166"/>
      <c r="W599" s="166"/>
      <c r="X599" s="166"/>
      <c r="Y599" s="166"/>
      <c r="Z599" s="166"/>
    </row>
    <row r="600" ht="14.25" customHeight="1">
      <c r="A600" s="166"/>
      <c r="B600" s="166"/>
      <c r="C600" s="166"/>
      <c r="D600" s="166"/>
      <c r="E600" s="166"/>
      <c r="F600" s="166"/>
      <c r="G600" s="166"/>
      <c r="H600" s="166"/>
      <c r="I600" s="166"/>
      <c r="J600" s="166"/>
      <c r="K600" s="166"/>
      <c r="L600" s="166"/>
      <c r="M600" s="166"/>
      <c r="N600" s="166"/>
      <c r="O600" s="166"/>
      <c r="P600" s="166"/>
      <c r="Q600" s="166"/>
      <c r="R600" s="166"/>
      <c r="S600" s="166"/>
      <c r="T600" s="166"/>
      <c r="U600" s="166"/>
      <c r="V600" s="166"/>
      <c r="W600" s="166"/>
      <c r="X600" s="166"/>
      <c r="Y600" s="166"/>
      <c r="Z600" s="166"/>
    </row>
    <row r="601" ht="14.25" customHeight="1">
      <c r="A601" s="166"/>
      <c r="B601" s="166"/>
      <c r="C601" s="166"/>
      <c r="D601" s="166"/>
      <c r="E601" s="166"/>
      <c r="F601" s="166"/>
      <c r="G601" s="166"/>
      <c r="H601" s="166"/>
      <c r="I601" s="166"/>
      <c r="J601" s="166"/>
      <c r="K601" s="166"/>
      <c r="L601" s="166"/>
      <c r="M601" s="166"/>
      <c r="N601" s="166"/>
      <c r="O601" s="166"/>
      <c r="P601" s="166"/>
      <c r="Q601" s="166"/>
      <c r="R601" s="166"/>
      <c r="S601" s="166"/>
      <c r="T601" s="166"/>
      <c r="U601" s="166"/>
      <c r="V601" s="166"/>
      <c r="W601" s="166"/>
      <c r="X601" s="166"/>
      <c r="Y601" s="166"/>
      <c r="Z601" s="166"/>
    </row>
    <row r="602" ht="14.25" customHeight="1">
      <c r="A602" s="166"/>
      <c r="B602" s="166"/>
      <c r="C602" s="166"/>
      <c r="D602" s="166"/>
      <c r="E602" s="166"/>
      <c r="F602" s="166"/>
      <c r="G602" s="166"/>
      <c r="H602" s="166"/>
      <c r="I602" s="166"/>
      <c r="J602" s="166"/>
      <c r="K602" s="166"/>
      <c r="L602" s="166"/>
      <c r="M602" s="166"/>
      <c r="N602" s="166"/>
      <c r="O602" s="166"/>
      <c r="P602" s="166"/>
      <c r="Q602" s="166"/>
      <c r="R602" s="166"/>
      <c r="S602" s="166"/>
      <c r="T602" s="166"/>
      <c r="U602" s="166"/>
      <c r="V602" s="166"/>
      <c r="W602" s="166"/>
      <c r="X602" s="166"/>
      <c r="Y602" s="166"/>
      <c r="Z602" s="166"/>
    </row>
    <row r="603" ht="14.25" customHeight="1">
      <c r="A603" s="166"/>
      <c r="B603" s="166"/>
      <c r="C603" s="166"/>
      <c r="D603" s="166"/>
      <c r="E603" s="166"/>
      <c r="F603" s="166"/>
      <c r="G603" s="166"/>
      <c r="H603" s="166"/>
      <c r="I603" s="166"/>
      <c r="J603" s="166"/>
      <c r="K603" s="166"/>
      <c r="L603" s="166"/>
      <c r="M603" s="166"/>
      <c r="N603" s="166"/>
      <c r="O603" s="166"/>
      <c r="P603" s="166"/>
      <c r="Q603" s="166"/>
      <c r="R603" s="166"/>
      <c r="S603" s="166"/>
      <c r="T603" s="166"/>
      <c r="U603" s="166"/>
      <c r="V603" s="166"/>
      <c r="W603" s="166"/>
      <c r="X603" s="166"/>
      <c r="Y603" s="166"/>
      <c r="Z603" s="166"/>
    </row>
    <row r="604" ht="14.25" customHeight="1">
      <c r="A604" s="166"/>
      <c r="B604" s="166"/>
      <c r="C604" s="166"/>
      <c r="D604" s="166"/>
      <c r="E604" s="166"/>
      <c r="F604" s="166"/>
      <c r="G604" s="166"/>
      <c r="H604" s="166"/>
      <c r="I604" s="166"/>
      <c r="J604" s="166"/>
      <c r="K604" s="166"/>
      <c r="L604" s="166"/>
      <c r="M604" s="166"/>
      <c r="N604" s="166"/>
      <c r="O604" s="166"/>
      <c r="P604" s="166"/>
      <c r="Q604" s="166"/>
      <c r="R604" s="166"/>
      <c r="S604" s="166"/>
      <c r="T604" s="166"/>
      <c r="U604" s="166"/>
      <c r="V604" s="166"/>
      <c r="W604" s="166"/>
      <c r="X604" s="166"/>
      <c r="Y604" s="166"/>
      <c r="Z604" s="166"/>
    </row>
    <row r="605" ht="14.25" customHeight="1">
      <c r="A605" s="166"/>
      <c r="B605" s="166"/>
      <c r="C605" s="166"/>
      <c r="D605" s="166"/>
      <c r="E605" s="166"/>
      <c r="F605" s="166"/>
      <c r="G605" s="166"/>
      <c r="H605" s="166"/>
      <c r="I605" s="166"/>
      <c r="J605" s="166"/>
      <c r="K605" s="166"/>
      <c r="L605" s="166"/>
      <c r="M605" s="166"/>
      <c r="N605" s="166"/>
      <c r="O605" s="166"/>
      <c r="P605" s="166"/>
      <c r="Q605" s="166"/>
      <c r="R605" s="166"/>
      <c r="S605" s="166"/>
      <c r="T605" s="166"/>
      <c r="U605" s="166"/>
      <c r="V605" s="166"/>
      <c r="W605" s="166"/>
      <c r="X605" s="166"/>
      <c r="Y605" s="166"/>
      <c r="Z605" s="166"/>
    </row>
    <row r="606" ht="14.25" customHeight="1">
      <c r="A606" s="166"/>
      <c r="B606" s="166"/>
      <c r="C606" s="166"/>
      <c r="D606" s="166"/>
      <c r="E606" s="166"/>
      <c r="F606" s="166"/>
      <c r="G606" s="166"/>
      <c r="H606" s="166"/>
      <c r="I606" s="166"/>
      <c r="J606" s="166"/>
      <c r="K606" s="166"/>
      <c r="L606" s="166"/>
      <c r="M606" s="166"/>
      <c r="N606" s="166"/>
      <c r="O606" s="166"/>
      <c r="P606" s="166"/>
      <c r="Q606" s="166"/>
      <c r="R606" s="166"/>
      <c r="S606" s="166"/>
      <c r="T606" s="166"/>
      <c r="U606" s="166"/>
      <c r="V606" s="166"/>
      <c r="W606" s="166"/>
      <c r="X606" s="166"/>
      <c r="Y606" s="166"/>
      <c r="Z606" s="166"/>
    </row>
    <row r="607" ht="14.25" customHeight="1">
      <c r="A607" s="166"/>
      <c r="B607" s="166"/>
      <c r="C607" s="166"/>
      <c r="D607" s="166"/>
      <c r="E607" s="166"/>
      <c r="F607" s="166"/>
      <c r="G607" s="166"/>
      <c r="H607" s="166"/>
      <c r="I607" s="166"/>
      <c r="J607" s="166"/>
      <c r="K607" s="166"/>
      <c r="L607" s="166"/>
      <c r="M607" s="166"/>
      <c r="N607" s="166"/>
      <c r="O607" s="166"/>
      <c r="P607" s="166"/>
      <c r="Q607" s="166"/>
      <c r="R607" s="166"/>
      <c r="S607" s="166"/>
      <c r="T607" s="166"/>
      <c r="U607" s="166"/>
      <c r="V607" s="166"/>
      <c r="W607" s="166"/>
      <c r="X607" s="166"/>
      <c r="Y607" s="166"/>
      <c r="Z607" s="166"/>
    </row>
    <row r="608" ht="14.25" customHeight="1">
      <c r="A608" s="166"/>
      <c r="B608" s="166"/>
      <c r="C608" s="166"/>
      <c r="D608" s="166"/>
      <c r="E608" s="166"/>
      <c r="F608" s="166"/>
      <c r="G608" s="166"/>
      <c r="H608" s="166"/>
      <c r="I608" s="166"/>
      <c r="J608" s="166"/>
      <c r="K608" s="166"/>
      <c r="L608" s="166"/>
      <c r="M608" s="166"/>
      <c r="N608" s="166"/>
      <c r="O608" s="166"/>
      <c r="P608" s="166"/>
      <c r="Q608" s="166"/>
      <c r="R608" s="166"/>
      <c r="S608" s="166"/>
      <c r="T608" s="166"/>
      <c r="U608" s="166"/>
      <c r="V608" s="166"/>
      <c r="W608" s="166"/>
      <c r="X608" s="166"/>
      <c r="Y608" s="166"/>
      <c r="Z608" s="166"/>
    </row>
    <row r="609" ht="14.25" customHeight="1">
      <c r="A609" s="166"/>
      <c r="B609" s="166"/>
      <c r="C609" s="166"/>
      <c r="D609" s="166"/>
      <c r="E609" s="166"/>
      <c r="F609" s="166"/>
      <c r="G609" s="166"/>
      <c r="H609" s="166"/>
      <c r="I609" s="166"/>
      <c r="J609" s="166"/>
      <c r="K609" s="166"/>
      <c r="L609" s="166"/>
      <c r="M609" s="166"/>
      <c r="N609" s="166"/>
      <c r="O609" s="166"/>
      <c r="P609" s="166"/>
      <c r="Q609" s="166"/>
      <c r="R609" s="166"/>
      <c r="S609" s="166"/>
      <c r="T609" s="166"/>
      <c r="U609" s="166"/>
      <c r="V609" s="166"/>
      <c r="W609" s="166"/>
      <c r="X609" s="166"/>
      <c r="Y609" s="166"/>
      <c r="Z609" s="166"/>
    </row>
    <row r="610" ht="14.25" customHeight="1">
      <c r="A610" s="166"/>
      <c r="B610" s="166"/>
      <c r="C610" s="166"/>
      <c r="D610" s="166"/>
      <c r="E610" s="166"/>
      <c r="F610" s="166"/>
      <c r="G610" s="166"/>
      <c r="H610" s="166"/>
      <c r="I610" s="166"/>
      <c r="J610" s="166"/>
      <c r="K610" s="166"/>
      <c r="L610" s="166"/>
      <c r="M610" s="166"/>
      <c r="N610" s="166"/>
      <c r="O610" s="166"/>
      <c r="P610" s="166"/>
      <c r="Q610" s="166"/>
      <c r="R610" s="166"/>
      <c r="S610" s="166"/>
      <c r="T610" s="166"/>
      <c r="U610" s="166"/>
      <c r="V610" s="166"/>
      <c r="W610" s="166"/>
      <c r="X610" s="166"/>
      <c r="Y610" s="166"/>
      <c r="Z610" s="166"/>
    </row>
    <row r="611" ht="14.25" customHeight="1">
      <c r="A611" s="166"/>
      <c r="B611" s="166"/>
      <c r="C611" s="166"/>
      <c r="D611" s="166"/>
      <c r="E611" s="166"/>
      <c r="F611" s="166"/>
      <c r="G611" s="166"/>
      <c r="H611" s="166"/>
      <c r="I611" s="166"/>
      <c r="J611" s="166"/>
      <c r="K611" s="166"/>
      <c r="L611" s="166"/>
      <c r="M611" s="166"/>
      <c r="N611" s="166"/>
      <c r="O611" s="166"/>
      <c r="P611" s="166"/>
      <c r="Q611" s="166"/>
      <c r="R611" s="166"/>
      <c r="S611" s="166"/>
      <c r="T611" s="166"/>
      <c r="U611" s="166"/>
      <c r="V611" s="166"/>
      <c r="W611" s="166"/>
      <c r="X611" s="166"/>
      <c r="Y611" s="166"/>
      <c r="Z611" s="166"/>
    </row>
    <row r="612" ht="14.25" customHeight="1">
      <c r="A612" s="166"/>
      <c r="B612" s="166"/>
      <c r="C612" s="166"/>
      <c r="D612" s="166"/>
      <c r="E612" s="166"/>
      <c r="F612" s="166"/>
      <c r="G612" s="166"/>
      <c r="H612" s="166"/>
      <c r="I612" s="166"/>
      <c r="J612" s="166"/>
      <c r="K612" s="166"/>
      <c r="L612" s="166"/>
      <c r="M612" s="166"/>
      <c r="N612" s="166"/>
      <c r="O612" s="166"/>
      <c r="P612" s="166"/>
      <c r="Q612" s="166"/>
      <c r="R612" s="166"/>
      <c r="S612" s="166"/>
      <c r="T612" s="166"/>
      <c r="U612" s="166"/>
      <c r="V612" s="166"/>
      <c r="W612" s="166"/>
      <c r="X612" s="166"/>
      <c r="Y612" s="166"/>
      <c r="Z612" s="166"/>
    </row>
    <row r="613" ht="14.25" customHeight="1">
      <c r="A613" s="166"/>
      <c r="B613" s="166"/>
      <c r="C613" s="166"/>
      <c r="D613" s="166"/>
      <c r="E613" s="166"/>
      <c r="F613" s="166"/>
      <c r="G613" s="166"/>
      <c r="H613" s="166"/>
      <c r="I613" s="166"/>
      <c r="J613" s="166"/>
      <c r="K613" s="166"/>
      <c r="L613" s="166"/>
      <c r="M613" s="166"/>
      <c r="N613" s="166"/>
      <c r="O613" s="166"/>
      <c r="P613" s="166"/>
      <c r="Q613" s="166"/>
      <c r="R613" s="166"/>
      <c r="S613" s="166"/>
      <c r="T613" s="166"/>
      <c r="U613" s="166"/>
      <c r="V613" s="166"/>
      <c r="W613" s="166"/>
      <c r="X613" s="166"/>
      <c r="Y613" s="166"/>
      <c r="Z613" s="166"/>
    </row>
    <row r="614" ht="14.25" customHeight="1">
      <c r="A614" s="166"/>
      <c r="B614" s="166"/>
      <c r="C614" s="166"/>
      <c r="D614" s="166"/>
      <c r="E614" s="166"/>
      <c r="F614" s="166"/>
      <c r="G614" s="166"/>
      <c r="H614" s="166"/>
      <c r="I614" s="166"/>
      <c r="J614" s="166"/>
      <c r="K614" s="166"/>
      <c r="L614" s="166"/>
      <c r="M614" s="166"/>
      <c r="N614" s="166"/>
      <c r="O614" s="166"/>
      <c r="P614" s="166"/>
      <c r="Q614" s="166"/>
      <c r="R614" s="166"/>
      <c r="S614" s="166"/>
      <c r="T614" s="166"/>
      <c r="U614" s="166"/>
      <c r="V614" s="166"/>
      <c r="W614" s="166"/>
      <c r="X614" s="166"/>
      <c r="Y614" s="166"/>
      <c r="Z614" s="166"/>
    </row>
    <row r="615" ht="14.25" customHeight="1">
      <c r="A615" s="166"/>
      <c r="B615" s="166"/>
      <c r="C615" s="166"/>
      <c r="D615" s="166"/>
      <c r="E615" s="166"/>
      <c r="F615" s="166"/>
      <c r="G615" s="166"/>
      <c r="H615" s="166"/>
      <c r="I615" s="166"/>
      <c r="J615" s="166"/>
      <c r="K615" s="166"/>
      <c r="L615" s="166"/>
      <c r="M615" s="166"/>
      <c r="N615" s="166"/>
      <c r="O615" s="166"/>
      <c r="P615" s="166"/>
      <c r="Q615" s="166"/>
      <c r="R615" s="166"/>
      <c r="S615" s="166"/>
      <c r="T615" s="166"/>
      <c r="U615" s="166"/>
      <c r="V615" s="166"/>
      <c r="W615" s="166"/>
      <c r="X615" s="166"/>
      <c r="Y615" s="166"/>
      <c r="Z615" s="166"/>
    </row>
    <row r="616" ht="14.25" customHeight="1">
      <c r="A616" s="166"/>
      <c r="B616" s="166"/>
      <c r="C616" s="166"/>
      <c r="D616" s="166"/>
      <c r="E616" s="166"/>
      <c r="F616" s="166"/>
      <c r="G616" s="166"/>
      <c r="H616" s="166"/>
      <c r="I616" s="166"/>
      <c r="J616" s="166"/>
      <c r="K616" s="166"/>
      <c r="L616" s="166"/>
      <c r="M616" s="166"/>
      <c r="N616" s="166"/>
      <c r="O616" s="166"/>
      <c r="P616" s="166"/>
      <c r="Q616" s="166"/>
      <c r="R616" s="166"/>
      <c r="S616" s="166"/>
      <c r="T616" s="166"/>
      <c r="U616" s="166"/>
      <c r="V616" s="166"/>
      <c r="W616" s="166"/>
      <c r="X616" s="166"/>
      <c r="Y616" s="166"/>
      <c r="Z616" s="166"/>
    </row>
    <row r="617" ht="14.25" customHeight="1">
      <c r="A617" s="166"/>
      <c r="B617" s="166"/>
      <c r="C617" s="166"/>
      <c r="D617" s="166"/>
      <c r="E617" s="166"/>
      <c r="F617" s="166"/>
      <c r="G617" s="166"/>
      <c r="H617" s="166"/>
      <c r="I617" s="166"/>
      <c r="J617" s="166"/>
      <c r="K617" s="166"/>
      <c r="L617" s="166"/>
      <c r="M617" s="166"/>
      <c r="N617" s="166"/>
      <c r="O617" s="166"/>
      <c r="P617" s="166"/>
      <c r="Q617" s="166"/>
      <c r="R617" s="166"/>
      <c r="S617" s="166"/>
      <c r="T617" s="166"/>
      <c r="U617" s="166"/>
      <c r="V617" s="166"/>
      <c r="W617" s="166"/>
      <c r="X617" s="166"/>
      <c r="Y617" s="166"/>
      <c r="Z617" s="166"/>
    </row>
    <row r="618" ht="14.25" customHeight="1">
      <c r="A618" s="166"/>
      <c r="B618" s="166"/>
      <c r="C618" s="166"/>
      <c r="D618" s="166"/>
      <c r="E618" s="166"/>
      <c r="F618" s="166"/>
      <c r="G618" s="166"/>
      <c r="H618" s="166"/>
      <c r="I618" s="166"/>
      <c r="J618" s="166"/>
      <c r="K618" s="166"/>
      <c r="L618" s="166"/>
      <c r="M618" s="166"/>
      <c r="N618" s="166"/>
      <c r="O618" s="166"/>
      <c r="P618" s="166"/>
      <c r="Q618" s="166"/>
      <c r="R618" s="166"/>
      <c r="S618" s="166"/>
      <c r="T618" s="166"/>
      <c r="U618" s="166"/>
      <c r="V618" s="166"/>
      <c r="W618" s="166"/>
      <c r="X618" s="166"/>
      <c r="Y618" s="166"/>
      <c r="Z618" s="166"/>
    </row>
    <row r="619" ht="14.25" customHeight="1">
      <c r="A619" s="166"/>
      <c r="B619" s="166"/>
      <c r="C619" s="166"/>
      <c r="D619" s="166"/>
      <c r="E619" s="166"/>
      <c r="F619" s="166"/>
      <c r="G619" s="166"/>
      <c r="H619" s="166"/>
      <c r="I619" s="166"/>
      <c r="J619" s="166"/>
      <c r="K619" s="166"/>
      <c r="L619" s="166"/>
      <c r="M619" s="166"/>
      <c r="N619" s="166"/>
      <c r="O619" s="166"/>
      <c r="P619" s="166"/>
      <c r="Q619" s="166"/>
      <c r="R619" s="166"/>
      <c r="S619" s="166"/>
      <c r="T619" s="166"/>
      <c r="U619" s="166"/>
      <c r="V619" s="166"/>
      <c r="W619" s="166"/>
      <c r="X619" s="166"/>
      <c r="Y619" s="166"/>
      <c r="Z619" s="166"/>
    </row>
    <row r="620" ht="14.25" customHeight="1">
      <c r="A620" s="166"/>
      <c r="B620" s="166"/>
      <c r="C620" s="166"/>
      <c r="D620" s="166"/>
      <c r="E620" s="166"/>
      <c r="F620" s="166"/>
      <c r="G620" s="166"/>
      <c r="H620" s="166"/>
      <c r="I620" s="166"/>
      <c r="J620" s="166"/>
      <c r="K620" s="166"/>
      <c r="L620" s="166"/>
      <c r="M620" s="166"/>
      <c r="N620" s="166"/>
      <c r="O620" s="166"/>
      <c r="P620" s="166"/>
      <c r="Q620" s="166"/>
      <c r="R620" s="166"/>
      <c r="S620" s="166"/>
      <c r="T620" s="166"/>
      <c r="U620" s="166"/>
      <c r="V620" s="166"/>
      <c r="W620" s="166"/>
      <c r="X620" s="166"/>
      <c r="Y620" s="166"/>
      <c r="Z620" s="166"/>
    </row>
    <row r="621" ht="14.25" customHeight="1">
      <c r="A621" s="166"/>
      <c r="B621" s="166"/>
      <c r="C621" s="166"/>
      <c r="D621" s="166"/>
      <c r="E621" s="166"/>
      <c r="F621" s="166"/>
      <c r="G621" s="166"/>
      <c r="H621" s="166"/>
      <c r="I621" s="166"/>
      <c r="J621" s="166"/>
      <c r="K621" s="166"/>
      <c r="L621" s="166"/>
      <c r="M621" s="166"/>
      <c r="N621" s="166"/>
      <c r="O621" s="166"/>
      <c r="P621" s="166"/>
      <c r="Q621" s="166"/>
      <c r="R621" s="166"/>
      <c r="S621" s="166"/>
      <c r="T621" s="166"/>
      <c r="U621" s="166"/>
      <c r="V621" s="166"/>
      <c r="W621" s="166"/>
      <c r="X621" s="166"/>
      <c r="Y621" s="166"/>
      <c r="Z621" s="166"/>
    </row>
    <row r="622" ht="14.25" customHeight="1">
      <c r="A622" s="166"/>
      <c r="B622" s="166"/>
      <c r="C622" s="166"/>
      <c r="D622" s="166"/>
      <c r="E622" s="166"/>
      <c r="F622" s="166"/>
      <c r="G622" s="166"/>
      <c r="H622" s="166"/>
      <c r="I622" s="166"/>
      <c r="J622" s="166"/>
      <c r="K622" s="166"/>
      <c r="L622" s="166"/>
      <c r="M622" s="166"/>
      <c r="N622" s="166"/>
      <c r="O622" s="166"/>
      <c r="P622" s="166"/>
      <c r="Q622" s="166"/>
      <c r="R622" s="166"/>
      <c r="S622" s="166"/>
      <c r="T622" s="166"/>
      <c r="U622" s="166"/>
      <c r="V622" s="166"/>
      <c r="W622" s="166"/>
      <c r="X622" s="166"/>
      <c r="Y622" s="166"/>
      <c r="Z622" s="166"/>
    </row>
    <row r="623" ht="14.25" customHeight="1">
      <c r="A623" s="166"/>
      <c r="B623" s="166"/>
      <c r="C623" s="166"/>
      <c r="D623" s="166"/>
      <c r="E623" s="166"/>
      <c r="F623" s="166"/>
      <c r="G623" s="166"/>
      <c r="H623" s="166"/>
      <c r="I623" s="166"/>
      <c r="J623" s="166"/>
      <c r="K623" s="166"/>
      <c r="L623" s="166"/>
      <c r="M623" s="166"/>
      <c r="N623" s="166"/>
      <c r="O623" s="166"/>
      <c r="P623" s="166"/>
      <c r="Q623" s="166"/>
      <c r="R623" s="166"/>
      <c r="S623" s="166"/>
      <c r="T623" s="166"/>
      <c r="U623" s="166"/>
      <c r="V623" s="166"/>
      <c r="W623" s="166"/>
      <c r="X623" s="166"/>
      <c r="Y623" s="166"/>
      <c r="Z623" s="166"/>
    </row>
    <row r="624" ht="14.25" customHeight="1">
      <c r="A624" s="166"/>
      <c r="B624" s="166"/>
      <c r="C624" s="166"/>
      <c r="D624" s="166"/>
      <c r="E624" s="166"/>
      <c r="F624" s="166"/>
      <c r="G624" s="166"/>
      <c r="H624" s="166"/>
      <c r="I624" s="166"/>
      <c r="J624" s="166"/>
      <c r="K624" s="166"/>
      <c r="L624" s="166"/>
      <c r="M624" s="166"/>
      <c r="N624" s="166"/>
      <c r="O624" s="166"/>
      <c r="P624" s="166"/>
      <c r="Q624" s="166"/>
      <c r="R624" s="166"/>
      <c r="S624" s="166"/>
      <c r="T624" s="166"/>
      <c r="U624" s="166"/>
      <c r="V624" s="166"/>
      <c r="W624" s="166"/>
      <c r="X624" s="166"/>
      <c r="Y624" s="166"/>
      <c r="Z624" s="166"/>
    </row>
    <row r="625" ht="14.25" customHeight="1">
      <c r="A625" s="166"/>
      <c r="B625" s="166"/>
      <c r="C625" s="166"/>
      <c r="D625" s="166"/>
      <c r="E625" s="166"/>
      <c r="F625" s="166"/>
      <c r="G625" s="166"/>
      <c r="H625" s="166"/>
      <c r="I625" s="166"/>
      <c r="J625" s="166"/>
      <c r="K625" s="166"/>
      <c r="L625" s="166"/>
      <c r="M625" s="166"/>
      <c r="N625" s="166"/>
      <c r="O625" s="166"/>
      <c r="P625" s="166"/>
      <c r="Q625" s="166"/>
      <c r="R625" s="166"/>
      <c r="S625" s="166"/>
      <c r="T625" s="166"/>
      <c r="U625" s="166"/>
      <c r="V625" s="166"/>
      <c r="W625" s="166"/>
      <c r="X625" s="166"/>
      <c r="Y625" s="166"/>
      <c r="Z625" s="166"/>
    </row>
    <row r="626" ht="14.25" customHeight="1">
      <c r="A626" s="166"/>
      <c r="B626" s="166"/>
      <c r="C626" s="166"/>
      <c r="D626" s="166"/>
      <c r="E626" s="166"/>
      <c r="F626" s="166"/>
      <c r="G626" s="166"/>
      <c r="H626" s="166"/>
      <c r="I626" s="166"/>
      <c r="J626" s="166"/>
      <c r="K626" s="166"/>
      <c r="L626" s="166"/>
      <c r="M626" s="166"/>
      <c r="N626" s="166"/>
      <c r="O626" s="166"/>
      <c r="P626" s="166"/>
      <c r="Q626" s="166"/>
      <c r="R626" s="166"/>
      <c r="S626" s="166"/>
      <c r="T626" s="166"/>
      <c r="U626" s="166"/>
      <c r="V626" s="166"/>
      <c r="W626" s="166"/>
      <c r="X626" s="166"/>
      <c r="Y626" s="166"/>
      <c r="Z626" s="166"/>
    </row>
    <row r="627" ht="14.25" customHeight="1">
      <c r="A627" s="166"/>
      <c r="B627" s="166"/>
      <c r="C627" s="166"/>
      <c r="D627" s="166"/>
      <c r="E627" s="166"/>
      <c r="F627" s="166"/>
      <c r="G627" s="166"/>
      <c r="H627" s="166"/>
      <c r="I627" s="166"/>
      <c r="J627" s="166"/>
      <c r="K627" s="166"/>
      <c r="L627" s="166"/>
      <c r="M627" s="166"/>
      <c r="N627" s="166"/>
      <c r="O627" s="166"/>
      <c r="P627" s="166"/>
      <c r="Q627" s="166"/>
      <c r="R627" s="166"/>
      <c r="S627" s="166"/>
      <c r="T627" s="166"/>
      <c r="U627" s="166"/>
      <c r="V627" s="166"/>
      <c r="W627" s="166"/>
      <c r="X627" s="166"/>
      <c r="Y627" s="166"/>
      <c r="Z627" s="166"/>
    </row>
    <row r="628" ht="14.25" customHeight="1">
      <c r="A628" s="166"/>
      <c r="B628" s="166"/>
      <c r="C628" s="166"/>
      <c r="D628" s="166"/>
      <c r="E628" s="166"/>
      <c r="F628" s="166"/>
      <c r="G628" s="166"/>
      <c r="H628" s="166"/>
      <c r="I628" s="166"/>
      <c r="J628" s="166"/>
      <c r="K628" s="166"/>
      <c r="L628" s="166"/>
      <c r="M628" s="166"/>
      <c r="N628" s="166"/>
      <c r="O628" s="166"/>
      <c r="P628" s="166"/>
      <c r="Q628" s="166"/>
      <c r="R628" s="166"/>
      <c r="S628" s="166"/>
      <c r="T628" s="166"/>
      <c r="U628" s="166"/>
      <c r="V628" s="166"/>
      <c r="W628" s="166"/>
      <c r="X628" s="166"/>
      <c r="Y628" s="166"/>
      <c r="Z628" s="166"/>
    </row>
    <row r="629" ht="14.25" customHeight="1">
      <c r="A629" s="166"/>
      <c r="B629" s="166"/>
      <c r="C629" s="166"/>
      <c r="D629" s="166"/>
      <c r="E629" s="166"/>
      <c r="F629" s="166"/>
      <c r="G629" s="166"/>
      <c r="H629" s="166"/>
      <c r="I629" s="166"/>
      <c r="J629" s="166"/>
      <c r="K629" s="166"/>
      <c r="L629" s="166"/>
      <c r="M629" s="166"/>
      <c r="N629" s="166"/>
      <c r="O629" s="166"/>
      <c r="P629" s="166"/>
      <c r="Q629" s="166"/>
      <c r="R629" s="166"/>
      <c r="S629" s="166"/>
      <c r="T629" s="166"/>
      <c r="U629" s="166"/>
      <c r="V629" s="166"/>
      <c r="W629" s="166"/>
      <c r="X629" s="166"/>
      <c r="Y629" s="166"/>
      <c r="Z629" s="166"/>
    </row>
    <row r="630" ht="14.25" customHeight="1">
      <c r="A630" s="166"/>
      <c r="B630" s="166"/>
      <c r="C630" s="166"/>
      <c r="D630" s="166"/>
      <c r="E630" s="166"/>
      <c r="F630" s="166"/>
      <c r="G630" s="166"/>
      <c r="H630" s="166"/>
      <c r="I630" s="166"/>
      <c r="J630" s="166"/>
      <c r="K630" s="166"/>
      <c r="L630" s="166"/>
      <c r="M630" s="166"/>
      <c r="N630" s="166"/>
      <c r="O630" s="166"/>
      <c r="P630" s="166"/>
      <c r="Q630" s="166"/>
      <c r="R630" s="166"/>
      <c r="S630" s="166"/>
      <c r="T630" s="166"/>
      <c r="U630" s="166"/>
      <c r="V630" s="166"/>
      <c r="W630" s="166"/>
      <c r="X630" s="166"/>
      <c r="Y630" s="166"/>
      <c r="Z630" s="166"/>
    </row>
    <row r="631" ht="14.25" customHeight="1">
      <c r="A631" s="166"/>
      <c r="B631" s="166"/>
      <c r="C631" s="166"/>
      <c r="D631" s="166"/>
      <c r="E631" s="166"/>
      <c r="F631" s="166"/>
      <c r="G631" s="166"/>
      <c r="H631" s="166"/>
      <c r="I631" s="166"/>
      <c r="J631" s="166"/>
      <c r="K631" s="166"/>
      <c r="L631" s="166"/>
      <c r="M631" s="166"/>
      <c r="N631" s="166"/>
      <c r="O631" s="166"/>
      <c r="P631" s="166"/>
      <c r="Q631" s="166"/>
      <c r="R631" s="166"/>
      <c r="S631" s="166"/>
      <c r="T631" s="166"/>
      <c r="U631" s="166"/>
      <c r="V631" s="166"/>
      <c r="W631" s="166"/>
      <c r="X631" s="166"/>
      <c r="Y631" s="166"/>
      <c r="Z631" s="166"/>
    </row>
    <row r="632" ht="14.25" customHeight="1">
      <c r="A632" s="166"/>
      <c r="B632" s="166"/>
      <c r="C632" s="166"/>
      <c r="D632" s="166"/>
      <c r="E632" s="166"/>
      <c r="F632" s="166"/>
      <c r="G632" s="166"/>
      <c r="H632" s="166"/>
      <c r="I632" s="166"/>
      <c r="J632" s="166"/>
      <c r="K632" s="166"/>
      <c r="L632" s="166"/>
      <c r="M632" s="166"/>
      <c r="N632" s="166"/>
      <c r="O632" s="166"/>
      <c r="P632" s="166"/>
      <c r="Q632" s="166"/>
      <c r="R632" s="166"/>
      <c r="S632" s="166"/>
      <c r="T632" s="166"/>
      <c r="U632" s="166"/>
      <c r="V632" s="166"/>
      <c r="W632" s="166"/>
      <c r="X632" s="166"/>
      <c r="Y632" s="166"/>
      <c r="Z632" s="166"/>
    </row>
    <row r="633" ht="14.25" customHeight="1">
      <c r="A633" s="166"/>
      <c r="B633" s="166"/>
      <c r="C633" s="166"/>
      <c r="D633" s="166"/>
      <c r="E633" s="166"/>
      <c r="F633" s="166"/>
      <c r="G633" s="166"/>
      <c r="H633" s="166"/>
      <c r="I633" s="166"/>
      <c r="J633" s="166"/>
      <c r="K633" s="166"/>
      <c r="L633" s="166"/>
      <c r="M633" s="166"/>
      <c r="N633" s="166"/>
      <c r="O633" s="166"/>
      <c r="P633" s="166"/>
      <c r="Q633" s="166"/>
      <c r="R633" s="166"/>
      <c r="S633" s="166"/>
      <c r="T633" s="166"/>
      <c r="U633" s="166"/>
      <c r="V633" s="166"/>
      <c r="W633" s="166"/>
      <c r="X633" s="166"/>
      <c r="Y633" s="166"/>
      <c r="Z633" s="166"/>
    </row>
    <row r="634" ht="14.25" customHeight="1">
      <c r="A634" s="166"/>
      <c r="B634" s="166"/>
      <c r="C634" s="166"/>
      <c r="D634" s="166"/>
      <c r="E634" s="166"/>
      <c r="F634" s="166"/>
      <c r="G634" s="166"/>
      <c r="H634" s="166"/>
      <c r="I634" s="166"/>
      <c r="J634" s="166"/>
      <c r="K634" s="166"/>
      <c r="L634" s="166"/>
      <c r="M634" s="166"/>
      <c r="N634" s="166"/>
      <c r="O634" s="166"/>
      <c r="P634" s="166"/>
      <c r="Q634" s="166"/>
      <c r="R634" s="166"/>
      <c r="S634" s="166"/>
      <c r="T634" s="166"/>
      <c r="U634" s="166"/>
      <c r="V634" s="166"/>
      <c r="W634" s="166"/>
      <c r="X634" s="166"/>
      <c r="Y634" s="166"/>
      <c r="Z634" s="166"/>
    </row>
    <row r="635" ht="14.25" customHeight="1">
      <c r="A635" s="166"/>
      <c r="B635" s="166"/>
      <c r="C635" s="166"/>
      <c r="D635" s="166"/>
      <c r="E635" s="166"/>
      <c r="F635" s="166"/>
      <c r="G635" s="166"/>
      <c r="H635" s="166"/>
      <c r="I635" s="166"/>
      <c r="J635" s="166"/>
      <c r="K635" s="166"/>
      <c r="L635" s="166"/>
      <c r="M635" s="166"/>
      <c r="N635" s="166"/>
      <c r="O635" s="166"/>
      <c r="P635" s="166"/>
      <c r="Q635" s="166"/>
      <c r="R635" s="166"/>
      <c r="S635" s="166"/>
      <c r="T635" s="166"/>
      <c r="U635" s="166"/>
      <c r="V635" s="166"/>
      <c r="W635" s="166"/>
      <c r="X635" s="166"/>
      <c r="Y635" s="166"/>
      <c r="Z635" s="166"/>
    </row>
    <row r="636" ht="14.25" customHeight="1">
      <c r="A636" s="166"/>
      <c r="B636" s="166"/>
      <c r="C636" s="166"/>
      <c r="D636" s="166"/>
      <c r="E636" s="166"/>
      <c r="F636" s="166"/>
      <c r="G636" s="166"/>
      <c r="H636" s="166"/>
      <c r="I636" s="166"/>
      <c r="J636" s="166"/>
      <c r="K636" s="166"/>
      <c r="L636" s="166"/>
      <c r="M636" s="166"/>
      <c r="N636" s="166"/>
      <c r="O636" s="166"/>
      <c r="P636" s="166"/>
      <c r="Q636" s="166"/>
      <c r="R636" s="166"/>
      <c r="S636" s="166"/>
      <c r="T636" s="166"/>
      <c r="U636" s="166"/>
      <c r="V636" s="166"/>
      <c r="W636" s="166"/>
      <c r="X636" s="166"/>
      <c r="Y636" s="166"/>
      <c r="Z636" s="166"/>
    </row>
    <row r="637" ht="14.25" customHeight="1">
      <c r="A637" s="166"/>
      <c r="B637" s="166"/>
      <c r="C637" s="166"/>
      <c r="D637" s="166"/>
      <c r="E637" s="166"/>
      <c r="F637" s="166"/>
      <c r="G637" s="166"/>
      <c r="H637" s="166"/>
      <c r="I637" s="166"/>
      <c r="J637" s="166"/>
      <c r="K637" s="166"/>
      <c r="L637" s="166"/>
      <c r="M637" s="166"/>
      <c r="N637" s="166"/>
      <c r="O637" s="166"/>
      <c r="P637" s="166"/>
      <c r="Q637" s="166"/>
      <c r="R637" s="166"/>
      <c r="S637" s="166"/>
      <c r="T637" s="166"/>
      <c r="U637" s="166"/>
      <c r="V637" s="166"/>
      <c r="W637" s="166"/>
      <c r="X637" s="166"/>
      <c r="Y637" s="166"/>
      <c r="Z637" s="166"/>
    </row>
    <row r="638" ht="14.25" customHeight="1">
      <c r="A638" s="166"/>
      <c r="B638" s="166"/>
      <c r="C638" s="166"/>
      <c r="D638" s="166"/>
      <c r="E638" s="166"/>
      <c r="F638" s="166"/>
      <c r="G638" s="166"/>
      <c r="H638" s="166"/>
      <c r="I638" s="166"/>
      <c r="J638" s="166"/>
      <c r="K638" s="166"/>
      <c r="L638" s="166"/>
      <c r="M638" s="166"/>
      <c r="N638" s="166"/>
      <c r="O638" s="166"/>
      <c r="P638" s="166"/>
      <c r="Q638" s="166"/>
      <c r="R638" s="166"/>
      <c r="S638" s="166"/>
      <c r="T638" s="166"/>
      <c r="U638" s="166"/>
      <c r="V638" s="166"/>
      <c r="W638" s="166"/>
      <c r="X638" s="166"/>
      <c r="Y638" s="166"/>
      <c r="Z638" s="166"/>
    </row>
    <row r="639" ht="14.25" customHeight="1">
      <c r="A639" s="166"/>
      <c r="B639" s="166"/>
      <c r="C639" s="166"/>
      <c r="D639" s="166"/>
      <c r="E639" s="166"/>
      <c r="F639" s="166"/>
      <c r="G639" s="166"/>
      <c r="H639" s="166"/>
      <c r="I639" s="166"/>
      <c r="J639" s="166"/>
      <c r="K639" s="166"/>
      <c r="L639" s="166"/>
      <c r="M639" s="166"/>
      <c r="N639" s="166"/>
      <c r="O639" s="166"/>
      <c r="P639" s="166"/>
      <c r="Q639" s="166"/>
      <c r="R639" s="166"/>
      <c r="S639" s="166"/>
      <c r="T639" s="166"/>
      <c r="U639" s="166"/>
      <c r="V639" s="166"/>
      <c r="W639" s="166"/>
      <c r="X639" s="166"/>
      <c r="Y639" s="166"/>
      <c r="Z639" s="166"/>
    </row>
    <row r="640" ht="14.25" customHeight="1">
      <c r="A640" s="166"/>
      <c r="B640" s="166"/>
      <c r="C640" s="166"/>
      <c r="D640" s="166"/>
      <c r="E640" s="166"/>
      <c r="F640" s="166"/>
      <c r="G640" s="166"/>
      <c r="H640" s="166"/>
      <c r="I640" s="166"/>
      <c r="J640" s="166"/>
      <c r="K640" s="166"/>
      <c r="L640" s="166"/>
      <c r="M640" s="166"/>
      <c r="N640" s="166"/>
      <c r="O640" s="166"/>
      <c r="P640" s="166"/>
      <c r="Q640" s="166"/>
      <c r="R640" s="166"/>
      <c r="S640" s="166"/>
      <c r="T640" s="166"/>
      <c r="U640" s="166"/>
      <c r="V640" s="166"/>
      <c r="W640" s="166"/>
      <c r="X640" s="166"/>
      <c r="Y640" s="166"/>
      <c r="Z640" s="166"/>
    </row>
    <row r="641" ht="14.25" customHeight="1">
      <c r="A641" s="166"/>
      <c r="B641" s="166"/>
      <c r="C641" s="166"/>
      <c r="D641" s="166"/>
      <c r="E641" s="166"/>
      <c r="F641" s="166"/>
      <c r="G641" s="166"/>
      <c r="H641" s="166"/>
      <c r="I641" s="166"/>
      <c r="J641" s="166"/>
      <c r="K641" s="166"/>
      <c r="L641" s="166"/>
      <c r="M641" s="166"/>
      <c r="N641" s="166"/>
      <c r="O641" s="166"/>
      <c r="P641" s="166"/>
      <c r="Q641" s="166"/>
      <c r="R641" s="166"/>
      <c r="S641" s="166"/>
      <c r="T641" s="166"/>
      <c r="U641" s="166"/>
      <c r="V641" s="166"/>
      <c r="W641" s="166"/>
      <c r="X641" s="166"/>
      <c r="Y641" s="166"/>
      <c r="Z641" s="166"/>
    </row>
    <row r="642" ht="14.25" customHeight="1">
      <c r="A642" s="166"/>
      <c r="B642" s="166"/>
      <c r="C642" s="166"/>
      <c r="D642" s="166"/>
      <c r="E642" s="166"/>
      <c r="F642" s="166"/>
      <c r="G642" s="166"/>
      <c r="H642" s="166"/>
      <c r="I642" s="166"/>
      <c r="J642" s="166"/>
      <c r="K642" s="166"/>
      <c r="L642" s="166"/>
      <c r="M642" s="166"/>
      <c r="N642" s="166"/>
      <c r="O642" s="166"/>
      <c r="P642" s="166"/>
      <c r="Q642" s="166"/>
      <c r="R642" s="166"/>
      <c r="S642" s="166"/>
      <c r="T642" s="166"/>
      <c r="U642" s="166"/>
      <c r="V642" s="166"/>
      <c r="W642" s="166"/>
      <c r="X642" s="166"/>
      <c r="Y642" s="166"/>
      <c r="Z642" s="166"/>
    </row>
    <row r="643" ht="14.25" customHeight="1">
      <c r="A643" s="166"/>
      <c r="B643" s="166"/>
      <c r="C643" s="166"/>
      <c r="D643" s="166"/>
      <c r="E643" s="166"/>
      <c r="F643" s="166"/>
      <c r="G643" s="166"/>
      <c r="H643" s="166"/>
      <c r="I643" s="166"/>
      <c r="J643" s="166"/>
      <c r="K643" s="166"/>
      <c r="L643" s="166"/>
      <c r="M643" s="166"/>
      <c r="N643" s="166"/>
      <c r="O643" s="166"/>
      <c r="P643" s="166"/>
      <c r="Q643" s="166"/>
      <c r="R643" s="166"/>
      <c r="S643" s="166"/>
      <c r="T643" s="166"/>
      <c r="U643" s="166"/>
      <c r="V643" s="166"/>
      <c r="W643" s="166"/>
      <c r="X643" s="166"/>
      <c r="Y643" s="166"/>
      <c r="Z643" s="166"/>
    </row>
    <row r="644" ht="14.25" customHeight="1">
      <c r="A644" s="166"/>
      <c r="B644" s="166"/>
      <c r="C644" s="166"/>
      <c r="D644" s="166"/>
      <c r="E644" s="166"/>
      <c r="F644" s="166"/>
      <c r="G644" s="166"/>
      <c r="H644" s="166"/>
      <c r="I644" s="166"/>
      <c r="J644" s="166"/>
      <c r="K644" s="166"/>
      <c r="L644" s="166"/>
      <c r="M644" s="166"/>
      <c r="N644" s="166"/>
      <c r="O644" s="166"/>
      <c r="P644" s="166"/>
      <c r="Q644" s="166"/>
      <c r="R644" s="166"/>
      <c r="S644" s="166"/>
      <c r="T644" s="166"/>
      <c r="U644" s="166"/>
      <c r="V644" s="166"/>
      <c r="W644" s="166"/>
      <c r="X644" s="166"/>
      <c r="Y644" s="166"/>
      <c r="Z644" s="166"/>
    </row>
    <row r="645" ht="14.25" customHeight="1">
      <c r="A645" s="166"/>
      <c r="B645" s="166"/>
      <c r="C645" s="166"/>
      <c r="D645" s="166"/>
      <c r="E645" s="166"/>
      <c r="F645" s="166"/>
      <c r="G645" s="166"/>
      <c r="H645" s="166"/>
      <c r="I645" s="166"/>
      <c r="J645" s="166"/>
      <c r="K645" s="166"/>
      <c r="L645" s="166"/>
      <c r="M645" s="166"/>
      <c r="N645" s="166"/>
      <c r="O645" s="166"/>
      <c r="P645" s="166"/>
      <c r="Q645" s="166"/>
      <c r="R645" s="166"/>
      <c r="S645" s="166"/>
      <c r="T645" s="166"/>
      <c r="U645" s="166"/>
      <c r="V645" s="166"/>
      <c r="W645" s="166"/>
      <c r="X645" s="166"/>
      <c r="Y645" s="166"/>
      <c r="Z645" s="166"/>
    </row>
    <row r="646" ht="14.25" customHeight="1">
      <c r="A646" s="166"/>
      <c r="B646" s="166"/>
      <c r="C646" s="166"/>
      <c r="D646" s="166"/>
      <c r="E646" s="166"/>
      <c r="F646" s="166"/>
      <c r="G646" s="166"/>
      <c r="H646" s="166"/>
      <c r="I646" s="166"/>
      <c r="J646" s="166"/>
      <c r="K646" s="166"/>
      <c r="L646" s="166"/>
      <c r="M646" s="166"/>
      <c r="N646" s="166"/>
      <c r="O646" s="166"/>
      <c r="P646" s="166"/>
      <c r="Q646" s="166"/>
      <c r="R646" s="166"/>
      <c r="S646" s="166"/>
      <c r="T646" s="166"/>
      <c r="U646" s="166"/>
      <c r="V646" s="166"/>
      <c r="W646" s="166"/>
      <c r="X646" s="166"/>
      <c r="Y646" s="166"/>
      <c r="Z646" s="166"/>
    </row>
    <row r="647" ht="14.25" customHeight="1">
      <c r="A647" s="166"/>
      <c r="B647" s="166"/>
      <c r="C647" s="166"/>
      <c r="D647" s="166"/>
      <c r="E647" s="166"/>
      <c r="F647" s="166"/>
      <c r="G647" s="166"/>
      <c r="H647" s="166"/>
      <c r="I647" s="166"/>
      <c r="J647" s="166"/>
      <c r="K647" s="166"/>
      <c r="L647" s="166"/>
      <c r="M647" s="166"/>
      <c r="N647" s="166"/>
      <c r="O647" s="166"/>
      <c r="P647" s="166"/>
      <c r="Q647" s="166"/>
      <c r="R647" s="166"/>
      <c r="S647" s="166"/>
      <c r="T647" s="166"/>
      <c r="U647" s="166"/>
      <c r="V647" s="166"/>
      <c r="W647" s="166"/>
      <c r="X647" s="166"/>
      <c r="Y647" s="166"/>
      <c r="Z647" s="166"/>
    </row>
    <row r="648" ht="14.25" customHeight="1">
      <c r="A648" s="166"/>
      <c r="B648" s="166"/>
      <c r="C648" s="166"/>
      <c r="D648" s="166"/>
      <c r="E648" s="166"/>
      <c r="F648" s="166"/>
      <c r="G648" s="166"/>
      <c r="H648" s="166"/>
      <c r="I648" s="166"/>
      <c r="J648" s="166"/>
      <c r="K648" s="166"/>
      <c r="L648" s="166"/>
      <c r="M648" s="166"/>
      <c r="N648" s="166"/>
      <c r="O648" s="166"/>
      <c r="P648" s="166"/>
      <c r="Q648" s="166"/>
      <c r="R648" s="166"/>
      <c r="S648" s="166"/>
      <c r="T648" s="166"/>
      <c r="U648" s="166"/>
      <c r="V648" s="166"/>
      <c r="W648" s="166"/>
      <c r="X648" s="166"/>
      <c r="Y648" s="166"/>
      <c r="Z648" s="166"/>
    </row>
    <row r="649" ht="14.25" customHeight="1">
      <c r="A649" s="166"/>
      <c r="B649" s="166"/>
      <c r="C649" s="166"/>
      <c r="D649" s="166"/>
      <c r="E649" s="166"/>
      <c r="F649" s="166"/>
      <c r="G649" s="166"/>
      <c r="H649" s="166"/>
      <c r="I649" s="166"/>
      <c r="J649" s="166"/>
      <c r="K649" s="166"/>
      <c r="L649" s="166"/>
      <c r="M649" s="166"/>
      <c r="N649" s="166"/>
      <c r="O649" s="166"/>
      <c r="P649" s="166"/>
      <c r="Q649" s="166"/>
      <c r="R649" s="166"/>
      <c r="S649" s="166"/>
      <c r="T649" s="166"/>
      <c r="U649" s="166"/>
      <c r="V649" s="166"/>
      <c r="W649" s="166"/>
      <c r="X649" s="166"/>
      <c r="Y649" s="166"/>
      <c r="Z649" s="166"/>
    </row>
    <row r="650" ht="14.25" customHeight="1">
      <c r="A650" s="166"/>
      <c r="B650" s="166"/>
      <c r="C650" s="166"/>
      <c r="D650" s="166"/>
      <c r="E650" s="166"/>
      <c r="F650" s="166"/>
      <c r="G650" s="166"/>
      <c r="H650" s="166"/>
      <c r="I650" s="166"/>
      <c r="J650" s="166"/>
      <c r="K650" s="166"/>
      <c r="L650" s="166"/>
      <c r="M650" s="166"/>
      <c r="N650" s="166"/>
      <c r="O650" s="166"/>
      <c r="P650" s="166"/>
      <c r="Q650" s="166"/>
      <c r="R650" s="166"/>
      <c r="S650" s="166"/>
      <c r="T650" s="166"/>
      <c r="U650" s="166"/>
      <c r="V650" s="166"/>
      <c r="W650" s="166"/>
      <c r="X650" s="166"/>
      <c r="Y650" s="166"/>
      <c r="Z650" s="166"/>
    </row>
    <row r="651" ht="14.25" customHeight="1">
      <c r="A651" s="166"/>
      <c r="B651" s="166"/>
      <c r="C651" s="166"/>
      <c r="D651" s="166"/>
      <c r="E651" s="166"/>
      <c r="F651" s="166"/>
      <c r="G651" s="166"/>
      <c r="H651" s="166"/>
      <c r="I651" s="166"/>
      <c r="J651" s="166"/>
      <c r="K651" s="166"/>
      <c r="L651" s="166"/>
      <c r="M651" s="166"/>
      <c r="N651" s="166"/>
      <c r="O651" s="166"/>
      <c r="P651" s="166"/>
      <c r="Q651" s="166"/>
      <c r="R651" s="166"/>
      <c r="S651" s="166"/>
      <c r="T651" s="166"/>
      <c r="U651" s="166"/>
      <c r="V651" s="166"/>
      <c r="W651" s="166"/>
      <c r="X651" s="166"/>
      <c r="Y651" s="166"/>
      <c r="Z651" s="166"/>
    </row>
    <row r="652" ht="14.25" customHeight="1">
      <c r="A652" s="166"/>
      <c r="B652" s="166"/>
      <c r="C652" s="166"/>
      <c r="D652" s="166"/>
      <c r="E652" s="166"/>
      <c r="F652" s="166"/>
      <c r="G652" s="166"/>
      <c r="H652" s="166"/>
      <c r="I652" s="166"/>
      <c r="J652" s="166"/>
      <c r="K652" s="166"/>
      <c r="L652" s="166"/>
      <c r="M652" s="166"/>
      <c r="N652" s="166"/>
      <c r="O652" s="166"/>
      <c r="P652" s="166"/>
      <c r="Q652" s="166"/>
      <c r="R652" s="166"/>
      <c r="S652" s="166"/>
      <c r="T652" s="166"/>
      <c r="U652" s="166"/>
      <c r="V652" s="166"/>
      <c r="W652" s="166"/>
      <c r="X652" s="166"/>
      <c r="Y652" s="166"/>
      <c r="Z652" s="166"/>
    </row>
    <row r="653" ht="14.25" customHeight="1">
      <c r="A653" s="166"/>
      <c r="B653" s="166"/>
      <c r="C653" s="166"/>
      <c r="D653" s="166"/>
      <c r="E653" s="166"/>
      <c r="F653" s="166"/>
      <c r="G653" s="166"/>
      <c r="H653" s="166"/>
      <c r="I653" s="166"/>
      <c r="J653" s="166"/>
      <c r="K653" s="166"/>
      <c r="L653" s="166"/>
      <c r="M653" s="166"/>
      <c r="N653" s="166"/>
      <c r="O653" s="166"/>
      <c r="P653" s="166"/>
      <c r="Q653" s="166"/>
      <c r="R653" s="166"/>
      <c r="S653" s="166"/>
      <c r="T653" s="166"/>
      <c r="U653" s="166"/>
      <c r="V653" s="166"/>
      <c r="W653" s="166"/>
      <c r="X653" s="166"/>
      <c r="Y653" s="166"/>
      <c r="Z653" s="166"/>
    </row>
    <row r="654" ht="14.25" customHeight="1">
      <c r="A654" s="166"/>
      <c r="B654" s="166"/>
      <c r="C654" s="166"/>
      <c r="D654" s="166"/>
      <c r="E654" s="166"/>
      <c r="F654" s="166"/>
      <c r="G654" s="166"/>
      <c r="H654" s="166"/>
      <c r="I654" s="166"/>
      <c r="J654" s="166"/>
      <c r="K654" s="166"/>
      <c r="L654" s="166"/>
      <c r="M654" s="166"/>
      <c r="N654" s="166"/>
      <c r="O654" s="166"/>
      <c r="P654" s="166"/>
      <c r="Q654" s="166"/>
      <c r="R654" s="166"/>
      <c r="S654" s="166"/>
      <c r="T654" s="166"/>
      <c r="U654" s="166"/>
      <c r="V654" s="166"/>
      <c r="W654" s="166"/>
      <c r="X654" s="166"/>
      <c r="Y654" s="166"/>
      <c r="Z654" s="166"/>
    </row>
    <row r="655" ht="14.25" customHeight="1">
      <c r="A655" s="166"/>
      <c r="B655" s="166"/>
      <c r="C655" s="166"/>
      <c r="D655" s="166"/>
      <c r="E655" s="166"/>
      <c r="F655" s="166"/>
      <c r="G655" s="166"/>
      <c r="H655" s="166"/>
      <c r="I655" s="166"/>
      <c r="J655" s="166"/>
      <c r="K655" s="166"/>
      <c r="L655" s="166"/>
      <c r="M655" s="166"/>
      <c r="N655" s="166"/>
      <c r="O655" s="166"/>
      <c r="P655" s="166"/>
      <c r="Q655" s="166"/>
      <c r="R655" s="166"/>
      <c r="S655" s="166"/>
      <c r="T655" s="166"/>
      <c r="U655" s="166"/>
      <c r="V655" s="166"/>
      <c r="W655" s="166"/>
      <c r="X655" s="166"/>
      <c r="Y655" s="166"/>
      <c r="Z655" s="166"/>
    </row>
    <row r="656" ht="14.25" customHeight="1">
      <c r="A656" s="166"/>
      <c r="B656" s="166"/>
      <c r="C656" s="166"/>
      <c r="D656" s="166"/>
      <c r="E656" s="166"/>
      <c r="F656" s="166"/>
      <c r="G656" s="166"/>
      <c r="H656" s="166"/>
      <c r="I656" s="166"/>
      <c r="J656" s="166"/>
      <c r="K656" s="166"/>
      <c r="L656" s="166"/>
      <c r="M656" s="166"/>
      <c r="N656" s="166"/>
      <c r="O656" s="166"/>
      <c r="P656" s="166"/>
      <c r="Q656" s="166"/>
      <c r="R656" s="166"/>
      <c r="S656" s="166"/>
      <c r="T656" s="166"/>
      <c r="U656" s="166"/>
      <c r="V656" s="166"/>
      <c r="W656" s="166"/>
      <c r="X656" s="166"/>
      <c r="Y656" s="166"/>
      <c r="Z656" s="166"/>
    </row>
    <row r="657" ht="14.25" customHeight="1">
      <c r="A657" s="166"/>
      <c r="B657" s="166"/>
      <c r="C657" s="166"/>
      <c r="D657" s="166"/>
      <c r="E657" s="166"/>
      <c r="F657" s="166"/>
      <c r="G657" s="166"/>
      <c r="H657" s="166"/>
      <c r="I657" s="166"/>
      <c r="J657" s="166"/>
      <c r="K657" s="166"/>
      <c r="L657" s="166"/>
      <c r="M657" s="166"/>
      <c r="N657" s="166"/>
      <c r="O657" s="166"/>
      <c r="P657" s="166"/>
      <c r="Q657" s="166"/>
      <c r="R657" s="166"/>
      <c r="S657" s="166"/>
      <c r="T657" s="166"/>
      <c r="U657" s="166"/>
      <c r="V657" s="166"/>
      <c r="W657" s="166"/>
      <c r="X657" s="166"/>
      <c r="Y657" s="166"/>
      <c r="Z657" s="166"/>
    </row>
    <row r="658" ht="14.25" customHeight="1">
      <c r="A658" s="166"/>
      <c r="B658" s="166"/>
      <c r="C658" s="166"/>
      <c r="D658" s="166"/>
      <c r="E658" s="166"/>
      <c r="F658" s="166"/>
      <c r="G658" s="166"/>
      <c r="H658" s="166"/>
      <c r="I658" s="166"/>
      <c r="J658" s="166"/>
      <c r="K658" s="166"/>
      <c r="L658" s="166"/>
      <c r="M658" s="166"/>
      <c r="N658" s="166"/>
      <c r="O658" s="166"/>
      <c r="P658" s="166"/>
      <c r="Q658" s="166"/>
      <c r="R658" s="166"/>
      <c r="S658" s="166"/>
      <c r="T658" s="166"/>
      <c r="U658" s="166"/>
      <c r="V658" s="166"/>
      <c r="W658" s="166"/>
      <c r="X658" s="166"/>
      <c r="Y658" s="166"/>
      <c r="Z658" s="166"/>
    </row>
    <row r="659" ht="14.25" customHeight="1">
      <c r="A659" s="166"/>
      <c r="B659" s="166"/>
      <c r="C659" s="166"/>
      <c r="D659" s="166"/>
      <c r="E659" s="166"/>
      <c r="F659" s="166"/>
      <c r="G659" s="166"/>
      <c r="H659" s="166"/>
      <c r="I659" s="166"/>
      <c r="J659" s="166"/>
      <c r="K659" s="166"/>
      <c r="L659" s="166"/>
      <c r="M659" s="166"/>
      <c r="N659" s="166"/>
      <c r="O659" s="166"/>
      <c r="P659" s="166"/>
      <c r="Q659" s="166"/>
      <c r="R659" s="166"/>
      <c r="S659" s="166"/>
      <c r="T659" s="166"/>
      <c r="U659" s="166"/>
      <c r="V659" s="166"/>
      <c r="W659" s="166"/>
      <c r="X659" s="166"/>
      <c r="Y659" s="166"/>
      <c r="Z659" s="166"/>
    </row>
    <row r="660" ht="14.25" customHeight="1">
      <c r="A660" s="166"/>
      <c r="B660" s="166"/>
      <c r="C660" s="166"/>
      <c r="D660" s="166"/>
      <c r="E660" s="166"/>
      <c r="F660" s="166"/>
      <c r="G660" s="166"/>
      <c r="H660" s="166"/>
      <c r="I660" s="166"/>
      <c r="J660" s="166"/>
      <c r="K660" s="166"/>
      <c r="L660" s="166"/>
      <c r="M660" s="166"/>
      <c r="N660" s="166"/>
      <c r="O660" s="166"/>
      <c r="P660" s="166"/>
      <c r="Q660" s="166"/>
      <c r="R660" s="166"/>
      <c r="S660" s="166"/>
      <c r="T660" s="166"/>
      <c r="U660" s="166"/>
      <c r="V660" s="166"/>
      <c r="W660" s="166"/>
      <c r="X660" s="166"/>
      <c r="Y660" s="166"/>
      <c r="Z660" s="166"/>
    </row>
    <row r="661" ht="14.25" customHeight="1">
      <c r="A661" s="166"/>
      <c r="B661" s="166"/>
      <c r="C661" s="166"/>
      <c r="D661" s="166"/>
      <c r="E661" s="166"/>
      <c r="F661" s="166"/>
      <c r="G661" s="166"/>
      <c r="H661" s="166"/>
      <c r="I661" s="166"/>
      <c r="J661" s="166"/>
      <c r="K661" s="166"/>
      <c r="L661" s="166"/>
      <c r="M661" s="166"/>
      <c r="N661" s="166"/>
      <c r="O661" s="166"/>
      <c r="P661" s="166"/>
      <c r="Q661" s="166"/>
      <c r="R661" s="166"/>
      <c r="S661" s="166"/>
      <c r="T661" s="166"/>
      <c r="U661" s="166"/>
      <c r="V661" s="166"/>
      <c r="W661" s="166"/>
      <c r="X661" s="166"/>
      <c r="Y661" s="166"/>
      <c r="Z661" s="166"/>
    </row>
    <row r="662" ht="14.25" customHeight="1">
      <c r="A662" s="166"/>
      <c r="B662" s="166"/>
      <c r="C662" s="166"/>
      <c r="D662" s="166"/>
      <c r="E662" s="166"/>
      <c r="F662" s="166"/>
      <c r="G662" s="166"/>
      <c r="H662" s="166"/>
      <c r="I662" s="166"/>
      <c r="J662" s="166"/>
      <c r="K662" s="166"/>
      <c r="L662" s="166"/>
      <c r="M662" s="166"/>
      <c r="N662" s="166"/>
      <c r="O662" s="166"/>
      <c r="P662" s="166"/>
      <c r="Q662" s="166"/>
      <c r="R662" s="166"/>
      <c r="S662" s="166"/>
      <c r="T662" s="166"/>
      <c r="U662" s="166"/>
      <c r="V662" s="166"/>
      <c r="W662" s="166"/>
      <c r="X662" s="166"/>
      <c r="Y662" s="166"/>
      <c r="Z662" s="166"/>
    </row>
    <row r="663" ht="14.25" customHeight="1">
      <c r="A663" s="166"/>
      <c r="B663" s="166"/>
      <c r="C663" s="166"/>
      <c r="D663" s="166"/>
      <c r="E663" s="166"/>
      <c r="F663" s="166"/>
      <c r="G663" s="166"/>
      <c r="H663" s="166"/>
      <c r="I663" s="166"/>
      <c r="J663" s="166"/>
      <c r="K663" s="166"/>
      <c r="L663" s="166"/>
      <c r="M663" s="166"/>
      <c r="N663" s="166"/>
      <c r="O663" s="166"/>
      <c r="P663" s="166"/>
      <c r="Q663" s="166"/>
      <c r="R663" s="166"/>
      <c r="S663" s="166"/>
      <c r="T663" s="166"/>
      <c r="U663" s="166"/>
      <c r="V663" s="166"/>
      <c r="W663" s="166"/>
      <c r="X663" s="166"/>
      <c r="Y663" s="166"/>
      <c r="Z663" s="166"/>
    </row>
    <row r="664" ht="14.25" customHeight="1">
      <c r="A664" s="166"/>
      <c r="B664" s="166"/>
      <c r="C664" s="166"/>
      <c r="D664" s="166"/>
      <c r="E664" s="166"/>
      <c r="F664" s="166"/>
      <c r="G664" s="166"/>
      <c r="H664" s="166"/>
      <c r="I664" s="166"/>
      <c r="J664" s="166"/>
      <c r="K664" s="166"/>
      <c r="L664" s="166"/>
      <c r="M664" s="166"/>
      <c r="N664" s="166"/>
      <c r="O664" s="166"/>
      <c r="P664" s="166"/>
      <c r="Q664" s="166"/>
      <c r="R664" s="166"/>
      <c r="S664" s="166"/>
      <c r="T664" s="166"/>
      <c r="U664" s="166"/>
      <c r="V664" s="166"/>
      <c r="W664" s="166"/>
      <c r="X664" s="166"/>
      <c r="Y664" s="166"/>
      <c r="Z664" s="166"/>
    </row>
    <row r="665" ht="14.25" customHeight="1">
      <c r="A665" s="166"/>
      <c r="B665" s="166"/>
      <c r="C665" s="166"/>
      <c r="D665" s="166"/>
      <c r="E665" s="166"/>
      <c r="F665" s="166"/>
      <c r="G665" s="166"/>
      <c r="H665" s="166"/>
      <c r="I665" s="166"/>
      <c r="J665" s="166"/>
      <c r="K665" s="166"/>
      <c r="L665" s="166"/>
      <c r="M665" s="166"/>
      <c r="N665" s="166"/>
      <c r="O665" s="166"/>
      <c r="P665" s="166"/>
      <c r="Q665" s="166"/>
      <c r="R665" s="166"/>
      <c r="S665" s="166"/>
      <c r="T665" s="166"/>
      <c r="U665" s="166"/>
      <c r="V665" s="166"/>
      <c r="W665" s="166"/>
      <c r="X665" s="166"/>
      <c r="Y665" s="166"/>
      <c r="Z665" s="166"/>
    </row>
    <row r="666" ht="14.25" customHeight="1">
      <c r="A666" s="166"/>
      <c r="B666" s="166"/>
      <c r="C666" s="166"/>
      <c r="D666" s="166"/>
      <c r="E666" s="166"/>
      <c r="F666" s="166"/>
      <c r="G666" s="166"/>
      <c r="H666" s="166"/>
      <c r="I666" s="166"/>
      <c r="J666" s="166"/>
      <c r="K666" s="166"/>
      <c r="L666" s="166"/>
      <c r="M666" s="166"/>
      <c r="N666" s="166"/>
      <c r="O666" s="166"/>
      <c r="P666" s="166"/>
      <c r="Q666" s="166"/>
      <c r="R666" s="166"/>
      <c r="S666" s="166"/>
      <c r="T666" s="166"/>
      <c r="U666" s="166"/>
      <c r="V666" s="166"/>
      <c r="W666" s="166"/>
      <c r="X666" s="166"/>
      <c r="Y666" s="166"/>
      <c r="Z666" s="166"/>
    </row>
    <row r="667" ht="14.25" customHeight="1">
      <c r="A667" s="166"/>
      <c r="B667" s="166"/>
      <c r="C667" s="166"/>
      <c r="D667" s="166"/>
      <c r="E667" s="166"/>
      <c r="F667" s="166"/>
      <c r="G667" s="166"/>
      <c r="H667" s="166"/>
      <c r="I667" s="166"/>
      <c r="J667" s="166"/>
      <c r="K667" s="166"/>
      <c r="L667" s="166"/>
      <c r="M667" s="166"/>
      <c r="N667" s="166"/>
      <c r="O667" s="166"/>
      <c r="P667" s="166"/>
      <c r="Q667" s="166"/>
      <c r="R667" s="166"/>
      <c r="S667" s="166"/>
      <c r="T667" s="166"/>
      <c r="U667" s="166"/>
      <c r="V667" s="166"/>
      <c r="W667" s="166"/>
      <c r="X667" s="166"/>
      <c r="Y667" s="166"/>
      <c r="Z667" s="166"/>
    </row>
    <row r="668" ht="14.25" customHeight="1">
      <c r="A668" s="166"/>
      <c r="B668" s="166"/>
      <c r="C668" s="166"/>
      <c r="D668" s="166"/>
      <c r="E668" s="166"/>
      <c r="F668" s="166"/>
      <c r="G668" s="166"/>
      <c r="H668" s="166"/>
      <c r="I668" s="166"/>
      <c r="J668" s="166"/>
      <c r="K668" s="166"/>
      <c r="L668" s="166"/>
      <c r="M668" s="166"/>
      <c r="N668" s="166"/>
      <c r="O668" s="166"/>
      <c r="P668" s="166"/>
      <c r="Q668" s="166"/>
      <c r="R668" s="166"/>
      <c r="S668" s="166"/>
      <c r="T668" s="166"/>
      <c r="U668" s="166"/>
      <c r="V668" s="166"/>
      <c r="W668" s="166"/>
      <c r="X668" s="166"/>
      <c r="Y668" s="166"/>
      <c r="Z668" s="166"/>
    </row>
    <row r="669" ht="14.25" customHeight="1">
      <c r="A669" s="166"/>
      <c r="B669" s="166"/>
      <c r="C669" s="166"/>
      <c r="D669" s="166"/>
      <c r="E669" s="166"/>
      <c r="F669" s="166"/>
      <c r="G669" s="166"/>
      <c r="H669" s="166"/>
      <c r="I669" s="166"/>
      <c r="J669" s="166"/>
      <c r="K669" s="166"/>
      <c r="L669" s="166"/>
      <c r="M669" s="166"/>
      <c r="N669" s="166"/>
      <c r="O669" s="166"/>
      <c r="P669" s="166"/>
      <c r="Q669" s="166"/>
      <c r="R669" s="166"/>
      <c r="S669" s="166"/>
      <c r="T669" s="166"/>
      <c r="U669" s="166"/>
      <c r="V669" s="166"/>
      <c r="W669" s="166"/>
      <c r="X669" s="166"/>
      <c r="Y669" s="166"/>
      <c r="Z669" s="166"/>
    </row>
    <row r="670" ht="14.25" customHeight="1">
      <c r="A670" s="166"/>
      <c r="B670" s="166"/>
      <c r="C670" s="166"/>
      <c r="D670" s="166"/>
      <c r="E670" s="166"/>
      <c r="F670" s="166"/>
      <c r="G670" s="166"/>
      <c r="H670" s="166"/>
      <c r="I670" s="166"/>
      <c r="J670" s="166"/>
      <c r="K670" s="166"/>
      <c r="L670" s="166"/>
      <c r="M670" s="166"/>
      <c r="N670" s="166"/>
      <c r="O670" s="166"/>
      <c r="P670" s="166"/>
      <c r="Q670" s="166"/>
      <c r="R670" s="166"/>
      <c r="S670" s="166"/>
      <c r="T670" s="166"/>
      <c r="U670" s="166"/>
      <c r="V670" s="166"/>
      <c r="W670" s="166"/>
      <c r="X670" s="166"/>
      <c r="Y670" s="166"/>
      <c r="Z670" s="166"/>
    </row>
    <row r="671" ht="14.25" customHeight="1">
      <c r="A671" s="166"/>
      <c r="B671" s="166"/>
      <c r="C671" s="166"/>
      <c r="D671" s="166"/>
      <c r="E671" s="166"/>
      <c r="F671" s="166"/>
      <c r="G671" s="166"/>
      <c r="H671" s="166"/>
      <c r="I671" s="166"/>
      <c r="J671" s="166"/>
      <c r="K671" s="166"/>
      <c r="L671" s="166"/>
      <c r="M671" s="166"/>
      <c r="N671" s="166"/>
      <c r="O671" s="166"/>
      <c r="P671" s="166"/>
      <c r="Q671" s="166"/>
      <c r="R671" s="166"/>
      <c r="S671" s="166"/>
      <c r="T671" s="166"/>
      <c r="U671" s="166"/>
      <c r="V671" s="166"/>
      <c r="W671" s="166"/>
      <c r="X671" s="166"/>
      <c r="Y671" s="166"/>
      <c r="Z671" s="166"/>
    </row>
    <row r="672" ht="14.25" customHeight="1">
      <c r="A672" s="166"/>
      <c r="B672" s="166"/>
      <c r="C672" s="166"/>
      <c r="D672" s="166"/>
      <c r="E672" s="166"/>
      <c r="F672" s="166"/>
      <c r="G672" s="166"/>
      <c r="H672" s="166"/>
      <c r="I672" s="166"/>
      <c r="J672" s="166"/>
      <c r="K672" s="166"/>
      <c r="L672" s="166"/>
      <c r="M672" s="166"/>
      <c r="N672" s="166"/>
      <c r="O672" s="166"/>
      <c r="P672" s="166"/>
      <c r="Q672" s="166"/>
      <c r="R672" s="166"/>
      <c r="S672" s="166"/>
      <c r="T672" s="166"/>
      <c r="U672" s="166"/>
      <c r="V672" s="166"/>
      <c r="W672" s="166"/>
      <c r="X672" s="166"/>
      <c r="Y672" s="166"/>
      <c r="Z672" s="166"/>
    </row>
    <row r="673" ht="14.25" customHeight="1">
      <c r="A673" s="166"/>
      <c r="B673" s="166"/>
      <c r="C673" s="166"/>
      <c r="D673" s="166"/>
      <c r="E673" s="166"/>
      <c r="F673" s="166"/>
      <c r="G673" s="166"/>
      <c r="H673" s="166"/>
      <c r="I673" s="166"/>
      <c r="J673" s="166"/>
      <c r="K673" s="166"/>
      <c r="L673" s="166"/>
      <c r="M673" s="166"/>
      <c r="N673" s="166"/>
      <c r="O673" s="166"/>
      <c r="P673" s="166"/>
      <c r="Q673" s="166"/>
      <c r="R673" s="166"/>
      <c r="S673" s="166"/>
      <c r="T673" s="166"/>
      <c r="U673" s="166"/>
      <c r="V673" s="166"/>
      <c r="W673" s="166"/>
      <c r="X673" s="166"/>
      <c r="Y673" s="166"/>
      <c r="Z673" s="166"/>
    </row>
    <row r="674" ht="14.25" customHeight="1">
      <c r="A674" s="166"/>
      <c r="B674" s="166"/>
      <c r="C674" s="166"/>
      <c r="D674" s="166"/>
      <c r="E674" s="166"/>
      <c r="F674" s="166"/>
      <c r="G674" s="166"/>
      <c r="H674" s="166"/>
      <c r="I674" s="166"/>
      <c r="J674" s="166"/>
      <c r="K674" s="166"/>
      <c r="L674" s="166"/>
      <c r="M674" s="166"/>
      <c r="N674" s="166"/>
      <c r="O674" s="166"/>
      <c r="P674" s="166"/>
      <c r="Q674" s="166"/>
      <c r="R674" s="166"/>
      <c r="S674" s="166"/>
      <c r="T674" s="166"/>
      <c r="U674" s="166"/>
      <c r="V674" s="166"/>
      <c r="W674" s="166"/>
      <c r="X674" s="166"/>
      <c r="Y674" s="166"/>
      <c r="Z674" s="166"/>
    </row>
    <row r="675" ht="14.25" customHeight="1">
      <c r="A675" s="166"/>
      <c r="B675" s="166"/>
      <c r="C675" s="166"/>
      <c r="D675" s="166"/>
      <c r="E675" s="166"/>
      <c r="F675" s="166"/>
      <c r="G675" s="166"/>
      <c r="H675" s="166"/>
      <c r="I675" s="166"/>
      <c r="J675" s="166"/>
      <c r="K675" s="166"/>
      <c r="L675" s="166"/>
      <c r="M675" s="166"/>
      <c r="N675" s="166"/>
      <c r="O675" s="166"/>
      <c r="P675" s="166"/>
      <c r="Q675" s="166"/>
      <c r="R675" s="166"/>
      <c r="S675" s="166"/>
      <c r="T675" s="166"/>
      <c r="U675" s="166"/>
      <c r="V675" s="166"/>
      <c r="W675" s="166"/>
      <c r="X675" s="166"/>
      <c r="Y675" s="166"/>
      <c r="Z675" s="166"/>
    </row>
    <row r="676" ht="14.25" customHeight="1">
      <c r="A676" s="166"/>
      <c r="B676" s="166"/>
      <c r="C676" s="166"/>
      <c r="D676" s="166"/>
      <c r="E676" s="166"/>
      <c r="F676" s="166"/>
      <c r="G676" s="166"/>
      <c r="H676" s="166"/>
      <c r="I676" s="166"/>
      <c r="J676" s="166"/>
      <c r="K676" s="166"/>
      <c r="L676" s="166"/>
      <c r="M676" s="166"/>
      <c r="N676" s="166"/>
      <c r="O676" s="166"/>
      <c r="P676" s="166"/>
      <c r="Q676" s="166"/>
      <c r="R676" s="166"/>
      <c r="S676" s="166"/>
      <c r="T676" s="166"/>
      <c r="U676" s="166"/>
      <c r="V676" s="166"/>
      <c r="W676" s="166"/>
      <c r="X676" s="166"/>
      <c r="Y676" s="166"/>
      <c r="Z676" s="166"/>
    </row>
    <row r="677" ht="14.25" customHeight="1">
      <c r="A677" s="166"/>
      <c r="B677" s="166"/>
      <c r="C677" s="166"/>
      <c r="D677" s="166"/>
      <c r="E677" s="166"/>
      <c r="F677" s="166"/>
      <c r="G677" s="166"/>
      <c r="H677" s="166"/>
      <c r="I677" s="166"/>
      <c r="J677" s="166"/>
      <c r="K677" s="166"/>
      <c r="L677" s="166"/>
      <c r="M677" s="166"/>
      <c r="N677" s="166"/>
      <c r="O677" s="166"/>
      <c r="P677" s="166"/>
      <c r="Q677" s="166"/>
      <c r="R677" s="166"/>
      <c r="S677" s="166"/>
      <c r="T677" s="166"/>
      <c r="U677" s="166"/>
      <c r="V677" s="166"/>
      <c r="W677" s="166"/>
      <c r="X677" s="166"/>
      <c r="Y677" s="166"/>
      <c r="Z677" s="166"/>
    </row>
    <row r="678" ht="14.25" customHeight="1">
      <c r="A678" s="166"/>
      <c r="B678" s="166"/>
      <c r="C678" s="166"/>
      <c r="D678" s="166"/>
      <c r="E678" s="166"/>
      <c r="F678" s="166"/>
      <c r="G678" s="166"/>
      <c r="H678" s="166"/>
      <c r="I678" s="166"/>
      <c r="J678" s="166"/>
      <c r="K678" s="166"/>
      <c r="L678" s="166"/>
      <c r="M678" s="166"/>
      <c r="N678" s="166"/>
      <c r="O678" s="166"/>
      <c r="P678" s="166"/>
      <c r="Q678" s="166"/>
      <c r="R678" s="166"/>
      <c r="S678" s="166"/>
      <c r="T678" s="166"/>
      <c r="U678" s="166"/>
      <c r="V678" s="166"/>
      <c r="W678" s="166"/>
      <c r="X678" s="166"/>
      <c r="Y678" s="166"/>
      <c r="Z678" s="166"/>
    </row>
    <row r="679" ht="14.25" customHeight="1">
      <c r="A679" s="166"/>
      <c r="B679" s="166"/>
      <c r="C679" s="166"/>
      <c r="D679" s="166"/>
      <c r="E679" s="166"/>
      <c r="F679" s="166"/>
      <c r="G679" s="166"/>
      <c r="H679" s="166"/>
      <c r="I679" s="166"/>
      <c r="J679" s="166"/>
      <c r="K679" s="166"/>
      <c r="L679" s="166"/>
      <c r="M679" s="166"/>
      <c r="N679" s="166"/>
      <c r="O679" s="166"/>
      <c r="P679" s="166"/>
      <c r="Q679" s="166"/>
      <c r="R679" s="166"/>
      <c r="S679" s="166"/>
      <c r="T679" s="166"/>
      <c r="U679" s="166"/>
      <c r="V679" s="166"/>
      <c r="W679" s="166"/>
      <c r="X679" s="166"/>
      <c r="Y679" s="166"/>
      <c r="Z679" s="166"/>
    </row>
    <row r="680" ht="14.25" customHeight="1">
      <c r="A680" s="166"/>
      <c r="B680" s="166"/>
      <c r="C680" s="166"/>
      <c r="D680" s="166"/>
      <c r="E680" s="166"/>
      <c r="F680" s="166"/>
      <c r="G680" s="166"/>
      <c r="H680" s="166"/>
      <c r="I680" s="166"/>
      <c r="J680" s="166"/>
      <c r="K680" s="166"/>
      <c r="L680" s="166"/>
      <c r="M680" s="166"/>
      <c r="N680" s="166"/>
      <c r="O680" s="166"/>
      <c r="P680" s="166"/>
      <c r="Q680" s="166"/>
      <c r="R680" s="166"/>
      <c r="S680" s="166"/>
      <c r="T680" s="166"/>
      <c r="U680" s="166"/>
      <c r="V680" s="166"/>
      <c r="W680" s="166"/>
      <c r="X680" s="166"/>
      <c r="Y680" s="166"/>
      <c r="Z680" s="166"/>
    </row>
    <row r="681" ht="14.25" customHeight="1">
      <c r="A681" s="166"/>
      <c r="B681" s="166"/>
      <c r="C681" s="166"/>
      <c r="D681" s="166"/>
      <c r="E681" s="166"/>
      <c r="F681" s="166"/>
      <c r="G681" s="166"/>
      <c r="H681" s="166"/>
      <c r="I681" s="166"/>
      <c r="J681" s="166"/>
      <c r="K681" s="166"/>
      <c r="L681" s="166"/>
      <c r="M681" s="166"/>
      <c r="N681" s="166"/>
      <c r="O681" s="166"/>
      <c r="P681" s="166"/>
      <c r="Q681" s="166"/>
      <c r="R681" s="166"/>
      <c r="S681" s="166"/>
      <c r="T681" s="166"/>
      <c r="U681" s="166"/>
      <c r="V681" s="166"/>
      <c r="W681" s="166"/>
      <c r="X681" s="166"/>
      <c r="Y681" s="166"/>
      <c r="Z681" s="166"/>
    </row>
    <row r="682" ht="14.25" customHeight="1">
      <c r="A682" s="166"/>
      <c r="B682" s="166"/>
      <c r="C682" s="166"/>
      <c r="D682" s="166"/>
      <c r="E682" s="166"/>
      <c r="F682" s="166"/>
      <c r="G682" s="166"/>
      <c r="H682" s="166"/>
      <c r="I682" s="166"/>
      <c r="J682" s="166"/>
      <c r="K682" s="166"/>
      <c r="L682" s="166"/>
      <c r="M682" s="166"/>
      <c r="N682" s="166"/>
      <c r="O682" s="166"/>
      <c r="P682" s="166"/>
      <c r="Q682" s="166"/>
      <c r="R682" s="166"/>
      <c r="S682" s="166"/>
      <c r="T682" s="166"/>
      <c r="U682" s="166"/>
      <c r="V682" s="166"/>
      <c r="W682" s="166"/>
      <c r="X682" s="166"/>
      <c r="Y682" s="166"/>
      <c r="Z682" s="166"/>
    </row>
    <row r="683" ht="14.25" customHeight="1">
      <c r="A683" s="166"/>
      <c r="B683" s="166"/>
      <c r="C683" s="166"/>
      <c r="D683" s="166"/>
      <c r="E683" s="166"/>
      <c r="F683" s="166"/>
      <c r="G683" s="166"/>
      <c r="H683" s="166"/>
      <c r="I683" s="166"/>
      <c r="J683" s="166"/>
      <c r="K683" s="166"/>
      <c r="L683" s="166"/>
      <c r="M683" s="166"/>
      <c r="N683" s="166"/>
      <c r="O683" s="166"/>
      <c r="P683" s="166"/>
      <c r="Q683" s="166"/>
      <c r="R683" s="166"/>
      <c r="S683" s="166"/>
      <c r="T683" s="166"/>
      <c r="U683" s="166"/>
      <c r="V683" s="166"/>
      <c r="W683" s="166"/>
      <c r="X683" s="166"/>
      <c r="Y683" s="166"/>
      <c r="Z683" s="166"/>
    </row>
    <row r="684" ht="14.25" customHeight="1">
      <c r="A684" s="166"/>
      <c r="B684" s="166"/>
      <c r="C684" s="166"/>
      <c r="D684" s="166"/>
      <c r="E684" s="166"/>
      <c r="F684" s="166"/>
      <c r="G684" s="166"/>
      <c r="H684" s="166"/>
      <c r="I684" s="166"/>
      <c r="J684" s="166"/>
      <c r="K684" s="166"/>
      <c r="L684" s="166"/>
      <c r="M684" s="166"/>
      <c r="N684" s="166"/>
      <c r="O684" s="166"/>
      <c r="P684" s="166"/>
      <c r="Q684" s="166"/>
      <c r="R684" s="166"/>
      <c r="S684" s="166"/>
      <c r="T684" s="166"/>
      <c r="U684" s="166"/>
      <c r="V684" s="166"/>
      <c r="W684" s="166"/>
      <c r="X684" s="166"/>
      <c r="Y684" s="166"/>
      <c r="Z684" s="166"/>
    </row>
    <row r="685" ht="14.25" customHeight="1">
      <c r="A685" s="166"/>
      <c r="B685" s="166"/>
      <c r="C685" s="166"/>
      <c r="D685" s="166"/>
      <c r="E685" s="166"/>
      <c r="F685" s="166"/>
      <c r="G685" s="166"/>
      <c r="H685" s="166"/>
      <c r="I685" s="166"/>
      <c r="J685" s="166"/>
      <c r="K685" s="166"/>
      <c r="L685" s="166"/>
      <c r="M685" s="166"/>
      <c r="N685" s="166"/>
      <c r="O685" s="166"/>
      <c r="P685" s="166"/>
      <c r="Q685" s="166"/>
      <c r="R685" s="166"/>
      <c r="S685" s="166"/>
      <c r="T685" s="166"/>
      <c r="U685" s="166"/>
      <c r="V685" s="166"/>
      <c r="W685" s="166"/>
      <c r="X685" s="166"/>
      <c r="Y685" s="166"/>
      <c r="Z685" s="166"/>
    </row>
    <row r="686" ht="14.25" customHeight="1">
      <c r="A686" s="166"/>
      <c r="B686" s="166"/>
      <c r="C686" s="166"/>
      <c r="D686" s="166"/>
      <c r="E686" s="166"/>
      <c r="F686" s="166"/>
      <c r="G686" s="166"/>
      <c r="H686" s="166"/>
      <c r="I686" s="166"/>
      <c r="J686" s="166"/>
      <c r="K686" s="166"/>
      <c r="L686" s="166"/>
      <c r="M686" s="166"/>
      <c r="N686" s="166"/>
      <c r="O686" s="166"/>
      <c r="P686" s="166"/>
      <c r="Q686" s="166"/>
      <c r="R686" s="166"/>
      <c r="S686" s="166"/>
      <c r="T686" s="166"/>
      <c r="U686" s="166"/>
      <c r="V686" s="166"/>
      <c r="W686" s="166"/>
      <c r="X686" s="166"/>
      <c r="Y686" s="166"/>
      <c r="Z686" s="166"/>
    </row>
    <row r="687" ht="14.25" customHeight="1">
      <c r="A687" s="166"/>
      <c r="B687" s="166"/>
      <c r="C687" s="166"/>
      <c r="D687" s="166"/>
      <c r="E687" s="166"/>
      <c r="F687" s="166"/>
      <c r="G687" s="166"/>
      <c r="H687" s="166"/>
      <c r="I687" s="166"/>
      <c r="J687" s="166"/>
      <c r="K687" s="166"/>
      <c r="L687" s="166"/>
      <c r="M687" s="166"/>
      <c r="N687" s="166"/>
      <c r="O687" s="166"/>
      <c r="P687" s="166"/>
      <c r="Q687" s="166"/>
      <c r="R687" s="166"/>
      <c r="S687" s="166"/>
      <c r="T687" s="166"/>
      <c r="U687" s="166"/>
      <c r="V687" s="166"/>
      <c r="W687" s="166"/>
      <c r="X687" s="166"/>
      <c r="Y687" s="166"/>
      <c r="Z687" s="166"/>
    </row>
    <row r="688" ht="14.25" customHeight="1">
      <c r="A688" s="166"/>
      <c r="B688" s="166"/>
      <c r="C688" s="166"/>
      <c r="D688" s="166"/>
      <c r="E688" s="166"/>
      <c r="F688" s="166"/>
      <c r="G688" s="166"/>
      <c r="H688" s="166"/>
      <c r="I688" s="166"/>
      <c r="J688" s="166"/>
      <c r="K688" s="166"/>
      <c r="L688" s="166"/>
      <c r="M688" s="166"/>
      <c r="N688" s="166"/>
      <c r="O688" s="166"/>
      <c r="P688" s="166"/>
      <c r="Q688" s="166"/>
      <c r="R688" s="166"/>
      <c r="S688" s="166"/>
      <c r="T688" s="166"/>
      <c r="U688" s="166"/>
      <c r="V688" s="166"/>
      <c r="W688" s="166"/>
      <c r="X688" s="166"/>
      <c r="Y688" s="166"/>
      <c r="Z688" s="166"/>
    </row>
    <row r="689" ht="14.25" customHeight="1">
      <c r="A689" s="166"/>
      <c r="B689" s="166"/>
      <c r="C689" s="166"/>
      <c r="D689" s="166"/>
      <c r="E689" s="166"/>
      <c r="F689" s="166"/>
      <c r="G689" s="166"/>
      <c r="H689" s="166"/>
      <c r="I689" s="166"/>
      <c r="J689" s="166"/>
      <c r="K689" s="166"/>
      <c r="L689" s="166"/>
      <c r="M689" s="166"/>
      <c r="N689" s="166"/>
      <c r="O689" s="166"/>
      <c r="P689" s="166"/>
      <c r="Q689" s="166"/>
      <c r="R689" s="166"/>
      <c r="S689" s="166"/>
      <c r="T689" s="166"/>
      <c r="U689" s="166"/>
      <c r="V689" s="166"/>
      <c r="W689" s="166"/>
      <c r="X689" s="166"/>
      <c r="Y689" s="166"/>
      <c r="Z689" s="166"/>
    </row>
    <row r="690" ht="14.25" customHeight="1">
      <c r="A690" s="166"/>
      <c r="B690" s="166"/>
      <c r="C690" s="166"/>
      <c r="D690" s="166"/>
      <c r="E690" s="166"/>
      <c r="F690" s="166"/>
      <c r="G690" s="166"/>
      <c r="H690" s="166"/>
      <c r="I690" s="166"/>
      <c r="J690" s="166"/>
      <c r="K690" s="166"/>
      <c r="L690" s="166"/>
      <c r="M690" s="166"/>
      <c r="N690" s="166"/>
      <c r="O690" s="166"/>
      <c r="P690" s="166"/>
      <c r="Q690" s="166"/>
      <c r="R690" s="166"/>
      <c r="S690" s="166"/>
      <c r="T690" s="166"/>
      <c r="U690" s="166"/>
      <c r="V690" s="166"/>
      <c r="W690" s="166"/>
      <c r="X690" s="166"/>
      <c r="Y690" s="166"/>
      <c r="Z690" s="166"/>
    </row>
    <row r="691" ht="14.25" customHeight="1">
      <c r="A691" s="166"/>
      <c r="B691" s="166"/>
      <c r="C691" s="166"/>
      <c r="D691" s="166"/>
      <c r="E691" s="166"/>
      <c r="F691" s="166"/>
      <c r="G691" s="166"/>
      <c r="H691" s="166"/>
      <c r="I691" s="166"/>
      <c r="J691" s="166"/>
      <c r="K691" s="166"/>
      <c r="L691" s="166"/>
      <c r="M691" s="166"/>
      <c r="N691" s="166"/>
      <c r="O691" s="166"/>
      <c r="P691" s="166"/>
      <c r="Q691" s="166"/>
      <c r="R691" s="166"/>
      <c r="S691" s="166"/>
      <c r="T691" s="166"/>
      <c r="U691" s="166"/>
      <c r="V691" s="166"/>
      <c r="W691" s="166"/>
      <c r="X691" s="166"/>
      <c r="Y691" s="166"/>
      <c r="Z691" s="166"/>
    </row>
    <row r="692" ht="14.25" customHeight="1">
      <c r="A692" s="166"/>
      <c r="B692" s="166"/>
      <c r="C692" s="166"/>
      <c r="D692" s="166"/>
      <c r="E692" s="166"/>
      <c r="F692" s="166"/>
      <c r="G692" s="166"/>
      <c r="H692" s="166"/>
      <c r="I692" s="166"/>
      <c r="J692" s="166"/>
      <c r="K692" s="166"/>
      <c r="L692" s="166"/>
      <c r="M692" s="166"/>
      <c r="N692" s="166"/>
      <c r="O692" s="166"/>
      <c r="P692" s="166"/>
      <c r="Q692" s="166"/>
      <c r="R692" s="166"/>
      <c r="S692" s="166"/>
      <c r="T692" s="166"/>
      <c r="U692" s="166"/>
      <c r="V692" s="166"/>
      <c r="W692" s="166"/>
      <c r="X692" s="166"/>
      <c r="Y692" s="166"/>
      <c r="Z692" s="166"/>
    </row>
    <row r="693" ht="14.25" customHeight="1">
      <c r="A693" s="166"/>
      <c r="B693" s="166"/>
      <c r="C693" s="166"/>
      <c r="D693" s="166"/>
      <c r="E693" s="166"/>
      <c r="F693" s="166"/>
      <c r="G693" s="166"/>
      <c r="H693" s="166"/>
      <c r="I693" s="166"/>
      <c r="J693" s="166"/>
      <c r="K693" s="166"/>
      <c r="L693" s="166"/>
      <c r="M693" s="166"/>
      <c r="N693" s="166"/>
      <c r="O693" s="166"/>
      <c r="P693" s="166"/>
      <c r="Q693" s="166"/>
      <c r="R693" s="166"/>
      <c r="S693" s="166"/>
      <c r="T693" s="166"/>
      <c r="U693" s="166"/>
      <c r="V693" s="166"/>
      <c r="W693" s="166"/>
      <c r="X693" s="166"/>
      <c r="Y693" s="166"/>
      <c r="Z693" s="166"/>
    </row>
    <row r="694" ht="14.25" customHeight="1">
      <c r="A694" s="166"/>
      <c r="B694" s="166"/>
      <c r="C694" s="166"/>
      <c r="D694" s="166"/>
      <c r="E694" s="166"/>
      <c r="F694" s="166"/>
      <c r="G694" s="166"/>
      <c r="H694" s="166"/>
      <c r="I694" s="166"/>
      <c r="J694" s="166"/>
      <c r="K694" s="166"/>
      <c r="L694" s="166"/>
      <c r="M694" s="166"/>
      <c r="N694" s="166"/>
      <c r="O694" s="166"/>
      <c r="P694" s="166"/>
      <c r="Q694" s="166"/>
      <c r="R694" s="166"/>
      <c r="S694" s="166"/>
      <c r="T694" s="166"/>
      <c r="U694" s="166"/>
      <c r="V694" s="166"/>
      <c r="W694" s="166"/>
      <c r="X694" s="166"/>
      <c r="Y694" s="166"/>
      <c r="Z694" s="166"/>
    </row>
    <row r="695" ht="14.25" customHeight="1">
      <c r="A695" s="166"/>
      <c r="B695" s="166"/>
      <c r="C695" s="166"/>
      <c r="D695" s="166"/>
      <c r="E695" s="166"/>
      <c r="F695" s="166"/>
      <c r="G695" s="166"/>
      <c r="H695" s="166"/>
      <c r="I695" s="166"/>
      <c r="J695" s="166"/>
      <c r="K695" s="166"/>
      <c r="L695" s="166"/>
      <c r="M695" s="166"/>
      <c r="N695" s="166"/>
      <c r="O695" s="166"/>
      <c r="P695" s="166"/>
      <c r="Q695" s="166"/>
      <c r="R695" s="166"/>
      <c r="S695" s="166"/>
      <c r="T695" s="166"/>
      <c r="U695" s="166"/>
      <c r="V695" s="166"/>
      <c r="W695" s="166"/>
      <c r="X695" s="166"/>
      <c r="Y695" s="166"/>
      <c r="Z695" s="166"/>
    </row>
    <row r="696" ht="14.25" customHeight="1">
      <c r="A696" s="166"/>
      <c r="B696" s="166"/>
      <c r="C696" s="166"/>
      <c r="D696" s="166"/>
      <c r="E696" s="166"/>
      <c r="F696" s="166"/>
      <c r="G696" s="166"/>
      <c r="H696" s="166"/>
      <c r="I696" s="166"/>
      <c r="J696" s="166"/>
      <c r="K696" s="166"/>
      <c r="L696" s="166"/>
      <c r="M696" s="166"/>
      <c r="N696" s="166"/>
      <c r="O696" s="166"/>
      <c r="P696" s="166"/>
      <c r="Q696" s="166"/>
      <c r="R696" s="166"/>
      <c r="S696" s="166"/>
      <c r="T696" s="166"/>
      <c r="U696" s="166"/>
      <c r="V696" s="166"/>
      <c r="W696" s="166"/>
      <c r="X696" s="166"/>
      <c r="Y696" s="166"/>
      <c r="Z696" s="166"/>
    </row>
    <row r="697" ht="14.25" customHeight="1">
      <c r="A697" s="166"/>
      <c r="B697" s="166"/>
      <c r="C697" s="166"/>
      <c r="D697" s="166"/>
      <c r="E697" s="166"/>
      <c r="F697" s="166"/>
      <c r="G697" s="166"/>
      <c r="H697" s="166"/>
      <c r="I697" s="166"/>
      <c r="J697" s="166"/>
      <c r="K697" s="166"/>
      <c r="L697" s="166"/>
      <c r="M697" s="166"/>
      <c r="N697" s="166"/>
      <c r="O697" s="166"/>
      <c r="P697" s="166"/>
      <c r="Q697" s="166"/>
      <c r="R697" s="166"/>
      <c r="S697" s="166"/>
      <c r="T697" s="166"/>
      <c r="U697" s="166"/>
      <c r="V697" s="166"/>
      <c r="W697" s="166"/>
      <c r="X697" s="166"/>
      <c r="Y697" s="166"/>
      <c r="Z697" s="166"/>
    </row>
    <row r="698" ht="14.25" customHeight="1">
      <c r="A698" s="166"/>
      <c r="B698" s="166"/>
      <c r="C698" s="166"/>
      <c r="D698" s="166"/>
      <c r="E698" s="166"/>
      <c r="F698" s="166"/>
      <c r="G698" s="166"/>
      <c r="H698" s="166"/>
      <c r="I698" s="166"/>
      <c r="J698" s="166"/>
      <c r="K698" s="166"/>
      <c r="L698" s="166"/>
      <c r="M698" s="166"/>
      <c r="N698" s="166"/>
      <c r="O698" s="166"/>
      <c r="P698" s="166"/>
      <c r="Q698" s="166"/>
      <c r="R698" s="166"/>
      <c r="S698" s="166"/>
      <c r="T698" s="166"/>
      <c r="U698" s="166"/>
      <c r="V698" s="166"/>
      <c r="W698" s="166"/>
      <c r="X698" s="166"/>
      <c r="Y698" s="166"/>
      <c r="Z698" s="166"/>
    </row>
    <row r="699" ht="14.25" customHeight="1">
      <c r="A699" s="166"/>
      <c r="B699" s="166"/>
      <c r="C699" s="166"/>
      <c r="D699" s="166"/>
      <c r="E699" s="166"/>
      <c r="F699" s="166"/>
      <c r="G699" s="166"/>
      <c r="H699" s="166"/>
      <c r="I699" s="166"/>
      <c r="J699" s="166"/>
      <c r="K699" s="166"/>
      <c r="L699" s="166"/>
      <c r="M699" s="166"/>
      <c r="N699" s="166"/>
      <c r="O699" s="166"/>
      <c r="P699" s="166"/>
      <c r="Q699" s="166"/>
      <c r="R699" s="166"/>
      <c r="S699" s="166"/>
      <c r="T699" s="166"/>
      <c r="U699" s="166"/>
      <c r="V699" s="166"/>
      <c r="W699" s="166"/>
      <c r="X699" s="166"/>
      <c r="Y699" s="166"/>
      <c r="Z699" s="166"/>
    </row>
    <row r="700" ht="14.25" customHeight="1">
      <c r="A700" s="166"/>
      <c r="B700" s="166"/>
      <c r="C700" s="166"/>
      <c r="D700" s="166"/>
      <c r="E700" s="166"/>
      <c r="F700" s="166"/>
      <c r="G700" s="166"/>
      <c r="H700" s="166"/>
      <c r="I700" s="166"/>
      <c r="J700" s="166"/>
      <c r="K700" s="166"/>
      <c r="L700" s="166"/>
      <c r="M700" s="166"/>
      <c r="N700" s="166"/>
      <c r="O700" s="166"/>
      <c r="P700" s="166"/>
      <c r="Q700" s="166"/>
      <c r="R700" s="166"/>
      <c r="S700" s="166"/>
      <c r="T700" s="166"/>
      <c r="U700" s="166"/>
      <c r="V700" s="166"/>
      <c r="W700" s="166"/>
      <c r="X700" s="166"/>
      <c r="Y700" s="166"/>
      <c r="Z700" s="166"/>
    </row>
    <row r="701" ht="14.25" customHeight="1">
      <c r="A701" s="166"/>
      <c r="B701" s="166"/>
      <c r="C701" s="166"/>
      <c r="D701" s="166"/>
      <c r="E701" s="166"/>
      <c r="F701" s="166"/>
      <c r="G701" s="166"/>
      <c r="H701" s="166"/>
      <c r="I701" s="166"/>
      <c r="J701" s="166"/>
      <c r="K701" s="166"/>
      <c r="L701" s="166"/>
      <c r="M701" s="166"/>
      <c r="N701" s="166"/>
      <c r="O701" s="166"/>
      <c r="P701" s="166"/>
      <c r="Q701" s="166"/>
      <c r="R701" s="166"/>
      <c r="S701" s="166"/>
      <c r="T701" s="166"/>
      <c r="U701" s="166"/>
      <c r="V701" s="166"/>
      <c r="W701" s="166"/>
      <c r="X701" s="166"/>
      <c r="Y701" s="166"/>
      <c r="Z701" s="166"/>
    </row>
    <row r="702" ht="14.25" customHeight="1">
      <c r="A702" s="166"/>
      <c r="B702" s="166"/>
      <c r="C702" s="166"/>
      <c r="D702" s="166"/>
      <c r="E702" s="166"/>
      <c r="F702" s="166"/>
      <c r="G702" s="166"/>
      <c r="H702" s="166"/>
      <c r="I702" s="166"/>
      <c r="J702" s="166"/>
      <c r="K702" s="166"/>
      <c r="L702" s="166"/>
      <c r="M702" s="166"/>
      <c r="N702" s="166"/>
      <c r="O702" s="166"/>
      <c r="P702" s="166"/>
      <c r="Q702" s="166"/>
      <c r="R702" s="166"/>
      <c r="S702" s="166"/>
      <c r="T702" s="166"/>
      <c r="U702" s="166"/>
      <c r="V702" s="166"/>
      <c r="W702" s="166"/>
      <c r="X702" s="166"/>
      <c r="Y702" s="166"/>
      <c r="Z702" s="166"/>
    </row>
    <row r="703" ht="14.25" customHeight="1">
      <c r="A703" s="166"/>
      <c r="B703" s="166"/>
      <c r="C703" s="166"/>
      <c r="D703" s="166"/>
      <c r="E703" s="166"/>
      <c r="F703" s="166"/>
      <c r="G703" s="166"/>
      <c r="H703" s="166"/>
      <c r="I703" s="166"/>
      <c r="J703" s="166"/>
      <c r="K703" s="166"/>
      <c r="L703" s="166"/>
      <c r="M703" s="166"/>
      <c r="N703" s="166"/>
      <c r="O703" s="166"/>
      <c r="P703" s="166"/>
      <c r="Q703" s="166"/>
      <c r="R703" s="166"/>
      <c r="S703" s="166"/>
      <c r="T703" s="166"/>
      <c r="U703" s="166"/>
      <c r="V703" s="166"/>
      <c r="W703" s="166"/>
      <c r="X703" s="166"/>
      <c r="Y703" s="166"/>
      <c r="Z703" s="166"/>
    </row>
    <row r="704" ht="14.25" customHeight="1">
      <c r="A704" s="166"/>
      <c r="B704" s="166"/>
      <c r="C704" s="166"/>
      <c r="D704" s="166"/>
      <c r="E704" s="166"/>
      <c r="F704" s="166"/>
      <c r="G704" s="166"/>
      <c r="H704" s="166"/>
      <c r="I704" s="166"/>
      <c r="J704" s="166"/>
      <c r="K704" s="166"/>
      <c r="L704" s="166"/>
      <c r="M704" s="166"/>
      <c r="N704" s="166"/>
      <c r="O704" s="166"/>
      <c r="P704" s="166"/>
      <c r="Q704" s="166"/>
      <c r="R704" s="166"/>
      <c r="S704" s="166"/>
      <c r="T704" s="166"/>
      <c r="U704" s="166"/>
      <c r="V704" s="166"/>
      <c r="W704" s="166"/>
      <c r="X704" s="166"/>
      <c r="Y704" s="166"/>
      <c r="Z704" s="166"/>
    </row>
    <row r="705" ht="14.25" customHeight="1">
      <c r="A705" s="166"/>
      <c r="B705" s="166"/>
      <c r="C705" s="166"/>
      <c r="D705" s="166"/>
      <c r="E705" s="166"/>
      <c r="F705" s="166"/>
      <c r="G705" s="166"/>
      <c r="H705" s="166"/>
      <c r="I705" s="166"/>
      <c r="J705" s="166"/>
      <c r="K705" s="166"/>
      <c r="L705" s="166"/>
      <c r="M705" s="166"/>
      <c r="N705" s="166"/>
      <c r="O705" s="166"/>
      <c r="P705" s="166"/>
      <c r="Q705" s="166"/>
      <c r="R705" s="166"/>
      <c r="S705" s="166"/>
      <c r="T705" s="166"/>
      <c r="U705" s="166"/>
      <c r="V705" s="166"/>
      <c r="W705" s="166"/>
      <c r="X705" s="166"/>
      <c r="Y705" s="166"/>
      <c r="Z705" s="166"/>
    </row>
    <row r="706" ht="14.25" customHeight="1">
      <c r="A706" s="166"/>
      <c r="B706" s="166"/>
      <c r="C706" s="166"/>
      <c r="D706" s="166"/>
      <c r="E706" s="166"/>
      <c r="F706" s="166"/>
      <c r="G706" s="166"/>
      <c r="H706" s="166"/>
      <c r="I706" s="166"/>
      <c r="J706" s="166"/>
      <c r="K706" s="166"/>
      <c r="L706" s="166"/>
      <c r="M706" s="166"/>
      <c r="N706" s="166"/>
      <c r="O706" s="166"/>
      <c r="P706" s="166"/>
      <c r="Q706" s="166"/>
      <c r="R706" s="166"/>
      <c r="S706" s="166"/>
      <c r="T706" s="166"/>
      <c r="U706" s="166"/>
      <c r="V706" s="166"/>
      <c r="W706" s="166"/>
      <c r="X706" s="166"/>
      <c r="Y706" s="166"/>
      <c r="Z706" s="166"/>
    </row>
    <row r="707" ht="14.25" customHeight="1">
      <c r="A707" s="166"/>
      <c r="B707" s="166"/>
      <c r="C707" s="166"/>
      <c r="D707" s="166"/>
      <c r="E707" s="166"/>
      <c r="F707" s="166"/>
      <c r="G707" s="166"/>
      <c r="H707" s="166"/>
      <c r="I707" s="166"/>
      <c r="J707" s="166"/>
      <c r="K707" s="166"/>
      <c r="L707" s="166"/>
      <c r="M707" s="166"/>
      <c r="N707" s="166"/>
      <c r="O707" s="166"/>
      <c r="P707" s="166"/>
      <c r="Q707" s="166"/>
      <c r="R707" s="166"/>
      <c r="S707" s="166"/>
      <c r="T707" s="166"/>
      <c r="U707" s="166"/>
      <c r="V707" s="166"/>
      <c r="W707" s="166"/>
      <c r="X707" s="166"/>
      <c r="Y707" s="166"/>
      <c r="Z707" s="166"/>
    </row>
    <row r="708" ht="14.25" customHeight="1">
      <c r="A708" s="166"/>
      <c r="B708" s="166"/>
      <c r="C708" s="166"/>
      <c r="D708" s="166"/>
      <c r="E708" s="166"/>
      <c r="F708" s="166"/>
      <c r="G708" s="166"/>
      <c r="H708" s="166"/>
      <c r="I708" s="166"/>
      <c r="J708" s="166"/>
      <c r="K708" s="166"/>
      <c r="L708" s="166"/>
      <c r="M708" s="166"/>
      <c r="N708" s="166"/>
      <c r="O708" s="166"/>
      <c r="P708" s="166"/>
      <c r="Q708" s="166"/>
      <c r="R708" s="166"/>
      <c r="S708" s="166"/>
      <c r="T708" s="166"/>
      <c r="U708" s="166"/>
      <c r="V708" s="166"/>
      <c r="W708" s="166"/>
      <c r="X708" s="166"/>
      <c r="Y708" s="166"/>
      <c r="Z708" s="166"/>
    </row>
    <row r="709" ht="14.25" customHeight="1">
      <c r="A709" s="166"/>
      <c r="B709" s="166"/>
      <c r="C709" s="166"/>
      <c r="D709" s="166"/>
      <c r="E709" s="166"/>
      <c r="F709" s="166"/>
      <c r="G709" s="166"/>
      <c r="H709" s="166"/>
      <c r="I709" s="166"/>
      <c r="J709" s="166"/>
      <c r="K709" s="166"/>
      <c r="L709" s="166"/>
      <c r="M709" s="166"/>
      <c r="N709" s="166"/>
      <c r="O709" s="166"/>
      <c r="P709" s="166"/>
      <c r="Q709" s="166"/>
      <c r="R709" s="166"/>
      <c r="S709" s="166"/>
      <c r="T709" s="166"/>
      <c r="U709" s="166"/>
      <c r="V709" s="166"/>
      <c r="W709" s="166"/>
      <c r="X709" s="166"/>
      <c r="Y709" s="166"/>
      <c r="Z709" s="166"/>
    </row>
    <row r="710" ht="14.25" customHeight="1">
      <c r="A710" s="166"/>
      <c r="B710" s="166"/>
      <c r="C710" s="166"/>
      <c r="D710" s="166"/>
      <c r="E710" s="166"/>
      <c r="F710" s="166"/>
      <c r="G710" s="166"/>
      <c r="H710" s="166"/>
      <c r="I710" s="166"/>
      <c r="J710" s="166"/>
      <c r="K710" s="166"/>
      <c r="L710" s="166"/>
      <c r="M710" s="166"/>
      <c r="N710" s="166"/>
      <c r="O710" s="166"/>
      <c r="P710" s="166"/>
      <c r="Q710" s="166"/>
      <c r="R710" s="166"/>
      <c r="S710" s="166"/>
      <c r="T710" s="166"/>
      <c r="U710" s="166"/>
      <c r="V710" s="166"/>
      <c r="W710" s="166"/>
      <c r="X710" s="166"/>
      <c r="Y710" s="166"/>
      <c r="Z710" s="166"/>
    </row>
    <row r="711" ht="14.25" customHeight="1">
      <c r="A711" s="166"/>
      <c r="B711" s="166"/>
      <c r="C711" s="166"/>
      <c r="D711" s="166"/>
      <c r="E711" s="166"/>
      <c r="F711" s="166"/>
      <c r="G711" s="166"/>
      <c r="H711" s="166"/>
      <c r="I711" s="166"/>
      <c r="J711" s="166"/>
      <c r="K711" s="166"/>
      <c r="L711" s="166"/>
      <c r="M711" s="166"/>
      <c r="N711" s="166"/>
      <c r="O711" s="166"/>
      <c r="P711" s="166"/>
      <c r="Q711" s="166"/>
      <c r="R711" s="166"/>
      <c r="S711" s="166"/>
      <c r="T711" s="166"/>
      <c r="U711" s="166"/>
      <c r="V711" s="166"/>
      <c r="W711" s="166"/>
      <c r="X711" s="166"/>
      <c r="Y711" s="166"/>
      <c r="Z711" s="166"/>
    </row>
    <row r="712" ht="14.25" customHeight="1">
      <c r="A712" s="166"/>
      <c r="B712" s="166"/>
      <c r="C712" s="166"/>
      <c r="D712" s="166"/>
      <c r="E712" s="166"/>
      <c r="F712" s="166"/>
      <c r="G712" s="166"/>
      <c r="H712" s="166"/>
      <c r="I712" s="166"/>
      <c r="J712" s="166"/>
      <c r="K712" s="166"/>
      <c r="L712" s="166"/>
      <c r="M712" s="166"/>
      <c r="N712" s="166"/>
      <c r="O712" s="166"/>
      <c r="P712" s="166"/>
      <c r="Q712" s="166"/>
      <c r="R712" s="166"/>
      <c r="S712" s="166"/>
      <c r="T712" s="166"/>
      <c r="U712" s="166"/>
      <c r="V712" s="166"/>
      <c r="W712" s="166"/>
      <c r="X712" s="166"/>
      <c r="Y712" s="166"/>
      <c r="Z712" s="166"/>
    </row>
    <row r="713" ht="14.25" customHeight="1">
      <c r="A713" s="166"/>
      <c r="B713" s="166"/>
      <c r="C713" s="166"/>
      <c r="D713" s="166"/>
      <c r="E713" s="166"/>
      <c r="F713" s="166"/>
      <c r="G713" s="166"/>
      <c r="H713" s="166"/>
      <c r="I713" s="166"/>
      <c r="J713" s="166"/>
      <c r="K713" s="166"/>
      <c r="L713" s="166"/>
      <c r="M713" s="166"/>
      <c r="N713" s="166"/>
      <c r="O713" s="166"/>
      <c r="P713" s="166"/>
      <c r="Q713" s="166"/>
      <c r="R713" s="166"/>
      <c r="S713" s="166"/>
      <c r="T713" s="166"/>
      <c r="U713" s="166"/>
      <c r="V713" s="166"/>
      <c r="W713" s="166"/>
      <c r="X713" s="166"/>
      <c r="Y713" s="166"/>
      <c r="Z713" s="166"/>
    </row>
    <row r="714" ht="14.25" customHeight="1">
      <c r="A714" s="166"/>
      <c r="B714" s="166"/>
      <c r="C714" s="166"/>
      <c r="D714" s="166"/>
      <c r="E714" s="166"/>
      <c r="F714" s="166"/>
      <c r="G714" s="166"/>
      <c r="H714" s="166"/>
      <c r="I714" s="166"/>
      <c r="J714" s="166"/>
      <c r="K714" s="166"/>
      <c r="L714" s="166"/>
      <c r="M714" s="166"/>
      <c r="N714" s="166"/>
      <c r="O714" s="166"/>
      <c r="P714" s="166"/>
      <c r="Q714" s="166"/>
      <c r="R714" s="166"/>
      <c r="S714" s="166"/>
      <c r="T714" s="166"/>
      <c r="U714" s="166"/>
      <c r="V714" s="166"/>
      <c r="W714" s="166"/>
      <c r="X714" s="166"/>
      <c r="Y714" s="166"/>
      <c r="Z714" s="166"/>
    </row>
    <row r="715" ht="14.25" customHeight="1">
      <c r="A715" s="166"/>
      <c r="B715" s="166"/>
      <c r="C715" s="166"/>
      <c r="D715" s="166"/>
      <c r="E715" s="166"/>
      <c r="F715" s="166"/>
      <c r="G715" s="166"/>
      <c r="H715" s="166"/>
      <c r="I715" s="166"/>
      <c r="J715" s="166"/>
      <c r="K715" s="166"/>
      <c r="L715" s="166"/>
      <c r="M715" s="166"/>
      <c r="N715" s="166"/>
      <c r="O715" s="166"/>
      <c r="P715" s="166"/>
      <c r="Q715" s="166"/>
      <c r="R715" s="166"/>
      <c r="S715" s="166"/>
      <c r="T715" s="166"/>
      <c r="U715" s="166"/>
      <c r="V715" s="166"/>
      <c r="W715" s="166"/>
      <c r="X715" s="166"/>
      <c r="Y715" s="166"/>
      <c r="Z715" s="166"/>
    </row>
    <row r="716" ht="14.25" customHeight="1">
      <c r="A716" s="166"/>
      <c r="B716" s="166"/>
      <c r="C716" s="166"/>
      <c r="D716" s="166"/>
      <c r="E716" s="166"/>
      <c r="F716" s="166"/>
      <c r="G716" s="166"/>
      <c r="H716" s="166"/>
      <c r="I716" s="166"/>
      <c r="J716" s="166"/>
      <c r="K716" s="166"/>
      <c r="L716" s="166"/>
      <c r="M716" s="166"/>
      <c r="N716" s="166"/>
      <c r="O716" s="166"/>
      <c r="P716" s="166"/>
      <c r="Q716" s="166"/>
      <c r="R716" s="166"/>
      <c r="S716" s="166"/>
      <c r="T716" s="166"/>
      <c r="U716" s="166"/>
      <c r="V716" s="166"/>
      <c r="W716" s="166"/>
      <c r="X716" s="166"/>
      <c r="Y716" s="166"/>
      <c r="Z716" s="166"/>
    </row>
    <row r="717" ht="14.25" customHeight="1">
      <c r="A717" s="166"/>
      <c r="B717" s="166"/>
      <c r="C717" s="166"/>
      <c r="D717" s="166"/>
      <c r="E717" s="166"/>
      <c r="F717" s="166"/>
      <c r="G717" s="166"/>
      <c r="H717" s="166"/>
      <c r="I717" s="166"/>
      <c r="J717" s="166"/>
      <c r="K717" s="166"/>
      <c r="L717" s="166"/>
      <c r="M717" s="166"/>
      <c r="N717" s="166"/>
      <c r="O717" s="166"/>
      <c r="P717" s="166"/>
      <c r="Q717" s="166"/>
      <c r="R717" s="166"/>
      <c r="S717" s="166"/>
      <c r="T717" s="166"/>
      <c r="U717" s="166"/>
      <c r="V717" s="166"/>
      <c r="W717" s="166"/>
      <c r="X717" s="166"/>
      <c r="Y717" s="166"/>
      <c r="Z717" s="166"/>
    </row>
    <row r="718" ht="14.25" customHeight="1">
      <c r="A718" s="166"/>
      <c r="B718" s="166"/>
      <c r="C718" s="166"/>
      <c r="D718" s="166"/>
      <c r="E718" s="166"/>
      <c r="F718" s="166"/>
      <c r="G718" s="166"/>
      <c r="H718" s="166"/>
      <c r="I718" s="166"/>
      <c r="J718" s="166"/>
      <c r="K718" s="166"/>
      <c r="L718" s="166"/>
      <c r="M718" s="166"/>
      <c r="N718" s="166"/>
      <c r="O718" s="166"/>
      <c r="P718" s="166"/>
      <c r="Q718" s="166"/>
      <c r="R718" s="166"/>
      <c r="S718" s="166"/>
      <c r="T718" s="166"/>
      <c r="U718" s="166"/>
      <c r="V718" s="166"/>
      <c r="W718" s="166"/>
      <c r="X718" s="166"/>
      <c r="Y718" s="166"/>
      <c r="Z718" s="166"/>
    </row>
    <row r="719" ht="14.25" customHeight="1">
      <c r="A719" s="166"/>
      <c r="B719" s="166"/>
      <c r="C719" s="166"/>
      <c r="D719" s="166"/>
      <c r="E719" s="166"/>
      <c r="F719" s="166"/>
      <c r="G719" s="166"/>
      <c r="H719" s="166"/>
      <c r="I719" s="166"/>
      <c r="J719" s="166"/>
      <c r="K719" s="166"/>
      <c r="L719" s="166"/>
      <c r="M719" s="166"/>
      <c r="N719" s="166"/>
      <c r="O719" s="166"/>
      <c r="P719" s="166"/>
      <c r="Q719" s="166"/>
      <c r="R719" s="166"/>
      <c r="S719" s="166"/>
      <c r="T719" s="166"/>
      <c r="U719" s="166"/>
      <c r="V719" s="166"/>
      <c r="W719" s="166"/>
      <c r="X719" s="166"/>
      <c r="Y719" s="166"/>
      <c r="Z719" s="166"/>
    </row>
    <row r="720" ht="14.25" customHeight="1">
      <c r="A720" s="166"/>
      <c r="B720" s="166"/>
      <c r="C720" s="166"/>
      <c r="D720" s="166"/>
      <c r="E720" s="166"/>
      <c r="F720" s="166"/>
      <c r="G720" s="166"/>
      <c r="H720" s="166"/>
      <c r="I720" s="166"/>
      <c r="J720" s="166"/>
      <c r="K720" s="166"/>
      <c r="L720" s="166"/>
      <c r="M720" s="166"/>
      <c r="N720" s="166"/>
      <c r="O720" s="166"/>
      <c r="P720" s="166"/>
      <c r="Q720" s="166"/>
      <c r="R720" s="166"/>
      <c r="S720" s="166"/>
      <c r="T720" s="166"/>
      <c r="U720" s="166"/>
      <c r="V720" s="166"/>
      <c r="W720" s="166"/>
      <c r="X720" s="166"/>
      <c r="Y720" s="166"/>
      <c r="Z720" s="166"/>
    </row>
    <row r="721" ht="14.25" customHeight="1">
      <c r="A721" s="166"/>
      <c r="B721" s="166"/>
      <c r="C721" s="166"/>
      <c r="D721" s="166"/>
      <c r="E721" s="166"/>
      <c r="F721" s="166"/>
      <c r="G721" s="166"/>
      <c r="H721" s="166"/>
      <c r="I721" s="166"/>
      <c r="J721" s="166"/>
      <c r="K721" s="166"/>
      <c r="L721" s="166"/>
      <c r="M721" s="166"/>
      <c r="N721" s="166"/>
      <c r="O721" s="166"/>
      <c r="P721" s="166"/>
      <c r="Q721" s="166"/>
      <c r="R721" s="166"/>
      <c r="S721" s="166"/>
      <c r="T721" s="166"/>
      <c r="U721" s="166"/>
      <c r="V721" s="166"/>
      <c r="W721" s="166"/>
      <c r="X721" s="166"/>
      <c r="Y721" s="166"/>
      <c r="Z721" s="166"/>
    </row>
    <row r="722" ht="14.25" customHeight="1">
      <c r="A722" s="166"/>
      <c r="B722" s="166"/>
      <c r="C722" s="166"/>
      <c r="D722" s="166"/>
      <c r="E722" s="166"/>
      <c r="F722" s="166"/>
      <c r="G722" s="166"/>
      <c r="H722" s="166"/>
      <c r="I722" s="166"/>
      <c r="J722" s="166"/>
      <c r="K722" s="166"/>
      <c r="L722" s="166"/>
      <c r="M722" s="166"/>
      <c r="N722" s="166"/>
      <c r="O722" s="166"/>
      <c r="P722" s="166"/>
      <c r="Q722" s="166"/>
      <c r="R722" s="166"/>
      <c r="S722" s="166"/>
      <c r="T722" s="166"/>
      <c r="U722" s="166"/>
      <c r="V722" s="166"/>
      <c r="W722" s="166"/>
      <c r="X722" s="166"/>
      <c r="Y722" s="166"/>
      <c r="Z722" s="166"/>
    </row>
    <row r="723" ht="14.25" customHeight="1">
      <c r="A723" s="166"/>
      <c r="B723" s="166"/>
      <c r="C723" s="166"/>
      <c r="D723" s="166"/>
      <c r="E723" s="166"/>
      <c r="F723" s="166"/>
      <c r="G723" s="166"/>
      <c r="H723" s="166"/>
      <c r="I723" s="166"/>
      <c r="J723" s="166"/>
      <c r="K723" s="166"/>
      <c r="L723" s="166"/>
      <c r="M723" s="166"/>
      <c r="N723" s="166"/>
      <c r="O723" s="166"/>
      <c r="P723" s="166"/>
      <c r="Q723" s="166"/>
      <c r="R723" s="166"/>
      <c r="S723" s="166"/>
      <c r="T723" s="166"/>
      <c r="U723" s="166"/>
      <c r="V723" s="166"/>
      <c r="W723" s="166"/>
      <c r="X723" s="166"/>
      <c r="Y723" s="166"/>
      <c r="Z723" s="166"/>
    </row>
    <row r="724" ht="14.25" customHeight="1">
      <c r="A724" s="166"/>
      <c r="B724" s="166"/>
      <c r="C724" s="166"/>
      <c r="D724" s="166"/>
      <c r="E724" s="166"/>
      <c r="F724" s="166"/>
      <c r="G724" s="166"/>
      <c r="H724" s="166"/>
      <c r="I724" s="166"/>
      <c r="J724" s="166"/>
      <c r="K724" s="166"/>
      <c r="L724" s="166"/>
      <c r="M724" s="166"/>
      <c r="N724" s="166"/>
      <c r="O724" s="166"/>
      <c r="P724" s="166"/>
      <c r="Q724" s="166"/>
      <c r="R724" s="166"/>
      <c r="S724" s="166"/>
      <c r="T724" s="166"/>
      <c r="U724" s="166"/>
      <c r="V724" s="166"/>
      <c r="W724" s="166"/>
      <c r="X724" s="166"/>
      <c r="Y724" s="166"/>
      <c r="Z724" s="166"/>
    </row>
    <row r="725" ht="14.25" customHeight="1">
      <c r="A725" s="166"/>
      <c r="B725" s="166"/>
      <c r="C725" s="166"/>
      <c r="D725" s="166"/>
      <c r="E725" s="166"/>
      <c r="F725" s="166"/>
      <c r="G725" s="166"/>
      <c r="H725" s="166"/>
      <c r="I725" s="166"/>
      <c r="J725" s="166"/>
      <c r="K725" s="166"/>
      <c r="L725" s="166"/>
      <c r="M725" s="166"/>
      <c r="N725" s="166"/>
      <c r="O725" s="166"/>
      <c r="P725" s="166"/>
      <c r="Q725" s="166"/>
      <c r="R725" s="166"/>
      <c r="S725" s="166"/>
      <c r="T725" s="166"/>
      <c r="U725" s="166"/>
      <c r="V725" s="166"/>
      <c r="W725" s="166"/>
      <c r="X725" s="166"/>
      <c r="Y725" s="166"/>
      <c r="Z725" s="166"/>
    </row>
    <row r="726" ht="14.25" customHeight="1">
      <c r="A726" s="166"/>
      <c r="B726" s="166"/>
      <c r="C726" s="166"/>
      <c r="D726" s="166"/>
      <c r="E726" s="166"/>
      <c r="F726" s="166"/>
      <c r="G726" s="166"/>
      <c r="H726" s="166"/>
      <c r="I726" s="166"/>
      <c r="J726" s="166"/>
      <c r="K726" s="166"/>
      <c r="L726" s="166"/>
      <c r="M726" s="166"/>
      <c r="N726" s="166"/>
      <c r="O726" s="166"/>
      <c r="P726" s="166"/>
      <c r="Q726" s="166"/>
      <c r="R726" s="166"/>
      <c r="S726" s="166"/>
      <c r="T726" s="166"/>
      <c r="U726" s="166"/>
      <c r="V726" s="166"/>
      <c r="W726" s="166"/>
      <c r="X726" s="166"/>
      <c r="Y726" s="166"/>
      <c r="Z726" s="166"/>
    </row>
    <row r="727" ht="14.25" customHeight="1">
      <c r="A727" s="166"/>
      <c r="B727" s="166"/>
      <c r="C727" s="166"/>
      <c r="D727" s="166"/>
      <c r="E727" s="166"/>
      <c r="F727" s="166"/>
      <c r="G727" s="166"/>
      <c r="H727" s="166"/>
      <c r="I727" s="166"/>
      <c r="J727" s="166"/>
      <c r="K727" s="166"/>
      <c r="L727" s="166"/>
      <c r="M727" s="166"/>
      <c r="N727" s="166"/>
      <c r="O727" s="166"/>
      <c r="P727" s="166"/>
      <c r="Q727" s="166"/>
      <c r="R727" s="166"/>
      <c r="S727" s="166"/>
      <c r="T727" s="166"/>
      <c r="U727" s="166"/>
      <c r="V727" s="166"/>
      <c r="W727" s="166"/>
      <c r="X727" s="166"/>
      <c r="Y727" s="166"/>
      <c r="Z727" s="166"/>
    </row>
    <row r="728" ht="14.25" customHeight="1">
      <c r="A728" s="166"/>
      <c r="B728" s="166"/>
      <c r="C728" s="166"/>
      <c r="D728" s="166"/>
      <c r="E728" s="166"/>
      <c r="F728" s="166"/>
      <c r="G728" s="166"/>
      <c r="H728" s="166"/>
      <c r="I728" s="166"/>
      <c r="J728" s="166"/>
      <c r="K728" s="166"/>
      <c r="L728" s="166"/>
      <c r="M728" s="166"/>
      <c r="N728" s="166"/>
      <c r="O728" s="166"/>
      <c r="P728" s="166"/>
      <c r="Q728" s="166"/>
      <c r="R728" s="166"/>
      <c r="S728" s="166"/>
      <c r="T728" s="166"/>
      <c r="U728" s="166"/>
      <c r="V728" s="166"/>
      <c r="W728" s="166"/>
      <c r="X728" s="166"/>
      <c r="Y728" s="166"/>
      <c r="Z728" s="166"/>
    </row>
    <row r="729" ht="14.25" customHeight="1">
      <c r="A729" s="166"/>
      <c r="B729" s="166"/>
      <c r="C729" s="166"/>
      <c r="D729" s="166"/>
      <c r="E729" s="166"/>
      <c r="F729" s="166"/>
      <c r="G729" s="166"/>
      <c r="H729" s="166"/>
      <c r="I729" s="166"/>
      <c r="J729" s="166"/>
      <c r="K729" s="166"/>
      <c r="L729" s="166"/>
      <c r="M729" s="166"/>
      <c r="N729" s="166"/>
      <c r="O729" s="166"/>
      <c r="P729" s="166"/>
      <c r="Q729" s="166"/>
      <c r="R729" s="166"/>
      <c r="S729" s="166"/>
      <c r="T729" s="166"/>
      <c r="U729" s="166"/>
      <c r="V729" s="166"/>
      <c r="W729" s="166"/>
      <c r="X729" s="166"/>
      <c r="Y729" s="166"/>
      <c r="Z729" s="166"/>
    </row>
    <row r="730" ht="14.25" customHeight="1">
      <c r="A730" s="166"/>
      <c r="B730" s="166"/>
      <c r="C730" s="166"/>
      <c r="D730" s="166"/>
      <c r="E730" s="166"/>
      <c r="F730" s="166"/>
      <c r="G730" s="166"/>
      <c r="H730" s="166"/>
      <c r="I730" s="166"/>
      <c r="J730" s="166"/>
      <c r="K730" s="166"/>
      <c r="L730" s="166"/>
      <c r="M730" s="166"/>
      <c r="N730" s="166"/>
      <c r="O730" s="166"/>
      <c r="P730" s="166"/>
      <c r="Q730" s="166"/>
      <c r="R730" s="166"/>
      <c r="S730" s="166"/>
      <c r="T730" s="166"/>
      <c r="U730" s="166"/>
      <c r="V730" s="166"/>
      <c r="W730" s="166"/>
      <c r="X730" s="166"/>
      <c r="Y730" s="166"/>
      <c r="Z730" s="166"/>
    </row>
    <row r="731" ht="14.25" customHeight="1">
      <c r="A731" s="166"/>
      <c r="B731" s="166"/>
      <c r="C731" s="166"/>
      <c r="D731" s="166"/>
      <c r="E731" s="166"/>
      <c r="F731" s="166"/>
      <c r="G731" s="166"/>
      <c r="H731" s="166"/>
      <c r="I731" s="166"/>
      <c r="J731" s="166"/>
      <c r="K731" s="166"/>
      <c r="L731" s="166"/>
      <c r="M731" s="166"/>
      <c r="N731" s="166"/>
      <c r="O731" s="166"/>
      <c r="P731" s="166"/>
      <c r="Q731" s="166"/>
      <c r="R731" s="166"/>
      <c r="S731" s="166"/>
      <c r="T731" s="166"/>
      <c r="U731" s="166"/>
      <c r="V731" s="166"/>
      <c r="W731" s="166"/>
      <c r="X731" s="166"/>
      <c r="Y731" s="166"/>
      <c r="Z731" s="166"/>
    </row>
    <row r="732" ht="14.25" customHeight="1">
      <c r="A732" s="166"/>
      <c r="B732" s="166"/>
      <c r="C732" s="166"/>
      <c r="D732" s="166"/>
      <c r="E732" s="166"/>
      <c r="F732" s="166"/>
      <c r="G732" s="166"/>
      <c r="H732" s="166"/>
      <c r="I732" s="166"/>
      <c r="J732" s="166"/>
      <c r="K732" s="166"/>
      <c r="L732" s="166"/>
      <c r="M732" s="166"/>
      <c r="N732" s="166"/>
      <c r="O732" s="166"/>
      <c r="P732" s="166"/>
      <c r="Q732" s="166"/>
      <c r="R732" s="166"/>
      <c r="S732" s="166"/>
      <c r="T732" s="166"/>
      <c r="U732" s="166"/>
      <c r="V732" s="166"/>
      <c r="W732" s="166"/>
      <c r="X732" s="166"/>
      <c r="Y732" s="166"/>
      <c r="Z732" s="166"/>
    </row>
    <row r="733" ht="14.25" customHeight="1">
      <c r="A733" s="166"/>
      <c r="B733" s="166"/>
      <c r="C733" s="166"/>
      <c r="D733" s="166"/>
      <c r="E733" s="166"/>
      <c r="F733" s="166"/>
      <c r="G733" s="166"/>
      <c r="H733" s="166"/>
      <c r="I733" s="166"/>
      <c r="J733" s="166"/>
      <c r="K733" s="166"/>
      <c r="L733" s="166"/>
      <c r="M733" s="166"/>
      <c r="N733" s="166"/>
      <c r="O733" s="166"/>
      <c r="P733" s="166"/>
      <c r="Q733" s="166"/>
      <c r="R733" s="166"/>
      <c r="S733" s="166"/>
      <c r="T733" s="166"/>
      <c r="U733" s="166"/>
      <c r="V733" s="166"/>
      <c r="W733" s="166"/>
      <c r="X733" s="166"/>
      <c r="Y733" s="166"/>
      <c r="Z733" s="166"/>
    </row>
    <row r="734" ht="14.25" customHeight="1">
      <c r="A734" s="166"/>
      <c r="B734" s="166"/>
      <c r="C734" s="166"/>
      <c r="D734" s="166"/>
      <c r="E734" s="166"/>
      <c r="F734" s="166"/>
      <c r="G734" s="166"/>
      <c r="H734" s="166"/>
      <c r="I734" s="166"/>
      <c r="J734" s="166"/>
      <c r="K734" s="166"/>
      <c r="L734" s="166"/>
      <c r="M734" s="166"/>
      <c r="N734" s="166"/>
      <c r="O734" s="166"/>
      <c r="P734" s="166"/>
      <c r="Q734" s="166"/>
      <c r="R734" s="166"/>
      <c r="S734" s="166"/>
      <c r="T734" s="166"/>
      <c r="U734" s="166"/>
      <c r="V734" s="166"/>
      <c r="W734" s="166"/>
      <c r="X734" s="166"/>
      <c r="Y734" s="166"/>
      <c r="Z734" s="166"/>
    </row>
    <row r="735" ht="14.25" customHeight="1">
      <c r="A735" s="166"/>
      <c r="B735" s="166"/>
      <c r="C735" s="166"/>
      <c r="D735" s="166"/>
      <c r="E735" s="166"/>
      <c r="F735" s="166"/>
      <c r="G735" s="166"/>
      <c r="H735" s="166"/>
      <c r="I735" s="166"/>
      <c r="J735" s="166"/>
      <c r="K735" s="166"/>
      <c r="L735" s="166"/>
      <c r="M735" s="166"/>
      <c r="N735" s="166"/>
      <c r="O735" s="166"/>
      <c r="P735" s="166"/>
      <c r="Q735" s="166"/>
      <c r="R735" s="166"/>
      <c r="S735" s="166"/>
      <c r="T735" s="166"/>
      <c r="U735" s="166"/>
      <c r="V735" s="166"/>
      <c r="W735" s="166"/>
      <c r="X735" s="166"/>
      <c r="Y735" s="166"/>
      <c r="Z735" s="166"/>
    </row>
    <row r="736" ht="14.25" customHeight="1">
      <c r="A736" s="166"/>
      <c r="B736" s="166"/>
      <c r="C736" s="166"/>
      <c r="D736" s="166"/>
      <c r="E736" s="166"/>
      <c r="F736" s="166"/>
      <c r="G736" s="166"/>
      <c r="H736" s="166"/>
      <c r="I736" s="166"/>
      <c r="J736" s="166"/>
      <c r="K736" s="166"/>
      <c r="L736" s="166"/>
      <c r="M736" s="166"/>
      <c r="N736" s="166"/>
      <c r="O736" s="166"/>
      <c r="P736" s="166"/>
      <c r="Q736" s="166"/>
      <c r="R736" s="166"/>
      <c r="S736" s="166"/>
      <c r="T736" s="166"/>
      <c r="U736" s="166"/>
      <c r="V736" s="166"/>
      <c r="W736" s="166"/>
      <c r="X736" s="166"/>
      <c r="Y736" s="166"/>
      <c r="Z736" s="166"/>
    </row>
    <row r="737" ht="14.25" customHeight="1">
      <c r="A737" s="166"/>
      <c r="B737" s="166"/>
      <c r="C737" s="166"/>
      <c r="D737" s="166"/>
      <c r="E737" s="166"/>
      <c r="F737" s="166"/>
      <c r="G737" s="166"/>
      <c r="H737" s="166"/>
      <c r="I737" s="166"/>
      <c r="J737" s="166"/>
      <c r="K737" s="166"/>
      <c r="L737" s="166"/>
      <c r="M737" s="166"/>
      <c r="N737" s="166"/>
      <c r="O737" s="166"/>
      <c r="P737" s="166"/>
      <c r="Q737" s="166"/>
      <c r="R737" s="166"/>
      <c r="S737" s="166"/>
      <c r="T737" s="166"/>
      <c r="U737" s="166"/>
      <c r="V737" s="166"/>
      <c r="W737" s="166"/>
      <c r="X737" s="166"/>
      <c r="Y737" s="166"/>
      <c r="Z737" s="166"/>
    </row>
    <row r="738" ht="14.25" customHeight="1">
      <c r="A738" s="166"/>
      <c r="B738" s="166"/>
      <c r="C738" s="166"/>
      <c r="D738" s="166"/>
      <c r="E738" s="166"/>
      <c r="F738" s="166"/>
      <c r="G738" s="166"/>
      <c r="H738" s="166"/>
      <c r="I738" s="166"/>
      <c r="J738" s="166"/>
      <c r="K738" s="166"/>
      <c r="L738" s="166"/>
      <c r="M738" s="166"/>
      <c r="N738" s="166"/>
      <c r="O738" s="166"/>
      <c r="P738" s="166"/>
      <c r="Q738" s="166"/>
      <c r="R738" s="166"/>
      <c r="S738" s="166"/>
      <c r="T738" s="166"/>
      <c r="U738" s="166"/>
      <c r="V738" s="166"/>
      <c r="W738" s="166"/>
      <c r="X738" s="166"/>
      <c r="Y738" s="166"/>
      <c r="Z738" s="166"/>
    </row>
    <row r="739" ht="14.25" customHeight="1">
      <c r="A739" s="166"/>
      <c r="B739" s="166"/>
      <c r="C739" s="166"/>
      <c r="D739" s="166"/>
      <c r="E739" s="166"/>
      <c r="F739" s="166"/>
      <c r="G739" s="166"/>
      <c r="H739" s="166"/>
      <c r="I739" s="166"/>
      <c r="J739" s="166"/>
      <c r="K739" s="166"/>
      <c r="L739" s="166"/>
      <c r="M739" s="166"/>
      <c r="N739" s="166"/>
      <c r="O739" s="166"/>
      <c r="P739" s="166"/>
      <c r="Q739" s="166"/>
      <c r="R739" s="166"/>
      <c r="S739" s="166"/>
      <c r="T739" s="166"/>
      <c r="U739" s="166"/>
      <c r="V739" s="166"/>
      <c r="W739" s="166"/>
      <c r="X739" s="166"/>
      <c r="Y739" s="166"/>
      <c r="Z739" s="166"/>
    </row>
    <row r="740" ht="14.25" customHeight="1">
      <c r="A740" s="166"/>
      <c r="B740" s="166"/>
      <c r="C740" s="166"/>
      <c r="D740" s="166"/>
      <c r="E740" s="166"/>
      <c r="F740" s="166"/>
      <c r="G740" s="166"/>
      <c r="H740" s="166"/>
      <c r="I740" s="166"/>
      <c r="J740" s="166"/>
      <c r="K740" s="166"/>
      <c r="L740" s="166"/>
      <c r="M740" s="166"/>
      <c r="N740" s="166"/>
      <c r="O740" s="166"/>
      <c r="P740" s="166"/>
      <c r="Q740" s="166"/>
      <c r="R740" s="166"/>
      <c r="S740" s="166"/>
      <c r="T740" s="166"/>
      <c r="U740" s="166"/>
      <c r="V740" s="166"/>
      <c r="W740" s="166"/>
      <c r="X740" s="166"/>
      <c r="Y740" s="166"/>
      <c r="Z740" s="166"/>
    </row>
    <row r="741" ht="14.25" customHeight="1">
      <c r="A741" s="166"/>
      <c r="B741" s="166"/>
      <c r="C741" s="166"/>
      <c r="D741" s="166"/>
      <c r="E741" s="166"/>
      <c r="F741" s="166"/>
      <c r="G741" s="166"/>
      <c r="H741" s="166"/>
      <c r="I741" s="166"/>
      <c r="J741" s="166"/>
      <c r="K741" s="166"/>
      <c r="L741" s="166"/>
      <c r="M741" s="166"/>
      <c r="N741" s="166"/>
      <c r="O741" s="166"/>
      <c r="P741" s="166"/>
      <c r="Q741" s="166"/>
      <c r="R741" s="166"/>
      <c r="S741" s="166"/>
      <c r="T741" s="166"/>
      <c r="U741" s="166"/>
      <c r="V741" s="166"/>
      <c r="W741" s="166"/>
      <c r="X741" s="166"/>
      <c r="Y741" s="166"/>
      <c r="Z741" s="166"/>
    </row>
    <row r="742" ht="14.25" customHeight="1">
      <c r="A742" s="166"/>
      <c r="B742" s="166"/>
      <c r="C742" s="166"/>
      <c r="D742" s="166"/>
      <c r="E742" s="166"/>
      <c r="F742" s="166"/>
      <c r="G742" s="166"/>
      <c r="H742" s="166"/>
      <c r="I742" s="166"/>
      <c r="J742" s="166"/>
      <c r="K742" s="166"/>
      <c r="L742" s="166"/>
      <c r="M742" s="166"/>
      <c r="N742" s="166"/>
      <c r="O742" s="166"/>
      <c r="P742" s="166"/>
      <c r="Q742" s="166"/>
      <c r="R742" s="166"/>
      <c r="S742" s="166"/>
      <c r="T742" s="166"/>
      <c r="U742" s="166"/>
      <c r="V742" s="166"/>
      <c r="W742" s="166"/>
      <c r="X742" s="166"/>
      <c r="Y742" s="166"/>
      <c r="Z742" s="166"/>
    </row>
    <row r="743" ht="14.25" customHeight="1">
      <c r="A743" s="166"/>
      <c r="B743" s="166"/>
      <c r="C743" s="166"/>
      <c r="D743" s="166"/>
      <c r="E743" s="166"/>
      <c r="F743" s="166"/>
      <c r="G743" s="166"/>
      <c r="H743" s="166"/>
      <c r="I743" s="166"/>
      <c r="J743" s="166"/>
      <c r="K743" s="166"/>
      <c r="L743" s="166"/>
      <c r="M743" s="166"/>
      <c r="N743" s="166"/>
      <c r="O743" s="166"/>
      <c r="P743" s="166"/>
      <c r="Q743" s="166"/>
      <c r="R743" s="166"/>
      <c r="S743" s="166"/>
      <c r="T743" s="166"/>
      <c r="U743" s="166"/>
      <c r="V743" s="166"/>
      <c r="W743" s="166"/>
      <c r="X743" s="166"/>
      <c r="Y743" s="166"/>
      <c r="Z743" s="166"/>
    </row>
    <row r="744" ht="14.25" customHeight="1">
      <c r="A744" s="166"/>
      <c r="B744" s="166"/>
      <c r="C744" s="166"/>
      <c r="D744" s="166"/>
      <c r="E744" s="166"/>
      <c r="F744" s="166"/>
      <c r="G744" s="166"/>
      <c r="H744" s="166"/>
      <c r="I744" s="166"/>
      <c r="J744" s="166"/>
      <c r="K744" s="166"/>
      <c r="L744" s="166"/>
      <c r="M744" s="166"/>
      <c r="N744" s="166"/>
      <c r="O744" s="166"/>
      <c r="P744" s="166"/>
      <c r="Q744" s="166"/>
      <c r="R744" s="166"/>
      <c r="S744" s="166"/>
      <c r="T744" s="166"/>
      <c r="U744" s="166"/>
      <c r="V744" s="166"/>
      <c r="W744" s="166"/>
      <c r="X744" s="166"/>
      <c r="Y744" s="166"/>
      <c r="Z744" s="166"/>
    </row>
    <row r="745" ht="14.25" customHeight="1">
      <c r="A745" s="166"/>
      <c r="B745" s="166"/>
      <c r="C745" s="166"/>
      <c r="D745" s="166"/>
      <c r="E745" s="166"/>
      <c r="F745" s="166"/>
      <c r="G745" s="166"/>
      <c r="H745" s="166"/>
      <c r="I745" s="166"/>
      <c r="J745" s="166"/>
      <c r="K745" s="166"/>
      <c r="L745" s="166"/>
      <c r="M745" s="166"/>
      <c r="N745" s="166"/>
      <c r="O745" s="166"/>
      <c r="P745" s="166"/>
      <c r="Q745" s="166"/>
      <c r="R745" s="166"/>
      <c r="S745" s="166"/>
      <c r="T745" s="166"/>
      <c r="U745" s="166"/>
      <c r="V745" s="166"/>
      <c r="W745" s="166"/>
      <c r="X745" s="166"/>
      <c r="Y745" s="166"/>
      <c r="Z745" s="166"/>
    </row>
    <row r="746" ht="14.25" customHeight="1">
      <c r="A746" s="166"/>
      <c r="B746" s="166"/>
      <c r="C746" s="166"/>
      <c r="D746" s="166"/>
      <c r="E746" s="166"/>
      <c r="F746" s="166"/>
      <c r="G746" s="166"/>
      <c r="H746" s="166"/>
      <c r="I746" s="166"/>
      <c r="J746" s="166"/>
      <c r="K746" s="166"/>
      <c r="L746" s="166"/>
      <c r="M746" s="166"/>
      <c r="N746" s="166"/>
      <c r="O746" s="166"/>
      <c r="P746" s="166"/>
      <c r="Q746" s="166"/>
      <c r="R746" s="166"/>
      <c r="S746" s="166"/>
      <c r="T746" s="166"/>
      <c r="U746" s="166"/>
      <c r="V746" s="166"/>
      <c r="W746" s="166"/>
      <c r="X746" s="166"/>
      <c r="Y746" s="166"/>
      <c r="Z746" s="166"/>
    </row>
    <row r="747" ht="14.25" customHeight="1">
      <c r="A747" s="166"/>
      <c r="B747" s="166"/>
      <c r="C747" s="166"/>
      <c r="D747" s="166"/>
      <c r="E747" s="166"/>
      <c r="F747" s="166"/>
      <c r="G747" s="166"/>
      <c r="H747" s="166"/>
      <c r="I747" s="166"/>
      <c r="J747" s="166"/>
      <c r="K747" s="166"/>
      <c r="L747" s="166"/>
      <c r="M747" s="166"/>
      <c r="N747" s="166"/>
      <c r="O747" s="166"/>
      <c r="P747" s="166"/>
      <c r="Q747" s="166"/>
      <c r="R747" s="166"/>
      <c r="S747" s="166"/>
      <c r="T747" s="166"/>
      <c r="U747" s="166"/>
      <c r="V747" s="166"/>
      <c r="W747" s="166"/>
      <c r="X747" s="166"/>
      <c r="Y747" s="166"/>
      <c r="Z747" s="166"/>
    </row>
    <row r="748" ht="14.25" customHeight="1">
      <c r="A748" s="166"/>
      <c r="B748" s="166"/>
      <c r="C748" s="166"/>
      <c r="D748" s="166"/>
      <c r="E748" s="166"/>
      <c r="F748" s="166"/>
      <c r="G748" s="166"/>
      <c r="H748" s="166"/>
      <c r="I748" s="166"/>
      <c r="J748" s="166"/>
      <c r="K748" s="166"/>
      <c r="L748" s="166"/>
      <c r="M748" s="166"/>
      <c r="N748" s="166"/>
      <c r="O748" s="166"/>
      <c r="P748" s="166"/>
      <c r="Q748" s="166"/>
      <c r="R748" s="166"/>
      <c r="S748" s="166"/>
      <c r="T748" s="166"/>
      <c r="U748" s="166"/>
      <c r="V748" s="166"/>
      <c r="W748" s="166"/>
      <c r="X748" s="166"/>
      <c r="Y748" s="166"/>
      <c r="Z748" s="166"/>
    </row>
    <row r="749" ht="14.25" customHeight="1">
      <c r="A749" s="166"/>
      <c r="B749" s="166"/>
      <c r="C749" s="166"/>
      <c r="D749" s="166"/>
      <c r="E749" s="166"/>
      <c r="F749" s="166"/>
      <c r="G749" s="166"/>
      <c r="H749" s="166"/>
      <c r="I749" s="166"/>
      <c r="J749" s="166"/>
      <c r="K749" s="166"/>
      <c r="L749" s="166"/>
      <c r="M749" s="166"/>
      <c r="N749" s="166"/>
      <c r="O749" s="166"/>
      <c r="P749" s="166"/>
      <c r="Q749" s="166"/>
      <c r="R749" s="166"/>
      <c r="S749" s="166"/>
      <c r="T749" s="166"/>
      <c r="U749" s="166"/>
      <c r="V749" s="166"/>
      <c r="W749" s="166"/>
      <c r="X749" s="166"/>
      <c r="Y749" s="166"/>
      <c r="Z749" s="166"/>
    </row>
    <row r="750" ht="14.25" customHeight="1">
      <c r="A750" s="166"/>
      <c r="B750" s="166"/>
      <c r="C750" s="166"/>
      <c r="D750" s="166"/>
      <c r="E750" s="166"/>
      <c r="F750" s="166"/>
      <c r="G750" s="166"/>
      <c r="H750" s="166"/>
      <c r="I750" s="166"/>
      <c r="J750" s="166"/>
      <c r="K750" s="166"/>
      <c r="L750" s="166"/>
      <c r="M750" s="166"/>
      <c r="N750" s="166"/>
      <c r="O750" s="166"/>
      <c r="P750" s="166"/>
      <c r="Q750" s="166"/>
      <c r="R750" s="166"/>
      <c r="S750" s="166"/>
      <c r="T750" s="166"/>
      <c r="U750" s="166"/>
      <c r="V750" s="166"/>
      <c r="W750" s="166"/>
      <c r="X750" s="166"/>
      <c r="Y750" s="166"/>
      <c r="Z750" s="166"/>
    </row>
    <row r="751" ht="14.25" customHeight="1">
      <c r="A751" s="166"/>
      <c r="B751" s="166"/>
      <c r="C751" s="166"/>
      <c r="D751" s="166"/>
      <c r="E751" s="166"/>
      <c r="F751" s="166"/>
      <c r="G751" s="166"/>
      <c r="H751" s="166"/>
      <c r="I751" s="166"/>
      <c r="J751" s="166"/>
      <c r="K751" s="166"/>
      <c r="L751" s="166"/>
      <c r="M751" s="166"/>
      <c r="N751" s="166"/>
      <c r="O751" s="166"/>
      <c r="P751" s="166"/>
      <c r="Q751" s="166"/>
      <c r="R751" s="166"/>
      <c r="S751" s="166"/>
      <c r="T751" s="166"/>
      <c r="U751" s="166"/>
      <c r="V751" s="166"/>
      <c r="W751" s="166"/>
      <c r="X751" s="166"/>
      <c r="Y751" s="166"/>
      <c r="Z751" s="166"/>
    </row>
    <row r="752" ht="14.25" customHeight="1">
      <c r="A752" s="166"/>
      <c r="B752" s="166"/>
      <c r="C752" s="166"/>
      <c r="D752" s="166"/>
      <c r="E752" s="166"/>
      <c r="F752" s="166"/>
      <c r="G752" s="166"/>
      <c r="H752" s="166"/>
      <c r="I752" s="166"/>
      <c r="J752" s="166"/>
      <c r="K752" s="166"/>
      <c r="L752" s="166"/>
      <c r="M752" s="166"/>
      <c r="N752" s="166"/>
      <c r="O752" s="166"/>
      <c r="P752" s="166"/>
      <c r="Q752" s="166"/>
      <c r="R752" s="166"/>
      <c r="S752" s="166"/>
      <c r="T752" s="166"/>
      <c r="U752" s="166"/>
      <c r="V752" s="166"/>
      <c r="W752" s="166"/>
      <c r="X752" s="166"/>
      <c r="Y752" s="166"/>
      <c r="Z752" s="166"/>
    </row>
    <row r="753" ht="14.25" customHeight="1">
      <c r="A753" s="166"/>
      <c r="B753" s="166"/>
      <c r="C753" s="166"/>
      <c r="D753" s="166"/>
      <c r="E753" s="166"/>
      <c r="F753" s="166"/>
      <c r="G753" s="166"/>
      <c r="H753" s="166"/>
      <c r="I753" s="166"/>
      <c r="J753" s="166"/>
      <c r="K753" s="166"/>
      <c r="L753" s="166"/>
      <c r="M753" s="166"/>
      <c r="N753" s="166"/>
      <c r="O753" s="166"/>
      <c r="P753" s="166"/>
      <c r="Q753" s="166"/>
      <c r="R753" s="166"/>
      <c r="S753" s="166"/>
      <c r="T753" s="166"/>
      <c r="U753" s="166"/>
      <c r="V753" s="166"/>
      <c r="W753" s="166"/>
      <c r="X753" s="166"/>
      <c r="Y753" s="166"/>
      <c r="Z753" s="166"/>
    </row>
    <row r="754" ht="14.25" customHeight="1">
      <c r="A754" s="166"/>
      <c r="B754" s="166"/>
      <c r="C754" s="166"/>
      <c r="D754" s="166"/>
      <c r="E754" s="166"/>
      <c r="F754" s="166"/>
      <c r="G754" s="166"/>
      <c r="H754" s="166"/>
      <c r="I754" s="166"/>
      <c r="J754" s="166"/>
      <c r="K754" s="166"/>
      <c r="L754" s="166"/>
      <c r="M754" s="166"/>
      <c r="N754" s="166"/>
      <c r="O754" s="166"/>
      <c r="P754" s="166"/>
      <c r="Q754" s="166"/>
      <c r="R754" s="166"/>
      <c r="S754" s="166"/>
      <c r="T754" s="166"/>
      <c r="U754" s="166"/>
      <c r="V754" s="166"/>
      <c r="W754" s="166"/>
      <c r="X754" s="166"/>
      <c r="Y754" s="166"/>
      <c r="Z754" s="166"/>
    </row>
    <row r="755" ht="14.25" customHeight="1">
      <c r="A755" s="166"/>
      <c r="B755" s="166"/>
      <c r="C755" s="166"/>
      <c r="D755" s="166"/>
      <c r="E755" s="166"/>
      <c r="F755" s="166"/>
      <c r="G755" s="166"/>
      <c r="H755" s="166"/>
      <c r="I755" s="166"/>
      <c r="J755" s="166"/>
      <c r="K755" s="166"/>
      <c r="L755" s="166"/>
      <c r="M755" s="166"/>
      <c r="N755" s="166"/>
      <c r="O755" s="166"/>
      <c r="P755" s="166"/>
      <c r="Q755" s="166"/>
      <c r="R755" s="166"/>
      <c r="S755" s="166"/>
      <c r="T755" s="166"/>
      <c r="U755" s="166"/>
      <c r="V755" s="166"/>
      <c r="W755" s="166"/>
      <c r="X755" s="166"/>
      <c r="Y755" s="166"/>
      <c r="Z755" s="166"/>
    </row>
    <row r="756" ht="14.25" customHeight="1">
      <c r="A756" s="166"/>
      <c r="B756" s="166"/>
      <c r="C756" s="166"/>
      <c r="D756" s="166"/>
      <c r="E756" s="166"/>
      <c r="F756" s="166"/>
      <c r="G756" s="166"/>
      <c r="H756" s="166"/>
      <c r="I756" s="166"/>
      <c r="J756" s="166"/>
      <c r="K756" s="166"/>
      <c r="L756" s="166"/>
      <c r="M756" s="166"/>
      <c r="N756" s="166"/>
      <c r="O756" s="166"/>
      <c r="P756" s="166"/>
      <c r="Q756" s="166"/>
      <c r="R756" s="166"/>
      <c r="S756" s="166"/>
      <c r="T756" s="166"/>
      <c r="U756" s="166"/>
      <c r="V756" s="166"/>
      <c r="W756" s="166"/>
      <c r="X756" s="166"/>
      <c r="Y756" s="166"/>
      <c r="Z756" s="166"/>
    </row>
    <row r="757" ht="14.25" customHeight="1">
      <c r="A757" s="166"/>
      <c r="B757" s="166"/>
      <c r="C757" s="166"/>
      <c r="D757" s="166"/>
      <c r="E757" s="166"/>
      <c r="F757" s="166"/>
      <c r="G757" s="166"/>
      <c r="H757" s="166"/>
      <c r="I757" s="166"/>
      <c r="J757" s="166"/>
      <c r="K757" s="166"/>
      <c r="L757" s="166"/>
      <c r="M757" s="166"/>
      <c r="N757" s="166"/>
      <c r="O757" s="166"/>
      <c r="P757" s="166"/>
      <c r="Q757" s="166"/>
      <c r="R757" s="166"/>
      <c r="S757" s="166"/>
      <c r="T757" s="166"/>
      <c r="U757" s="166"/>
      <c r="V757" s="166"/>
      <c r="W757" s="166"/>
      <c r="X757" s="166"/>
      <c r="Y757" s="166"/>
      <c r="Z757" s="166"/>
    </row>
    <row r="758" ht="14.25" customHeight="1">
      <c r="A758" s="166"/>
      <c r="B758" s="166"/>
      <c r="C758" s="166"/>
      <c r="D758" s="166"/>
      <c r="E758" s="166"/>
      <c r="F758" s="166"/>
      <c r="G758" s="166"/>
      <c r="H758" s="166"/>
      <c r="I758" s="166"/>
      <c r="J758" s="166"/>
      <c r="K758" s="166"/>
      <c r="L758" s="166"/>
      <c r="M758" s="166"/>
      <c r="N758" s="166"/>
      <c r="O758" s="166"/>
      <c r="P758" s="166"/>
      <c r="Q758" s="166"/>
      <c r="R758" s="166"/>
      <c r="S758" s="166"/>
      <c r="T758" s="166"/>
      <c r="U758" s="166"/>
      <c r="V758" s="166"/>
      <c r="W758" s="166"/>
      <c r="X758" s="166"/>
      <c r="Y758" s="166"/>
      <c r="Z758" s="166"/>
    </row>
    <row r="759" ht="14.25" customHeight="1">
      <c r="A759" s="166"/>
      <c r="B759" s="166"/>
      <c r="C759" s="166"/>
      <c r="D759" s="166"/>
      <c r="E759" s="166"/>
      <c r="F759" s="166"/>
      <c r="G759" s="166"/>
      <c r="H759" s="166"/>
      <c r="I759" s="166"/>
      <c r="J759" s="166"/>
      <c r="K759" s="166"/>
      <c r="L759" s="166"/>
      <c r="M759" s="166"/>
      <c r="N759" s="166"/>
      <c r="O759" s="166"/>
      <c r="P759" s="166"/>
      <c r="Q759" s="166"/>
      <c r="R759" s="166"/>
      <c r="S759" s="166"/>
      <c r="T759" s="166"/>
      <c r="U759" s="166"/>
      <c r="V759" s="166"/>
      <c r="W759" s="166"/>
      <c r="X759" s="166"/>
      <c r="Y759" s="166"/>
      <c r="Z759" s="166"/>
    </row>
    <row r="760" ht="14.25" customHeight="1">
      <c r="A760" s="166"/>
      <c r="B760" s="166"/>
      <c r="C760" s="166"/>
      <c r="D760" s="166"/>
      <c r="E760" s="166"/>
      <c r="F760" s="166"/>
      <c r="G760" s="166"/>
      <c r="H760" s="166"/>
      <c r="I760" s="166"/>
      <c r="J760" s="166"/>
      <c r="K760" s="166"/>
      <c r="L760" s="166"/>
      <c r="M760" s="166"/>
      <c r="N760" s="166"/>
      <c r="O760" s="166"/>
      <c r="P760" s="166"/>
      <c r="Q760" s="166"/>
      <c r="R760" s="166"/>
      <c r="S760" s="166"/>
      <c r="T760" s="166"/>
      <c r="U760" s="166"/>
      <c r="V760" s="166"/>
      <c r="W760" s="166"/>
      <c r="X760" s="166"/>
      <c r="Y760" s="166"/>
      <c r="Z760" s="166"/>
    </row>
    <row r="761" ht="14.25" customHeight="1">
      <c r="A761" s="166"/>
      <c r="B761" s="166"/>
      <c r="C761" s="166"/>
      <c r="D761" s="166"/>
      <c r="E761" s="166"/>
      <c r="F761" s="166"/>
      <c r="G761" s="166"/>
      <c r="H761" s="166"/>
      <c r="I761" s="166"/>
      <c r="J761" s="166"/>
      <c r="K761" s="166"/>
      <c r="L761" s="166"/>
      <c r="M761" s="166"/>
      <c r="N761" s="166"/>
      <c r="O761" s="166"/>
      <c r="P761" s="166"/>
      <c r="Q761" s="166"/>
      <c r="R761" s="166"/>
      <c r="S761" s="166"/>
      <c r="T761" s="166"/>
      <c r="U761" s="166"/>
      <c r="V761" s="166"/>
      <c r="W761" s="166"/>
      <c r="X761" s="166"/>
      <c r="Y761" s="166"/>
      <c r="Z761" s="166"/>
    </row>
    <row r="762" ht="14.25" customHeight="1">
      <c r="A762" s="166"/>
      <c r="B762" s="166"/>
      <c r="C762" s="166"/>
      <c r="D762" s="166"/>
      <c r="E762" s="166"/>
      <c r="F762" s="166"/>
      <c r="G762" s="166"/>
      <c r="H762" s="166"/>
      <c r="I762" s="166"/>
      <c r="J762" s="166"/>
      <c r="K762" s="166"/>
      <c r="L762" s="166"/>
      <c r="M762" s="166"/>
      <c r="N762" s="166"/>
      <c r="O762" s="166"/>
      <c r="P762" s="166"/>
      <c r="Q762" s="166"/>
      <c r="R762" s="166"/>
      <c r="S762" s="166"/>
      <c r="T762" s="166"/>
      <c r="U762" s="166"/>
      <c r="V762" s="166"/>
      <c r="W762" s="166"/>
      <c r="X762" s="166"/>
      <c r="Y762" s="166"/>
      <c r="Z762" s="166"/>
    </row>
    <row r="763" ht="14.25" customHeight="1">
      <c r="A763" s="166"/>
      <c r="B763" s="166"/>
      <c r="C763" s="166"/>
      <c r="D763" s="166"/>
      <c r="E763" s="166"/>
      <c r="F763" s="166"/>
      <c r="G763" s="166"/>
      <c r="H763" s="166"/>
      <c r="I763" s="166"/>
      <c r="J763" s="166"/>
      <c r="K763" s="166"/>
      <c r="L763" s="166"/>
      <c r="M763" s="166"/>
      <c r="N763" s="166"/>
      <c r="O763" s="166"/>
      <c r="P763" s="166"/>
      <c r="Q763" s="166"/>
      <c r="R763" s="166"/>
      <c r="S763" s="166"/>
      <c r="T763" s="166"/>
      <c r="U763" s="166"/>
      <c r="V763" s="166"/>
      <c r="W763" s="166"/>
      <c r="X763" s="166"/>
      <c r="Y763" s="166"/>
      <c r="Z763" s="166"/>
    </row>
    <row r="764" ht="14.25" customHeight="1">
      <c r="A764" s="166"/>
      <c r="B764" s="166"/>
      <c r="C764" s="166"/>
      <c r="D764" s="166"/>
      <c r="E764" s="166"/>
      <c r="F764" s="166"/>
      <c r="G764" s="166"/>
      <c r="H764" s="166"/>
      <c r="I764" s="166"/>
      <c r="J764" s="166"/>
      <c r="K764" s="166"/>
      <c r="L764" s="166"/>
      <c r="M764" s="166"/>
      <c r="N764" s="166"/>
      <c r="O764" s="166"/>
      <c r="P764" s="166"/>
      <c r="Q764" s="166"/>
      <c r="R764" s="166"/>
      <c r="S764" s="166"/>
      <c r="T764" s="166"/>
      <c r="U764" s="166"/>
      <c r="V764" s="166"/>
      <c r="W764" s="166"/>
      <c r="X764" s="166"/>
      <c r="Y764" s="166"/>
      <c r="Z764" s="166"/>
    </row>
    <row r="765" ht="14.25" customHeight="1">
      <c r="A765" s="166"/>
      <c r="B765" s="166"/>
      <c r="C765" s="166"/>
      <c r="D765" s="166"/>
      <c r="E765" s="166"/>
      <c r="F765" s="166"/>
      <c r="G765" s="166"/>
      <c r="H765" s="166"/>
      <c r="I765" s="166"/>
      <c r="J765" s="166"/>
      <c r="K765" s="166"/>
      <c r="L765" s="166"/>
      <c r="M765" s="166"/>
      <c r="N765" s="166"/>
      <c r="O765" s="166"/>
      <c r="P765" s="166"/>
      <c r="Q765" s="166"/>
      <c r="R765" s="166"/>
      <c r="S765" s="166"/>
      <c r="T765" s="166"/>
      <c r="U765" s="166"/>
      <c r="V765" s="166"/>
      <c r="W765" s="166"/>
      <c r="X765" s="166"/>
      <c r="Y765" s="166"/>
      <c r="Z765" s="166"/>
    </row>
    <row r="766" ht="14.25" customHeight="1">
      <c r="A766" s="166"/>
      <c r="B766" s="166"/>
      <c r="C766" s="166"/>
      <c r="D766" s="166"/>
      <c r="E766" s="166"/>
      <c r="F766" s="166"/>
      <c r="G766" s="166"/>
      <c r="H766" s="166"/>
      <c r="I766" s="166"/>
      <c r="J766" s="166"/>
      <c r="K766" s="166"/>
      <c r="L766" s="166"/>
      <c r="M766" s="166"/>
      <c r="N766" s="166"/>
      <c r="O766" s="166"/>
      <c r="P766" s="166"/>
      <c r="Q766" s="166"/>
      <c r="R766" s="166"/>
      <c r="S766" s="166"/>
      <c r="T766" s="166"/>
      <c r="U766" s="166"/>
      <c r="V766" s="166"/>
      <c r="W766" s="166"/>
      <c r="X766" s="166"/>
      <c r="Y766" s="166"/>
      <c r="Z766" s="166"/>
    </row>
    <row r="767" ht="14.25" customHeight="1">
      <c r="A767" s="166"/>
      <c r="B767" s="166"/>
      <c r="C767" s="166"/>
      <c r="D767" s="166"/>
      <c r="E767" s="166"/>
      <c r="F767" s="166"/>
      <c r="G767" s="166"/>
      <c r="H767" s="166"/>
      <c r="I767" s="166"/>
      <c r="J767" s="166"/>
      <c r="K767" s="166"/>
      <c r="L767" s="166"/>
      <c r="M767" s="166"/>
      <c r="N767" s="166"/>
      <c r="O767" s="166"/>
      <c r="P767" s="166"/>
      <c r="Q767" s="166"/>
      <c r="R767" s="166"/>
      <c r="S767" s="166"/>
      <c r="T767" s="166"/>
      <c r="U767" s="166"/>
      <c r="V767" s="166"/>
      <c r="W767" s="166"/>
      <c r="X767" s="166"/>
      <c r="Y767" s="166"/>
      <c r="Z767" s="166"/>
    </row>
    <row r="768" ht="14.25" customHeight="1">
      <c r="A768" s="166"/>
      <c r="B768" s="166"/>
      <c r="C768" s="166"/>
      <c r="D768" s="166"/>
      <c r="E768" s="166"/>
      <c r="F768" s="166"/>
      <c r="G768" s="166"/>
      <c r="H768" s="166"/>
      <c r="I768" s="166"/>
      <c r="J768" s="166"/>
      <c r="K768" s="166"/>
      <c r="L768" s="166"/>
      <c r="M768" s="166"/>
      <c r="N768" s="166"/>
      <c r="O768" s="166"/>
      <c r="P768" s="166"/>
      <c r="Q768" s="166"/>
      <c r="R768" s="166"/>
      <c r="S768" s="166"/>
      <c r="T768" s="166"/>
      <c r="U768" s="166"/>
      <c r="V768" s="166"/>
      <c r="W768" s="166"/>
      <c r="X768" s="166"/>
      <c r="Y768" s="166"/>
      <c r="Z768" s="166"/>
    </row>
    <row r="769" ht="14.25" customHeight="1">
      <c r="A769" s="166"/>
      <c r="B769" s="166"/>
      <c r="C769" s="166"/>
      <c r="D769" s="166"/>
      <c r="E769" s="166"/>
      <c r="F769" s="166"/>
      <c r="G769" s="166"/>
      <c r="H769" s="166"/>
      <c r="I769" s="166"/>
      <c r="J769" s="166"/>
      <c r="K769" s="166"/>
      <c r="L769" s="166"/>
      <c r="M769" s="166"/>
      <c r="N769" s="166"/>
      <c r="O769" s="166"/>
      <c r="P769" s="166"/>
      <c r="Q769" s="166"/>
      <c r="R769" s="166"/>
      <c r="S769" s="166"/>
      <c r="T769" s="166"/>
      <c r="U769" s="166"/>
      <c r="V769" s="166"/>
      <c r="W769" s="166"/>
      <c r="X769" s="166"/>
      <c r="Y769" s="166"/>
      <c r="Z769" s="166"/>
    </row>
    <row r="770" ht="14.25" customHeight="1">
      <c r="A770" s="166"/>
      <c r="B770" s="166"/>
      <c r="C770" s="166"/>
      <c r="D770" s="166"/>
      <c r="E770" s="166"/>
      <c r="F770" s="166"/>
      <c r="G770" s="166"/>
      <c r="H770" s="166"/>
      <c r="I770" s="166"/>
      <c r="J770" s="166"/>
      <c r="K770" s="166"/>
      <c r="L770" s="166"/>
      <c r="M770" s="166"/>
      <c r="N770" s="166"/>
      <c r="O770" s="166"/>
      <c r="P770" s="166"/>
      <c r="Q770" s="166"/>
      <c r="R770" s="166"/>
      <c r="S770" s="166"/>
      <c r="T770" s="166"/>
      <c r="U770" s="166"/>
      <c r="V770" s="166"/>
      <c r="W770" s="166"/>
      <c r="X770" s="166"/>
      <c r="Y770" s="166"/>
      <c r="Z770" s="166"/>
    </row>
    <row r="771" ht="14.25" customHeight="1">
      <c r="A771" s="166"/>
      <c r="B771" s="166"/>
      <c r="C771" s="166"/>
      <c r="D771" s="166"/>
      <c r="E771" s="166"/>
      <c r="F771" s="166"/>
      <c r="G771" s="166"/>
      <c r="H771" s="166"/>
      <c r="I771" s="166"/>
      <c r="J771" s="166"/>
      <c r="K771" s="166"/>
      <c r="L771" s="166"/>
      <c r="M771" s="166"/>
      <c r="N771" s="166"/>
      <c r="O771" s="166"/>
      <c r="P771" s="166"/>
      <c r="Q771" s="166"/>
      <c r="R771" s="166"/>
      <c r="S771" s="166"/>
      <c r="T771" s="166"/>
      <c r="U771" s="166"/>
      <c r="V771" s="166"/>
      <c r="W771" s="166"/>
      <c r="X771" s="166"/>
      <c r="Y771" s="166"/>
      <c r="Z771" s="166"/>
    </row>
    <row r="772" ht="14.25" customHeight="1">
      <c r="A772" s="166"/>
      <c r="B772" s="166"/>
      <c r="C772" s="166"/>
      <c r="D772" s="166"/>
      <c r="E772" s="166"/>
      <c r="F772" s="166"/>
      <c r="G772" s="166"/>
      <c r="H772" s="166"/>
      <c r="I772" s="166"/>
      <c r="J772" s="166"/>
      <c r="K772" s="166"/>
      <c r="L772" s="166"/>
      <c r="M772" s="166"/>
      <c r="N772" s="166"/>
      <c r="O772" s="166"/>
      <c r="P772" s="166"/>
      <c r="Q772" s="166"/>
      <c r="R772" s="166"/>
      <c r="S772" s="166"/>
      <c r="T772" s="166"/>
      <c r="U772" s="166"/>
      <c r="V772" s="166"/>
      <c r="W772" s="166"/>
      <c r="X772" s="166"/>
      <c r="Y772" s="166"/>
      <c r="Z772" s="166"/>
    </row>
    <row r="773" ht="14.25" customHeight="1">
      <c r="A773" s="166"/>
      <c r="B773" s="166"/>
      <c r="C773" s="166"/>
      <c r="D773" s="166"/>
      <c r="E773" s="166"/>
      <c r="F773" s="166"/>
      <c r="G773" s="166"/>
      <c r="H773" s="166"/>
      <c r="I773" s="166"/>
      <c r="J773" s="166"/>
      <c r="K773" s="166"/>
      <c r="L773" s="166"/>
      <c r="M773" s="166"/>
      <c r="N773" s="166"/>
      <c r="O773" s="166"/>
      <c r="P773" s="166"/>
      <c r="Q773" s="166"/>
      <c r="R773" s="166"/>
      <c r="S773" s="166"/>
      <c r="T773" s="166"/>
      <c r="U773" s="166"/>
      <c r="V773" s="166"/>
      <c r="W773" s="166"/>
      <c r="X773" s="166"/>
      <c r="Y773" s="166"/>
      <c r="Z773" s="166"/>
    </row>
    <row r="774" ht="14.25" customHeight="1">
      <c r="A774" s="166"/>
      <c r="B774" s="166"/>
      <c r="C774" s="166"/>
      <c r="D774" s="166"/>
      <c r="E774" s="166"/>
      <c r="F774" s="166"/>
      <c r="G774" s="166"/>
      <c r="H774" s="166"/>
      <c r="I774" s="166"/>
      <c r="J774" s="166"/>
      <c r="K774" s="166"/>
      <c r="L774" s="166"/>
      <c r="M774" s="166"/>
      <c r="N774" s="166"/>
      <c r="O774" s="166"/>
      <c r="P774" s="166"/>
      <c r="Q774" s="166"/>
      <c r="R774" s="166"/>
      <c r="S774" s="166"/>
      <c r="T774" s="166"/>
      <c r="U774" s="166"/>
      <c r="V774" s="166"/>
      <c r="W774" s="166"/>
      <c r="X774" s="166"/>
      <c r="Y774" s="166"/>
      <c r="Z774" s="166"/>
    </row>
    <row r="775" ht="14.25" customHeight="1">
      <c r="A775" s="166"/>
      <c r="B775" s="166"/>
      <c r="C775" s="166"/>
      <c r="D775" s="166"/>
      <c r="E775" s="166"/>
      <c r="F775" s="166"/>
      <c r="G775" s="166"/>
      <c r="H775" s="166"/>
      <c r="I775" s="166"/>
      <c r="J775" s="166"/>
      <c r="K775" s="166"/>
      <c r="L775" s="166"/>
      <c r="M775" s="166"/>
      <c r="N775" s="166"/>
      <c r="O775" s="166"/>
      <c r="P775" s="166"/>
      <c r="Q775" s="166"/>
      <c r="R775" s="166"/>
      <c r="S775" s="166"/>
      <c r="T775" s="166"/>
      <c r="U775" s="166"/>
      <c r="V775" s="166"/>
      <c r="W775" s="166"/>
      <c r="X775" s="166"/>
      <c r="Y775" s="166"/>
      <c r="Z775" s="166"/>
    </row>
    <row r="776" ht="14.25" customHeight="1">
      <c r="A776" s="166"/>
      <c r="B776" s="166"/>
      <c r="C776" s="166"/>
      <c r="D776" s="166"/>
      <c r="E776" s="166"/>
      <c r="F776" s="166"/>
      <c r="G776" s="166"/>
      <c r="H776" s="166"/>
      <c r="I776" s="166"/>
      <c r="J776" s="166"/>
      <c r="K776" s="166"/>
      <c r="L776" s="166"/>
      <c r="M776" s="166"/>
      <c r="N776" s="166"/>
      <c r="O776" s="166"/>
      <c r="P776" s="166"/>
      <c r="Q776" s="166"/>
      <c r="R776" s="166"/>
      <c r="S776" s="166"/>
      <c r="T776" s="166"/>
      <c r="U776" s="166"/>
      <c r="V776" s="166"/>
      <c r="W776" s="166"/>
      <c r="X776" s="166"/>
      <c r="Y776" s="166"/>
      <c r="Z776" s="166"/>
    </row>
    <row r="777" ht="14.25" customHeight="1">
      <c r="A777" s="166"/>
      <c r="B777" s="166"/>
      <c r="C777" s="166"/>
      <c r="D777" s="166"/>
      <c r="E777" s="166"/>
      <c r="F777" s="166"/>
      <c r="G777" s="166"/>
      <c r="H777" s="166"/>
      <c r="I777" s="166"/>
      <c r="J777" s="166"/>
      <c r="K777" s="166"/>
      <c r="L777" s="166"/>
      <c r="M777" s="166"/>
      <c r="N777" s="166"/>
      <c r="O777" s="166"/>
      <c r="P777" s="166"/>
      <c r="Q777" s="166"/>
      <c r="R777" s="166"/>
      <c r="S777" s="166"/>
      <c r="T777" s="166"/>
      <c r="U777" s="166"/>
      <c r="V777" s="166"/>
      <c r="W777" s="166"/>
      <c r="X777" s="166"/>
      <c r="Y777" s="166"/>
      <c r="Z777" s="166"/>
    </row>
    <row r="778" ht="14.25" customHeight="1">
      <c r="A778" s="166"/>
      <c r="B778" s="166"/>
      <c r="C778" s="166"/>
      <c r="D778" s="166"/>
      <c r="E778" s="166"/>
      <c r="F778" s="166"/>
      <c r="G778" s="166"/>
      <c r="H778" s="166"/>
      <c r="I778" s="166"/>
      <c r="J778" s="166"/>
      <c r="K778" s="166"/>
      <c r="L778" s="166"/>
      <c r="M778" s="166"/>
      <c r="N778" s="166"/>
      <c r="O778" s="166"/>
      <c r="P778" s="166"/>
      <c r="Q778" s="166"/>
      <c r="R778" s="166"/>
      <c r="S778" s="166"/>
      <c r="T778" s="166"/>
      <c r="U778" s="166"/>
      <c r="V778" s="166"/>
      <c r="W778" s="166"/>
      <c r="X778" s="166"/>
      <c r="Y778" s="166"/>
      <c r="Z778" s="166"/>
    </row>
    <row r="779" ht="14.25" customHeight="1">
      <c r="A779" s="166"/>
      <c r="B779" s="166"/>
      <c r="C779" s="166"/>
      <c r="D779" s="166"/>
      <c r="E779" s="166"/>
      <c r="F779" s="166"/>
      <c r="G779" s="166"/>
      <c r="H779" s="166"/>
      <c r="I779" s="166"/>
      <c r="J779" s="166"/>
      <c r="K779" s="166"/>
      <c r="L779" s="166"/>
      <c r="M779" s="166"/>
      <c r="N779" s="166"/>
      <c r="O779" s="166"/>
      <c r="P779" s="166"/>
      <c r="Q779" s="166"/>
      <c r="R779" s="166"/>
      <c r="S779" s="166"/>
      <c r="T779" s="166"/>
      <c r="U779" s="166"/>
      <c r="V779" s="166"/>
      <c r="W779" s="166"/>
      <c r="X779" s="166"/>
      <c r="Y779" s="166"/>
      <c r="Z779" s="166"/>
    </row>
    <row r="780" ht="14.25" customHeight="1">
      <c r="A780" s="166"/>
      <c r="B780" s="166"/>
      <c r="C780" s="166"/>
      <c r="D780" s="166"/>
      <c r="E780" s="166"/>
      <c r="F780" s="166"/>
      <c r="G780" s="166"/>
      <c r="H780" s="166"/>
      <c r="I780" s="166"/>
      <c r="J780" s="166"/>
      <c r="K780" s="166"/>
      <c r="L780" s="166"/>
      <c r="M780" s="166"/>
      <c r="N780" s="166"/>
      <c r="O780" s="166"/>
      <c r="P780" s="166"/>
      <c r="Q780" s="166"/>
      <c r="R780" s="166"/>
      <c r="S780" s="166"/>
      <c r="T780" s="166"/>
      <c r="U780" s="166"/>
      <c r="V780" s="166"/>
      <c r="W780" s="166"/>
      <c r="X780" s="166"/>
      <c r="Y780" s="166"/>
      <c r="Z780" s="166"/>
    </row>
    <row r="781" ht="14.25" customHeight="1">
      <c r="A781" s="166"/>
      <c r="B781" s="166"/>
      <c r="C781" s="166"/>
      <c r="D781" s="166"/>
      <c r="E781" s="166"/>
      <c r="F781" s="166"/>
      <c r="G781" s="166"/>
      <c r="H781" s="166"/>
      <c r="I781" s="166"/>
      <c r="J781" s="166"/>
      <c r="K781" s="166"/>
      <c r="L781" s="166"/>
      <c r="M781" s="166"/>
      <c r="N781" s="166"/>
      <c r="O781" s="166"/>
      <c r="P781" s="166"/>
      <c r="Q781" s="166"/>
      <c r="R781" s="166"/>
      <c r="S781" s="166"/>
      <c r="T781" s="166"/>
      <c r="U781" s="166"/>
      <c r="V781" s="166"/>
      <c r="W781" s="166"/>
      <c r="X781" s="166"/>
      <c r="Y781" s="166"/>
      <c r="Z781" s="166"/>
    </row>
    <row r="782" ht="14.25" customHeight="1">
      <c r="A782" s="166"/>
      <c r="B782" s="166"/>
      <c r="C782" s="166"/>
      <c r="D782" s="166"/>
      <c r="E782" s="166"/>
      <c r="F782" s="166"/>
      <c r="G782" s="166"/>
      <c r="H782" s="166"/>
      <c r="I782" s="166"/>
      <c r="J782" s="166"/>
      <c r="K782" s="166"/>
      <c r="L782" s="166"/>
      <c r="M782" s="166"/>
      <c r="N782" s="166"/>
      <c r="O782" s="166"/>
      <c r="P782" s="166"/>
      <c r="Q782" s="166"/>
      <c r="R782" s="166"/>
      <c r="S782" s="166"/>
      <c r="T782" s="166"/>
      <c r="U782" s="166"/>
      <c r="V782" s="166"/>
      <c r="W782" s="166"/>
      <c r="X782" s="166"/>
      <c r="Y782" s="166"/>
      <c r="Z782" s="166"/>
    </row>
    <row r="783" ht="14.25" customHeight="1">
      <c r="A783" s="166"/>
      <c r="B783" s="166"/>
      <c r="C783" s="166"/>
      <c r="D783" s="166"/>
      <c r="E783" s="166"/>
      <c r="F783" s="166"/>
      <c r="G783" s="166"/>
      <c r="H783" s="166"/>
      <c r="I783" s="166"/>
      <c r="J783" s="166"/>
      <c r="K783" s="166"/>
      <c r="L783" s="166"/>
      <c r="M783" s="166"/>
      <c r="N783" s="166"/>
      <c r="O783" s="166"/>
      <c r="P783" s="166"/>
      <c r="Q783" s="166"/>
      <c r="R783" s="166"/>
      <c r="S783" s="166"/>
      <c r="T783" s="166"/>
      <c r="U783" s="166"/>
      <c r="V783" s="166"/>
      <c r="W783" s="166"/>
      <c r="X783" s="166"/>
      <c r="Y783" s="166"/>
      <c r="Z783" s="166"/>
    </row>
    <row r="784" ht="14.25" customHeight="1">
      <c r="A784" s="166"/>
      <c r="B784" s="166"/>
      <c r="C784" s="166"/>
      <c r="D784" s="166"/>
      <c r="E784" s="166"/>
      <c r="F784" s="166"/>
      <c r="G784" s="166"/>
      <c r="H784" s="166"/>
      <c r="I784" s="166"/>
      <c r="J784" s="166"/>
      <c r="K784" s="166"/>
      <c r="L784" s="166"/>
      <c r="M784" s="166"/>
      <c r="N784" s="166"/>
      <c r="O784" s="166"/>
      <c r="P784" s="166"/>
      <c r="Q784" s="166"/>
      <c r="R784" s="166"/>
      <c r="S784" s="166"/>
      <c r="T784" s="166"/>
      <c r="U784" s="166"/>
      <c r="V784" s="166"/>
      <c r="W784" s="166"/>
      <c r="X784" s="166"/>
      <c r="Y784" s="166"/>
      <c r="Z784" s="166"/>
    </row>
    <row r="785" ht="14.25" customHeight="1">
      <c r="A785" s="166"/>
      <c r="B785" s="166"/>
      <c r="C785" s="166"/>
      <c r="D785" s="166"/>
      <c r="E785" s="166"/>
      <c r="F785" s="166"/>
      <c r="G785" s="166"/>
      <c r="H785" s="166"/>
      <c r="I785" s="166"/>
      <c r="J785" s="166"/>
      <c r="K785" s="166"/>
      <c r="L785" s="166"/>
      <c r="M785" s="166"/>
      <c r="N785" s="166"/>
      <c r="O785" s="166"/>
      <c r="P785" s="166"/>
      <c r="Q785" s="166"/>
      <c r="R785" s="166"/>
      <c r="S785" s="166"/>
      <c r="T785" s="166"/>
      <c r="U785" s="166"/>
      <c r="V785" s="166"/>
      <c r="W785" s="166"/>
      <c r="X785" s="166"/>
      <c r="Y785" s="166"/>
      <c r="Z785" s="166"/>
    </row>
    <row r="786" ht="14.25" customHeight="1">
      <c r="A786" s="166"/>
      <c r="B786" s="166"/>
      <c r="C786" s="166"/>
      <c r="D786" s="166"/>
      <c r="E786" s="166"/>
      <c r="F786" s="166"/>
      <c r="G786" s="166"/>
      <c r="H786" s="166"/>
      <c r="I786" s="166"/>
      <c r="J786" s="166"/>
      <c r="K786" s="166"/>
      <c r="L786" s="166"/>
      <c r="M786" s="166"/>
      <c r="N786" s="166"/>
      <c r="O786" s="166"/>
      <c r="P786" s="166"/>
      <c r="Q786" s="166"/>
      <c r="R786" s="166"/>
      <c r="S786" s="166"/>
      <c r="T786" s="166"/>
      <c r="U786" s="166"/>
      <c r="V786" s="166"/>
      <c r="W786" s="166"/>
      <c r="X786" s="166"/>
      <c r="Y786" s="166"/>
      <c r="Z786" s="166"/>
    </row>
    <row r="787" ht="14.25" customHeight="1">
      <c r="A787" s="166"/>
      <c r="B787" s="166"/>
      <c r="C787" s="166"/>
      <c r="D787" s="166"/>
      <c r="E787" s="166"/>
      <c r="F787" s="166"/>
      <c r="G787" s="166"/>
      <c r="H787" s="166"/>
      <c r="I787" s="166"/>
      <c r="J787" s="166"/>
      <c r="K787" s="166"/>
      <c r="L787" s="166"/>
      <c r="M787" s="166"/>
      <c r="N787" s="166"/>
      <c r="O787" s="166"/>
      <c r="P787" s="166"/>
      <c r="Q787" s="166"/>
      <c r="R787" s="166"/>
      <c r="S787" s="166"/>
      <c r="T787" s="166"/>
      <c r="U787" s="166"/>
      <c r="V787" s="166"/>
      <c r="W787" s="166"/>
      <c r="X787" s="166"/>
      <c r="Y787" s="166"/>
      <c r="Z787" s="166"/>
    </row>
    <row r="788" ht="14.25" customHeight="1">
      <c r="A788" s="166"/>
      <c r="B788" s="166"/>
      <c r="C788" s="166"/>
      <c r="D788" s="166"/>
      <c r="E788" s="166"/>
      <c r="F788" s="166"/>
      <c r="G788" s="166"/>
      <c r="H788" s="166"/>
      <c r="I788" s="166"/>
      <c r="J788" s="166"/>
      <c r="K788" s="166"/>
      <c r="L788" s="166"/>
      <c r="M788" s="166"/>
      <c r="N788" s="166"/>
      <c r="O788" s="166"/>
      <c r="P788" s="166"/>
      <c r="Q788" s="166"/>
      <c r="R788" s="166"/>
      <c r="S788" s="166"/>
      <c r="T788" s="166"/>
      <c r="U788" s="166"/>
      <c r="V788" s="166"/>
      <c r="W788" s="166"/>
      <c r="X788" s="166"/>
      <c r="Y788" s="166"/>
      <c r="Z788" s="166"/>
    </row>
    <row r="789" ht="14.25" customHeight="1">
      <c r="A789" s="166"/>
      <c r="B789" s="166"/>
      <c r="C789" s="166"/>
      <c r="D789" s="166"/>
      <c r="E789" s="166"/>
      <c r="F789" s="166"/>
      <c r="G789" s="166"/>
      <c r="H789" s="166"/>
      <c r="I789" s="166"/>
      <c r="J789" s="166"/>
      <c r="K789" s="166"/>
      <c r="L789" s="166"/>
      <c r="M789" s="166"/>
      <c r="N789" s="166"/>
      <c r="O789" s="166"/>
      <c r="P789" s="166"/>
      <c r="Q789" s="166"/>
      <c r="R789" s="166"/>
      <c r="S789" s="166"/>
      <c r="T789" s="166"/>
      <c r="U789" s="166"/>
      <c r="V789" s="166"/>
      <c r="W789" s="166"/>
      <c r="X789" s="166"/>
      <c r="Y789" s="166"/>
      <c r="Z789" s="166"/>
    </row>
    <row r="790" ht="14.25" customHeight="1">
      <c r="A790" s="166"/>
      <c r="B790" s="166"/>
      <c r="C790" s="166"/>
      <c r="D790" s="166"/>
      <c r="E790" s="166"/>
      <c r="F790" s="166"/>
      <c r="G790" s="166"/>
      <c r="H790" s="166"/>
      <c r="I790" s="166"/>
      <c r="J790" s="166"/>
      <c r="K790" s="166"/>
      <c r="L790" s="166"/>
      <c r="M790" s="166"/>
      <c r="N790" s="166"/>
      <c r="O790" s="166"/>
      <c r="P790" s="166"/>
      <c r="Q790" s="166"/>
      <c r="R790" s="166"/>
      <c r="S790" s="166"/>
      <c r="T790" s="166"/>
      <c r="U790" s="166"/>
      <c r="V790" s="166"/>
      <c r="W790" s="166"/>
      <c r="X790" s="166"/>
      <c r="Y790" s="166"/>
      <c r="Z790" s="166"/>
    </row>
    <row r="791" ht="14.25" customHeight="1">
      <c r="A791" s="166"/>
      <c r="B791" s="166"/>
      <c r="C791" s="166"/>
      <c r="D791" s="166"/>
      <c r="E791" s="166"/>
      <c r="F791" s="166"/>
      <c r="G791" s="166"/>
      <c r="H791" s="166"/>
      <c r="I791" s="166"/>
      <c r="J791" s="166"/>
      <c r="K791" s="166"/>
      <c r="L791" s="166"/>
      <c r="M791" s="166"/>
      <c r="N791" s="166"/>
      <c r="O791" s="166"/>
      <c r="P791" s="166"/>
      <c r="Q791" s="166"/>
      <c r="R791" s="166"/>
      <c r="S791" s="166"/>
      <c r="T791" s="166"/>
      <c r="U791" s="166"/>
      <c r="V791" s="166"/>
      <c r="W791" s="166"/>
      <c r="X791" s="166"/>
      <c r="Y791" s="166"/>
      <c r="Z791" s="166"/>
    </row>
    <row r="792" ht="14.25" customHeight="1">
      <c r="A792" s="166"/>
      <c r="B792" s="166"/>
      <c r="C792" s="166"/>
      <c r="D792" s="166"/>
      <c r="E792" s="166"/>
      <c r="F792" s="166"/>
      <c r="G792" s="166"/>
      <c r="H792" s="166"/>
      <c r="I792" s="166"/>
      <c r="J792" s="166"/>
      <c r="K792" s="166"/>
      <c r="L792" s="166"/>
      <c r="M792" s="166"/>
      <c r="N792" s="166"/>
      <c r="O792" s="166"/>
      <c r="P792" s="166"/>
      <c r="Q792" s="166"/>
      <c r="R792" s="166"/>
      <c r="S792" s="166"/>
      <c r="T792" s="166"/>
      <c r="U792" s="166"/>
      <c r="V792" s="166"/>
      <c r="W792" s="166"/>
      <c r="X792" s="166"/>
      <c r="Y792" s="166"/>
      <c r="Z792" s="166"/>
    </row>
    <row r="793" ht="14.25" customHeight="1">
      <c r="A793" s="166"/>
      <c r="B793" s="166"/>
      <c r="C793" s="166"/>
      <c r="D793" s="166"/>
      <c r="E793" s="166"/>
      <c r="F793" s="166"/>
      <c r="G793" s="166"/>
      <c r="H793" s="166"/>
      <c r="I793" s="166"/>
      <c r="J793" s="166"/>
      <c r="K793" s="166"/>
      <c r="L793" s="166"/>
      <c r="M793" s="166"/>
      <c r="N793" s="166"/>
      <c r="O793" s="166"/>
      <c r="P793" s="166"/>
      <c r="Q793" s="166"/>
      <c r="R793" s="166"/>
      <c r="S793" s="166"/>
      <c r="T793" s="166"/>
      <c r="U793" s="166"/>
      <c r="V793" s="166"/>
      <c r="W793" s="166"/>
      <c r="X793" s="166"/>
      <c r="Y793" s="166"/>
      <c r="Z793" s="166"/>
    </row>
    <row r="794" ht="14.25" customHeight="1">
      <c r="A794" s="166"/>
      <c r="B794" s="166"/>
      <c r="C794" s="166"/>
      <c r="D794" s="166"/>
      <c r="E794" s="166"/>
      <c r="F794" s="166"/>
      <c r="G794" s="166"/>
      <c r="H794" s="166"/>
      <c r="I794" s="166"/>
      <c r="J794" s="166"/>
      <c r="K794" s="166"/>
      <c r="L794" s="166"/>
      <c r="M794" s="166"/>
      <c r="N794" s="166"/>
      <c r="O794" s="166"/>
      <c r="P794" s="166"/>
      <c r="Q794" s="166"/>
      <c r="R794" s="166"/>
      <c r="S794" s="166"/>
      <c r="T794" s="166"/>
      <c r="U794" s="166"/>
      <c r="V794" s="166"/>
      <c r="W794" s="166"/>
      <c r="X794" s="166"/>
      <c r="Y794" s="166"/>
      <c r="Z794" s="166"/>
    </row>
    <row r="795" ht="14.25" customHeight="1">
      <c r="A795" s="166"/>
      <c r="B795" s="166"/>
      <c r="C795" s="166"/>
      <c r="D795" s="166"/>
      <c r="E795" s="166"/>
      <c r="F795" s="166"/>
      <c r="G795" s="166"/>
      <c r="H795" s="166"/>
      <c r="I795" s="166"/>
      <c r="J795" s="166"/>
      <c r="K795" s="166"/>
      <c r="L795" s="166"/>
      <c r="M795" s="166"/>
      <c r="N795" s="166"/>
      <c r="O795" s="166"/>
      <c r="P795" s="166"/>
      <c r="Q795" s="166"/>
      <c r="R795" s="166"/>
      <c r="S795" s="166"/>
      <c r="T795" s="166"/>
      <c r="U795" s="166"/>
      <c r="V795" s="166"/>
      <c r="W795" s="166"/>
      <c r="X795" s="166"/>
      <c r="Y795" s="166"/>
      <c r="Z795" s="166"/>
    </row>
    <row r="796" ht="14.25" customHeight="1">
      <c r="A796" s="166"/>
      <c r="B796" s="166"/>
      <c r="C796" s="166"/>
      <c r="D796" s="166"/>
      <c r="E796" s="166"/>
      <c r="F796" s="166"/>
      <c r="G796" s="166"/>
      <c r="H796" s="166"/>
      <c r="I796" s="166"/>
      <c r="J796" s="166"/>
      <c r="K796" s="166"/>
      <c r="L796" s="166"/>
      <c r="M796" s="166"/>
      <c r="N796" s="166"/>
      <c r="O796" s="166"/>
      <c r="P796" s="166"/>
      <c r="Q796" s="166"/>
      <c r="R796" s="166"/>
      <c r="S796" s="166"/>
      <c r="T796" s="166"/>
      <c r="U796" s="166"/>
      <c r="V796" s="166"/>
      <c r="W796" s="166"/>
      <c r="X796" s="166"/>
      <c r="Y796" s="166"/>
      <c r="Z796" s="166"/>
    </row>
    <row r="797" ht="14.25" customHeight="1">
      <c r="A797" s="166"/>
      <c r="B797" s="166"/>
      <c r="C797" s="166"/>
      <c r="D797" s="166"/>
      <c r="E797" s="166"/>
      <c r="F797" s="166"/>
      <c r="G797" s="166"/>
      <c r="H797" s="166"/>
      <c r="I797" s="166"/>
      <c r="J797" s="166"/>
      <c r="K797" s="166"/>
      <c r="L797" s="166"/>
      <c r="M797" s="166"/>
      <c r="N797" s="166"/>
      <c r="O797" s="166"/>
      <c r="P797" s="166"/>
      <c r="Q797" s="166"/>
      <c r="R797" s="166"/>
      <c r="S797" s="166"/>
      <c r="T797" s="166"/>
      <c r="U797" s="166"/>
      <c r="V797" s="166"/>
      <c r="W797" s="166"/>
      <c r="X797" s="166"/>
      <c r="Y797" s="166"/>
      <c r="Z797" s="166"/>
    </row>
    <row r="798" ht="14.25" customHeight="1">
      <c r="A798" s="166"/>
      <c r="B798" s="166"/>
      <c r="C798" s="166"/>
      <c r="D798" s="166"/>
      <c r="E798" s="166"/>
      <c r="F798" s="166"/>
      <c r="G798" s="166"/>
      <c r="H798" s="166"/>
      <c r="I798" s="166"/>
      <c r="J798" s="166"/>
      <c r="K798" s="166"/>
      <c r="L798" s="166"/>
      <c r="M798" s="166"/>
      <c r="N798" s="166"/>
      <c r="O798" s="166"/>
      <c r="P798" s="166"/>
      <c r="Q798" s="166"/>
      <c r="R798" s="166"/>
      <c r="S798" s="166"/>
      <c r="T798" s="166"/>
      <c r="U798" s="166"/>
      <c r="V798" s="166"/>
      <c r="W798" s="166"/>
      <c r="X798" s="166"/>
      <c r="Y798" s="166"/>
      <c r="Z798" s="166"/>
    </row>
    <row r="799" ht="14.25" customHeight="1">
      <c r="A799" s="166"/>
      <c r="B799" s="166"/>
      <c r="C799" s="166"/>
      <c r="D799" s="166"/>
      <c r="E799" s="166"/>
      <c r="F799" s="166"/>
      <c r="G799" s="166"/>
      <c r="H799" s="166"/>
      <c r="I799" s="166"/>
      <c r="J799" s="166"/>
      <c r="K799" s="166"/>
      <c r="L799" s="166"/>
      <c r="M799" s="166"/>
      <c r="N799" s="166"/>
      <c r="O799" s="166"/>
      <c r="P799" s="166"/>
      <c r="Q799" s="166"/>
      <c r="R799" s="166"/>
      <c r="S799" s="166"/>
      <c r="T799" s="166"/>
      <c r="U799" s="166"/>
      <c r="V799" s="166"/>
      <c r="W799" s="166"/>
      <c r="X799" s="166"/>
      <c r="Y799" s="166"/>
      <c r="Z799" s="166"/>
    </row>
    <row r="800" ht="14.25" customHeight="1">
      <c r="A800" s="166"/>
      <c r="B800" s="166"/>
      <c r="C800" s="166"/>
      <c r="D800" s="166"/>
      <c r="E800" s="166"/>
      <c r="F800" s="166"/>
      <c r="G800" s="166"/>
      <c r="H800" s="166"/>
      <c r="I800" s="166"/>
      <c r="J800" s="166"/>
      <c r="K800" s="166"/>
      <c r="L800" s="166"/>
      <c r="M800" s="166"/>
      <c r="N800" s="166"/>
      <c r="O800" s="166"/>
      <c r="P800" s="166"/>
      <c r="Q800" s="166"/>
      <c r="R800" s="166"/>
      <c r="S800" s="166"/>
      <c r="T800" s="166"/>
      <c r="U800" s="166"/>
      <c r="V800" s="166"/>
      <c r="W800" s="166"/>
      <c r="X800" s="166"/>
      <c r="Y800" s="166"/>
      <c r="Z800" s="166"/>
    </row>
    <row r="801" ht="14.25" customHeight="1">
      <c r="A801" s="166"/>
      <c r="B801" s="166"/>
      <c r="C801" s="166"/>
      <c r="D801" s="166"/>
      <c r="E801" s="166"/>
      <c r="F801" s="166"/>
      <c r="G801" s="166"/>
      <c r="H801" s="166"/>
      <c r="I801" s="166"/>
      <c r="J801" s="166"/>
      <c r="K801" s="166"/>
      <c r="L801" s="166"/>
      <c r="M801" s="166"/>
      <c r="N801" s="166"/>
      <c r="O801" s="166"/>
      <c r="P801" s="166"/>
      <c r="Q801" s="166"/>
      <c r="R801" s="166"/>
      <c r="S801" s="166"/>
      <c r="T801" s="166"/>
      <c r="U801" s="166"/>
      <c r="V801" s="166"/>
      <c r="W801" s="166"/>
      <c r="X801" s="166"/>
      <c r="Y801" s="166"/>
      <c r="Z801" s="166"/>
    </row>
    <row r="802" ht="14.25" customHeight="1">
      <c r="A802" s="166"/>
      <c r="B802" s="166"/>
      <c r="C802" s="166"/>
      <c r="D802" s="166"/>
      <c r="E802" s="166"/>
      <c r="F802" s="166"/>
      <c r="G802" s="166"/>
      <c r="H802" s="166"/>
      <c r="I802" s="166"/>
      <c r="J802" s="166"/>
      <c r="K802" s="166"/>
      <c r="L802" s="166"/>
      <c r="M802" s="166"/>
      <c r="N802" s="166"/>
      <c r="O802" s="166"/>
      <c r="P802" s="166"/>
      <c r="Q802" s="166"/>
      <c r="R802" s="166"/>
      <c r="S802" s="166"/>
      <c r="T802" s="166"/>
      <c r="U802" s="166"/>
      <c r="V802" s="166"/>
      <c r="W802" s="166"/>
      <c r="X802" s="166"/>
      <c r="Y802" s="166"/>
      <c r="Z802" s="166"/>
    </row>
    <row r="803" ht="14.25" customHeight="1">
      <c r="A803" s="166"/>
      <c r="B803" s="166"/>
      <c r="C803" s="166"/>
      <c r="D803" s="166"/>
      <c r="E803" s="166"/>
      <c r="F803" s="166"/>
      <c r="G803" s="166"/>
      <c r="H803" s="166"/>
      <c r="I803" s="166"/>
      <c r="J803" s="166"/>
      <c r="K803" s="166"/>
      <c r="L803" s="166"/>
      <c r="M803" s="166"/>
      <c r="N803" s="166"/>
      <c r="O803" s="166"/>
      <c r="P803" s="166"/>
      <c r="Q803" s="166"/>
      <c r="R803" s="166"/>
      <c r="S803" s="166"/>
      <c r="T803" s="166"/>
      <c r="U803" s="166"/>
      <c r="V803" s="166"/>
      <c r="W803" s="166"/>
      <c r="X803" s="166"/>
      <c r="Y803" s="166"/>
      <c r="Z803" s="166"/>
    </row>
    <row r="804" ht="14.25" customHeight="1">
      <c r="A804" s="166"/>
      <c r="B804" s="166"/>
      <c r="C804" s="166"/>
      <c r="D804" s="166"/>
      <c r="E804" s="166"/>
      <c r="F804" s="166"/>
      <c r="G804" s="166"/>
      <c r="H804" s="166"/>
      <c r="I804" s="166"/>
      <c r="J804" s="166"/>
      <c r="K804" s="166"/>
      <c r="L804" s="166"/>
      <c r="M804" s="166"/>
      <c r="N804" s="166"/>
      <c r="O804" s="166"/>
      <c r="P804" s="166"/>
      <c r="Q804" s="166"/>
      <c r="R804" s="166"/>
      <c r="S804" s="166"/>
      <c r="T804" s="166"/>
      <c r="U804" s="166"/>
      <c r="V804" s="166"/>
      <c r="W804" s="166"/>
      <c r="X804" s="166"/>
      <c r="Y804" s="166"/>
      <c r="Z804" s="166"/>
    </row>
    <row r="805" ht="14.25" customHeight="1">
      <c r="A805" s="166"/>
      <c r="B805" s="166"/>
      <c r="C805" s="166"/>
      <c r="D805" s="166"/>
      <c r="E805" s="166"/>
      <c r="F805" s="166"/>
      <c r="G805" s="166"/>
      <c r="H805" s="166"/>
      <c r="I805" s="166"/>
      <c r="J805" s="166"/>
      <c r="K805" s="166"/>
      <c r="L805" s="166"/>
      <c r="M805" s="166"/>
      <c r="N805" s="166"/>
      <c r="O805" s="166"/>
      <c r="P805" s="166"/>
      <c r="Q805" s="166"/>
      <c r="R805" s="166"/>
      <c r="S805" s="166"/>
      <c r="T805" s="166"/>
      <c r="U805" s="166"/>
      <c r="V805" s="166"/>
      <c r="W805" s="166"/>
      <c r="X805" s="166"/>
      <c r="Y805" s="166"/>
      <c r="Z805" s="166"/>
    </row>
    <row r="806" ht="14.25" customHeight="1">
      <c r="A806" s="166"/>
      <c r="B806" s="166"/>
      <c r="C806" s="166"/>
      <c r="D806" s="166"/>
      <c r="E806" s="166"/>
      <c r="F806" s="166"/>
      <c r="G806" s="166"/>
      <c r="H806" s="166"/>
      <c r="I806" s="166"/>
      <c r="J806" s="166"/>
      <c r="K806" s="166"/>
      <c r="L806" s="166"/>
      <c r="M806" s="166"/>
      <c r="N806" s="166"/>
      <c r="O806" s="166"/>
      <c r="P806" s="166"/>
      <c r="Q806" s="166"/>
      <c r="R806" s="166"/>
      <c r="S806" s="166"/>
      <c r="T806" s="166"/>
      <c r="U806" s="166"/>
      <c r="V806" s="166"/>
      <c r="W806" s="166"/>
      <c r="X806" s="166"/>
      <c r="Y806" s="166"/>
      <c r="Z806" s="166"/>
    </row>
    <row r="807" ht="14.25" customHeight="1">
      <c r="A807" s="166"/>
      <c r="B807" s="166"/>
      <c r="C807" s="166"/>
      <c r="D807" s="166"/>
      <c r="E807" s="166"/>
      <c r="F807" s="166"/>
      <c r="G807" s="166"/>
      <c r="H807" s="166"/>
      <c r="I807" s="166"/>
      <c r="J807" s="166"/>
      <c r="K807" s="166"/>
      <c r="L807" s="166"/>
      <c r="M807" s="166"/>
      <c r="N807" s="166"/>
      <c r="O807" s="166"/>
      <c r="P807" s="166"/>
      <c r="Q807" s="166"/>
      <c r="R807" s="166"/>
      <c r="S807" s="166"/>
      <c r="T807" s="166"/>
      <c r="U807" s="166"/>
      <c r="V807" s="166"/>
      <c r="W807" s="166"/>
      <c r="X807" s="166"/>
      <c r="Y807" s="166"/>
      <c r="Z807" s="166"/>
    </row>
    <row r="808" ht="14.25" customHeight="1">
      <c r="A808" s="166"/>
      <c r="B808" s="166"/>
      <c r="C808" s="166"/>
      <c r="D808" s="166"/>
      <c r="E808" s="166"/>
      <c r="F808" s="166"/>
      <c r="G808" s="166"/>
      <c r="H808" s="166"/>
      <c r="I808" s="166"/>
      <c r="J808" s="166"/>
      <c r="K808" s="166"/>
      <c r="L808" s="166"/>
      <c r="M808" s="166"/>
      <c r="N808" s="166"/>
      <c r="O808" s="166"/>
      <c r="P808" s="166"/>
      <c r="Q808" s="166"/>
      <c r="R808" s="166"/>
      <c r="S808" s="166"/>
      <c r="T808" s="166"/>
      <c r="U808" s="166"/>
      <c r="V808" s="166"/>
      <c r="W808" s="166"/>
      <c r="X808" s="166"/>
      <c r="Y808" s="166"/>
      <c r="Z808" s="166"/>
    </row>
    <row r="809" ht="14.25" customHeight="1">
      <c r="A809" s="166"/>
      <c r="B809" s="166"/>
      <c r="C809" s="166"/>
      <c r="D809" s="166"/>
      <c r="E809" s="166"/>
      <c r="F809" s="166"/>
      <c r="G809" s="166"/>
      <c r="H809" s="166"/>
      <c r="I809" s="166"/>
      <c r="J809" s="166"/>
      <c r="K809" s="166"/>
      <c r="L809" s="166"/>
      <c r="M809" s="166"/>
      <c r="N809" s="166"/>
      <c r="O809" s="166"/>
      <c r="P809" s="166"/>
      <c r="Q809" s="166"/>
      <c r="R809" s="166"/>
      <c r="S809" s="166"/>
      <c r="T809" s="166"/>
      <c r="U809" s="166"/>
      <c r="V809" s="166"/>
      <c r="W809" s="166"/>
      <c r="X809" s="166"/>
      <c r="Y809" s="166"/>
      <c r="Z809" s="166"/>
    </row>
    <row r="810" ht="14.25" customHeight="1">
      <c r="A810" s="166"/>
      <c r="B810" s="166"/>
      <c r="C810" s="166"/>
      <c r="D810" s="166"/>
      <c r="E810" s="166"/>
      <c r="F810" s="166"/>
      <c r="G810" s="166"/>
      <c r="H810" s="166"/>
      <c r="I810" s="166"/>
      <c r="J810" s="166"/>
      <c r="K810" s="166"/>
      <c r="L810" s="166"/>
      <c r="M810" s="166"/>
      <c r="N810" s="166"/>
      <c r="O810" s="166"/>
      <c r="P810" s="166"/>
      <c r="Q810" s="166"/>
      <c r="R810" s="166"/>
      <c r="S810" s="166"/>
      <c r="T810" s="166"/>
      <c r="U810" s="166"/>
      <c r="V810" s="166"/>
      <c r="W810" s="166"/>
      <c r="X810" s="166"/>
      <c r="Y810" s="166"/>
      <c r="Z810" s="166"/>
    </row>
    <row r="811" ht="14.25" customHeight="1">
      <c r="A811" s="166"/>
      <c r="B811" s="166"/>
      <c r="C811" s="166"/>
      <c r="D811" s="166"/>
      <c r="E811" s="166"/>
      <c r="F811" s="166"/>
      <c r="G811" s="166"/>
      <c r="H811" s="166"/>
      <c r="I811" s="166"/>
      <c r="J811" s="166"/>
      <c r="K811" s="166"/>
      <c r="L811" s="166"/>
      <c r="M811" s="166"/>
      <c r="N811" s="166"/>
      <c r="O811" s="166"/>
      <c r="P811" s="166"/>
      <c r="Q811" s="166"/>
      <c r="R811" s="166"/>
      <c r="S811" s="166"/>
      <c r="T811" s="166"/>
      <c r="U811" s="166"/>
      <c r="V811" s="166"/>
      <c r="W811" s="166"/>
      <c r="X811" s="166"/>
      <c r="Y811" s="166"/>
      <c r="Z811" s="166"/>
    </row>
    <row r="812" ht="14.25" customHeight="1">
      <c r="A812" s="166"/>
      <c r="B812" s="166"/>
      <c r="C812" s="166"/>
      <c r="D812" s="166"/>
      <c r="E812" s="166"/>
      <c r="F812" s="166"/>
      <c r="G812" s="166"/>
      <c r="H812" s="166"/>
      <c r="I812" s="166"/>
      <c r="J812" s="166"/>
      <c r="K812" s="166"/>
      <c r="L812" s="166"/>
      <c r="M812" s="166"/>
      <c r="N812" s="166"/>
      <c r="O812" s="166"/>
      <c r="P812" s="166"/>
      <c r="Q812" s="166"/>
      <c r="R812" s="166"/>
      <c r="S812" s="166"/>
      <c r="T812" s="166"/>
      <c r="U812" s="166"/>
      <c r="V812" s="166"/>
      <c r="W812" s="166"/>
      <c r="X812" s="166"/>
      <c r="Y812" s="166"/>
      <c r="Z812" s="166"/>
    </row>
    <row r="813" ht="14.25" customHeight="1">
      <c r="A813" s="166"/>
      <c r="B813" s="166"/>
      <c r="C813" s="166"/>
      <c r="D813" s="166"/>
      <c r="E813" s="166"/>
      <c r="F813" s="166"/>
      <c r="G813" s="166"/>
      <c r="H813" s="166"/>
      <c r="I813" s="166"/>
      <c r="J813" s="166"/>
      <c r="K813" s="166"/>
      <c r="L813" s="166"/>
      <c r="M813" s="166"/>
      <c r="N813" s="166"/>
      <c r="O813" s="166"/>
      <c r="P813" s="166"/>
      <c r="Q813" s="166"/>
      <c r="R813" s="166"/>
      <c r="S813" s="166"/>
      <c r="T813" s="166"/>
      <c r="U813" s="166"/>
      <c r="V813" s="166"/>
      <c r="W813" s="166"/>
      <c r="X813" s="166"/>
      <c r="Y813" s="166"/>
      <c r="Z813" s="166"/>
    </row>
    <row r="814" ht="14.25" customHeight="1">
      <c r="A814" s="166"/>
      <c r="B814" s="166"/>
      <c r="C814" s="166"/>
      <c r="D814" s="166"/>
      <c r="E814" s="166"/>
      <c r="F814" s="166"/>
      <c r="G814" s="166"/>
      <c r="H814" s="166"/>
      <c r="I814" s="166"/>
      <c r="J814" s="166"/>
      <c r="K814" s="166"/>
      <c r="L814" s="166"/>
      <c r="M814" s="166"/>
      <c r="N814" s="166"/>
      <c r="O814" s="166"/>
      <c r="P814" s="166"/>
      <c r="Q814" s="166"/>
      <c r="R814" s="166"/>
      <c r="S814" s="166"/>
      <c r="T814" s="166"/>
      <c r="U814" s="166"/>
      <c r="V814" s="166"/>
      <c r="W814" s="166"/>
      <c r="X814" s="166"/>
      <c r="Y814" s="166"/>
      <c r="Z814" s="166"/>
    </row>
    <row r="815" ht="14.25" customHeight="1">
      <c r="A815" s="166"/>
      <c r="B815" s="166"/>
      <c r="C815" s="166"/>
      <c r="D815" s="166"/>
      <c r="E815" s="166"/>
      <c r="F815" s="166"/>
      <c r="G815" s="166"/>
      <c r="H815" s="166"/>
      <c r="I815" s="166"/>
      <c r="J815" s="166"/>
      <c r="K815" s="166"/>
      <c r="L815" s="166"/>
      <c r="M815" s="166"/>
      <c r="N815" s="166"/>
      <c r="O815" s="166"/>
      <c r="P815" s="166"/>
      <c r="Q815" s="166"/>
      <c r="R815" s="166"/>
      <c r="S815" s="166"/>
      <c r="T815" s="166"/>
      <c r="U815" s="166"/>
      <c r="V815" s="166"/>
      <c r="W815" s="166"/>
      <c r="X815" s="166"/>
      <c r="Y815" s="166"/>
      <c r="Z815" s="166"/>
    </row>
    <row r="816" ht="14.25" customHeight="1">
      <c r="A816" s="166"/>
      <c r="B816" s="166"/>
      <c r="C816" s="166"/>
      <c r="D816" s="166"/>
      <c r="E816" s="166"/>
      <c r="F816" s="166"/>
      <c r="G816" s="166"/>
      <c r="H816" s="166"/>
      <c r="I816" s="166"/>
      <c r="J816" s="166"/>
      <c r="K816" s="166"/>
      <c r="L816" s="166"/>
      <c r="M816" s="166"/>
      <c r="N816" s="166"/>
      <c r="O816" s="166"/>
      <c r="P816" s="166"/>
      <c r="Q816" s="166"/>
      <c r="R816" s="166"/>
      <c r="S816" s="166"/>
      <c r="T816" s="166"/>
      <c r="U816" s="166"/>
      <c r="V816" s="166"/>
      <c r="W816" s="166"/>
      <c r="X816" s="166"/>
      <c r="Y816" s="166"/>
      <c r="Z816" s="166"/>
    </row>
    <row r="817" ht="14.25" customHeight="1">
      <c r="A817" s="166"/>
      <c r="B817" s="166"/>
      <c r="C817" s="166"/>
      <c r="D817" s="166"/>
      <c r="E817" s="166"/>
      <c r="F817" s="166"/>
      <c r="G817" s="166"/>
      <c r="H817" s="166"/>
      <c r="I817" s="166"/>
      <c r="J817" s="166"/>
      <c r="K817" s="166"/>
      <c r="L817" s="166"/>
      <c r="M817" s="166"/>
      <c r="N817" s="166"/>
      <c r="O817" s="166"/>
      <c r="P817" s="166"/>
      <c r="Q817" s="166"/>
      <c r="R817" s="166"/>
      <c r="S817" s="166"/>
      <c r="T817" s="166"/>
      <c r="U817" s="166"/>
      <c r="V817" s="166"/>
      <c r="W817" s="166"/>
      <c r="X817" s="166"/>
      <c r="Y817" s="166"/>
      <c r="Z817" s="166"/>
    </row>
    <row r="818" ht="14.25" customHeight="1">
      <c r="A818" s="166"/>
      <c r="B818" s="166"/>
      <c r="C818" s="166"/>
      <c r="D818" s="166"/>
      <c r="E818" s="166"/>
      <c r="F818" s="166"/>
      <c r="G818" s="166"/>
      <c r="H818" s="166"/>
      <c r="I818" s="166"/>
      <c r="J818" s="166"/>
      <c r="K818" s="166"/>
      <c r="L818" s="166"/>
      <c r="M818" s="166"/>
      <c r="N818" s="166"/>
      <c r="O818" s="166"/>
      <c r="P818" s="166"/>
      <c r="Q818" s="166"/>
      <c r="R818" s="166"/>
      <c r="S818" s="166"/>
      <c r="T818" s="166"/>
      <c r="U818" s="166"/>
      <c r="V818" s="166"/>
      <c r="W818" s="166"/>
      <c r="X818" s="166"/>
      <c r="Y818" s="166"/>
      <c r="Z818" s="166"/>
    </row>
    <row r="819" ht="14.25" customHeight="1">
      <c r="A819" s="166"/>
      <c r="B819" s="166"/>
      <c r="C819" s="166"/>
      <c r="D819" s="166"/>
      <c r="E819" s="166"/>
      <c r="F819" s="166"/>
      <c r="G819" s="166"/>
      <c r="H819" s="166"/>
      <c r="I819" s="166"/>
      <c r="J819" s="166"/>
      <c r="K819" s="166"/>
      <c r="L819" s="166"/>
      <c r="M819" s="166"/>
      <c r="N819" s="166"/>
      <c r="O819" s="166"/>
      <c r="P819" s="166"/>
      <c r="Q819" s="166"/>
      <c r="R819" s="166"/>
      <c r="S819" s="166"/>
      <c r="T819" s="166"/>
      <c r="U819" s="166"/>
      <c r="V819" s="166"/>
      <c r="W819" s="166"/>
      <c r="X819" s="166"/>
      <c r="Y819" s="166"/>
      <c r="Z819" s="166"/>
    </row>
    <row r="820" ht="14.25" customHeight="1">
      <c r="A820" s="166"/>
      <c r="B820" s="166"/>
      <c r="C820" s="166"/>
      <c r="D820" s="166"/>
      <c r="E820" s="166"/>
      <c r="F820" s="166"/>
      <c r="G820" s="166"/>
      <c r="H820" s="166"/>
      <c r="I820" s="166"/>
      <c r="J820" s="166"/>
      <c r="K820" s="166"/>
      <c r="L820" s="166"/>
      <c r="M820" s="166"/>
      <c r="N820" s="166"/>
      <c r="O820" s="166"/>
      <c r="P820" s="166"/>
      <c r="Q820" s="166"/>
      <c r="R820" s="166"/>
      <c r="S820" s="166"/>
      <c r="T820" s="166"/>
      <c r="U820" s="166"/>
      <c r="V820" s="166"/>
      <c r="W820" s="166"/>
      <c r="X820" s="166"/>
      <c r="Y820" s="166"/>
      <c r="Z820" s="166"/>
    </row>
    <row r="821" ht="14.25" customHeight="1">
      <c r="A821" s="166"/>
      <c r="B821" s="166"/>
      <c r="C821" s="166"/>
      <c r="D821" s="166"/>
      <c r="E821" s="166"/>
      <c r="F821" s="166"/>
      <c r="G821" s="166"/>
      <c r="H821" s="166"/>
      <c r="I821" s="166"/>
      <c r="J821" s="166"/>
      <c r="K821" s="166"/>
      <c r="L821" s="166"/>
      <c r="M821" s="166"/>
      <c r="N821" s="166"/>
      <c r="O821" s="166"/>
      <c r="P821" s="166"/>
      <c r="Q821" s="166"/>
      <c r="R821" s="166"/>
      <c r="S821" s="166"/>
      <c r="T821" s="166"/>
      <c r="U821" s="166"/>
      <c r="V821" s="166"/>
      <c r="W821" s="166"/>
      <c r="X821" s="166"/>
      <c r="Y821" s="166"/>
      <c r="Z821" s="166"/>
    </row>
    <row r="822" ht="14.25" customHeight="1">
      <c r="A822" s="166"/>
      <c r="B822" s="166"/>
      <c r="C822" s="166"/>
      <c r="D822" s="166"/>
      <c r="E822" s="166"/>
      <c r="F822" s="166"/>
      <c r="G822" s="166"/>
      <c r="H822" s="166"/>
      <c r="I822" s="166"/>
      <c r="J822" s="166"/>
      <c r="K822" s="166"/>
      <c r="L822" s="166"/>
      <c r="M822" s="166"/>
      <c r="N822" s="166"/>
      <c r="O822" s="166"/>
      <c r="P822" s="166"/>
      <c r="Q822" s="166"/>
      <c r="R822" s="166"/>
      <c r="S822" s="166"/>
      <c r="T822" s="166"/>
      <c r="U822" s="166"/>
      <c r="V822" s="166"/>
      <c r="W822" s="166"/>
      <c r="X822" s="166"/>
      <c r="Y822" s="166"/>
      <c r="Z822" s="166"/>
    </row>
    <row r="823" ht="14.25" customHeight="1">
      <c r="A823" s="166"/>
      <c r="B823" s="166"/>
      <c r="C823" s="166"/>
      <c r="D823" s="166"/>
      <c r="E823" s="166"/>
      <c r="F823" s="166"/>
      <c r="G823" s="166"/>
      <c r="H823" s="166"/>
      <c r="I823" s="166"/>
      <c r="J823" s="166"/>
      <c r="K823" s="166"/>
      <c r="L823" s="166"/>
      <c r="M823" s="166"/>
      <c r="N823" s="166"/>
      <c r="O823" s="166"/>
      <c r="P823" s="166"/>
      <c r="Q823" s="166"/>
      <c r="R823" s="166"/>
      <c r="S823" s="166"/>
      <c r="T823" s="166"/>
      <c r="U823" s="166"/>
      <c r="V823" s="166"/>
      <c r="W823" s="166"/>
      <c r="X823" s="166"/>
      <c r="Y823" s="166"/>
      <c r="Z823" s="166"/>
    </row>
    <row r="824" ht="14.25" customHeight="1">
      <c r="A824" s="166"/>
      <c r="B824" s="166"/>
      <c r="C824" s="166"/>
      <c r="D824" s="166"/>
      <c r="E824" s="166"/>
      <c r="F824" s="166"/>
      <c r="G824" s="166"/>
      <c r="H824" s="166"/>
      <c r="I824" s="166"/>
      <c r="J824" s="166"/>
      <c r="K824" s="166"/>
      <c r="L824" s="166"/>
      <c r="M824" s="166"/>
      <c r="N824" s="166"/>
      <c r="O824" s="166"/>
      <c r="P824" s="166"/>
      <c r="Q824" s="166"/>
      <c r="R824" s="166"/>
      <c r="S824" s="166"/>
      <c r="T824" s="166"/>
      <c r="U824" s="166"/>
      <c r="V824" s="166"/>
      <c r="W824" s="166"/>
      <c r="X824" s="166"/>
      <c r="Y824" s="166"/>
      <c r="Z824" s="166"/>
    </row>
    <row r="825" ht="14.25" customHeight="1">
      <c r="A825" s="166"/>
      <c r="B825" s="166"/>
      <c r="C825" s="166"/>
      <c r="D825" s="166"/>
      <c r="E825" s="166"/>
      <c r="F825" s="166"/>
      <c r="G825" s="166"/>
      <c r="H825" s="166"/>
      <c r="I825" s="166"/>
      <c r="J825" s="166"/>
      <c r="K825" s="166"/>
      <c r="L825" s="166"/>
      <c r="M825" s="166"/>
      <c r="N825" s="166"/>
      <c r="O825" s="166"/>
      <c r="P825" s="166"/>
      <c r="Q825" s="166"/>
      <c r="R825" s="166"/>
      <c r="S825" s="166"/>
      <c r="T825" s="166"/>
      <c r="U825" s="166"/>
      <c r="V825" s="166"/>
      <c r="W825" s="166"/>
      <c r="X825" s="166"/>
      <c r="Y825" s="166"/>
      <c r="Z825" s="166"/>
    </row>
    <row r="826" ht="14.25" customHeight="1">
      <c r="A826" s="166"/>
      <c r="B826" s="166"/>
      <c r="C826" s="166"/>
      <c r="D826" s="166"/>
      <c r="E826" s="166"/>
      <c r="F826" s="166"/>
      <c r="G826" s="166"/>
      <c r="H826" s="166"/>
      <c r="I826" s="166"/>
      <c r="J826" s="166"/>
      <c r="K826" s="166"/>
      <c r="L826" s="166"/>
      <c r="M826" s="166"/>
      <c r="N826" s="166"/>
      <c r="O826" s="166"/>
      <c r="P826" s="166"/>
      <c r="Q826" s="166"/>
      <c r="R826" s="166"/>
      <c r="S826" s="166"/>
      <c r="T826" s="166"/>
      <c r="U826" s="166"/>
      <c r="V826" s="166"/>
      <c r="W826" s="166"/>
      <c r="X826" s="166"/>
      <c r="Y826" s="166"/>
      <c r="Z826" s="166"/>
    </row>
    <row r="827" ht="14.25" customHeight="1">
      <c r="A827" s="166"/>
      <c r="B827" s="166"/>
      <c r="C827" s="166"/>
      <c r="D827" s="166"/>
      <c r="E827" s="166"/>
      <c r="F827" s="166"/>
      <c r="G827" s="166"/>
      <c r="H827" s="166"/>
      <c r="I827" s="166"/>
      <c r="J827" s="166"/>
      <c r="K827" s="166"/>
      <c r="L827" s="166"/>
      <c r="M827" s="166"/>
      <c r="N827" s="166"/>
      <c r="O827" s="166"/>
      <c r="P827" s="166"/>
      <c r="Q827" s="166"/>
      <c r="R827" s="166"/>
      <c r="S827" s="166"/>
      <c r="T827" s="166"/>
      <c r="U827" s="166"/>
      <c r="V827" s="166"/>
      <c r="W827" s="166"/>
      <c r="X827" s="166"/>
      <c r="Y827" s="166"/>
      <c r="Z827" s="166"/>
    </row>
    <row r="828" ht="14.25" customHeight="1">
      <c r="A828" s="166"/>
      <c r="B828" s="166"/>
      <c r="C828" s="166"/>
      <c r="D828" s="166"/>
      <c r="E828" s="166"/>
      <c r="F828" s="166"/>
      <c r="G828" s="166"/>
      <c r="H828" s="166"/>
      <c r="I828" s="166"/>
      <c r="J828" s="166"/>
      <c r="K828" s="166"/>
      <c r="L828" s="166"/>
      <c r="M828" s="166"/>
      <c r="N828" s="166"/>
      <c r="O828" s="166"/>
      <c r="P828" s="166"/>
      <c r="Q828" s="166"/>
      <c r="R828" s="166"/>
      <c r="S828" s="166"/>
      <c r="T828" s="166"/>
      <c r="U828" s="166"/>
      <c r="V828" s="166"/>
      <c r="W828" s="166"/>
      <c r="X828" s="166"/>
      <c r="Y828" s="166"/>
      <c r="Z828" s="166"/>
    </row>
    <row r="829" ht="14.25" customHeight="1">
      <c r="A829" s="166"/>
      <c r="B829" s="166"/>
      <c r="C829" s="166"/>
      <c r="D829" s="166"/>
      <c r="E829" s="166"/>
      <c r="F829" s="166"/>
      <c r="G829" s="166"/>
      <c r="H829" s="166"/>
      <c r="I829" s="166"/>
      <c r="J829" s="166"/>
      <c r="K829" s="166"/>
      <c r="L829" s="166"/>
      <c r="M829" s="166"/>
      <c r="N829" s="166"/>
      <c r="O829" s="166"/>
      <c r="P829" s="166"/>
      <c r="Q829" s="166"/>
      <c r="R829" s="166"/>
      <c r="S829" s="166"/>
      <c r="T829" s="166"/>
      <c r="U829" s="166"/>
      <c r="V829" s="166"/>
      <c r="W829" s="166"/>
      <c r="X829" s="166"/>
      <c r="Y829" s="166"/>
      <c r="Z829" s="166"/>
    </row>
    <row r="830" ht="14.25" customHeight="1">
      <c r="A830" s="166"/>
      <c r="B830" s="166"/>
      <c r="C830" s="166"/>
      <c r="D830" s="166"/>
      <c r="E830" s="166"/>
      <c r="F830" s="166"/>
      <c r="G830" s="166"/>
      <c r="H830" s="166"/>
      <c r="I830" s="166"/>
      <c r="J830" s="166"/>
      <c r="K830" s="166"/>
      <c r="L830" s="166"/>
      <c r="M830" s="166"/>
      <c r="N830" s="166"/>
      <c r="O830" s="166"/>
      <c r="P830" s="166"/>
      <c r="Q830" s="166"/>
      <c r="R830" s="166"/>
      <c r="S830" s="166"/>
      <c r="T830" s="166"/>
      <c r="U830" s="166"/>
      <c r="V830" s="166"/>
      <c r="W830" s="166"/>
      <c r="X830" s="166"/>
      <c r="Y830" s="166"/>
      <c r="Z830" s="166"/>
    </row>
    <row r="831" ht="14.25" customHeight="1">
      <c r="A831" s="166"/>
      <c r="B831" s="166"/>
      <c r="C831" s="166"/>
      <c r="D831" s="166"/>
      <c r="E831" s="166"/>
      <c r="F831" s="166"/>
      <c r="G831" s="166"/>
      <c r="H831" s="166"/>
      <c r="I831" s="166"/>
      <c r="J831" s="166"/>
      <c r="K831" s="166"/>
      <c r="L831" s="166"/>
      <c r="M831" s="166"/>
      <c r="N831" s="166"/>
      <c r="O831" s="166"/>
      <c r="P831" s="166"/>
      <c r="Q831" s="166"/>
      <c r="R831" s="166"/>
      <c r="S831" s="166"/>
      <c r="T831" s="166"/>
      <c r="U831" s="166"/>
      <c r="V831" s="166"/>
      <c r="W831" s="166"/>
      <c r="X831" s="166"/>
      <c r="Y831" s="166"/>
      <c r="Z831" s="166"/>
    </row>
    <row r="832" ht="14.25" customHeight="1">
      <c r="A832" s="166"/>
      <c r="B832" s="166"/>
      <c r="C832" s="166"/>
      <c r="D832" s="166"/>
      <c r="E832" s="166"/>
      <c r="F832" s="166"/>
      <c r="G832" s="166"/>
      <c r="H832" s="166"/>
      <c r="I832" s="166"/>
      <c r="J832" s="166"/>
      <c r="K832" s="166"/>
      <c r="L832" s="166"/>
      <c r="M832" s="166"/>
      <c r="N832" s="166"/>
      <c r="O832" s="166"/>
      <c r="P832" s="166"/>
      <c r="Q832" s="166"/>
      <c r="R832" s="166"/>
      <c r="S832" s="166"/>
      <c r="T832" s="166"/>
      <c r="U832" s="166"/>
      <c r="V832" s="166"/>
      <c r="W832" s="166"/>
      <c r="X832" s="166"/>
      <c r="Y832" s="166"/>
      <c r="Z832" s="166"/>
    </row>
    <row r="833" ht="14.25" customHeight="1">
      <c r="A833" s="166"/>
      <c r="B833" s="166"/>
      <c r="C833" s="166"/>
      <c r="D833" s="166"/>
      <c r="E833" s="166"/>
      <c r="F833" s="166"/>
      <c r="G833" s="166"/>
      <c r="H833" s="166"/>
      <c r="I833" s="166"/>
      <c r="J833" s="166"/>
      <c r="K833" s="166"/>
      <c r="L833" s="166"/>
      <c r="M833" s="166"/>
      <c r="N833" s="166"/>
      <c r="O833" s="166"/>
      <c r="P833" s="166"/>
      <c r="Q833" s="166"/>
      <c r="R833" s="166"/>
      <c r="S833" s="166"/>
      <c r="T833" s="166"/>
      <c r="U833" s="166"/>
      <c r="V833" s="166"/>
      <c r="W833" s="166"/>
      <c r="X833" s="166"/>
      <c r="Y833" s="166"/>
      <c r="Z833" s="166"/>
    </row>
    <row r="834" ht="14.25" customHeight="1">
      <c r="A834" s="166"/>
      <c r="B834" s="166"/>
      <c r="C834" s="166"/>
      <c r="D834" s="166"/>
      <c r="E834" s="166"/>
      <c r="F834" s="166"/>
      <c r="G834" s="166"/>
      <c r="H834" s="166"/>
      <c r="I834" s="166"/>
      <c r="J834" s="166"/>
      <c r="K834" s="166"/>
      <c r="L834" s="166"/>
      <c r="M834" s="166"/>
      <c r="N834" s="166"/>
      <c r="O834" s="166"/>
      <c r="P834" s="166"/>
      <c r="Q834" s="166"/>
      <c r="R834" s="166"/>
      <c r="S834" s="166"/>
      <c r="T834" s="166"/>
      <c r="U834" s="166"/>
      <c r="V834" s="166"/>
      <c r="W834" s="166"/>
      <c r="X834" s="166"/>
      <c r="Y834" s="166"/>
      <c r="Z834" s="166"/>
    </row>
    <row r="835" ht="14.25" customHeight="1">
      <c r="A835" s="166"/>
      <c r="B835" s="166"/>
      <c r="C835" s="166"/>
      <c r="D835" s="166"/>
      <c r="E835" s="166"/>
      <c r="F835" s="166"/>
      <c r="G835" s="166"/>
      <c r="H835" s="166"/>
      <c r="I835" s="166"/>
      <c r="J835" s="166"/>
      <c r="K835" s="166"/>
      <c r="L835" s="166"/>
      <c r="M835" s="166"/>
      <c r="N835" s="166"/>
      <c r="O835" s="166"/>
      <c r="P835" s="166"/>
      <c r="Q835" s="166"/>
      <c r="R835" s="166"/>
      <c r="S835" s="166"/>
      <c r="T835" s="166"/>
      <c r="U835" s="166"/>
      <c r="V835" s="166"/>
      <c r="W835" s="166"/>
      <c r="X835" s="166"/>
      <c r="Y835" s="166"/>
      <c r="Z835" s="166"/>
    </row>
    <row r="836" ht="14.25" customHeight="1">
      <c r="A836" s="166"/>
      <c r="B836" s="166"/>
      <c r="C836" s="166"/>
      <c r="D836" s="166"/>
      <c r="E836" s="166"/>
      <c r="F836" s="166"/>
      <c r="G836" s="166"/>
      <c r="H836" s="166"/>
      <c r="I836" s="166"/>
      <c r="J836" s="166"/>
      <c r="K836" s="166"/>
      <c r="L836" s="166"/>
      <c r="M836" s="166"/>
      <c r="N836" s="166"/>
      <c r="O836" s="166"/>
      <c r="P836" s="166"/>
      <c r="Q836" s="166"/>
      <c r="R836" s="166"/>
      <c r="S836" s="166"/>
      <c r="T836" s="166"/>
      <c r="U836" s="166"/>
      <c r="V836" s="166"/>
      <c r="W836" s="166"/>
      <c r="X836" s="166"/>
      <c r="Y836" s="166"/>
      <c r="Z836" s="166"/>
    </row>
    <row r="837" ht="14.25" customHeight="1">
      <c r="A837" s="166"/>
      <c r="B837" s="166"/>
      <c r="C837" s="166"/>
      <c r="D837" s="166"/>
      <c r="E837" s="166"/>
      <c r="F837" s="166"/>
      <c r="G837" s="166"/>
      <c r="H837" s="166"/>
      <c r="I837" s="166"/>
      <c r="J837" s="166"/>
      <c r="K837" s="166"/>
      <c r="L837" s="166"/>
      <c r="M837" s="166"/>
      <c r="N837" s="166"/>
      <c r="O837" s="166"/>
      <c r="P837" s="166"/>
      <c r="Q837" s="166"/>
      <c r="R837" s="166"/>
      <c r="S837" s="166"/>
      <c r="T837" s="166"/>
      <c r="U837" s="166"/>
      <c r="V837" s="166"/>
      <c r="W837" s="166"/>
      <c r="X837" s="166"/>
      <c r="Y837" s="166"/>
      <c r="Z837" s="166"/>
    </row>
    <row r="838" ht="14.25" customHeight="1">
      <c r="A838" s="166"/>
      <c r="B838" s="166"/>
      <c r="C838" s="166"/>
      <c r="D838" s="166"/>
      <c r="E838" s="166"/>
      <c r="F838" s="166"/>
      <c r="G838" s="166"/>
      <c r="H838" s="166"/>
      <c r="I838" s="166"/>
      <c r="J838" s="166"/>
      <c r="K838" s="166"/>
      <c r="L838" s="166"/>
      <c r="M838" s="166"/>
      <c r="N838" s="166"/>
      <c r="O838" s="166"/>
      <c r="P838" s="166"/>
      <c r="Q838" s="166"/>
      <c r="R838" s="166"/>
      <c r="S838" s="166"/>
      <c r="T838" s="166"/>
      <c r="U838" s="166"/>
      <c r="V838" s="166"/>
      <c r="W838" s="166"/>
      <c r="X838" s="166"/>
      <c r="Y838" s="166"/>
      <c r="Z838" s="166"/>
    </row>
    <row r="839" ht="14.25" customHeight="1">
      <c r="A839" s="166"/>
      <c r="B839" s="166"/>
      <c r="C839" s="166"/>
      <c r="D839" s="166"/>
      <c r="E839" s="166"/>
      <c r="F839" s="166"/>
      <c r="G839" s="166"/>
      <c r="H839" s="166"/>
      <c r="I839" s="166"/>
      <c r="J839" s="166"/>
      <c r="K839" s="166"/>
      <c r="L839" s="166"/>
      <c r="M839" s="166"/>
      <c r="N839" s="166"/>
      <c r="O839" s="166"/>
      <c r="P839" s="166"/>
      <c r="Q839" s="166"/>
      <c r="R839" s="166"/>
      <c r="S839" s="166"/>
      <c r="T839" s="166"/>
      <c r="U839" s="166"/>
      <c r="V839" s="166"/>
      <c r="W839" s="166"/>
      <c r="X839" s="166"/>
      <c r="Y839" s="166"/>
      <c r="Z839" s="166"/>
    </row>
    <row r="840" ht="14.25" customHeight="1">
      <c r="A840" s="166"/>
      <c r="B840" s="166"/>
      <c r="C840" s="166"/>
      <c r="D840" s="166"/>
      <c r="E840" s="166"/>
      <c r="F840" s="166"/>
      <c r="G840" s="166"/>
      <c r="H840" s="166"/>
      <c r="I840" s="166"/>
      <c r="J840" s="166"/>
      <c r="K840" s="166"/>
      <c r="L840" s="166"/>
      <c r="M840" s="166"/>
      <c r="N840" s="166"/>
      <c r="O840" s="166"/>
      <c r="P840" s="166"/>
      <c r="Q840" s="166"/>
      <c r="R840" s="166"/>
      <c r="S840" s="166"/>
      <c r="T840" s="166"/>
      <c r="U840" s="166"/>
      <c r="V840" s="166"/>
      <c r="W840" s="166"/>
      <c r="X840" s="166"/>
      <c r="Y840" s="166"/>
      <c r="Z840" s="166"/>
    </row>
    <row r="841" ht="14.25" customHeight="1">
      <c r="A841" s="166"/>
      <c r="B841" s="166"/>
      <c r="C841" s="166"/>
      <c r="D841" s="166"/>
      <c r="E841" s="166"/>
      <c r="F841" s="166"/>
      <c r="G841" s="166"/>
      <c r="H841" s="166"/>
      <c r="I841" s="166"/>
      <c r="J841" s="166"/>
      <c r="K841" s="166"/>
      <c r="L841" s="166"/>
      <c r="M841" s="166"/>
      <c r="N841" s="166"/>
      <c r="O841" s="166"/>
      <c r="P841" s="166"/>
      <c r="Q841" s="166"/>
      <c r="R841" s="166"/>
      <c r="S841" s="166"/>
      <c r="T841" s="166"/>
      <c r="U841" s="166"/>
      <c r="V841" s="166"/>
      <c r="W841" s="166"/>
      <c r="X841" s="166"/>
      <c r="Y841" s="166"/>
      <c r="Z841" s="166"/>
    </row>
    <row r="842" ht="14.25" customHeight="1">
      <c r="A842" s="166"/>
      <c r="B842" s="166"/>
      <c r="C842" s="166"/>
      <c r="D842" s="166"/>
      <c r="E842" s="166"/>
      <c r="F842" s="166"/>
      <c r="G842" s="166"/>
      <c r="H842" s="166"/>
      <c r="I842" s="166"/>
      <c r="J842" s="166"/>
      <c r="K842" s="166"/>
      <c r="L842" s="166"/>
      <c r="M842" s="166"/>
      <c r="N842" s="166"/>
      <c r="O842" s="166"/>
      <c r="P842" s="166"/>
      <c r="Q842" s="166"/>
      <c r="R842" s="166"/>
      <c r="S842" s="166"/>
      <c r="T842" s="166"/>
      <c r="U842" s="166"/>
      <c r="V842" s="166"/>
      <c r="W842" s="166"/>
      <c r="X842" s="166"/>
      <c r="Y842" s="166"/>
      <c r="Z842" s="166"/>
    </row>
    <row r="843" ht="14.25" customHeight="1">
      <c r="A843" s="166"/>
      <c r="B843" s="166"/>
      <c r="C843" s="166"/>
      <c r="D843" s="166"/>
      <c r="E843" s="166"/>
      <c r="F843" s="166"/>
      <c r="G843" s="166"/>
      <c r="H843" s="166"/>
      <c r="I843" s="166"/>
      <c r="J843" s="166"/>
      <c r="K843" s="166"/>
      <c r="L843" s="166"/>
      <c r="M843" s="166"/>
      <c r="N843" s="166"/>
      <c r="O843" s="166"/>
      <c r="P843" s="166"/>
      <c r="Q843" s="166"/>
      <c r="R843" s="166"/>
      <c r="S843" s="166"/>
      <c r="T843" s="166"/>
      <c r="U843" s="166"/>
      <c r="V843" s="166"/>
      <c r="W843" s="166"/>
      <c r="X843" s="166"/>
      <c r="Y843" s="166"/>
      <c r="Z843" s="166"/>
    </row>
    <row r="844" ht="14.25" customHeight="1">
      <c r="A844" s="166"/>
      <c r="B844" s="166"/>
      <c r="C844" s="166"/>
      <c r="D844" s="166"/>
      <c r="E844" s="166"/>
      <c r="F844" s="166"/>
      <c r="G844" s="166"/>
      <c r="H844" s="166"/>
      <c r="I844" s="166"/>
      <c r="J844" s="166"/>
      <c r="K844" s="166"/>
      <c r="L844" s="166"/>
      <c r="M844" s="166"/>
      <c r="N844" s="166"/>
      <c r="O844" s="166"/>
      <c r="P844" s="166"/>
      <c r="Q844" s="166"/>
      <c r="R844" s="166"/>
      <c r="S844" s="166"/>
      <c r="T844" s="166"/>
      <c r="U844" s="166"/>
      <c r="V844" s="166"/>
      <c r="W844" s="166"/>
      <c r="X844" s="166"/>
      <c r="Y844" s="166"/>
      <c r="Z844" s="166"/>
    </row>
    <row r="845" ht="14.25" customHeight="1">
      <c r="A845" s="166"/>
      <c r="B845" s="166"/>
      <c r="C845" s="166"/>
      <c r="D845" s="166"/>
      <c r="E845" s="166"/>
      <c r="F845" s="166"/>
      <c r="G845" s="166"/>
      <c r="H845" s="166"/>
      <c r="I845" s="166"/>
      <c r="J845" s="166"/>
      <c r="K845" s="166"/>
      <c r="L845" s="166"/>
      <c r="M845" s="166"/>
      <c r="N845" s="166"/>
      <c r="O845" s="166"/>
      <c r="P845" s="166"/>
      <c r="Q845" s="166"/>
      <c r="R845" s="166"/>
      <c r="S845" s="166"/>
      <c r="T845" s="166"/>
      <c r="U845" s="166"/>
      <c r="V845" s="166"/>
      <c r="W845" s="166"/>
      <c r="X845" s="166"/>
      <c r="Y845" s="166"/>
      <c r="Z845" s="166"/>
    </row>
    <row r="846" ht="14.25" customHeight="1">
      <c r="A846" s="166"/>
      <c r="B846" s="166"/>
      <c r="C846" s="166"/>
      <c r="D846" s="166"/>
      <c r="E846" s="166"/>
      <c r="F846" s="166"/>
      <c r="G846" s="166"/>
      <c r="H846" s="166"/>
      <c r="I846" s="166"/>
      <c r="J846" s="166"/>
      <c r="K846" s="166"/>
      <c r="L846" s="166"/>
      <c r="M846" s="166"/>
      <c r="N846" s="166"/>
      <c r="O846" s="166"/>
      <c r="P846" s="166"/>
      <c r="Q846" s="166"/>
      <c r="R846" s="166"/>
      <c r="S846" s="166"/>
      <c r="T846" s="166"/>
      <c r="U846" s="166"/>
      <c r="V846" s="166"/>
      <c r="W846" s="166"/>
      <c r="X846" s="166"/>
      <c r="Y846" s="166"/>
      <c r="Z846" s="166"/>
    </row>
    <row r="847" ht="14.25" customHeight="1">
      <c r="A847" s="166"/>
      <c r="B847" s="166"/>
      <c r="C847" s="166"/>
      <c r="D847" s="166"/>
      <c r="E847" s="166"/>
      <c r="F847" s="166"/>
      <c r="G847" s="166"/>
      <c r="H847" s="166"/>
      <c r="I847" s="166"/>
      <c r="J847" s="166"/>
      <c r="K847" s="166"/>
      <c r="L847" s="166"/>
      <c r="M847" s="166"/>
      <c r="N847" s="166"/>
      <c r="O847" s="166"/>
      <c r="P847" s="166"/>
      <c r="Q847" s="166"/>
      <c r="R847" s="166"/>
      <c r="S847" s="166"/>
      <c r="T847" s="166"/>
      <c r="U847" s="166"/>
      <c r="V847" s="166"/>
      <c r="W847" s="166"/>
      <c r="X847" s="166"/>
      <c r="Y847" s="166"/>
      <c r="Z847" s="166"/>
    </row>
    <row r="848" ht="14.25" customHeight="1">
      <c r="A848" s="166"/>
      <c r="B848" s="166"/>
      <c r="C848" s="166"/>
      <c r="D848" s="166"/>
      <c r="E848" s="166"/>
      <c r="F848" s="166"/>
      <c r="G848" s="166"/>
      <c r="H848" s="166"/>
      <c r="I848" s="166"/>
      <c r="J848" s="166"/>
      <c r="K848" s="166"/>
      <c r="L848" s="166"/>
      <c r="M848" s="166"/>
      <c r="N848" s="166"/>
      <c r="O848" s="166"/>
      <c r="P848" s="166"/>
      <c r="Q848" s="166"/>
      <c r="R848" s="166"/>
      <c r="S848" s="166"/>
      <c r="T848" s="166"/>
      <c r="U848" s="166"/>
      <c r="V848" s="166"/>
      <c r="W848" s="166"/>
      <c r="X848" s="166"/>
      <c r="Y848" s="166"/>
      <c r="Z848" s="166"/>
    </row>
    <row r="849" ht="14.25" customHeight="1">
      <c r="A849" s="166"/>
      <c r="B849" s="166"/>
      <c r="C849" s="166"/>
      <c r="D849" s="166"/>
      <c r="E849" s="166"/>
      <c r="F849" s="166"/>
      <c r="G849" s="166"/>
      <c r="H849" s="166"/>
      <c r="I849" s="166"/>
      <c r="J849" s="166"/>
      <c r="K849" s="166"/>
      <c r="L849" s="166"/>
      <c r="M849" s="166"/>
      <c r="N849" s="166"/>
      <c r="O849" s="166"/>
      <c r="P849" s="166"/>
      <c r="Q849" s="166"/>
      <c r="R849" s="166"/>
      <c r="S849" s="166"/>
      <c r="T849" s="166"/>
      <c r="U849" s="166"/>
      <c r="V849" s="166"/>
      <c r="W849" s="166"/>
      <c r="X849" s="166"/>
      <c r="Y849" s="166"/>
      <c r="Z849" s="166"/>
    </row>
    <row r="850" ht="14.25" customHeight="1">
      <c r="A850" s="166"/>
      <c r="B850" s="166"/>
      <c r="C850" s="166"/>
      <c r="D850" s="166"/>
      <c r="E850" s="166"/>
      <c r="F850" s="166"/>
      <c r="G850" s="166"/>
      <c r="H850" s="166"/>
      <c r="I850" s="166"/>
      <c r="J850" s="166"/>
      <c r="K850" s="166"/>
      <c r="L850" s="166"/>
      <c r="M850" s="166"/>
      <c r="N850" s="166"/>
      <c r="O850" s="166"/>
      <c r="P850" s="166"/>
      <c r="Q850" s="166"/>
      <c r="R850" s="166"/>
      <c r="S850" s="166"/>
      <c r="T850" s="166"/>
      <c r="U850" s="166"/>
      <c r="V850" s="166"/>
      <c r="W850" s="166"/>
      <c r="X850" s="166"/>
      <c r="Y850" s="166"/>
      <c r="Z850" s="166"/>
    </row>
    <row r="851" ht="14.25" customHeight="1">
      <c r="A851" s="166"/>
      <c r="B851" s="166"/>
      <c r="C851" s="166"/>
      <c r="D851" s="166"/>
      <c r="E851" s="166"/>
      <c r="F851" s="166"/>
      <c r="G851" s="166"/>
      <c r="H851" s="166"/>
      <c r="I851" s="166"/>
      <c r="J851" s="166"/>
      <c r="K851" s="166"/>
      <c r="L851" s="166"/>
      <c r="M851" s="166"/>
      <c r="N851" s="166"/>
      <c r="O851" s="166"/>
      <c r="P851" s="166"/>
      <c r="Q851" s="166"/>
      <c r="R851" s="166"/>
      <c r="S851" s="166"/>
      <c r="T851" s="166"/>
      <c r="U851" s="166"/>
      <c r="V851" s="166"/>
      <c r="W851" s="166"/>
      <c r="X851" s="166"/>
      <c r="Y851" s="166"/>
      <c r="Z851" s="166"/>
    </row>
    <row r="852" ht="14.25" customHeight="1">
      <c r="A852" s="166"/>
      <c r="B852" s="166"/>
      <c r="C852" s="166"/>
      <c r="D852" s="166"/>
      <c r="E852" s="166"/>
      <c r="F852" s="166"/>
      <c r="G852" s="166"/>
      <c r="H852" s="166"/>
      <c r="I852" s="166"/>
      <c r="J852" s="166"/>
      <c r="K852" s="166"/>
      <c r="L852" s="166"/>
      <c r="M852" s="166"/>
      <c r="N852" s="166"/>
      <c r="O852" s="166"/>
      <c r="P852" s="166"/>
      <c r="Q852" s="166"/>
      <c r="R852" s="166"/>
      <c r="S852" s="166"/>
      <c r="T852" s="166"/>
      <c r="U852" s="166"/>
      <c r="V852" s="166"/>
      <c r="W852" s="166"/>
      <c r="X852" s="166"/>
      <c r="Y852" s="166"/>
      <c r="Z852" s="166"/>
    </row>
    <row r="853" ht="14.25" customHeight="1">
      <c r="A853" s="166"/>
      <c r="B853" s="166"/>
      <c r="C853" s="166"/>
      <c r="D853" s="166"/>
      <c r="E853" s="166"/>
      <c r="F853" s="166"/>
      <c r="G853" s="166"/>
      <c r="H853" s="166"/>
      <c r="I853" s="166"/>
      <c r="J853" s="166"/>
      <c r="K853" s="166"/>
      <c r="L853" s="166"/>
      <c r="M853" s="166"/>
      <c r="N853" s="166"/>
      <c r="O853" s="166"/>
      <c r="P853" s="166"/>
      <c r="Q853" s="166"/>
      <c r="R853" s="166"/>
      <c r="S853" s="166"/>
      <c r="T853" s="166"/>
      <c r="U853" s="166"/>
      <c r="V853" s="166"/>
      <c r="W853" s="166"/>
      <c r="X853" s="166"/>
      <c r="Y853" s="166"/>
      <c r="Z853" s="166"/>
    </row>
    <row r="854" ht="14.25" customHeight="1">
      <c r="A854" s="166"/>
      <c r="B854" s="166"/>
      <c r="C854" s="166"/>
      <c r="D854" s="166"/>
      <c r="E854" s="166"/>
      <c r="F854" s="166"/>
      <c r="G854" s="166"/>
      <c r="H854" s="166"/>
      <c r="I854" s="166"/>
      <c r="J854" s="166"/>
      <c r="K854" s="166"/>
      <c r="L854" s="166"/>
      <c r="M854" s="166"/>
      <c r="N854" s="166"/>
      <c r="O854" s="166"/>
      <c r="P854" s="166"/>
      <c r="Q854" s="166"/>
      <c r="R854" s="166"/>
      <c r="S854" s="166"/>
      <c r="T854" s="166"/>
      <c r="U854" s="166"/>
      <c r="V854" s="166"/>
      <c r="W854" s="166"/>
      <c r="X854" s="166"/>
      <c r="Y854" s="166"/>
      <c r="Z854" s="166"/>
    </row>
    <row r="855" ht="14.25" customHeight="1">
      <c r="A855" s="166"/>
      <c r="B855" s="166"/>
      <c r="C855" s="166"/>
      <c r="D855" s="166"/>
      <c r="E855" s="166"/>
      <c r="F855" s="166"/>
      <c r="G855" s="166"/>
      <c r="H855" s="166"/>
      <c r="I855" s="166"/>
      <c r="J855" s="166"/>
      <c r="K855" s="166"/>
      <c r="L855" s="166"/>
      <c r="M855" s="166"/>
      <c r="N855" s="166"/>
      <c r="O855" s="166"/>
      <c r="P855" s="166"/>
      <c r="Q855" s="166"/>
      <c r="R855" s="166"/>
      <c r="S855" s="166"/>
      <c r="T855" s="166"/>
      <c r="U855" s="166"/>
      <c r="V855" s="166"/>
      <c r="W855" s="166"/>
      <c r="X855" s="166"/>
      <c r="Y855" s="166"/>
      <c r="Z855" s="166"/>
    </row>
    <row r="856" ht="14.25" customHeight="1">
      <c r="A856" s="166"/>
      <c r="B856" s="166"/>
      <c r="C856" s="166"/>
      <c r="D856" s="166"/>
      <c r="E856" s="166"/>
      <c r="F856" s="166"/>
      <c r="G856" s="166"/>
      <c r="H856" s="166"/>
      <c r="I856" s="166"/>
      <c r="J856" s="166"/>
      <c r="K856" s="166"/>
      <c r="L856" s="166"/>
      <c r="M856" s="166"/>
      <c r="N856" s="166"/>
      <c r="O856" s="166"/>
      <c r="P856" s="166"/>
      <c r="Q856" s="166"/>
      <c r="R856" s="166"/>
      <c r="S856" s="166"/>
      <c r="T856" s="166"/>
      <c r="U856" s="166"/>
      <c r="V856" s="166"/>
      <c r="W856" s="166"/>
      <c r="X856" s="166"/>
      <c r="Y856" s="166"/>
      <c r="Z856" s="166"/>
    </row>
    <row r="857" ht="14.25" customHeight="1">
      <c r="A857" s="166"/>
      <c r="B857" s="166"/>
      <c r="C857" s="166"/>
      <c r="D857" s="166"/>
      <c r="E857" s="166"/>
      <c r="F857" s="166"/>
      <c r="G857" s="166"/>
      <c r="H857" s="166"/>
      <c r="I857" s="166"/>
      <c r="J857" s="166"/>
      <c r="K857" s="166"/>
      <c r="L857" s="166"/>
      <c r="M857" s="166"/>
      <c r="N857" s="166"/>
      <c r="O857" s="166"/>
      <c r="P857" s="166"/>
      <c r="Q857" s="166"/>
      <c r="R857" s="166"/>
      <c r="S857" s="166"/>
      <c r="T857" s="166"/>
      <c r="U857" s="166"/>
      <c r="V857" s="166"/>
      <c r="W857" s="166"/>
      <c r="X857" s="166"/>
      <c r="Y857" s="166"/>
      <c r="Z857" s="166"/>
    </row>
    <row r="858" ht="14.25" customHeight="1">
      <c r="A858" s="166"/>
      <c r="B858" s="166"/>
      <c r="C858" s="166"/>
      <c r="D858" s="166"/>
      <c r="E858" s="166"/>
      <c r="F858" s="166"/>
      <c r="G858" s="166"/>
      <c r="H858" s="166"/>
      <c r="I858" s="166"/>
      <c r="J858" s="166"/>
      <c r="K858" s="166"/>
      <c r="L858" s="166"/>
      <c r="M858" s="166"/>
      <c r="N858" s="166"/>
      <c r="O858" s="166"/>
      <c r="P858" s="166"/>
      <c r="Q858" s="166"/>
      <c r="R858" s="166"/>
      <c r="S858" s="166"/>
      <c r="T858" s="166"/>
      <c r="U858" s="166"/>
      <c r="V858" s="166"/>
      <c r="W858" s="166"/>
      <c r="X858" s="166"/>
      <c r="Y858" s="166"/>
      <c r="Z858" s="166"/>
    </row>
    <row r="859" ht="14.25" customHeight="1">
      <c r="A859" s="166"/>
      <c r="B859" s="166"/>
      <c r="C859" s="166"/>
      <c r="D859" s="166"/>
      <c r="E859" s="166"/>
      <c r="F859" s="166"/>
      <c r="G859" s="166"/>
      <c r="H859" s="166"/>
      <c r="I859" s="166"/>
      <c r="J859" s="166"/>
      <c r="K859" s="166"/>
      <c r="L859" s="166"/>
      <c r="M859" s="166"/>
      <c r="N859" s="166"/>
      <c r="O859" s="166"/>
      <c r="P859" s="166"/>
      <c r="Q859" s="166"/>
      <c r="R859" s="166"/>
      <c r="S859" s="166"/>
      <c r="T859" s="166"/>
      <c r="U859" s="166"/>
      <c r="V859" s="166"/>
      <c r="W859" s="166"/>
      <c r="X859" s="166"/>
      <c r="Y859" s="166"/>
      <c r="Z859" s="166"/>
    </row>
    <row r="860" ht="14.25" customHeight="1">
      <c r="A860" s="166"/>
      <c r="B860" s="166"/>
      <c r="C860" s="166"/>
      <c r="D860" s="166"/>
      <c r="E860" s="166"/>
      <c r="F860" s="166"/>
      <c r="G860" s="166"/>
      <c r="H860" s="166"/>
      <c r="I860" s="166"/>
      <c r="J860" s="166"/>
      <c r="K860" s="166"/>
      <c r="L860" s="166"/>
      <c r="M860" s="166"/>
      <c r="N860" s="166"/>
      <c r="O860" s="166"/>
      <c r="P860" s="166"/>
      <c r="Q860" s="166"/>
      <c r="R860" s="166"/>
      <c r="S860" s="166"/>
      <c r="T860" s="166"/>
      <c r="U860" s="166"/>
      <c r="V860" s="166"/>
      <c r="W860" s="166"/>
      <c r="X860" s="166"/>
      <c r="Y860" s="166"/>
      <c r="Z860" s="166"/>
    </row>
    <row r="861" ht="14.25" customHeight="1">
      <c r="A861" s="166"/>
      <c r="B861" s="166"/>
      <c r="C861" s="166"/>
      <c r="D861" s="166"/>
      <c r="E861" s="166"/>
      <c r="F861" s="166"/>
      <c r="G861" s="166"/>
      <c r="H861" s="166"/>
      <c r="I861" s="166"/>
      <c r="J861" s="166"/>
      <c r="K861" s="166"/>
      <c r="L861" s="166"/>
      <c r="M861" s="166"/>
      <c r="N861" s="166"/>
      <c r="O861" s="166"/>
      <c r="P861" s="166"/>
      <c r="Q861" s="166"/>
      <c r="R861" s="166"/>
      <c r="S861" s="166"/>
      <c r="T861" s="166"/>
      <c r="U861" s="166"/>
      <c r="V861" s="166"/>
      <c r="W861" s="166"/>
      <c r="X861" s="166"/>
      <c r="Y861" s="166"/>
      <c r="Z861" s="166"/>
    </row>
    <row r="862" ht="14.25" customHeight="1">
      <c r="A862" s="166"/>
      <c r="B862" s="166"/>
      <c r="C862" s="166"/>
      <c r="D862" s="166"/>
      <c r="E862" s="166"/>
      <c r="F862" s="166"/>
      <c r="G862" s="166"/>
      <c r="H862" s="166"/>
      <c r="I862" s="166"/>
      <c r="J862" s="166"/>
      <c r="K862" s="166"/>
      <c r="L862" s="166"/>
      <c r="M862" s="166"/>
      <c r="N862" s="166"/>
      <c r="O862" s="166"/>
      <c r="P862" s="166"/>
      <c r="Q862" s="166"/>
      <c r="R862" s="166"/>
      <c r="S862" s="166"/>
      <c r="T862" s="166"/>
      <c r="U862" s="166"/>
      <c r="V862" s="166"/>
      <c r="W862" s="166"/>
      <c r="X862" s="166"/>
      <c r="Y862" s="166"/>
      <c r="Z862" s="166"/>
    </row>
    <row r="863" ht="14.25" customHeight="1">
      <c r="A863" s="166"/>
      <c r="B863" s="166"/>
      <c r="C863" s="166"/>
      <c r="D863" s="166"/>
      <c r="E863" s="166"/>
      <c r="F863" s="166"/>
      <c r="G863" s="166"/>
      <c r="H863" s="166"/>
      <c r="I863" s="166"/>
      <c r="J863" s="166"/>
      <c r="K863" s="166"/>
      <c r="L863" s="166"/>
      <c r="M863" s="166"/>
      <c r="N863" s="166"/>
      <c r="O863" s="166"/>
      <c r="P863" s="166"/>
      <c r="Q863" s="166"/>
      <c r="R863" s="166"/>
      <c r="S863" s="166"/>
      <c r="T863" s="166"/>
      <c r="U863" s="166"/>
      <c r="V863" s="166"/>
      <c r="W863" s="166"/>
      <c r="X863" s="166"/>
      <c r="Y863" s="166"/>
      <c r="Z863" s="166"/>
    </row>
    <row r="864" ht="14.25" customHeight="1">
      <c r="A864" s="166"/>
      <c r="B864" s="166"/>
      <c r="C864" s="166"/>
      <c r="D864" s="166"/>
      <c r="E864" s="166"/>
      <c r="F864" s="166"/>
      <c r="G864" s="166"/>
      <c r="H864" s="166"/>
      <c r="I864" s="166"/>
      <c r="J864" s="166"/>
      <c r="K864" s="166"/>
      <c r="L864" s="166"/>
      <c r="M864" s="166"/>
      <c r="N864" s="166"/>
      <c r="O864" s="166"/>
      <c r="P864" s="166"/>
      <c r="Q864" s="166"/>
      <c r="R864" s="166"/>
      <c r="S864" s="166"/>
      <c r="T864" s="166"/>
      <c r="U864" s="166"/>
      <c r="V864" s="166"/>
      <c r="W864" s="166"/>
      <c r="X864" s="166"/>
      <c r="Y864" s="166"/>
      <c r="Z864" s="166"/>
    </row>
    <row r="865" ht="14.25" customHeight="1">
      <c r="A865" s="166"/>
      <c r="B865" s="166"/>
      <c r="C865" s="166"/>
      <c r="D865" s="166"/>
      <c r="E865" s="166"/>
      <c r="F865" s="166"/>
      <c r="G865" s="166"/>
      <c r="H865" s="166"/>
      <c r="I865" s="166"/>
      <c r="J865" s="166"/>
      <c r="K865" s="166"/>
      <c r="L865" s="166"/>
      <c r="M865" s="166"/>
      <c r="N865" s="166"/>
      <c r="O865" s="166"/>
      <c r="P865" s="166"/>
      <c r="Q865" s="166"/>
      <c r="R865" s="166"/>
      <c r="S865" s="166"/>
      <c r="T865" s="166"/>
      <c r="U865" s="166"/>
      <c r="V865" s="166"/>
      <c r="W865" s="166"/>
      <c r="X865" s="166"/>
      <c r="Y865" s="166"/>
      <c r="Z865" s="166"/>
    </row>
    <row r="866" ht="14.25" customHeight="1">
      <c r="A866" s="166"/>
      <c r="B866" s="166"/>
      <c r="C866" s="166"/>
      <c r="D866" s="166"/>
      <c r="E866" s="166"/>
      <c r="F866" s="166"/>
      <c r="G866" s="166"/>
      <c r="H866" s="166"/>
      <c r="I866" s="166"/>
      <c r="J866" s="166"/>
      <c r="K866" s="166"/>
      <c r="L866" s="166"/>
      <c r="M866" s="166"/>
      <c r="N866" s="166"/>
      <c r="O866" s="166"/>
      <c r="P866" s="166"/>
      <c r="Q866" s="166"/>
      <c r="R866" s="166"/>
      <c r="S866" s="166"/>
      <c r="T866" s="166"/>
      <c r="U866" s="166"/>
      <c r="V866" s="166"/>
      <c r="W866" s="166"/>
      <c r="X866" s="166"/>
      <c r="Y866" s="166"/>
      <c r="Z866" s="166"/>
    </row>
    <row r="867" ht="14.25" customHeight="1">
      <c r="A867" s="166"/>
      <c r="B867" s="166"/>
      <c r="C867" s="166"/>
      <c r="D867" s="166"/>
      <c r="E867" s="166"/>
      <c r="F867" s="166"/>
      <c r="G867" s="166"/>
      <c r="H867" s="166"/>
      <c r="I867" s="166"/>
      <c r="J867" s="166"/>
      <c r="K867" s="166"/>
      <c r="L867" s="166"/>
      <c r="M867" s="166"/>
      <c r="N867" s="166"/>
      <c r="O867" s="166"/>
      <c r="P867" s="166"/>
      <c r="Q867" s="166"/>
      <c r="R867" s="166"/>
      <c r="S867" s="166"/>
      <c r="T867" s="166"/>
      <c r="U867" s="166"/>
      <c r="V867" s="166"/>
      <c r="W867" s="166"/>
      <c r="X867" s="166"/>
      <c r="Y867" s="166"/>
      <c r="Z867" s="166"/>
    </row>
    <row r="868" ht="14.25" customHeight="1">
      <c r="A868" s="166"/>
      <c r="B868" s="166"/>
      <c r="C868" s="166"/>
      <c r="D868" s="166"/>
      <c r="E868" s="166"/>
      <c r="F868" s="166"/>
      <c r="G868" s="166"/>
      <c r="H868" s="166"/>
      <c r="I868" s="166"/>
      <c r="J868" s="166"/>
      <c r="K868" s="166"/>
      <c r="L868" s="166"/>
      <c r="M868" s="166"/>
      <c r="N868" s="166"/>
      <c r="O868" s="166"/>
      <c r="P868" s="166"/>
      <c r="Q868" s="166"/>
      <c r="R868" s="166"/>
      <c r="S868" s="166"/>
      <c r="T868" s="166"/>
      <c r="U868" s="166"/>
      <c r="V868" s="166"/>
      <c r="W868" s="166"/>
      <c r="X868" s="166"/>
      <c r="Y868" s="166"/>
      <c r="Z868" s="166"/>
    </row>
    <row r="869" ht="14.25" customHeight="1">
      <c r="A869" s="166"/>
      <c r="B869" s="166"/>
      <c r="C869" s="166"/>
      <c r="D869" s="166"/>
      <c r="E869" s="166"/>
      <c r="F869" s="166"/>
      <c r="G869" s="166"/>
      <c r="H869" s="166"/>
      <c r="I869" s="166"/>
      <c r="J869" s="166"/>
      <c r="K869" s="166"/>
      <c r="L869" s="166"/>
      <c r="M869" s="166"/>
      <c r="N869" s="166"/>
      <c r="O869" s="166"/>
      <c r="P869" s="166"/>
      <c r="Q869" s="166"/>
      <c r="R869" s="166"/>
      <c r="S869" s="166"/>
      <c r="T869" s="166"/>
      <c r="U869" s="166"/>
      <c r="V869" s="166"/>
      <c r="W869" s="166"/>
      <c r="X869" s="166"/>
      <c r="Y869" s="166"/>
      <c r="Z869" s="166"/>
    </row>
    <row r="870" ht="14.25" customHeight="1">
      <c r="A870" s="166"/>
      <c r="B870" s="166"/>
      <c r="C870" s="166"/>
      <c r="D870" s="166"/>
      <c r="E870" s="166"/>
      <c r="F870" s="166"/>
      <c r="G870" s="166"/>
      <c r="H870" s="166"/>
      <c r="I870" s="166"/>
      <c r="J870" s="166"/>
      <c r="K870" s="166"/>
      <c r="L870" s="166"/>
      <c r="M870" s="166"/>
      <c r="N870" s="166"/>
      <c r="O870" s="166"/>
      <c r="P870" s="166"/>
      <c r="Q870" s="166"/>
      <c r="R870" s="166"/>
      <c r="S870" s="166"/>
      <c r="T870" s="166"/>
      <c r="U870" s="166"/>
      <c r="V870" s="166"/>
      <c r="W870" s="166"/>
      <c r="X870" s="166"/>
      <c r="Y870" s="166"/>
      <c r="Z870" s="166"/>
    </row>
    <row r="871" ht="14.25" customHeight="1">
      <c r="A871" s="166"/>
      <c r="B871" s="166"/>
      <c r="C871" s="166"/>
      <c r="D871" s="166"/>
      <c r="E871" s="166"/>
      <c r="F871" s="166"/>
      <c r="G871" s="166"/>
      <c r="H871" s="166"/>
      <c r="I871" s="166"/>
      <c r="J871" s="166"/>
      <c r="K871" s="166"/>
      <c r="L871" s="166"/>
      <c r="M871" s="166"/>
      <c r="N871" s="166"/>
      <c r="O871" s="166"/>
      <c r="P871" s="166"/>
      <c r="Q871" s="166"/>
      <c r="R871" s="166"/>
      <c r="S871" s="166"/>
      <c r="T871" s="166"/>
      <c r="U871" s="166"/>
      <c r="V871" s="166"/>
      <c r="W871" s="166"/>
      <c r="X871" s="166"/>
      <c r="Y871" s="166"/>
      <c r="Z871" s="166"/>
    </row>
    <row r="872" ht="14.25" customHeight="1">
      <c r="A872" s="166"/>
      <c r="B872" s="166"/>
      <c r="C872" s="166"/>
      <c r="D872" s="166"/>
      <c r="E872" s="166"/>
      <c r="F872" s="166"/>
      <c r="G872" s="166"/>
      <c r="H872" s="166"/>
      <c r="I872" s="166"/>
      <c r="J872" s="166"/>
      <c r="K872" s="166"/>
      <c r="L872" s="166"/>
      <c r="M872" s="166"/>
      <c r="N872" s="166"/>
      <c r="O872" s="166"/>
      <c r="P872" s="166"/>
      <c r="Q872" s="166"/>
      <c r="R872" s="166"/>
      <c r="S872" s="166"/>
      <c r="T872" s="166"/>
      <c r="U872" s="166"/>
      <c r="V872" s="166"/>
      <c r="W872" s="166"/>
      <c r="X872" s="166"/>
      <c r="Y872" s="166"/>
      <c r="Z872" s="166"/>
    </row>
    <row r="873" ht="14.25" customHeight="1">
      <c r="A873" s="166"/>
      <c r="B873" s="166"/>
      <c r="C873" s="166"/>
      <c r="D873" s="166"/>
      <c r="E873" s="166"/>
      <c r="F873" s="166"/>
      <c r="G873" s="166"/>
      <c r="H873" s="166"/>
      <c r="I873" s="166"/>
      <c r="J873" s="166"/>
      <c r="K873" s="166"/>
      <c r="L873" s="166"/>
      <c r="M873" s="166"/>
      <c r="N873" s="166"/>
      <c r="O873" s="166"/>
      <c r="P873" s="166"/>
      <c r="Q873" s="166"/>
      <c r="R873" s="166"/>
      <c r="S873" s="166"/>
      <c r="T873" s="166"/>
      <c r="U873" s="166"/>
      <c r="V873" s="166"/>
      <c r="W873" s="166"/>
      <c r="X873" s="166"/>
      <c r="Y873" s="166"/>
      <c r="Z873" s="166"/>
    </row>
    <row r="874" ht="14.25" customHeight="1">
      <c r="A874" s="166"/>
      <c r="B874" s="166"/>
      <c r="C874" s="166"/>
      <c r="D874" s="166"/>
      <c r="E874" s="166"/>
      <c r="F874" s="166"/>
      <c r="G874" s="166"/>
      <c r="H874" s="166"/>
      <c r="I874" s="166"/>
      <c r="J874" s="166"/>
      <c r="K874" s="166"/>
      <c r="L874" s="166"/>
      <c r="M874" s="166"/>
      <c r="N874" s="166"/>
      <c r="O874" s="166"/>
      <c r="P874" s="166"/>
      <c r="Q874" s="166"/>
      <c r="R874" s="166"/>
      <c r="S874" s="166"/>
      <c r="T874" s="166"/>
      <c r="U874" s="166"/>
      <c r="V874" s="166"/>
      <c r="W874" s="166"/>
      <c r="X874" s="166"/>
      <c r="Y874" s="166"/>
      <c r="Z874" s="166"/>
    </row>
    <row r="875" ht="14.25" customHeight="1">
      <c r="A875" s="166"/>
      <c r="B875" s="166"/>
      <c r="C875" s="166"/>
      <c r="D875" s="166"/>
      <c r="E875" s="166"/>
      <c r="F875" s="166"/>
      <c r="G875" s="166"/>
      <c r="H875" s="166"/>
      <c r="I875" s="166"/>
      <c r="J875" s="166"/>
      <c r="K875" s="166"/>
      <c r="L875" s="166"/>
      <c r="M875" s="166"/>
      <c r="N875" s="166"/>
      <c r="O875" s="166"/>
      <c r="P875" s="166"/>
      <c r="Q875" s="166"/>
      <c r="R875" s="166"/>
      <c r="S875" s="166"/>
      <c r="T875" s="166"/>
      <c r="U875" s="166"/>
      <c r="V875" s="166"/>
      <c r="W875" s="166"/>
      <c r="X875" s="166"/>
      <c r="Y875" s="166"/>
      <c r="Z875" s="166"/>
    </row>
    <row r="876" ht="14.25" customHeight="1">
      <c r="A876" s="166"/>
      <c r="B876" s="166"/>
      <c r="C876" s="166"/>
      <c r="D876" s="166"/>
      <c r="E876" s="166"/>
      <c r="F876" s="166"/>
      <c r="G876" s="166"/>
      <c r="H876" s="166"/>
      <c r="I876" s="166"/>
      <c r="J876" s="166"/>
      <c r="K876" s="166"/>
      <c r="L876" s="166"/>
      <c r="M876" s="166"/>
      <c r="N876" s="166"/>
      <c r="O876" s="166"/>
      <c r="P876" s="166"/>
      <c r="Q876" s="166"/>
      <c r="R876" s="166"/>
      <c r="S876" s="166"/>
      <c r="T876" s="166"/>
      <c r="U876" s="166"/>
      <c r="V876" s="166"/>
      <c r="W876" s="166"/>
      <c r="X876" s="166"/>
      <c r="Y876" s="166"/>
      <c r="Z876" s="166"/>
    </row>
    <row r="877" ht="14.25" customHeight="1">
      <c r="A877" s="166"/>
      <c r="B877" s="166"/>
      <c r="C877" s="166"/>
      <c r="D877" s="166"/>
      <c r="E877" s="166"/>
      <c r="F877" s="166"/>
      <c r="G877" s="166"/>
      <c r="H877" s="166"/>
      <c r="I877" s="166"/>
      <c r="J877" s="166"/>
      <c r="K877" s="166"/>
      <c r="L877" s="166"/>
      <c r="M877" s="166"/>
      <c r="N877" s="166"/>
      <c r="O877" s="166"/>
      <c r="P877" s="166"/>
      <c r="Q877" s="166"/>
      <c r="R877" s="166"/>
      <c r="S877" s="166"/>
      <c r="T877" s="166"/>
      <c r="U877" s="166"/>
      <c r="V877" s="166"/>
      <c r="W877" s="166"/>
      <c r="X877" s="166"/>
      <c r="Y877" s="166"/>
      <c r="Z877" s="166"/>
    </row>
    <row r="878" ht="14.25" customHeight="1">
      <c r="A878" s="166"/>
      <c r="B878" s="166"/>
      <c r="C878" s="166"/>
      <c r="D878" s="166"/>
      <c r="E878" s="166"/>
      <c r="F878" s="166"/>
      <c r="G878" s="166"/>
      <c r="H878" s="166"/>
      <c r="I878" s="166"/>
      <c r="J878" s="166"/>
      <c r="K878" s="166"/>
      <c r="L878" s="166"/>
      <c r="M878" s="166"/>
      <c r="N878" s="166"/>
      <c r="O878" s="166"/>
      <c r="P878" s="166"/>
      <c r="Q878" s="166"/>
      <c r="R878" s="166"/>
      <c r="S878" s="166"/>
      <c r="T878" s="166"/>
      <c r="U878" s="166"/>
      <c r="V878" s="166"/>
      <c r="W878" s="166"/>
      <c r="X878" s="166"/>
      <c r="Y878" s="166"/>
      <c r="Z878" s="166"/>
    </row>
    <row r="879" ht="14.25" customHeight="1">
      <c r="A879" s="166"/>
      <c r="B879" s="166"/>
      <c r="C879" s="166"/>
      <c r="D879" s="166"/>
      <c r="E879" s="166"/>
      <c r="F879" s="166"/>
      <c r="G879" s="166"/>
      <c r="H879" s="166"/>
      <c r="I879" s="166"/>
      <c r="J879" s="166"/>
      <c r="K879" s="166"/>
      <c r="L879" s="166"/>
      <c r="M879" s="166"/>
      <c r="N879" s="166"/>
      <c r="O879" s="166"/>
      <c r="P879" s="166"/>
      <c r="Q879" s="166"/>
      <c r="R879" s="166"/>
      <c r="S879" s="166"/>
      <c r="T879" s="166"/>
      <c r="U879" s="166"/>
      <c r="V879" s="166"/>
      <c r="W879" s="166"/>
      <c r="X879" s="166"/>
      <c r="Y879" s="166"/>
      <c r="Z879" s="166"/>
    </row>
    <row r="880" ht="14.25" customHeight="1">
      <c r="A880" s="166"/>
      <c r="B880" s="166"/>
      <c r="C880" s="166"/>
      <c r="D880" s="166"/>
      <c r="E880" s="166"/>
      <c r="F880" s="166"/>
      <c r="G880" s="166"/>
      <c r="H880" s="166"/>
      <c r="I880" s="166"/>
      <c r="J880" s="166"/>
      <c r="K880" s="166"/>
      <c r="L880" s="166"/>
      <c r="M880" s="166"/>
      <c r="N880" s="166"/>
      <c r="O880" s="166"/>
      <c r="P880" s="166"/>
      <c r="Q880" s="166"/>
      <c r="R880" s="166"/>
      <c r="S880" s="166"/>
      <c r="T880" s="166"/>
      <c r="U880" s="166"/>
      <c r="V880" s="166"/>
      <c r="W880" s="166"/>
      <c r="X880" s="166"/>
      <c r="Y880" s="166"/>
      <c r="Z880" s="166"/>
    </row>
    <row r="881" ht="14.25" customHeight="1">
      <c r="A881" s="166"/>
      <c r="B881" s="166"/>
      <c r="C881" s="166"/>
      <c r="D881" s="166"/>
      <c r="E881" s="166"/>
      <c r="F881" s="166"/>
      <c r="G881" s="166"/>
      <c r="H881" s="166"/>
      <c r="I881" s="166"/>
      <c r="J881" s="166"/>
      <c r="K881" s="166"/>
      <c r="L881" s="166"/>
      <c r="M881" s="166"/>
      <c r="N881" s="166"/>
      <c r="O881" s="166"/>
      <c r="P881" s="166"/>
      <c r="Q881" s="166"/>
      <c r="R881" s="166"/>
      <c r="S881" s="166"/>
      <c r="T881" s="166"/>
      <c r="U881" s="166"/>
      <c r="V881" s="166"/>
      <c r="W881" s="166"/>
      <c r="X881" s="166"/>
      <c r="Y881" s="166"/>
      <c r="Z881" s="166"/>
    </row>
    <row r="882" ht="14.25" customHeight="1">
      <c r="A882" s="166"/>
      <c r="B882" s="166"/>
      <c r="C882" s="166"/>
      <c r="D882" s="166"/>
      <c r="E882" s="166"/>
      <c r="F882" s="166"/>
      <c r="G882" s="166"/>
      <c r="H882" s="166"/>
      <c r="I882" s="166"/>
      <c r="J882" s="166"/>
      <c r="K882" s="166"/>
      <c r="L882" s="166"/>
      <c r="M882" s="166"/>
      <c r="N882" s="166"/>
      <c r="O882" s="166"/>
      <c r="P882" s="166"/>
      <c r="Q882" s="166"/>
      <c r="R882" s="166"/>
      <c r="S882" s="166"/>
      <c r="T882" s="166"/>
      <c r="U882" s="166"/>
      <c r="V882" s="166"/>
      <c r="W882" s="166"/>
      <c r="X882" s="166"/>
      <c r="Y882" s="166"/>
      <c r="Z882" s="166"/>
    </row>
    <row r="883" ht="14.25" customHeight="1">
      <c r="A883" s="166"/>
      <c r="B883" s="166"/>
      <c r="C883" s="166"/>
      <c r="D883" s="166"/>
      <c r="E883" s="166"/>
      <c r="F883" s="166"/>
      <c r="G883" s="166"/>
      <c r="H883" s="166"/>
      <c r="I883" s="166"/>
      <c r="J883" s="166"/>
      <c r="K883" s="166"/>
      <c r="L883" s="166"/>
      <c r="M883" s="166"/>
      <c r="N883" s="166"/>
      <c r="O883" s="166"/>
      <c r="P883" s="166"/>
      <c r="Q883" s="166"/>
      <c r="R883" s="166"/>
      <c r="S883" s="166"/>
      <c r="T883" s="166"/>
      <c r="U883" s="166"/>
      <c r="V883" s="166"/>
      <c r="W883" s="166"/>
      <c r="X883" s="166"/>
      <c r="Y883" s="166"/>
      <c r="Z883" s="166"/>
    </row>
    <row r="884" ht="14.25" customHeight="1">
      <c r="A884" s="166"/>
      <c r="B884" s="166"/>
      <c r="C884" s="166"/>
      <c r="D884" s="166"/>
      <c r="E884" s="166"/>
      <c r="F884" s="166"/>
      <c r="G884" s="166"/>
      <c r="H884" s="166"/>
      <c r="I884" s="166"/>
      <c r="J884" s="166"/>
      <c r="K884" s="166"/>
      <c r="L884" s="166"/>
      <c r="M884" s="166"/>
      <c r="N884" s="166"/>
      <c r="O884" s="166"/>
      <c r="P884" s="166"/>
      <c r="Q884" s="166"/>
      <c r="R884" s="166"/>
      <c r="S884" s="166"/>
      <c r="T884" s="166"/>
      <c r="U884" s="166"/>
      <c r="V884" s="166"/>
      <c r="W884" s="166"/>
      <c r="X884" s="166"/>
      <c r="Y884" s="166"/>
      <c r="Z884" s="166"/>
    </row>
    <row r="885" ht="14.25" customHeight="1">
      <c r="A885" s="166"/>
      <c r="B885" s="166"/>
      <c r="C885" s="166"/>
      <c r="D885" s="166"/>
      <c r="E885" s="166"/>
      <c r="F885" s="166"/>
      <c r="G885" s="166"/>
      <c r="H885" s="166"/>
      <c r="I885" s="166"/>
      <c r="J885" s="166"/>
      <c r="K885" s="166"/>
      <c r="L885" s="166"/>
      <c r="M885" s="166"/>
      <c r="N885" s="166"/>
      <c r="O885" s="166"/>
      <c r="P885" s="166"/>
      <c r="Q885" s="166"/>
      <c r="R885" s="166"/>
      <c r="S885" s="166"/>
      <c r="T885" s="166"/>
      <c r="U885" s="166"/>
      <c r="V885" s="166"/>
      <c r="W885" s="166"/>
      <c r="X885" s="166"/>
      <c r="Y885" s="166"/>
      <c r="Z885" s="166"/>
    </row>
    <row r="886" ht="14.25" customHeight="1">
      <c r="A886" s="166"/>
      <c r="B886" s="166"/>
      <c r="C886" s="166"/>
      <c r="D886" s="166"/>
      <c r="E886" s="166"/>
      <c r="F886" s="166"/>
      <c r="G886" s="166"/>
      <c r="H886" s="166"/>
      <c r="I886" s="166"/>
      <c r="J886" s="166"/>
      <c r="K886" s="166"/>
      <c r="L886" s="166"/>
      <c r="M886" s="166"/>
      <c r="N886" s="166"/>
      <c r="O886" s="166"/>
      <c r="P886" s="166"/>
      <c r="Q886" s="166"/>
      <c r="R886" s="166"/>
      <c r="S886" s="166"/>
      <c r="T886" s="166"/>
      <c r="U886" s="166"/>
      <c r="V886" s="166"/>
      <c r="W886" s="166"/>
      <c r="X886" s="166"/>
      <c r="Y886" s="166"/>
      <c r="Z886" s="166"/>
    </row>
    <row r="887" ht="14.25" customHeight="1">
      <c r="A887" s="166"/>
      <c r="B887" s="166"/>
      <c r="C887" s="166"/>
      <c r="D887" s="166"/>
      <c r="E887" s="166"/>
      <c r="F887" s="166"/>
      <c r="G887" s="166"/>
      <c r="H887" s="166"/>
      <c r="I887" s="166"/>
      <c r="J887" s="166"/>
      <c r="K887" s="166"/>
      <c r="L887" s="166"/>
      <c r="M887" s="166"/>
      <c r="N887" s="166"/>
      <c r="O887" s="166"/>
      <c r="P887" s="166"/>
      <c r="Q887" s="166"/>
      <c r="R887" s="166"/>
      <c r="S887" s="166"/>
      <c r="T887" s="166"/>
      <c r="U887" s="166"/>
      <c r="V887" s="166"/>
      <c r="W887" s="166"/>
      <c r="X887" s="166"/>
      <c r="Y887" s="166"/>
      <c r="Z887" s="166"/>
    </row>
    <row r="888" ht="14.25" customHeight="1">
      <c r="A888" s="166"/>
      <c r="B888" s="166"/>
      <c r="C888" s="166"/>
      <c r="D888" s="166"/>
      <c r="E888" s="166"/>
      <c r="F888" s="166"/>
      <c r="G888" s="166"/>
      <c r="H888" s="166"/>
      <c r="I888" s="166"/>
      <c r="J888" s="166"/>
      <c r="K888" s="166"/>
      <c r="L888" s="166"/>
      <c r="M888" s="166"/>
      <c r="N888" s="166"/>
      <c r="O888" s="166"/>
      <c r="P888" s="166"/>
      <c r="Q888" s="166"/>
      <c r="R888" s="166"/>
      <c r="S888" s="166"/>
      <c r="T888" s="166"/>
      <c r="U888" s="166"/>
      <c r="V888" s="166"/>
      <c r="W888" s="166"/>
      <c r="X888" s="166"/>
      <c r="Y888" s="166"/>
      <c r="Z888" s="166"/>
    </row>
    <row r="889" ht="14.25" customHeight="1">
      <c r="A889" s="166"/>
      <c r="B889" s="166"/>
      <c r="C889" s="166"/>
      <c r="D889" s="166"/>
      <c r="E889" s="166"/>
      <c r="F889" s="166"/>
      <c r="G889" s="166"/>
      <c r="H889" s="166"/>
      <c r="I889" s="166"/>
      <c r="J889" s="166"/>
      <c r="K889" s="166"/>
      <c r="L889" s="166"/>
      <c r="M889" s="166"/>
      <c r="N889" s="166"/>
      <c r="O889" s="166"/>
      <c r="P889" s="166"/>
      <c r="Q889" s="166"/>
      <c r="R889" s="166"/>
      <c r="S889" s="166"/>
      <c r="T889" s="166"/>
      <c r="U889" s="166"/>
      <c r="V889" s="166"/>
      <c r="W889" s="166"/>
      <c r="X889" s="166"/>
      <c r="Y889" s="166"/>
      <c r="Z889" s="166"/>
    </row>
    <row r="890" ht="14.25" customHeight="1">
      <c r="A890" s="166"/>
      <c r="B890" s="166"/>
      <c r="C890" s="166"/>
      <c r="D890" s="166"/>
      <c r="E890" s="166"/>
      <c r="F890" s="166"/>
      <c r="G890" s="166"/>
      <c r="H890" s="166"/>
      <c r="I890" s="166"/>
      <c r="J890" s="166"/>
      <c r="K890" s="166"/>
      <c r="L890" s="166"/>
      <c r="M890" s="166"/>
      <c r="N890" s="166"/>
      <c r="O890" s="166"/>
      <c r="P890" s="166"/>
      <c r="Q890" s="166"/>
      <c r="R890" s="166"/>
      <c r="S890" s="166"/>
      <c r="T890" s="166"/>
      <c r="U890" s="166"/>
      <c r="V890" s="166"/>
      <c r="W890" s="166"/>
      <c r="X890" s="166"/>
      <c r="Y890" s="166"/>
      <c r="Z890" s="166"/>
    </row>
    <row r="891" ht="14.25" customHeight="1">
      <c r="A891" s="166"/>
      <c r="B891" s="166"/>
      <c r="C891" s="166"/>
      <c r="D891" s="166"/>
      <c r="E891" s="166"/>
      <c r="F891" s="166"/>
      <c r="G891" s="166"/>
      <c r="H891" s="166"/>
      <c r="I891" s="166"/>
      <c r="J891" s="166"/>
      <c r="K891" s="166"/>
      <c r="L891" s="166"/>
      <c r="M891" s="166"/>
      <c r="N891" s="166"/>
      <c r="O891" s="166"/>
      <c r="P891" s="166"/>
      <c r="Q891" s="166"/>
      <c r="R891" s="166"/>
      <c r="S891" s="166"/>
      <c r="T891" s="166"/>
      <c r="U891" s="166"/>
      <c r="V891" s="166"/>
      <c r="W891" s="166"/>
      <c r="X891" s="166"/>
      <c r="Y891" s="166"/>
      <c r="Z891" s="166"/>
    </row>
    <row r="892" ht="14.25" customHeight="1">
      <c r="A892" s="166"/>
      <c r="B892" s="166"/>
      <c r="C892" s="166"/>
      <c r="D892" s="166"/>
      <c r="E892" s="166"/>
      <c r="F892" s="166"/>
      <c r="G892" s="166"/>
      <c r="H892" s="166"/>
      <c r="I892" s="166"/>
      <c r="J892" s="166"/>
      <c r="K892" s="166"/>
      <c r="L892" s="166"/>
      <c r="M892" s="166"/>
      <c r="N892" s="166"/>
      <c r="O892" s="166"/>
      <c r="P892" s="166"/>
      <c r="Q892" s="166"/>
      <c r="R892" s="166"/>
      <c r="S892" s="166"/>
      <c r="T892" s="166"/>
      <c r="U892" s="166"/>
      <c r="V892" s="166"/>
      <c r="W892" s="166"/>
      <c r="X892" s="166"/>
      <c r="Y892" s="166"/>
      <c r="Z892" s="166"/>
    </row>
    <row r="893" ht="14.25" customHeight="1">
      <c r="A893" s="166"/>
      <c r="B893" s="166"/>
      <c r="C893" s="166"/>
      <c r="D893" s="166"/>
      <c r="E893" s="166"/>
      <c r="F893" s="166"/>
      <c r="G893" s="166"/>
      <c r="H893" s="166"/>
      <c r="I893" s="166"/>
      <c r="J893" s="166"/>
      <c r="K893" s="166"/>
      <c r="L893" s="166"/>
      <c r="M893" s="166"/>
      <c r="N893" s="166"/>
      <c r="O893" s="166"/>
      <c r="P893" s="166"/>
      <c r="Q893" s="166"/>
      <c r="R893" s="166"/>
      <c r="S893" s="166"/>
      <c r="T893" s="166"/>
      <c r="U893" s="166"/>
      <c r="V893" s="166"/>
      <c r="W893" s="166"/>
      <c r="X893" s="166"/>
      <c r="Y893" s="166"/>
      <c r="Z893" s="166"/>
    </row>
    <row r="894" ht="14.25" customHeight="1">
      <c r="A894" s="166"/>
      <c r="B894" s="166"/>
      <c r="C894" s="166"/>
      <c r="D894" s="166"/>
      <c r="E894" s="166"/>
      <c r="F894" s="166"/>
      <c r="G894" s="166"/>
      <c r="H894" s="166"/>
      <c r="I894" s="166"/>
      <c r="J894" s="166"/>
      <c r="K894" s="166"/>
      <c r="L894" s="166"/>
      <c r="M894" s="166"/>
      <c r="N894" s="166"/>
      <c r="O894" s="166"/>
      <c r="P894" s="166"/>
      <c r="Q894" s="166"/>
      <c r="R894" s="166"/>
      <c r="S894" s="166"/>
      <c r="T894" s="166"/>
      <c r="U894" s="166"/>
      <c r="V894" s="166"/>
      <c r="W894" s="166"/>
      <c r="X894" s="166"/>
      <c r="Y894" s="166"/>
      <c r="Z894" s="166"/>
    </row>
    <row r="895" ht="14.25" customHeight="1">
      <c r="A895" s="166"/>
      <c r="B895" s="166"/>
      <c r="C895" s="166"/>
      <c r="D895" s="166"/>
      <c r="E895" s="166"/>
      <c r="F895" s="166"/>
      <c r="G895" s="166"/>
      <c r="H895" s="166"/>
      <c r="I895" s="166"/>
      <c r="J895" s="166"/>
      <c r="K895" s="166"/>
      <c r="L895" s="166"/>
      <c r="M895" s="166"/>
      <c r="N895" s="166"/>
      <c r="O895" s="166"/>
      <c r="P895" s="166"/>
      <c r="Q895" s="166"/>
      <c r="R895" s="166"/>
      <c r="S895" s="166"/>
      <c r="T895" s="166"/>
      <c r="U895" s="166"/>
      <c r="V895" s="166"/>
      <c r="W895" s="166"/>
      <c r="X895" s="166"/>
      <c r="Y895" s="166"/>
      <c r="Z895" s="166"/>
    </row>
    <row r="896" ht="14.25" customHeight="1">
      <c r="A896" s="166"/>
      <c r="B896" s="166"/>
      <c r="C896" s="166"/>
      <c r="D896" s="166"/>
      <c r="E896" s="166"/>
      <c r="F896" s="166"/>
      <c r="G896" s="166"/>
      <c r="H896" s="166"/>
      <c r="I896" s="166"/>
      <c r="J896" s="166"/>
      <c r="K896" s="166"/>
      <c r="L896" s="166"/>
      <c r="M896" s="166"/>
      <c r="N896" s="166"/>
      <c r="O896" s="166"/>
      <c r="P896" s="166"/>
      <c r="Q896" s="166"/>
      <c r="R896" s="166"/>
      <c r="S896" s="166"/>
      <c r="T896" s="166"/>
      <c r="U896" s="166"/>
      <c r="V896" s="166"/>
      <c r="W896" s="166"/>
      <c r="X896" s="166"/>
      <c r="Y896" s="166"/>
      <c r="Z896" s="166"/>
    </row>
    <row r="897" ht="14.25" customHeight="1">
      <c r="A897" s="166"/>
      <c r="B897" s="166"/>
      <c r="C897" s="166"/>
      <c r="D897" s="166"/>
      <c r="E897" s="166"/>
      <c r="F897" s="166"/>
      <c r="G897" s="166"/>
      <c r="H897" s="166"/>
      <c r="I897" s="166"/>
      <c r="J897" s="166"/>
      <c r="K897" s="166"/>
      <c r="L897" s="166"/>
      <c r="M897" s="166"/>
      <c r="N897" s="166"/>
      <c r="O897" s="166"/>
      <c r="P897" s="166"/>
      <c r="Q897" s="166"/>
      <c r="R897" s="166"/>
      <c r="S897" s="166"/>
      <c r="T897" s="166"/>
      <c r="U897" s="166"/>
      <c r="V897" s="166"/>
      <c r="W897" s="166"/>
      <c r="X897" s="166"/>
      <c r="Y897" s="166"/>
      <c r="Z897" s="166"/>
    </row>
    <row r="898" ht="14.25" customHeight="1">
      <c r="A898" s="166"/>
      <c r="B898" s="166"/>
      <c r="C898" s="166"/>
      <c r="D898" s="166"/>
      <c r="E898" s="166"/>
      <c r="F898" s="166"/>
      <c r="G898" s="166"/>
      <c r="H898" s="166"/>
      <c r="I898" s="166"/>
      <c r="J898" s="166"/>
      <c r="K898" s="166"/>
      <c r="L898" s="166"/>
      <c r="M898" s="166"/>
      <c r="N898" s="166"/>
      <c r="O898" s="166"/>
      <c r="P898" s="166"/>
      <c r="Q898" s="166"/>
      <c r="R898" s="166"/>
      <c r="S898" s="166"/>
      <c r="T898" s="166"/>
      <c r="U898" s="166"/>
      <c r="V898" s="166"/>
      <c r="W898" s="166"/>
      <c r="X898" s="166"/>
      <c r="Y898" s="166"/>
      <c r="Z898" s="166"/>
    </row>
    <row r="899" ht="14.25" customHeight="1">
      <c r="A899" s="166"/>
      <c r="B899" s="166"/>
      <c r="C899" s="166"/>
      <c r="D899" s="166"/>
      <c r="E899" s="166"/>
      <c r="F899" s="166"/>
      <c r="G899" s="166"/>
      <c r="H899" s="166"/>
      <c r="I899" s="166"/>
      <c r="J899" s="166"/>
      <c r="K899" s="166"/>
      <c r="L899" s="166"/>
      <c r="M899" s="166"/>
      <c r="N899" s="166"/>
      <c r="O899" s="166"/>
      <c r="P899" s="166"/>
      <c r="Q899" s="166"/>
      <c r="R899" s="166"/>
      <c r="S899" s="166"/>
      <c r="T899" s="166"/>
      <c r="U899" s="166"/>
      <c r="V899" s="166"/>
      <c r="W899" s="166"/>
      <c r="X899" s="166"/>
      <c r="Y899" s="166"/>
      <c r="Z899" s="166"/>
    </row>
    <row r="900" ht="14.25" customHeight="1">
      <c r="A900" s="166"/>
      <c r="B900" s="166"/>
      <c r="C900" s="166"/>
      <c r="D900" s="166"/>
      <c r="E900" s="166"/>
      <c r="F900" s="166"/>
      <c r="G900" s="166"/>
      <c r="H900" s="166"/>
      <c r="I900" s="166"/>
      <c r="J900" s="166"/>
      <c r="K900" s="166"/>
      <c r="L900" s="166"/>
      <c r="M900" s="166"/>
      <c r="N900" s="166"/>
      <c r="O900" s="166"/>
      <c r="P900" s="166"/>
      <c r="Q900" s="166"/>
      <c r="R900" s="166"/>
      <c r="S900" s="166"/>
      <c r="T900" s="166"/>
      <c r="U900" s="166"/>
      <c r="V900" s="166"/>
      <c r="W900" s="166"/>
      <c r="X900" s="166"/>
      <c r="Y900" s="166"/>
      <c r="Z900" s="166"/>
    </row>
    <row r="901" ht="14.25" customHeight="1">
      <c r="A901" s="166"/>
      <c r="B901" s="166"/>
      <c r="C901" s="166"/>
      <c r="D901" s="166"/>
      <c r="E901" s="166"/>
      <c r="F901" s="166"/>
      <c r="G901" s="166"/>
      <c r="H901" s="166"/>
      <c r="I901" s="166"/>
      <c r="J901" s="166"/>
      <c r="K901" s="166"/>
      <c r="L901" s="166"/>
      <c r="M901" s="166"/>
      <c r="N901" s="166"/>
      <c r="O901" s="166"/>
      <c r="P901" s="166"/>
      <c r="Q901" s="166"/>
      <c r="R901" s="166"/>
      <c r="S901" s="166"/>
      <c r="T901" s="166"/>
      <c r="U901" s="166"/>
      <c r="V901" s="166"/>
      <c r="W901" s="166"/>
      <c r="X901" s="166"/>
      <c r="Y901" s="166"/>
      <c r="Z901" s="166"/>
    </row>
    <row r="902" ht="14.25" customHeight="1">
      <c r="A902" s="166"/>
      <c r="B902" s="166"/>
      <c r="C902" s="166"/>
      <c r="D902" s="166"/>
      <c r="E902" s="166"/>
      <c r="F902" s="166"/>
      <c r="G902" s="166"/>
      <c r="H902" s="166"/>
      <c r="I902" s="166"/>
      <c r="J902" s="166"/>
      <c r="K902" s="166"/>
      <c r="L902" s="166"/>
      <c r="M902" s="166"/>
      <c r="N902" s="166"/>
      <c r="O902" s="166"/>
      <c r="P902" s="166"/>
      <c r="Q902" s="166"/>
      <c r="R902" s="166"/>
      <c r="S902" s="166"/>
      <c r="T902" s="166"/>
      <c r="U902" s="166"/>
      <c r="V902" s="166"/>
      <c r="W902" s="166"/>
      <c r="X902" s="166"/>
      <c r="Y902" s="166"/>
      <c r="Z902" s="166"/>
    </row>
    <row r="903" ht="14.25" customHeight="1">
      <c r="A903" s="166"/>
      <c r="B903" s="166"/>
      <c r="C903" s="166"/>
      <c r="D903" s="166"/>
      <c r="E903" s="166"/>
      <c r="F903" s="166"/>
      <c r="G903" s="166"/>
      <c r="H903" s="166"/>
      <c r="I903" s="166"/>
      <c r="J903" s="166"/>
      <c r="K903" s="166"/>
      <c r="L903" s="166"/>
      <c r="M903" s="166"/>
      <c r="N903" s="166"/>
      <c r="O903" s="166"/>
      <c r="P903" s="166"/>
      <c r="Q903" s="166"/>
      <c r="R903" s="166"/>
      <c r="S903" s="166"/>
      <c r="T903" s="166"/>
      <c r="U903" s="166"/>
      <c r="V903" s="166"/>
      <c r="W903" s="166"/>
      <c r="X903" s="166"/>
      <c r="Y903" s="166"/>
      <c r="Z903" s="166"/>
    </row>
    <row r="904" ht="14.25" customHeight="1">
      <c r="A904" s="166"/>
      <c r="B904" s="166"/>
      <c r="C904" s="166"/>
      <c r="D904" s="166"/>
      <c r="E904" s="166"/>
      <c r="F904" s="166"/>
      <c r="G904" s="166"/>
      <c r="H904" s="166"/>
      <c r="I904" s="166"/>
      <c r="J904" s="166"/>
      <c r="K904" s="166"/>
      <c r="L904" s="166"/>
      <c r="M904" s="166"/>
      <c r="N904" s="166"/>
      <c r="O904" s="166"/>
      <c r="P904" s="166"/>
      <c r="Q904" s="166"/>
      <c r="R904" s="166"/>
      <c r="S904" s="166"/>
      <c r="T904" s="166"/>
      <c r="U904" s="166"/>
      <c r="V904" s="166"/>
      <c r="W904" s="166"/>
      <c r="X904" s="166"/>
      <c r="Y904" s="166"/>
      <c r="Z904" s="166"/>
    </row>
    <row r="905" ht="14.25" customHeight="1">
      <c r="A905" s="166"/>
      <c r="B905" s="166"/>
      <c r="C905" s="166"/>
      <c r="D905" s="166"/>
      <c r="E905" s="166"/>
      <c r="F905" s="166"/>
      <c r="G905" s="166"/>
      <c r="H905" s="166"/>
      <c r="I905" s="166"/>
      <c r="J905" s="166"/>
      <c r="K905" s="166"/>
      <c r="L905" s="166"/>
      <c r="M905" s="166"/>
      <c r="N905" s="166"/>
      <c r="O905" s="166"/>
      <c r="P905" s="166"/>
      <c r="Q905" s="166"/>
      <c r="R905" s="166"/>
      <c r="S905" s="166"/>
      <c r="T905" s="166"/>
      <c r="U905" s="166"/>
      <c r="V905" s="166"/>
      <c r="W905" s="166"/>
      <c r="X905" s="166"/>
      <c r="Y905" s="166"/>
      <c r="Z905" s="166"/>
    </row>
    <row r="906" ht="14.25" customHeight="1">
      <c r="A906" s="166"/>
      <c r="B906" s="166"/>
      <c r="C906" s="166"/>
      <c r="D906" s="166"/>
      <c r="E906" s="166"/>
      <c r="F906" s="166"/>
      <c r="G906" s="166"/>
      <c r="H906" s="166"/>
      <c r="I906" s="166"/>
      <c r="J906" s="166"/>
      <c r="K906" s="166"/>
      <c r="L906" s="166"/>
      <c r="M906" s="166"/>
      <c r="N906" s="166"/>
      <c r="O906" s="166"/>
      <c r="P906" s="166"/>
      <c r="Q906" s="166"/>
      <c r="R906" s="166"/>
      <c r="S906" s="166"/>
      <c r="T906" s="166"/>
      <c r="U906" s="166"/>
      <c r="V906" s="166"/>
      <c r="W906" s="166"/>
      <c r="X906" s="166"/>
      <c r="Y906" s="166"/>
      <c r="Z906" s="166"/>
    </row>
    <row r="907" ht="14.25" customHeight="1">
      <c r="A907" s="166"/>
      <c r="B907" s="166"/>
      <c r="C907" s="166"/>
      <c r="D907" s="166"/>
      <c r="E907" s="166"/>
      <c r="F907" s="166"/>
      <c r="G907" s="166"/>
      <c r="H907" s="166"/>
      <c r="I907" s="166"/>
      <c r="J907" s="166"/>
      <c r="K907" s="166"/>
      <c r="L907" s="166"/>
      <c r="M907" s="166"/>
      <c r="N907" s="166"/>
      <c r="O907" s="166"/>
      <c r="P907" s="166"/>
      <c r="Q907" s="166"/>
      <c r="R907" s="166"/>
      <c r="S907" s="166"/>
      <c r="T907" s="166"/>
      <c r="U907" s="166"/>
      <c r="V907" s="166"/>
      <c r="W907" s="166"/>
      <c r="X907" s="166"/>
      <c r="Y907" s="166"/>
      <c r="Z907" s="166"/>
    </row>
    <row r="908" ht="14.25" customHeight="1">
      <c r="A908" s="166"/>
      <c r="B908" s="166"/>
      <c r="C908" s="166"/>
      <c r="D908" s="166"/>
      <c r="E908" s="166"/>
      <c r="F908" s="166"/>
      <c r="G908" s="166"/>
      <c r="H908" s="166"/>
      <c r="I908" s="166"/>
      <c r="J908" s="166"/>
      <c r="K908" s="166"/>
      <c r="L908" s="166"/>
      <c r="M908" s="166"/>
      <c r="N908" s="166"/>
      <c r="O908" s="166"/>
      <c r="P908" s="166"/>
      <c r="Q908" s="166"/>
      <c r="R908" s="166"/>
      <c r="S908" s="166"/>
      <c r="T908" s="166"/>
      <c r="U908" s="166"/>
      <c r="V908" s="166"/>
      <c r="W908" s="166"/>
      <c r="X908" s="166"/>
      <c r="Y908" s="166"/>
      <c r="Z908" s="166"/>
    </row>
    <row r="909" ht="14.25" customHeight="1">
      <c r="A909" s="166"/>
      <c r="B909" s="166"/>
      <c r="C909" s="166"/>
      <c r="D909" s="166"/>
      <c r="E909" s="166"/>
      <c r="F909" s="166"/>
      <c r="G909" s="166"/>
      <c r="H909" s="166"/>
      <c r="I909" s="166"/>
      <c r="J909" s="166"/>
      <c r="K909" s="166"/>
      <c r="L909" s="166"/>
      <c r="M909" s="166"/>
      <c r="N909" s="166"/>
      <c r="O909" s="166"/>
      <c r="P909" s="166"/>
      <c r="Q909" s="166"/>
      <c r="R909" s="166"/>
      <c r="S909" s="166"/>
      <c r="T909" s="166"/>
      <c r="U909" s="166"/>
      <c r="V909" s="166"/>
      <c r="W909" s="166"/>
      <c r="X909" s="166"/>
      <c r="Y909" s="166"/>
      <c r="Z909" s="166"/>
    </row>
    <row r="910" ht="14.25" customHeight="1">
      <c r="A910" s="166"/>
      <c r="B910" s="166"/>
      <c r="C910" s="166"/>
      <c r="D910" s="166"/>
      <c r="E910" s="166"/>
      <c r="F910" s="166"/>
      <c r="G910" s="166"/>
      <c r="H910" s="166"/>
      <c r="I910" s="166"/>
      <c r="J910" s="166"/>
      <c r="K910" s="166"/>
      <c r="L910" s="166"/>
      <c r="M910" s="166"/>
      <c r="N910" s="166"/>
      <c r="O910" s="166"/>
      <c r="P910" s="166"/>
      <c r="Q910" s="166"/>
      <c r="R910" s="166"/>
      <c r="S910" s="166"/>
      <c r="T910" s="166"/>
      <c r="U910" s="166"/>
      <c r="V910" s="166"/>
      <c r="W910" s="166"/>
      <c r="X910" s="166"/>
      <c r="Y910" s="166"/>
      <c r="Z910" s="166"/>
    </row>
    <row r="911" ht="14.25" customHeight="1">
      <c r="A911" s="166"/>
      <c r="B911" s="166"/>
      <c r="C911" s="166"/>
      <c r="D911" s="166"/>
      <c r="E911" s="166"/>
      <c r="F911" s="166"/>
      <c r="G911" s="166"/>
      <c r="H911" s="166"/>
      <c r="I911" s="166"/>
      <c r="J911" s="166"/>
      <c r="K911" s="166"/>
      <c r="L911" s="166"/>
      <c r="M911" s="166"/>
      <c r="N911" s="166"/>
      <c r="O911" s="166"/>
      <c r="P911" s="166"/>
      <c r="Q911" s="166"/>
      <c r="R911" s="166"/>
      <c r="S911" s="166"/>
      <c r="T911" s="166"/>
      <c r="U911" s="166"/>
      <c r="V911" s="166"/>
      <c r="W911" s="166"/>
      <c r="X911" s="166"/>
      <c r="Y911" s="166"/>
      <c r="Z911" s="166"/>
    </row>
    <row r="912" ht="14.25" customHeight="1">
      <c r="A912" s="166"/>
      <c r="B912" s="166"/>
      <c r="C912" s="166"/>
      <c r="D912" s="166"/>
      <c r="E912" s="166"/>
      <c r="F912" s="166"/>
      <c r="G912" s="166"/>
      <c r="H912" s="166"/>
      <c r="I912" s="166"/>
      <c r="J912" s="166"/>
      <c r="K912" s="166"/>
      <c r="L912" s="166"/>
      <c r="M912" s="166"/>
      <c r="N912" s="166"/>
      <c r="O912" s="166"/>
      <c r="P912" s="166"/>
      <c r="Q912" s="166"/>
      <c r="R912" s="166"/>
      <c r="S912" s="166"/>
      <c r="T912" s="166"/>
      <c r="U912" s="166"/>
      <c r="V912" s="166"/>
      <c r="W912" s="166"/>
      <c r="X912" s="166"/>
      <c r="Y912" s="166"/>
      <c r="Z912" s="166"/>
    </row>
    <row r="913" ht="14.25" customHeight="1">
      <c r="A913" s="166"/>
      <c r="B913" s="166"/>
      <c r="C913" s="166"/>
      <c r="D913" s="166"/>
      <c r="E913" s="166"/>
      <c r="F913" s="166"/>
      <c r="G913" s="166"/>
      <c r="H913" s="166"/>
      <c r="I913" s="166"/>
      <c r="J913" s="166"/>
      <c r="K913" s="166"/>
      <c r="L913" s="166"/>
      <c r="M913" s="166"/>
      <c r="N913" s="166"/>
      <c r="O913" s="166"/>
      <c r="P913" s="166"/>
      <c r="Q913" s="166"/>
      <c r="R913" s="166"/>
      <c r="S913" s="166"/>
      <c r="T913" s="166"/>
      <c r="U913" s="166"/>
      <c r="V913" s="166"/>
      <c r="W913" s="166"/>
      <c r="X913" s="166"/>
      <c r="Y913" s="166"/>
      <c r="Z913" s="166"/>
    </row>
    <row r="914" ht="14.25" customHeight="1">
      <c r="A914" s="166"/>
      <c r="B914" s="166"/>
      <c r="C914" s="166"/>
      <c r="D914" s="166"/>
      <c r="E914" s="166"/>
      <c r="F914" s="166"/>
      <c r="G914" s="166"/>
      <c r="H914" s="166"/>
      <c r="I914" s="166"/>
      <c r="J914" s="166"/>
      <c r="K914" s="166"/>
      <c r="L914" s="166"/>
      <c r="M914" s="166"/>
      <c r="N914" s="166"/>
      <c r="O914" s="166"/>
      <c r="P914" s="166"/>
      <c r="Q914" s="166"/>
      <c r="R914" s="166"/>
      <c r="S914" s="166"/>
      <c r="T914" s="166"/>
      <c r="U914" s="166"/>
      <c r="V914" s="166"/>
      <c r="W914" s="166"/>
      <c r="X914" s="166"/>
      <c r="Y914" s="166"/>
      <c r="Z914" s="166"/>
    </row>
    <row r="915" ht="14.25" customHeight="1">
      <c r="A915" s="166"/>
      <c r="B915" s="166"/>
      <c r="C915" s="166"/>
      <c r="D915" s="166"/>
      <c r="E915" s="166"/>
      <c r="F915" s="166"/>
      <c r="G915" s="166"/>
      <c r="H915" s="166"/>
      <c r="I915" s="166"/>
      <c r="J915" s="166"/>
      <c r="K915" s="166"/>
      <c r="L915" s="166"/>
      <c r="M915" s="166"/>
      <c r="N915" s="166"/>
      <c r="O915" s="166"/>
      <c r="P915" s="166"/>
      <c r="Q915" s="166"/>
      <c r="R915" s="166"/>
      <c r="S915" s="166"/>
      <c r="T915" s="166"/>
      <c r="U915" s="166"/>
      <c r="V915" s="166"/>
      <c r="W915" s="166"/>
      <c r="X915" s="166"/>
      <c r="Y915" s="166"/>
      <c r="Z915" s="166"/>
    </row>
    <row r="916" ht="14.25" customHeight="1">
      <c r="A916" s="166"/>
      <c r="B916" s="166"/>
      <c r="C916" s="166"/>
      <c r="D916" s="166"/>
      <c r="E916" s="166"/>
      <c r="F916" s="166"/>
      <c r="G916" s="166"/>
      <c r="H916" s="166"/>
      <c r="I916" s="166"/>
      <c r="J916" s="166"/>
      <c r="K916" s="166"/>
      <c r="L916" s="166"/>
      <c r="M916" s="166"/>
      <c r="N916" s="166"/>
      <c r="O916" s="166"/>
      <c r="P916" s="166"/>
      <c r="Q916" s="166"/>
      <c r="R916" s="166"/>
      <c r="S916" s="166"/>
      <c r="T916" s="166"/>
      <c r="U916" s="166"/>
      <c r="V916" s="166"/>
      <c r="W916" s="166"/>
      <c r="X916" s="166"/>
      <c r="Y916" s="166"/>
      <c r="Z916" s="166"/>
    </row>
    <row r="917" ht="14.25" customHeight="1">
      <c r="A917" s="166"/>
      <c r="B917" s="166"/>
      <c r="C917" s="166"/>
      <c r="D917" s="166"/>
      <c r="E917" s="166"/>
      <c r="F917" s="166"/>
      <c r="G917" s="166"/>
      <c r="H917" s="166"/>
      <c r="I917" s="166"/>
      <c r="J917" s="166"/>
      <c r="K917" s="166"/>
      <c r="L917" s="166"/>
      <c r="M917" s="166"/>
      <c r="N917" s="166"/>
      <c r="O917" s="166"/>
      <c r="P917" s="166"/>
      <c r="Q917" s="166"/>
      <c r="R917" s="166"/>
      <c r="S917" s="166"/>
      <c r="T917" s="166"/>
      <c r="U917" s="166"/>
      <c r="V917" s="166"/>
      <c r="W917" s="166"/>
      <c r="X917" s="166"/>
      <c r="Y917" s="166"/>
      <c r="Z917" s="166"/>
    </row>
    <row r="918" ht="14.25" customHeight="1">
      <c r="A918" s="166"/>
      <c r="B918" s="166"/>
      <c r="C918" s="166"/>
      <c r="D918" s="166"/>
      <c r="E918" s="166"/>
      <c r="F918" s="166"/>
      <c r="G918" s="166"/>
      <c r="H918" s="166"/>
      <c r="I918" s="166"/>
      <c r="J918" s="166"/>
      <c r="K918" s="166"/>
      <c r="L918" s="166"/>
      <c r="M918" s="166"/>
      <c r="N918" s="166"/>
      <c r="O918" s="166"/>
      <c r="P918" s="166"/>
      <c r="Q918" s="166"/>
      <c r="R918" s="166"/>
      <c r="S918" s="166"/>
      <c r="T918" s="166"/>
      <c r="U918" s="166"/>
      <c r="V918" s="166"/>
      <c r="W918" s="166"/>
      <c r="X918" s="166"/>
      <c r="Y918" s="166"/>
      <c r="Z918" s="166"/>
    </row>
    <row r="919" ht="14.25" customHeight="1">
      <c r="A919" s="166"/>
      <c r="B919" s="166"/>
      <c r="C919" s="166"/>
      <c r="D919" s="166"/>
      <c r="E919" s="166"/>
      <c r="F919" s="166"/>
      <c r="G919" s="166"/>
      <c r="H919" s="166"/>
      <c r="I919" s="166"/>
      <c r="J919" s="166"/>
      <c r="K919" s="166"/>
      <c r="L919" s="166"/>
      <c r="M919" s="166"/>
      <c r="N919" s="166"/>
      <c r="O919" s="166"/>
      <c r="P919" s="166"/>
      <c r="Q919" s="166"/>
      <c r="R919" s="166"/>
      <c r="S919" s="166"/>
      <c r="T919" s="166"/>
      <c r="U919" s="166"/>
      <c r="V919" s="166"/>
      <c r="W919" s="166"/>
      <c r="X919" s="166"/>
      <c r="Y919" s="166"/>
      <c r="Z919" s="166"/>
    </row>
    <row r="920" ht="14.25" customHeight="1">
      <c r="A920" s="166"/>
      <c r="B920" s="166"/>
      <c r="C920" s="166"/>
      <c r="D920" s="166"/>
      <c r="E920" s="166"/>
      <c r="F920" s="166"/>
      <c r="G920" s="166"/>
      <c r="H920" s="166"/>
      <c r="I920" s="166"/>
      <c r="J920" s="166"/>
      <c r="K920" s="166"/>
      <c r="L920" s="166"/>
      <c r="M920" s="166"/>
      <c r="N920" s="166"/>
      <c r="O920" s="166"/>
      <c r="P920" s="166"/>
      <c r="Q920" s="166"/>
      <c r="R920" s="166"/>
      <c r="S920" s="166"/>
      <c r="T920" s="166"/>
      <c r="U920" s="166"/>
      <c r="V920" s="166"/>
      <c r="W920" s="166"/>
      <c r="X920" s="166"/>
      <c r="Y920" s="166"/>
      <c r="Z920" s="166"/>
    </row>
    <row r="921" ht="14.25" customHeight="1">
      <c r="A921" s="166"/>
      <c r="B921" s="166"/>
      <c r="C921" s="166"/>
      <c r="D921" s="166"/>
      <c r="E921" s="166"/>
      <c r="F921" s="166"/>
      <c r="G921" s="166"/>
      <c r="H921" s="166"/>
      <c r="I921" s="166"/>
      <c r="J921" s="166"/>
      <c r="K921" s="166"/>
      <c r="L921" s="166"/>
      <c r="M921" s="166"/>
      <c r="N921" s="166"/>
      <c r="O921" s="166"/>
      <c r="P921" s="166"/>
      <c r="Q921" s="166"/>
      <c r="R921" s="166"/>
      <c r="S921" s="166"/>
      <c r="T921" s="166"/>
      <c r="U921" s="166"/>
      <c r="V921" s="166"/>
      <c r="W921" s="166"/>
      <c r="X921" s="166"/>
      <c r="Y921" s="166"/>
      <c r="Z921" s="166"/>
    </row>
    <row r="922" ht="14.25" customHeight="1">
      <c r="A922" s="166"/>
      <c r="B922" s="166"/>
      <c r="C922" s="166"/>
      <c r="D922" s="166"/>
      <c r="E922" s="166"/>
      <c r="F922" s="166"/>
      <c r="G922" s="166"/>
      <c r="H922" s="166"/>
      <c r="I922" s="166"/>
      <c r="J922" s="166"/>
      <c r="K922" s="166"/>
      <c r="L922" s="166"/>
      <c r="M922" s="166"/>
      <c r="N922" s="166"/>
      <c r="O922" s="166"/>
      <c r="P922" s="166"/>
      <c r="Q922" s="166"/>
      <c r="R922" s="166"/>
      <c r="S922" s="166"/>
      <c r="T922" s="166"/>
      <c r="U922" s="166"/>
      <c r="V922" s="166"/>
      <c r="W922" s="166"/>
      <c r="X922" s="166"/>
      <c r="Y922" s="166"/>
      <c r="Z922" s="166"/>
    </row>
    <row r="923" ht="14.25" customHeight="1">
      <c r="A923" s="166"/>
      <c r="B923" s="166"/>
      <c r="C923" s="166"/>
      <c r="D923" s="166"/>
      <c r="E923" s="166"/>
      <c r="F923" s="166"/>
      <c r="G923" s="166"/>
      <c r="H923" s="166"/>
      <c r="I923" s="166"/>
      <c r="J923" s="166"/>
      <c r="K923" s="166"/>
      <c r="L923" s="166"/>
      <c r="M923" s="166"/>
      <c r="N923" s="166"/>
      <c r="O923" s="166"/>
      <c r="P923" s="166"/>
      <c r="Q923" s="166"/>
      <c r="R923" s="166"/>
      <c r="S923" s="166"/>
      <c r="T923" s="166"/>
      <c r="U923" s="166"/>
      <c r="V923" s="166"/>
      <c r="W923" s="166"/>
      <c r="X923" s="166"/>
      <c r="Y923" s="166"/>
      <c r="Z923" s="166"/>
    </row>
    <row r="924" ht="14.25" customHeight="1">
      <c r="A924" s="166"/>
      <c r="B924" s="166"/>
      <c r="C924" s="166"/>
      <c r="D924" s="166"/>
      <c r="E924" s="166"/>
      <c r="F924" s="166"/>
      <c r="G924" s="166"/>
      <c r="H924" s="166"/>
      <c r="I924" s="166"/>
      <c r="J924" s="166"/>
      <c r="K924" s="166"/>
      <c r="L924" s="166"/>
      <c r="M924" s="166"/>
      <c r="N924" s="166"/>
      <c r="O924" s="166"/>
      <c r="P924" s="166"/>
      <c r="Q924" s="166"/>
      <c r="R924" s="166"/>
      <c r="S924" s="166"/>
      <c r="T924" s="166"/>
      <c r="U924" s="166"/>
      <c r="V924" s="166"/>
      <c r="W924" s="166"/>
      <c r="X924" s="166"/>
      <c r="Y924" s="166"/>
      <c r="Z924" s="166"/>
    </row>
    <row r="925" ht="14.25" customHeight="1">
      <c r="A925" s="166"/>
      <c r="B925" s="166"/>
      <c r="C925" s="166"/>
      <c r="D925" s="166"/>
      <c r="E925" s="166"/>
      <c r="F925" s="166"/>
      <c r="G925" s="166"/>
      <c r="H925" s="166"/>
      <c r="I925" s="166"/>
      <c r="J925" s="166"/>
      <c r="K925" s="166"/>
      <c r="L925" s="166"/>
      <c r="M925" s="166"/>
      <c r="N925" s="166"/>
      <c r="O925" s="166"/>
      <c r="P925" s="166"/>
      <c r="Q925" s="166"/>
      <c r="R925" s="166"/>
      <c r="S925" s="166"/>
      <c r="T925" s="166"/>
      <c r="U925" s="166"/>
      <c r="V925" s="166"/>
      <c r="W925" s="166"/>
      <c r="X925" s="166"/>
      <c r="Y925" s="166"/>
      <c r="Z925" s="166"/>
    </row>
    <row r="926" ht="14.25" customHeight="1">
      <c r="A926" s="166"/>
      <c r="B926" s="166"/>
      <c r="C926" s="166"/>
      <c r="D926" s="166"/>
      <c r="E926" s="166"/>
      <c r="F926" s="166"/>
      <c r="G926" s="166"/>
      <c r="H926" s="166"/>
      <c r="I926" s="166"/>
      <c r="J926" s="166"/>
      <c r="K926" s="166"/>
      <c r="L926" s="166"/>
      <c r="M926" s="166"/>
      <c r="N926" s="166"/>
      <c r="O926" s="166"/>
      <c r="P926" s="166"/>
      <c r="Q926" s="166"/>
      <c r="R926" s="166"/>
      <c r="S926" s="166"/>
      <c r="T926" s="166"/>
      <c r="U926" s="166"/>
      <c r="V926" s="166"/>
      <c r="W926" s="166"/>
      <c r="X926" s="166"/>
      <c r="Y926" s="166"/>
      <c r="Z926" s="166"/>
    </row>
    <row r="927" ht="14.25" customHeight="1">
      <c r="A927" s="166"/>
      <c r="B927" s="166"/>
      <c r="C927" s="166"/>
      <c r="D927" s="166"/>
      <c r="E927" s="166"/>
      <c r="F927" s="166"/>
      <c r="G927" s="166"/>
      <c r="H927" s="166"/>
      <c r="I927" s="166"/>
      <c r="J927" s="166"/>
      <c r="K927" s="166"/>
      <c r="L927" s="166"/>
      <c r="M927" s="166"/>
      <c r="N927" s="166"/>
      <c r="O927" s="166"/>
      <c r="P927" s="166"/>
      <c r="Q927" s="166"/>
      <c r="R927" s="166"/>
      <c r="S927" s="166"/>
      <c r="T927" s="166"/>
      <c r="U927" s="166"/>
      <c r="V927" s="166"/>
      <c r="W927" s="166"/>
      <c r="X927" s="166"/>
      <c r="Y927" s="166"/>
      <c r="Z927" s="166"/>
    </row>
    <row r="928" ht="14.25" customHeight="1">
      <c r="A928" s="166"/>
      <c r="B928" s="166"/>
      <c r="C928" s="166"/>
      <c r="D928" s="166"/>
      <c r="E928" s="166"/>
      <c r="F928" s="166"/>
      <c r="G928" s="166"/>
      <c r="H928" s="166"/>
      <c r="I928" s="166"/>
      <c r="J928" s="166"/>
      <c r="K928" s="166"/>
      <c r="L928" s="166"/>
      <c r="M928" s="166"/>
      <c r="N928" s="166"/>
      <c r="O928" s="166"/>
      <c r="P928" s="166"/>
      <c r="Q928" s="166"/>
      <c r="R928" s="166"/>
      <c r="S928" s="166"/>
      <c r="T928" s="166"/>
      <c r="U928" s="166"/>
      <c r="V928" s="166"/>
      <c r="W928" s="166"/>
      <c r="X928" s="166"/>
      <c r="Y928" s="166"/>
      <c r="Z928" s="166"/>
    </row>
    <row r="929" ht="14.25" customHeight="1">
      <c r="A929" s="166"/>
      <c r="B929" s="166"/>
      <c r="C929" s="166"/>
      <c r="D929" s="166"/>
      <c r="E929" s="166"/>
      <c r="F929" s="166"/>
      <c r="G929" s="166"/>
      <c r="H929" s="166"/>
      <c r="I929" s="166"/>
      <c r="J929" s="166"/>
      <c r="K929" s="166"/>
      <c r="L929" s="166"/>
      <c r="M929" s="166"/>
      <c r="N929" s="166"/>
      <c r="O929" s="166"/>
      <c r="P929" s="166"/>
      <c r="Q929" s="166"/>
      <c r="R929" s="166"/>
      <c r="S929" s="166"/>
      <c r="T929" s="166"/>
      <c r="U929" s="166"/>
      <c r="V929" s="166"/>
      <c r="W929" s="166"/>
      <c r="X929" s="166"/>
      <c r="Y929" s="166"/>
      <c r="Z929" s="166"/>
    </row>
    <row r="930" ht="14.25" customHeight="1">
      <c r="A930" s="166"/>
      <c r="B930" s="166"/>
      <c r="C930" s="166"/>
      <c r="D930" s="166"/>
      <c r="E930" s="166"/>
      <c r="F930" s="166"/>
      <c r="G930" s="166"/>
      <c r="H930" s="166"/>
      <c r="I930" s="166"/>
      <c r="J930" s="166"/>
      <c r="K930" s="166"/>
      <c r="L930" s="166"/>
      <c r="M930" s="166"/>
      <c r="N930" s="166"/>
      <c r="O930" s="166"/>
      <c r="P930" s="166"/>
      <c r="Q930" s="166"/>
      <c r="R930" s="166"/>
      <c r="S930" s="166"/>
      <c r="T930" s="166"/>
      <c r="U930" s="166"/>
      <c r="V930" s="166"/>
      <c r="W930" s="166"/>
      <c r="X930" s="166"/>
      <c r="Y930" s="166"/>
      <c r="Z930" s="166"/>
    </row>
    <row r="931" ht="14.25" customHeight="1">
      <c r="A931" s="166"/>
      <c r="B931" s="166"/>
      <c r="C931" s="166"/>
      <c r="D931" s="166"/>
      <c r="E931" s="166"/>
      <c r="F931" s="166"/>
      <c r="G931" s="166"/>
      <c r="H931" s="166"/>
      <c r="I931" s="166"/>
      <c r="J931" s="166"/>
      <c r="K931" s="166"/>
      <c r="L931" s="166"/>
      <c r="M931" s="166"/>
      <c r="N931" s="166"/>
      <c r="O931" s="166"/>
      <c r="P931" s="166"/>
      <c r="Q931" s="166"/>
      <c r="R931" s="166"/>
      <c r="S931" s="166"/>
      <c r="T931" s="166"/>
      <c r="U931" s="166"/>
      <c r="V931" s="166"/>
      <c r="W931" s="166"/>
      <c r="X931" s="166"/>
      <c r="Y931" s="166"/>
      <c r="Z931" s="166"/>
    </row>
    <row r="932" ht="14.25" customHeight="1">
      <c r="A932" s="166"/>
      <c r="B932" s="166"/>
      <c r="C932" s="166"/>
      <c r="D932" s="166"/>
      <c r="E932" s="166"/>
      <c r="F932" s="166"/>
      <c r="G932" s="166"/>
      <c r="H932" s="166"/>
      <c r="I932" s="166"/>
      <c r="J932" s="166"/>
      <c r="K932" s="166"/>
      <c r="L932" s="166"/>
      <c r="M932" s="166"/>
      <c r="N932" s="166"/>
      <c r="O932" s="166"/>
      <c r="P932" s="166"/>
      <c r="Q932" s="166"/>
      <c r="R932" s="166"/>
      <c r="S932" s="166"/>
      <c r="T932" s="166"/>
      <c r="U932" s="166"/>
      <c r="V932" s="166"/>
      <c r="W932" s="166"/>
      <c r="X932" s="166"/>
      <c r="Y932" s="166"/>
      <c r="Z932" s="166"/>
    </row>
    <row r="933" ht="14.25" customHeight="1">
      <c r="A933" s="166"/>
      <c r="B933" s="166"/>
      <c r="C933" s="166"/>
      <c r="D933" s="166"/>
      <c r="E933" s="166"/>
      <c r="F933" s="166"/>
      <c r="G933" s="166"/>
      <c r="H933" s="166"/>
      <c r="I933" s="166"/>
      <c r="J933" s="166"/>
      <c r="K933" s="166"/>
      <c r="L933" s="166"/>
      <c r="M933" s="166"/>
      <c r="N933" s="166"/>
      <c r="O933" s="166"/>
      <c r="P933" s="166"/>
      <c r="Q933" s="166"/>
      <c r="R933" s="166"/>
      <c r="S933" s="166"/>
      <c r="T933" s="166"/>
      <c r="U933" s="166"/>
      <c r="V933" s="166"/>
      <c r="W933" s="166"/>
      <c r="X933" s="166"/>
      <c r="Y933" s="166"/>
      <c r="Z933" s="166"/>
    </row>
    <row r="934" ht="14.25" customHeight="1">
      <c r="A934" s="166"/>
      <c r="B934" s="166"/>
      <c r="C934" s="166"/>
      <c r="D934" s="166"/>
      <c r="E934" s="166"/>
      <c r="F934" s="166"/>
      <c r="G934" s="166"/>
      <c r="H934" s="166"/>
      <c r="I934" s="166"/>
      <c r="J934" s="166"/>
      <c r="K934" s="166"/>
      <c r="L934" s="166"/>
      <c r="M934" s="166"/>
      <c r="N934" s="166"/>
      <c r="O934" s="166"/>
      <c r="P934" s="166"/>
      <c r="Q934" s="166"/>
      <c r="R934" s="166"/>
      <c r="S934" s="166"/>
      <c r="T934" s="166"/>
      <c r="U934" s="166"/>
      <c r="V934" s="166"/>
      <c r="W934" s="166"/>
      <c r="X934" s="166"/>
      <c r="Y934" s="166"/>
      <c r="Z934" s="166"/>
    </row>
    <row r="935" ht="14.25" customHeight="1">
      <c r="A935" s="166"/>
      <c r="B935" s="166"/>
      <c r="C935" s="166"/>
      <c r="D935" s="166"/>
      <c r="E935" s="166"/>
      <c r="F935" s="166"/>
      <c r="G935" s="166"/>
      <c r="H935" s="166"/>
      <c r="I935" s="166"/>
      <c r="J935" s="166"/>
      <c r="K935" s="166"/>
      <c r="L935" s="166"/>
      <c r="M935" s="166"/>
      <c r="N935" s="166"/>
      <c r="O935" s="166"/>
      <c r="P935" s="166"/>
      <c r="Q935" s="166"/>
      <c r="R935" s="166"/>
      <c r="S935" s="166"/>
      <c r="T935" s="166"/>
      <c r="U935" s="166"/>
      <c r="V935" s="166"/>
      <c r="W935" s="166"/>
      <c r="X935" s="166"/>
      <c r="Y935" s="166"/>
      <c r="Z935" s="166"/>
    </row>
    <row r="936" ht="14.25" customHeight="1">
      <c r="A936" s="166"/>
      <c r="B936" s="166"/>
      <c r="C936" s="166"/>
      <c r="D936" s="166"/>
      <c r="E936" s="166"/>
      <c r="F936" s="166"/>
      <c r="G936" s="166"/>
      <c r="H936" s="166"/>
      <c r="I936" s="166"/>
      <c r="J936" s="166"/>
      <c r="K936" s="166"/>
      <c r="L936" s="166"/>
      <c r="M936" s="166"/>
      <c r="N936" s="166"/>
      <c r="O936" s="166"/>
      <c r="P936" s="166"/>
      <c r="Q936" s="166"/>
      <c r="R936" s="166"/>
      <c r="S936" s="166"/>
      <c r="T936" s="166"/>
      <c r="U936" s="166"/>
      <c r="V936" s="166"/>
      <c r="W936" s="166"/>
      <c r="X936" s="166"/>
      <c r="Y936" s="166"/>
      <c r="Z936" s="166"/>
    </row>
    <row r="937" ht="14.25" customHeight="1">
      <c r="A937" s="166"/>
      <c r="B937" s="166"/>
      <c r="C937" s="166"/>
      <c r="D937" s="166"/>
      <c r="E937" s="166"/>
      <c r="F937" s="166"/>
      <c r="G937" s="166"/>
      <c r="H937" s="166"/>
      <c r="I937" s="166"/>
      <c r="J937" s="166"/>
      <c r="K937" s="166"/>
      <c r="L937" s="166"/>
      <c r="M937" s="166"/>
      <c r="N937" s="166"/>
      <c r="O937" s="166"/>
      <c r="P937" s="166"/>
      <c r="Q937" s="166"/>
      <c r="R937" s="166"/>
      <c r="S937" s="166"/>
      <c r="T937" s="166"/>
      <c r="U937" s="166"/>
      <c r="V937" s="166"/>
      <c r="W937" s="166"/>
      <c r="X937" s="166"/>
      <c r="Y937" s="166"/>
      <c r="Z937" s="166"/>
    </row>
    <row r="938" ht="14.25" customHeight="1">
      <c r="A938" s="166"/>
      <c r="B938" s="166"/>
      <c r="C938" s="166"/>
      <c r="D938" s="166"/>
      <c r="E938" s="166"/>
      <c r="F938" s="166"/>
      <c r="G938" s="166"/>
      <c r="H938" s="166"/>
      <c r="I938" s="166"/>
      <c r="J938" s="166"/>
      <c r="K938" s="166"/>
      <c r="L938" s="166"/>
      <c r="M938" s="166"/>
      <c r="N938" s="166"/>
      <c r="O938" s="166"/>
      <c r="P938" s="166"/>
      <c r="Q938" s="166"/>
      <c r="R938" s="166"/>
      <c r="S938" s="166"/>
      <c r="T938" s="166"/>
      <c r="U938" s="166"/>
      <c r="V938" s="166"/>
      <c r="W938" s="166"/>
      <c r="X938" s="166"/>
      <c r="Y938" s="166"/>
      <c r="Z938" s="166"/>
    </row>
    <row r="939" ht="14.25" customHeight="1">
      <c r="A939" s="166"/>
      <c r="B939" s="166"/>
      <c r="C939" s="166"/>
      <c r="D939" s="166"/>
      <c r="E939" s="166"/>
      <c r="F939" s="166"/>
      <c r="G939" s="166"/>
      <c r="H939" s="166"/>
      <c r="I939" s="166"/>
      <c r="J939" s="166"/>
      <c r="K939" s="166"/>
      <c r="L939" s="166"/>
      <c r="M939" s="166"/>
      <c r="N939" s="166"/>
      <c r="O939" s="166"/>
      <c r="P939" s="166"/>
      <c r="Q939" s="166"/>
      <c r="R939" s="166"/>
      <c r="S939" s="166"/>
      <c r="T939" s="166"/>
      <c r="U939" s="166"/>
      <c r="V939" s="166"/>
      <c r="W939" s="166"/>
      <c r="X939" s="166"/>
      <c r="Y939" s="166"/>
      <c r="Z939" s="166"/>
    </row>
    <row r="940" ht="14.25" customHeight="1">
      <c r="A940" s="166"/>
      <c r="B940" s="166"/>
      <c r="C940" s="166"/>
      <c r="D940" s="166"/>
      <c r="E940" s="166"/>
      <c r="F940" s="166"/>
      <c r="G940" s="166"/>
      <c r="H940" s="166"/>
      <c r="I940" s="166"/>
      <c r="J940" s="166"/>
      <c r="K940" s="166"/>
      <c r="L940" s="166"/>
      <c r="M940" s="166"/>
      <c r="N940" s="166"/>
      <c r="O940" s="166"/>
      <c r="P940" s="166"/>
      <c r="Q940" s="166"/>
      <c r="R940" s="166"/>
      <c r="S940" s="166"/>
      <c r="T940" s="166"/>
      <c r="U940" s="166"/>
      <c r="V940" s="166"/>
      <c r="W940" s="166"/>
      <c r="X940" s="166"/>
      <c r="Y940" s="166"/>
      <c r="Z940" s="166"/>
    </row>
    <row r="941" ht="14.25" customHeight="1">
      <c r="A941" s="166"/>
      <c r="B941" s="166"/>
      <c r="C941" s="166"/>
      <c r="D941" s="166"/>
      <c r="E941" s="166"/>
      <c r="F941" s="166"/>
      <c r="G941" s="166"/>
      <c r="H941" s="166"/>
      <c r="I941" s="166"/>
      <c r="J941" s="166"/>
      <c r="K941" s="166"/>
      <c r="L941" s="166"/>
      <c r="M941" s="166"/>
      <c r="N941" s="166"/>
      <c r="O941" s="166"/>
      <c r="P941" s="166"/>
      <c r="Q941" s="166"/>
      <c r="R941" s="166"/>
      <c r="S941" s="166"/>
      <c r="T941" s="166"/>
      <c r="U941" s="166"/>
      <c r="V941" s="166"/>
      <c r="W941" s="166"/>
      <c r="X941" s="166"/>
      <c r="Y941" s="166"/>
      <c r="Z941" s="166"/>
    </row>
    <row r="942" ht="14.25" customHeight="1">
      <c r="A942" s="166"/>
      <c r="B942" s="166"/>
      <c r="C942" s="166"/>
      <c r="D942" s="166"/>
      <c r="E942" s="166"/>
      <c r="F942" s="166"/>
      <c r="G942" s="166"/>
      <c r="H942" s="166"/>
      <c r="I942" s="166"/>
      <c r="J942" s="166"/>
      <c r="K942" s="166"/>
      <c r="L942" s="166"/>
      <c r="M942" s="166"/>
      <c r="N942" s="166"/>
      <c r="O942" s="166"/>
      <c r="P942" s="166"/>
      <c r="Q942" s="166"/>
      <c r="R942" s="166"/>
      <c r="S942" s="166"/>
      <c r="T942" s="166"/>
      <c r="U942" s="166"/>
      <c r="V942" s="166"/>
      <c r="W942" s="166"/>
      <c r="X942" s="166"/>
      <c r="Y942" s="166"/>
      <c r="Z942" s="166"/>
    </row>
    <row r="943" ht="14.25" customHeight="1">
      <c r="A943" s="166"/>
      <c r="B943" s="166"/>
      <c r="C943" s="166"/>
      <c r="D943" s="166"/>
      <c r="E943" s="166"/>
      <c r="F943" s="166"/>
      <c r="G943" s="166"/>
      <c r="H943" s="166"/>
      <c r="I943" s="166"/>
      <c r="J943" s="166"/>
      <c r="K943" s="166"/>
      <c r="L943" s="166"/>
      <c r="M943" s="166"/>
      <c r="N943" s="166"/>
      <c r="O943" s="166"/>
      <c r="P943" s="166"/>
      <c r="Q943" s="166"/>
      <c r="R943" s="166"/>
      <c r="S943" s="166"/>
      <c r="T943" s="166"/>
      <c r="U943" s="166"/>
      <c r="V943" s="166"/>
      <c r="W943" s="166"/>
      <c r="X943" s="166"/>
      <c r="Y943" s="166"/>
      <c r="Z943" s="166"/>
    </row>
    <row r="944" ht="14.25" customHeight="1">
      <c r="A944" s="166"/>
      <c r="B944" s="166"/>
      <c r="C944" s="166"/>
      <c r="D944" s="166"/>
      <c r="E944" s="166"/>
      <c r="F944" s="166"/>
      <c r="G944" s="166"/>
      <c r="H944" s="166"/>
      <c r="I944" s="166"/>
      <c r="J944" s="166"/>
      <c r="K944" s="166"/>
      <c r="L944" s="166"/>
      <c r="M944" s="166"/>
      <c r="N944" s="166"/>
      <c r="O944" s="166"/>
      <c r="P944" s="166"/>
      <c r="Q944" s="166"/>
      <c r="R944" s="166"/>
      <c r="S944" s="166"/>
      <c r="T944" s="166"/>
      <c r="U944" s="166"/>
      <c r="V944" s="166"/>
      <c r="W944" s="166"/>
      <c r="X944" s="166"/>
      <c r="Y944" s="166"/>
      <c r="Z944" s="166"/>
    </row>
    <row r="945" ht="14.25" customHeight="1">
      <c r="A945" s="166"/>
      <c r="B945" s="166"/>
      <c r="C945" s="166"/>
      <c r="D945" s="166"/>
      <c r="E945" s="166"/>
      <c r="F945" s="166"/>
      <c r="G945" s="166"/>
      <c r="H945" s="166"/>
      <c r="I945" s="166"/>
      <c r="J945" s="166"/>
      <c r="K945" s="166"/>
      <c r="L945" s="166"/>
      <c r="M945" s="166"/>
      <c r="N945" s="166"/>
      <c r="O945" s="166"/>
      <c r="P945" s="166"/>
      <c r="Q945" s="166"/>
      <c r="R945" s="166"/>
      <c r="S945" s="166"/>
      <c r="T945" s="166"/>
      <c r="U945" s="166"/>
      <c r="V945" s="166"/>
      <c r="W945" s="166"/>
      <c r="X945" s="166"/>
      <c r="Y945" s="166"/>
      <c r="Z945" s="166"/>
    </row>
    <row r="946" ht="14.25" customHeight="1">
      <c r="A946" s="166"/>
      <c r="B946" s="166"/>
      <c r="C946" s="166"/>
      <c r="D946" s="166"/>
      <c r="E946" s="166"/>
      <c r="F946" s="166"/>
      <c r="G946" s="166"/>
      <c r="H946" s="166"/>
      <c r="I946" s="166"/>
      <c r="J946" s="166"/>
      <c r="K946" s="166"/>
      <c r="L946" s="166"/>
      <c r="M946" s="166"/>
      <c r="N946" s="166"/>
      <c r="O946" s="166"/>
      <c r="P946" s="166"/>
      <c r="Q946" s="166"/>
      <c r="R946" s="166"/>
      <c r="S946" s="166"/>
      <c r="T946" s="166"/>
      <c r="U946" s="166"/>
      <c r="V946" s="166"/>
      <c r="W946" s="166"/>
      <c r="X946" s="166"/>
      <c r="Y946" s="166"/>
      <c r="Z946" s="166"/>
    </row>
    <row r="947" ht="14.25" customHeight="1">
      <c r="A947" s="166"/>
      <c r="B947" s="166"/>
      <c r="C947" s="166"/>
      <c r="D947" s="166"/>
      <c r="E947" s="166"/>
      <c r="F947" s="166"/>
      <c r="G947" s="166"/>
      <c r="H947" s="166"/>
      <c r="I947" s="166"/>
      <c r="J947" s="166"/>
      <c r="K947" s="166"/>
      <c r="L947" s="166"/>
      <c r="M947" s="166"/>
      <c r="N947" s="166"/>
      <c r="O947" s="166"/>
      <c r="P947" s="166"/>
      <c r="Q947" s="166"/>
      <c r="R947" s="166"/>
      <c r="S947" s="166"/>
      <c r="T947" s="166"/>
      <c r="U947" s="166"/>
      <c r="V947" s="166"/>
      <c r="W947" s="166"/>
      <c r="X947" s="166"/>
      <c r="Y947" s="166"/>
      <c r="Z947" s="166"/>
    </row>
    <row r="948" ht="14.25" customHeight="1">
      <c r="A948" s="166"/>
      <c r="B948" s="166"/>
      <c r="C948" s="166"/>
      <c r="D948" s="166"/>
      <c r="E948" s="166"/>
      <c r="F948" s="166"/>
      <c r="G948" s="166"/>
      <c r="H948" s="166"/>
      <c r="I948" s="166"/>
      <c r="J948" s="166"/>
      <c r="K948" s="166"/>
      <c r="L948" s="166"/>
      <c r="M948" s="166"/>
      <c r="N948" s="166"/>
      <c r="O948" s="166"/>
      <c r="P948" s="166"/>
      <c r="Q948" s="166"/>
      <c r="R948" s="166"/>
      <c r="S948" s="166"/>
      <c r="T948" s="166"/>
      <c r="U948" s="166"/>
      <c r="V948" s="166"/>
      <c r="W948" s="166"/>
      <c r="X948" s="166"/>
      <c r="Y948" s="166"/>
      <c r="Z948" s="166"/>
    </row>
    <row r="949" ht="14.25" customHeight="1">
      <c r="A949" s="166"/>
      <c r="B949" s="166"/>
      <c r="C949" s="166"/>
      <c r="D949" s="166"/>
      <c r="E949" s="166"/>
      <c r="F949" s="166"/>
      <c r="G949" s="166"/>
      <c r="H949" s="166"/>
      <c r="I949" s="166"/>
      <c r="J949" s="166"/>
      <c r="K949" s="166"/>
      <c r="L949" s="166"/>
      <c r="M949" s="166"/>
      <c r="N949" s="166"/>
      <c r="O949" s="166"/>
      <c r="P949" s="166"/>
      <c r="Q949" s="166"/>
      <c r="R949" s="166"/>
      <c r="S949" s="166"/>
      <c r="T949" s="166"/>
      <c r="U949" s="166"/>
      <c r="V949" s="166"/>
      <c r="W949" s="166"/>
      <c r="X949" s="166"/>
      <c r="Y949" s="166"/>
      <c r="Z949" s="166"/>
    </row>
    <row r="950" ht="14.25" customHeight="1">
      <c r="A950" s="166"/>
      <c r="B950" s="166"/>
      <c r="C950" s="166"/>
      <c r="D950" s="166"/>
      <c r="E950" s="166"/>
      <c r="F950" s="166"/>
      <c r="G950" s="166"/>
      <c r="H950" s="166"/>
      <c r="I950" s="166"/>
      <c r="J950" s="166"/>
      <c r="K950" s="166"/>
      <c r="L950" s="166"/>
      <c r="M950" s="166"/>
      <c r="N950" s="166"/>
      <c r="O950" s="166"/>
      <c r="P950" s="166"/>
      <c r="Q950" s="166"/>
      <c r="R950" s="166"/>
      <c r="S950" s="166"/>
      <c r="T950" s="166"/>
      <c r="U950" s="166"/>
      <c r="V950" s="166"/>
      <c r="W950" s="166"/>
      <c r="X950" s="166"/>
      <c r="Y950" s="166"/>
      <c r="Z950" s="166"/>
    </row>
    <row r="951" ht="14.25" customHeight="1">
      <c r="A951" s="166"/>
      <c r="B951" s="166"/>
      <c r="C951" s="166"/>
      <c r="D951" s="166"/>
      <c r="E951" s="166"/>
      <c r="F951" s="166"/>
      <c r="G951" s="166"/>
      <c r="H951" s="166"/>
      <c r="I951" s="166"/>
      <c r="J951" s="166"/>
      <c r="K951" s="166"/>
      <c r="L951" s="166"/>
      <c r="M951" s="166"/>
      <c r="N951" s="166"/>
      <c r="O951" s="166"/>
      <c r="P951" s="166"/>
      <c r="Q951" s="166"/>
      <c r="R951" s="166"/>
      <c r="S951" s="166"/>
      <c r="T951" s="166"/>
      <c r="U951" s="166"/>
      <c r="V951" s="166"/>
      <c r="W951" s="166"/>
      <c r="X951" s="166"/>
      <c r="Y951" s="166"/>
      <c r="Z951" s="166"/>
    </row>
    <row r="952" ht="14.25" customHeight="1">
      <c r="A952" s="166"/>
      <c r="B952" s="166"/>
      <c r="C952" s="166"/>
      <c r="D952" s="166"/>
      <c r="E952" s="166"/>
      <c r="F952" s="166"/>
      <c r="G952" s="166"/>
      <c r="H952" s="166"/>
      <c r="I952" s="166"/>
      <c r="J952" s="166"/>
      <c r="K952" s="166"/>
      <c r="L952" s="166"/>
      <c r="M952" s="166"/>
      <c r="N952" s="166"/>
      <c r="O952" s="166"/>
      <c r="P952" s="166"/>
      <c r="Q952" s="166"/>
      <c r="R952" s="166"/>
      <c r="S952" s="166"/>
      <c r="T952" s="166"/>
      <c r="U952" s="166"/>
      <c r="V952" s="166"/>
      <c r="W952" s="166"/>
      <c r="X952" s="166"/>
      <c r="Y952" s="166"/>
      <c r="Z952" s="166"/>
    </row>
    <row r="953" ht="14.25" customHeight="1">
      <c r="A953" s="166"/>
      <c r="B953" s="166"/>
      <c r="C953" s="166"/>
      <c r="D953" s="166"/>
      <c r="E953" s="166"/>
      <c r="F953" s="166"/>
      <c r="G953" s="166"/>
      <c r="H953" s="166"/>
      <c r="I953" s="166"/>
      <c r="J953" s="166"/>
      <c r="K953" s="166"/>
      <c r="L953" s="166"/>
      <c r="M953" s="166"/>
      <c r="N953" s="166"/>
      <c r="O953" s="166"/>
      <c r="P953" s="166"/>
      <c r="Q953" s="166"/>
      <c r="R953" s="166"/>
      <c r="S953" s="166"/>
      <c r="T953" s="166"/>
      <c r="U953" s="166"/>
      <c r="V953" s="166"/>
      <c r="W953" s="166"/>
      <c r="X953" s="166"/>
      <c r="Y953" s="166"/>
      <c r="Z953" s="166"/>
    </row>
    <row r="954" ht="14.25" customHeight="1">
      <c r="A954" s="166"/>
      <c r="B954" s="166"/>
      <c r="C954" s="166"/>
      <c r="D954" s="166"/>
      <c r="E954" s="166"/>
      <c r="F954" s="166"/>
      <c r="G954" s="166"/>
      <c r="H954" s="166"/>
      <c r="I954" s="166"/>
      <c r="J954" s="166"/>
      <c r="K954" s="166"/>
      <c r="L954" s="166"/>
      <c r="M954" s="166"/>
      <c r="N954" s="166"/>
      <c r="O954" s="166"/>
      <c r="P954" s="166"/>
      <c r="Q954" s="166"/>
      <c r="R954" s="166"/>
      <c r="S954" s="166"/>
      <c r="T954" s="166"/>
      <c r="U954" s="166"/>
      <c r="V954" s="166"/>
      <c r="W954" s="166"/>
      <c r="X954" s="166"/>
      <c r="Y954" s="166"/>
      <c r="Z954" s="166"/>
    </row>
    <row r="955" ht="14.25" customHeight="1">
      <c r="A955" s="166"/>
      <c r="B955" s="166"/>
      <c r="C955" s="166"/>
      <c r="D955" s="166"/>
      <c r="E955" s="166"/>
      <c r="F955" s="166"/>
      <c r="G955" s="166"/>
      <c r="H955" s="166"/>
      <c r="I955" s="166"/>
      <c r="J955" s="166"/>
      <c r="K955" s="166"/>
      <c r="L955" s="166"/>
      <c r="M955" s="166"/>
      <c r="N955" s="166"/>
      <c r="O955" s="166"/>
      <c r="P955" s="166"/>
      <c r="Q955" s="166"/>
      <c r="R955" s="166"/>
      <c r="S955" s="166"/>
      <c r="T955" s="166"/>
      <c r="U955" s="166"/>
      <c r="V955" s="166"/>
      <c r="W955" s="166"/>
      <c r="X955" s="166"/>
      <c r="Y955" s="166"/>
      <c r="Z955" s="166"/>
    </row>
    <row r="956" ht="14.25" customHeight="1">
      <c r="A956" s="166"/>
      <c r="B956" s="166"/>
      <c r="C956" s="166"/>
      <c r="D956" s="166"/>
      <c r="E956" s="166"/>
      <c r="F956" s="166"/>
      <c r="G956" s="166"/>
      <c r="H956" s="166"/>
      <c r="I956" s="166"/>
      <c r="J956" s="166"/>
      <c r="K956" s="166"/>
      <c r="L956" s="166"/>
      <c r="M956" s="166"/>
      <c r="N956" s="166"/>
      <c r="O956" s="166"/>
      <c r="P956" s="166"/>
      <c r="Q956" s="166"/>
      <c r="R956" s="166"/>
      <c r="S956" s="166"/>
      <c r="T956" s="166"/>
      <c r="U956" s="166"/>
      <c r="V956" s="166"/>
      <c r="W956" s="166"/>
      <c r="X956" s="166"/>
      <c r="Y956" s="166"/>
      <c r="Z956" s="166"/>
    </row>
    <row r="957" ht="14.25" customHeight="1">
      <c r="A957" s="166"/>
      <c r="B957" s="166"/>
      <c r="C957" s="166"/>
      <c r="D957" s="166"/>
      <c r="E957" s="166"/>
      <c r="F957" s="166"/>
      <c r="G957" s="166"/>
      <c r="H957" s="166"/>
      <c r="I957" s="166"/>
      <c r="J957" s="166"/>
      <c r="K957" s="166"/>
      <c r="L957" s="166"/>
      <c r="M957" s="166"/>
      <c r="N957" s="166"/>
      <c r="O957" s="166"/>
      <c r="P957" s="166"/>
      <c r="Q957" s="166"/>
      <c r="R957" s="166"/>
      <c r="S957" s="166"/>
      <c r="T957" s="166"/>
      <c r="U957" s="166"/>
      <c r="V957" s="166"/>
      <c r="W957" s="166"/>
      <c r="X957" s="166"/>
      <c r="Y957" s="166"/>
      <c r="Z957" s="166"/>
    </row>
    <row r="958" ht="14.25" customHeight="1">
      <c r="A958" s="166"/>
      <c r="B958" s="166"/>
      <c r="C958" s="166"/>
      <c r="D958" s="166"/>
      <c r="E958" s="166"/>
      <c r="F958" s="166"/>
      <c r="G958" s="166"/>
      <c r="H958" s="166"/>
      <c r="I958" s="166"/>
      <c r="J958" s="166"/>
      <c r="K958" s="166"/>
      <c r="L958" s="166"/>
      <c r="M958" s="166"/>
      <c r="N958" s="166"/>
      <c r="O958" s="166"/>
      <c r="P958" s="166"/>
      <c r="Q958" s="166"/>
      <c r="R958" s="166"/>
      <c r="S958" s="166"/>
      <c r="T958" s="166"/>
      <c r="U958" s="166"/>
      <c r="V958" s="166"/>
      <c r="W958" s="166"/>
      <c r="X958" s="166"/>
      <c r="Y958" s="166"/>
      <c r="Z958" s="166"/>
    </row>
    <row r="959" ht="14.25" customHeight="1">
      <c r="A959" s="166"/>
      <c r="B959" s="166"/>
      <c r="C959" s="166"/>
      <c r="D959" s="166"/>
      <c r="E959" s="166"/>
      <c r="F959" s="166"/>
      <c r="G959" s="166"/>
      <c r="H959" s="166"/>
      <c r="I959" s="166"/>
      <c r="J959" s="166"/>
      <c r="K959" s="166"/>
      <c r="L959" s="166"/>
      <c r="M959" s="166"/>
      <c r="N959" s="166"/>
      <c r="O959" s="166"/>
      <c r="P959" s="166"/>
      <c r="Q959" s="166"/>
      <c r="R959" s="166"/>
      <c r="S959" s="166"/>
      <c r="T959" s="166"/>
      <c r="U959" s="166"/>
      <c r="V959" s="166"/>
      <c r="W959" s="166"/>
      <c r="X959" s="166"/>
      <c r="Y959" s="166"/>
      <c r="Z959" s="166"/>
    </row>
    <row r="960" ht="14.25" customHeight="1">
      <c r="A960" s="166"/>
      <c r="B960" s="166"/>
      <c r="C960" s="166"/>
      <c r="D960" s="166"/>
      <c r="E960" s="166"/>
      <c r="F960" s="166"/>
      <c r="G960" s="166"/>
      <c r="H960" s="166"/>
      <c r="I960" s="166"/>
      <c r="J960" s="166"/>
      <c r="K960" s="166"/>
      <c r="L960" s="166"/>
      <c r="M960" s="166"/>
      <c r="N960" s="166"/>
      <c r="O960" s="166"/>
      <c r="P960" s="166"/>
      <c r="Q960" s="166"/>
      <c r="R960" s="166"/>
      <c r="S960" s="166"/>
      <c r="T960" s="166"/>
      <c r="U960" s="166"/>
      <c r="V960" s="166"/>
      <c r="W960" s="166"/>
      <c r="X960" s="166"/>
      <c r="Y960" s="166"/>
      <c r="Z960" s="166"/>
    </row>
    <row r="961" ht="14.25" customHeight="1">
      <c r="A961" s="166"/>
      <c r="B961" s="166"/>
      <c r="C961" s="166"/>
      <c r="D961" s="166"/>
      <c r="E961" s="166"/>
      <c r="F961" s="166"/>
      <c r="G961" s="166"/>
      <c r="H961" s="166"/>
      <c r="I961" s="166"/>
      <c r="J961" s="166"/>
      <c r="K961" s="166"/>
      <c r="L961" s="166"/>
      <c r="M961" s="166"/>
      <c r="N961" s="166"/>
      <c r="O961" s="166"/>
      <c r="P961" s="166"/>
      <c r="Q961" s="166"/>
      <c r="R961" s="166"/>
      <c r="S961" s="166"/>
      <c r="T961" s="166"/>
      <c r="U961" s="166"/>
      <c r="V961" s="166"/>
      <c r="W961" s="166"/>
      <c r="X961" s="166"/>
      <c r="Y961" s="166"/>
      <c r="Z961" s="166"/>
    </row>
    <row r="962" ht="14.25" customHeight="1">
      <c r="A962" s="166"/>
      <c r="B962" s="166"/>
      <c r="C962" s="166"/>
      <c r="D962" s="166"/>
      <c r="E962" s="166"/>
      <c r="F962" s="166"/>
      <c r="G962" s="166"/>
      <c r="H962" s="166"/>
      <c r="I962" s="166"/>
      <c r="J962" s="166"/>
      <c r="K962" s="166"/>
      <c r="L962" s="166"/>
      <c r="M962" s="166"/>
      <c r="N962" s="166"/>
      <c r="O962" s="166"/>
      <c r="P962" s="166"/>
      <c r="Q962" s="166"/>
      <c r="R962" s="166"/>
      <c r="S962" s="166"/>
      <c r="T962" s="166"/>
      <c r="U962" s="166"/>
      <c r="V962" s="166"/>
      <c r="W962" s="166"/>
      <c r="X962" s="166"/>
      <c r="Y962" s="166"/>
      <c r="Z962" s="166"/>
    </row>
    <row r="963" ht="14.25" customHeight="1">
      <c r="A963" s="166"/>
      <c r="B963" s="166"/>
      <c r="C963" s="166"/>
      <c r="D963" s="166"/>
      <c r="E963" s="166"/>
      <c r="F963" s="166"/>
      <c r="G963" s="166"/>
      <c r="H963" s="166"/>
      <c r="I963" s="166"/>
      <c r="J963" s="166"/>
      <c r="K963" s="166"/>
      <c r="L963" s="166"/>
      <c r="M963" s="166"/>
      <c r="N963" s="166"/>
      <c r="O963" s="166"/>
      <c r="P963" s="166"/>
      <c r="Q963" s="166"/>
      <c r="R963" s="166"/>
      <c r="S963" s="166"/>
      <c r="T963" s="166"/>
      <c r="U963" s="166"/>
      <c r="V963" s="166"/>
      <c r="W963" s="166"/>
      <c r="X963" s="166"/>
      <c r="Y963" s="166"/>
      <c r="Z963" s="166"/>
    </row>
    <row r="964" ht="14.25" customHeight="1">
      <c r="A964" s="166"/>
      <c r="B964" s="166"/>
      <c r="C964" s="166"/>
      <c r="D964" s="166"/>
      <c r="E964" s="166"/>
      <c r="F964" s="166"/>
      <c r="G964" s="166"/>
      <c r="H964" s="166"/>
      <c r="I964" s="166"/>
      <c r="J964" s="166"/>
      <c r="K964" s="166"/>
      <c r="L964" s="166"/>
      <c r="M964" s="166"/>
      <c r="N964" s="166"/>
      <c r="O964" s="166"/>
      <c r="P964" s="166"/>
      <c r="Q964" s="166"/>
      <c r="R964" s="166"/>
      <c r="S964" s="166"/>
      <c r="T964" s="166"/>
      <c r="U964" s="166"/>
      <c r="V964" s="166"/>
      <c r="W964" s="166"/>
      <c r="X964" s="166"/>
      <c r="Y964" s="166"/>
      <c r="Z964" s="166"/>
    </row>
    <row r="965" ht="14.25" customHeight="1">
      <c r="A965" s="166"/>
      <c r="B965" s="166"/>
      <c r="C965" s="166"/>
      <c r="D965" s="166"/>
      <c r="E965" s="166"/>
      <c r="F965" s="166"/>
      <c r="G965" s="166"/>
      <c r="H965" s="166"/>
      <c r="I965" s="166"/>
      <c r="J965" s="166"/>
      <c r="K965" s="166"/>
      <c r="L965" s="166"/>
      <c r="M965" s="166"/>
      <c r="N965" s="166"/>
      <c r="O965" s="166"/>
      <c r="P965" s="166"/>
      <c r="Q965" s="166"/>
      <c r="R965" s="166"/>
      <c r="S965" s="166"/>
      <c r="T965" s="166"/>
      <c r="U965" s="166"/>
      <c r="V965" s="166"/>
      <c r="W965" s="166"/>
      <c r="X965" s="166"/>
      <c r="Y965" s="166"/>
      <c r="Z965" s="166"/>
    </row>
    <row r="966" ht="14.25" customHeight="1">
      <c r="A966" s="166"/>
      <c r="B966" s="166"/>
      <c r="C966" s="166"/>
      <c r="D966" s="166"/>
      <c r="E966" s="166"/>
      <c r="F966" s="166"/>
      <c r="G966" s="166"/>
      <c r="H966" s="166"/>
      <c r="I966" s="166"/>
      <c r="J966" s="166"/>
      <c r="K966" s="166"/>
      <c r="L966" s="166"/>
      <c r="M966" s="166"/>
      <c r="N966" s="166"/>
      <c r="O966" s="166"/>
      <c r="P966" s="166"/>
      <c r="Q966" s="166"/>
      <c r="R966" s="166"/>
      <c r="S966" s="166"/>
      <c r="T966" s="166"/>
      <c r="U966" s="166"/>
      <c r="V966" s="166"/>
      <c r="W966" s="166"/>
      <c r="X966" s="166"/>
      <c r="Y966" s="166"/>
      <c r="Z966" s="166"/>
    </row>
    <row r="967" ht="14.25" customHeight="1">
      <c r="A967" s="166"/>
      <c r="B967" s="166"/>
      <c r="C967" s="166"/>
      <c r="D967" s="166"/>
      <c r="E967" s="166"/>
      <c r="F967" s="166"/>
      <c r="G967" s="166"/>
      <c r="H967" s="166"/>
      <c r="I967" s="166"/>
      <c r="J967" s="166"/>
      <c r="K967" s="166"/>
      <c r="L967" s="166"/>
      <c r="M967" s="166"/>
      <c r="N967" s="166"/>
      <c r="O967" s="166"/>
      <c r="P967" s="166"/>
      <c r="Q967" s="166"/>
      <c r="R967" s="166"/>
      <c r="S967" s="166"/>
      <c r="T967" s="166"/>
      <c r="U967" s="166"/>
      <c r="V967" s="166"/>
      <c r="W967" s="166"/>
      <c r="X967" s="166"/>
      <c r="Y967" s="166"/>
      <c r="Z967" s="166"/>
    </row>
    <row r="968" ht="14.25" customHeight="1">
      <c r="A968" s="166"/>
      <c r="B968" s="166"/>
      <c r="C968" s="166"/>
      <c r="D968" s="166"/>
      <c r="E968" s="166"/>
      <c r="F968" s="166"/>
      <c r="G968" s="166"/>
      <c r="H968" s="166"/>
      <c r="I968" s="166"/>
      <c r="J968" s="166"/>
      <c r="K968" s="166"/>
      <c r="L968" s="166"/>
      <c r="M968" s="166"/>
      <c r="N968" s="166"/>
      <c r="O968" s="166"/>
      <c r="P968" s="166"/>
      <c r="Q968" s="166"/>
      <c r="R968" s="166"/>
      <c r="S968" s="166"/>
      <c r="T968" s="166"/>
      <c r="U968" s="166"/>
      <c r="V968" s="166"/>
      <c r="W968" s="166"/>
      <c r="X968" s="166"/>
      <c r="Y968" s="166"/>
      <c r="Z968" s="166"/>
    </row>
    <row r="969" ht="14.25" customHeight="1">
      <c r="A969" s="166"/>
      <c r="B969" s="166"/>
      <c r="C969" s="166"/>
      <c r="D969" s="166"/>
      <c r="E969" s="166"/>
      <c r="F969" s="166"/>
      <c r="G969" s="166"/>
      <c r="H969" s="166"/>
      <c r="I969" s="166"/>
      <c r="J969" s="166"/>
      <c r="K969" s="166"/>
      <c r="L969" s="166"/>
      <c r="M969" s="166"/>
      <c r="N969" s="166"/>
      <c r="O969" s="166"/>
      <c r="P969" s="166"/>
      <c r="Q969" s="166"/>
      <c r="R969" s="166"/>
      <c r="S969" s="166"/>
      <c r="T969" s="166"/>
      <c r="U969" s="166"/>
      <c r="V969" s="166"/>
      <c r="W969" s="166"/>
      <c r="X969" s="166"/>
      <c r="Y969" s="166"/>
      <c r="Z969" s="166"/>
    </row>
    <row r="970" ht="14.25" customHeight="1">
      <c r="A970" s="166"/>
      <c r="B970" s="166"/>
      <c r="C970" s="166"/>
      <c r="D970" s="166"/>
      <c r="E970" s="166"/>
      <c r="F970" s="166"/>
      <c r="G970" s="166"/>
      <c r="H970" s="166"/>
      <c r="I970" s="166"/>
      <c r="J970" s="166"/>
      <c r="K970" s="166"/>
      <c r="L970" s="166"/>
      <c r="M970" s="166"/>
      <c r="N970" s="166"/>
      <c r="O970" s="166"/>
      <c r="P970" s="166"/>
      <c r="Q970" s="166"/>
      <c r="R970" s="166"/>
      <c r="S970" s="166"/>
      <c r="T970" s="166"/>
      <c r="U970" s="166"/>
      <c r="V970" s="166"/>
      <c r="W970" s="166"/>
      <c r="X970" s="166"/>
      <c r="Y970" s="166"/>
      <c r="Z970" s="166"/>
    </row>
    <row r="971" ht="14.25" customHeight="1">
      <c r="A971" s="166"/>
      <c r="B971" s="166"/>
      <c r="C971" s="166"/>
      <c r="D971" s="166"/>
      <c r="E971" s="166"/>
      <c r="F971" s="166"/>
      <c r="G971" s="166"/>
      <c r="H971" s="166"/>
      <c r="I971" s="166"/>
      <c r="J971" s="166"/>
      <c r="K971" s="166"/>
      <c r="L971" s="166"/>
      <c r="M971" s="166"/>
      <c r="N971" s="166"/>
      <c r="O971" s="166"/>
      <c r="P971" s="166"/>
      <c r="Q971" s="166"/>
      <c r="R971" s="166"/>
      <c r="S971" s="166"/>
      <c r="T971" s="166"/>
      <c r="U971" s="166"/>
      <c r="V971" s="166"/>
      <c r="W971" s="166"/>
      <c r="X971" s="166"/>
      <c r="Y971" s="166"/>
      <c r="Z971" s="166"/>
    </row>
    <row r="972" ht="14.25" customHeight="1">
      <c r="A972" s="166"/>
      <c r="B972" s="166"/>
      <c r="C972" s="166"/>
      <c r="D972" s="166"/>
      <c r="E972" s="166"/>
      <c r="F972" s="166"/>
      <c r="G972" s="166"/>
      <c r="H972" s="166"/>
      <c r="I972" s="166"/>
      <c r="J972" s="166"/>
      <c r="K972" s="166"/>
      <c r="L972" s="166"/>
      <c r="M972" s="166"/>
      <c r="N972" s="166"/>
      <c r="O972" s="166"/>
      <c r="P972" s="166"/>
      <c r="Q972" s="166"/>
      <c r="R972" s="166"/>
      <c r="S972" s="166"/>
      <c r="T972" s="166"/>
      <c r="U972" s="166"/>
      <c r="V972" s="166"/>
      <c r="W972" s="166"/>
      <c r="X972" s="166"/>
      <c r="Y972" s="166"/>
      <c r="Z972" s="166"/>
    </row>
    <row r="973" ht="14.25" customHeight="1">
      <c r="A973" s="166"/>
      <c r="B973" s="166"/>
      <c r="C973" s="166"/>
      <c r="D973" s="166"/>
      <c r="E973" s="166"/>
      <c r="F973" s="166"/>
      <c r="G973" s="166"/>
      <c r="H973" s="166"/>
      <c r="I973" s="166"/>
      <c r="J973" s="166"/>
      <c r="K973" s="166"/>
      <c r="L973" s="166"/>
      <c r="M973" s="166"/>
      <c r="N973" s="166"/>
      <c r="O973" s="166"/>
      <c r="P973" s="166"/>
      <c r="Q973" s="166"/>
      <c r="R973" s="166"/>
      <c r="S973" s="166"/>
      <c r="T973" s="166"/>
      <c r="U973" s="166"/>
      <c r="V973" s="166"/>
      <c r="W973" s="166"/>
      <c r="X973" s="166"/>
      <c r="Y973" s="166"/>
      <c r="Z973" s="166"/>
    </row>
    <row r="974" ht="14.25" customHeight="1">
      <c r="A974" s="166"/>
      <c r="B974" s="166"/>
      <c r="C974" s="166"/>
      <c r="D974" s="166"/>
      <c r="E974" s="166"/>
      <c r="F974" s="166"/>
      <c r="G974" s="166"/>
      <c r="H974" s="166"/>
      <c r="I974" s="166"/>
      <c r="J974" s="166"/>
      <c r="K974" s="166"/>
      <c r="L974" s="166"/>
      <c r="M974" s="166"/>
      <c r="N974" s="166"/>
      <c r="O974" s="166"/>
      <c r="P974" s="166"/>
      <c r="Q974" s="166"/>
      <c r="R974" s="166"/>
      <c r="S974" s="166"/>
      <c r="T974" s="166"/>
      <c r="U974" s="166"/>
      <c r="V974" s="166"/>
      <c r="W974" s="166"/>
      <c r="X974" s="166"/>
      <c r="Y974" s="166"/>
      <c r="Z974" s="166"/>
    </row>
    <row r="975" ht="14.25" customHeight="1">
      <c r="A975" s="166"/>
      <c r="B975" s="166"/>
      <c r="C975" s="166"/>
      <c r="D975" s="166"/>
      <c r="E975" s="166"/>
      <c r="F975" s="166"/>
      <c r="G975" s="166"/>
      <c r="H975" s="166"/>
      <c r="I975" s="166"/>
      <c r="J975" s="166"/>
      <c r="K975" s="166"/>
      <c r="L975" s="166"/>
      <c r="M975" s="166"/>
      <c r="N975" s="166"/>
      <c r="O975" s="166"/>
      <c r="P975" s="166"/>
      <c r="Q975" s="166"/>
      <c r="R975" s="166"/>
      <c r="S975" s="166"/>
      <c r="T975" s="166"/>
      <c r="U975" s="166"/>
      <c r="V975" s="166"/>
      <c r="W975" s="166"/>
      <c r="X975" s="166"/>
      <c r="Y975" s="166"/>
      <c r="Z975" s="166"/>
    </row>
    <row r="976" ht="14.25" customHeight="1">
      <c r="A976" s="166"/>
      <c r="B976" s="166"/>
      <c r="C976" s="166"/>
      <c r="D976" s="166"/>
      <c r="E976" s="166"/>
      <c r="F976" s="166"/>
      <c r="G976" s="166"/>
      <c r="H976" s="166"/>
      <c r="I976" s="166"/>
      <c r="J976" s="166"/>
      <c r="K976" s="166"/>
      <c r="L976" s="166"/>
      <c r="M976" s="166"/>
      <c r="N976" s="166"/>
      <c r="O976" s="166"/>
      <c r="P976" s="166"/>
      <c r="Q976" s="166"/>
      <c r="R976" s="166"/>
      <c r="S976" s="166"/>
      <c r="T976" s="166"/>
      <c r="U976" s="166"/>
      <c r="V976" s="166"/>
      <c r="W976" s="166"/>
      <c r="X976" s="166"/>
      <c r="Y976" s="166"/>
      <c r="Z976" s="166"/>
    </row>
    <row r="977" ht="14.25" customHeight="1">
      <c r="A977" s="166"/>
      <c r="B977" s="166"/>
      <c r="C977" s="166"/>
      <c r="D977" s="166"/>
      <c r="E977" s="166"/>
      <c r="F977" s="166"/>
      <c r="G977" s="166"/>
      <c r="H977" s="166"/>
      <c r="I977" s="166"/>
      <c r="J977" s="166"/>
      <c r="K977" s="166"/>
      <c r="L977" s="166"/>
      <c r="M977" s="166"/>
      <c r="N977" s="166"/>
      <c r="O977" s="166"/>
      <c r="P977" s="166"/>
      <c r="Q977" s="166"/>
      <c r="R977" s="166"/>
      <c r="S977" s="166"/>
      <c r="T977" s="166"/>
      <c r="U977" s="166"/>
      <c r="V977" s="166"/>
      <c r="W977" s="166"/>
      <c r="X977" s="166"/>
      <c r="Y977" s="166"/>
      <c r="Z977" s="166"/>
    </row>
    <row r="978" ht="14.25" customHeight="1">
      <c r="A978" s="166"/>
      <c r="B978" s="166"/>
      <c r="C978" s="166"/>
      <c r="D978" s="166"/>
      <c r="E978" s="166"/>
      <c r="F978" s="166"/>
      <c r="G978" s="166"/>
      <c r="H978" s="166"/>
      <c r="I978" s="166"/>
      <c r="J978" s="166"/>
      <c r="K978" s="166"/>
      <c r="L978" s="166"/>
      <c r="M978" s="166"/>
      <c r="N978" s="166"/>
      <c r="O978" s="166"/>
      <c r="P978" s="166"/>
      <c r="Q978" s="166"/>
      <c r="R978" s="166"/>
      <c r="S978" s="166"/>
      <c r="T978" s="166"/>
      <c r="U978" s="166"/>
      <c r="V978" s="166"/>
      <c r="W978" s="166"/>
      <c r="X978" s="166"/>
      <c r="Y978" s="166"/>
      <c r="Z978" s="166"/>
    </row>
    <row r="979" ht="14.25" customHeight="1">
      <c r="A979" s="166"/>
      <c r="B979" s="166"/>
      <c r="C979" s="166"/>
      <c r="D979" s="166"/>
      <c r="E979" s="166"/>
      <c r="F979" s="166"/>
      <c r="G979" s="166"/>
      <c r="H979" s="166"/>
      <c r="I979" s="166"/>
      <c r="J979" s="166"/>
      <c r="K979" s="166"/>
      <c r="L979" s="166"/>
      <c r="M979" s="166"/>
      <c r="N979" s="166"/>
      <c r="O979" s="166"/>
      <c r="P979" s="166"/>
      <c r="Q979" s="166"/>
      <c r="R979" s="166"/>
      <c r="S979" s="166"/>
      <c r="T979" s="166"/>
      <c r="U979" s="166"/>
      <c r="V979" s="166"/>
      <c r="W979" s="166"/>
      <c r="X979" s="166"/>
      <c r="Y979" s="166"/>
      <c r="Z979" s="166"/>
    </row>
    <row r="980" ht="14.25" customHeight="1">
      <c r="A980" s="166"/>
      <c r="B980" s="166"/>
      <c r="C980" s="166"/>
      <c r="D980" s="166"/>
      <c r="E980" s="166"/>
      <c r="F980" s="166"/>
      <c r="G980" s="166"/>
      <c r="H980" s="166"/>
      <c r="I980" s="166"/>
      <c r="J980" s="166"/>
      <c r="K980" s="166"/>
      <c r="L980" s="166"/>
      <c r="M980" s="166"/>
      <c r="N980" s="166"/>
      <c r="O980" s="166"/>
      <c r="P980" s="166"/>
      <c r="Q980" s="166"/>
      <c r="R980" s="166"/>
      <c r="S980" s="166"/>
      <c r="T980" s="166"/>
      <c r="U980" s="166"/>
      <c r="V980" s="166"/>
      <c r="W980" s="166"/>
      <c r="X980" s="166"/>
      <c r="Y980" s="166"/>
      <c r="Z980" s="166"/>
    </row>
    <row r="981" ht="14.25" customHeight="1">
      <c r="A981" s="166"/>
      <c r="B981" s="166"/>
      <c r="C981" s="166"/>
      <c r="D981" s="166"/>
      <c r="E981" s="166"/>
      <c r="F981" s="166"/>
      <c r="G981" s="166"/>
      <c r="H981" s="166"/>
      <c r="I981" s="166"/>
      <c r="J981" s="166"/>
      <c r="K981" s="166"/>
      <c r="L981" s="166"/>
      <c r="M981" s="166"/>
      <c r="N981" s="166"/>
      <c r="O981" s="166"/>
      <c r="P981" s="166"/>
      <c r="Q981" s="166"/>
      <c r="R981" s="166"/>
      <c r="S981" s="166"/>
      <c r="T981" s="166"/>
      <c r="U981" s="166"/>
      <c r="V981" s="166"/>
      <c r="W981" s="166"/>
      <c r="X981" s="166"/>
      <c r="Y981" s="166"/>
      <c r="Z981" s="166"/>
    </row>
    <row r="982" ht="14.25" customHeight="1">
      <c r="A982" s="166"/>
      <c r="B982" s="166"/>
      <c r="C982" s="166"/>
      <c r="D982" s="166"/>
      <c r="E982" s="166"/>
      <c r="F982" s="166"/>
      <c r="G982" s="166"/>
      <c r="H982" s="166"/>
      <c r="I982" s="166"/>
      <c r="J982" s="166"/>
      <c r="K982" s="166"/>
      <c r="L982" s="166"/>
      <c r="M982" s="166"/>
      <c r="N982" s="166"/>
      <c r="O982" s="166"/>
      <c r="P982" s="166"/>
      <c r="Q982" s="166"/>
      <c r="R982" s="166"/>
      <c r="S982" s="166"/>
      <c r="T982" s="166"/>
      <c r="U982" s="166"/>
      <c r="V982" s="166"/>
      <c r="W982" s="166"/>
      <c r="X982" s="166"/>
      <c r="Y982" s="166"/>
      <c r="Z982" s="166"/>
    </row>
    <row r="983" ht="14.25" customHeight="1">
      <c r="A983" s="166"/>
      <c r="B983" s="166"/>
      <c r="C983" s="166"/>
      <c r="D983" s="166"/>
      <c r="E983" s="166"/>
      <c r="F983" s="166"/>
      <c r="G983" s="166"/>
      <c r="H983" s="166"/>
      <c r="I983" s="166"/>
      <c r="J983" s="166"/>
      <c r="K983" s="166"/>
      <c r="L983" s="166"/>
      <c r="M983" s="166"/>
      <c r="N983" s="166"/>
      <c r="O983" s="166"/>
      <c r="P983" s="166"/>
      <c r="Q983" s="166"/>
      <c r="R983" s="166"/>
      <c r="S983" s="166"/>
      <c r="T983" s="166"/>
      <c r="U983" s="166"/>
      <c r="V983" s="166"/>
      <c r="W983" s="166"/>
      <c r="X983" s="166"/>
      <c r="Y983" s="166"/>
      <c r="Z983" s="166"/>
    </row>
    <row r="984" ht="14.25" customHeight="1">
      <c r="A984" s="166"/>
      <c r="B984" s="166"/>
      <c r="C984" s="166"/>
      <c r="D984" s="166"/>
      <c r="E984" s="166"/>
      <c r="F984" s="166"/>
      <c r="G984" s="166"/>
      <c r="H984" s="166"/>
      <c r="I984" s="166"/>
      <c r="J984" s="166"/>
      <c r="K984" s="166"/>
      <c r="L984" s="166"/>
      <c r="M984" s="166"/>
      <c r="N984" s="166"/>
      <c r="O984" s="166"/>
      <c r="P984" s="166"/>
      <c r="Q984" s="166"/>
      <c r="R984" s="166"/>
      <c r="S984" s="166"/>
      <c r="T984" s="166"/>
      <c r="U984" s="166"/>
      <c r="V984" s="166"/>
      <c r="W984" s="166"/>
      <c r="X984" s="166"/>
      <c r="Y984" s="166"/>
      <c r="Z984" s="166"/>
    </row>
    <row r="985" ht="14.25" customHeight="1">
      <c r="A985" s="166"/>
      <c r="B985" s="166"/>
      <c r="C985" s="166"/>
      <c r="D985" s="166"/>
      <c r="E985" s="166"/>
      <c r="F985" s="166"/>
      <c r="G985" s="166"/>
      <c r="H985" s="166"/>
      <c r="I985" s="166"/>
      <c r="J985" s="166"/>
      <c r="K985" s="166"/>
      <c r="L985" s="166"/>
      <c r="M985" s="166"/>
      <c r="N985" s="166"/>
      <c r="O985" s="166"/>
      <c r="P985" s="166"/>
      <c r="Q985" s="166"/>
      <c r="R985" s="166"/>
      <c r="S985" s="166"/>
      <c r="T985" s="166"/>
      <c r="U985" s="166"/>
      <c r="V985" s="166"/>
      <c r="W985" s="166"/>
      <c r="X985" s="166"/>
      <c r="Y985" s="166"/>
      <c r="Z985" s="166"/>
    </row>
    <row r="986" ht="14.25" customHeight="1">
      <c r="A986" s="166"/>
      <c r="B986" s="166"/>
      <c r="C986" s="166"/>
      <c r="D986" s="166"/>
      <c r="E986" s="166"/>
      <c r="F986" s="166"/>
      <c r="G986" s="166"/>
      <c r="H986" s="166"/>
      <c r="I986" s="166"/>
      <c r="J986" s="166"/>
      <c r="K986" s="166"/>
      <c r="L986" s="166"/>
      <c r="M986" s="166"/>
      <c r="N986" s="166"/>
      <c r="O986" s="166"/>
      <c r="P986" s="166"/>
      <c r="Q986" s="166"/>
      <c r="R986" s="166"/>
      <c r="S986" s="166"/>
      <c r="T986" s="166"/>
      <c r="U986" s="166"/>
      <c r="V986" s="166"/>
      <c r="W986" s="166"/>
      <c r="X986" s="166"/>
      <c r="Y986" s="166"/>
      <c r="Z986" s="166"/>
    </row>
    <row r="987" ht="14.25" customHeight="1">
      <c r="A987" s="166"/>
      <c r="B987" s="166"/>
      <c r="C987" s="166"/>
      <c r="D987" s="166"/>
      <c r="E987" s="166"/>
      <c r="F987" s="166"/>
      <c r="G987" s="166"/>
      <c r="H987" s="166"/>
      <c r="I987" s="166"/>
      <c r="J987" s="166"/>
      <c r="K987" s="166"/>
      <c r="L987" s="166"/>
      <c r="M987" s="166"/>
      <c r="N987" s="166"/>
      <c r="O987" s="166"/>
      <c r="P987" s="166"/>
      <c r="Q987" s="166"/>
      <c r="R987" s="166"/>
      <c r="S987" s="166"/>
      <c r="T987" s="166"/>
      <c r="U987" s="166"/>
      <c r="V987" s="166"/>
      <c r="W987" s="166"/>
      <c r="X987" s="166"/>
      <c r="Y987" s="166"/>
      <c r="Z987" s="166"/>
    </row>
    <row r="988" ht="14.25" customHeight="1">
      <c r="A988" s="166"/>
      <c r="B988" s="166"/>
      <c r="C988" s="166"/>
      <c r="D988" s="166"/>
      <c r="E988" s="166"/>
      <c r="F988" s="166"/>
      <c r="G988" s="166"/>
      <c r="H988" s="166"/>
      <c r="I988" s="166"/>
      <c r="J988" s="166"/>
      <c r="K988" s="166"/>
      <c r="L988" s="166"/>
      <c r="M988" s="166"/>
      <c r="N988" s="166"/>
      <c r="O988" s="166"/>
      <c r="P988" s="166"/>
      <c r="Q988" s="166"/>
      <c r="R988" s="166"/>
      <c r="S988" s="166"/>
      <c r="T988" s="166"/>
      <c r="U988" s="166"/>
      <c r="V988" s="166"/>
      <c r="W988" s="166"/>
      <c r="X988" s="166"/>
      <c r="Y988" s="166"/>
      <c r="Z988" s="166"/>
    </row>
    <row r="989" ht="14.25" customHeight="1">
      <c r="A989" s="166"/>
      <c r="B989" s="166"/>
      <c r="C989" s="166"/>
      <c r="D989" s="166"/>
      <c r="E989" s="166"/>
      <c r="F989" s="166"/>
      <c r="G989" s="166"/>
      <c r="H989" s="166"/>
      <c r="I989" s="166"/>
      <c r="J989" s="166"/>
      <c r="K989" s="166"/>
      <c r="L989" s="166"/>
      <c r="M989" s="166"/>
      <c r="N989" s="166"/>
      <c r="O989" s="166"/>
      <c r="P989" s="166"/>
      <c r="Q989" s="166"/>
      <c r="R989" s="166"/>
      <c r="S989" s="166"/>
      <c r="T989" s="166"/>
      <c r="U989" s="166"/>
      <c r="V989" s="166"/>
      <c r="W989" s="166"/>
      <c r="X989" s="166"/>
      <c r="Y989" s="166"/>
      <c r="Z989" s="166"/>
    </row>
    <row r="990" ht="14.25" customHeight="1">
      <c r="A990" s="166"/>
      <c r="B990" s="166"/>
      <c r="C990" s="166"/>
      <c r="D990" s="166"/>
      <c r="E990" s="166"/>
      <c r="F990" s="166"/>
      <c r="G990" s="166"/>
      <c r="H990" s="166"/>
      <c r="I990" s="166"/>
      <c r="J990" s="166"/>
      <c r="K990" s="166"/>
      <c r="L990" s="166"/>
      <c r="M990" s="166"/>
      <c r="N990" s="166"/>
      <c r="O990" s="166"/>
      <c r="P990" s="166"/>
      <c r="Q990" s="166"/>
      <c r="R990" s="166"/>
      <c r="S990" s="166"/>
      <c r="T990" s="166"/>
      <c r="U990" s="166"/>
      <c r="V990" s="166"/>
      <c r="W990" s="166"/>
      <c r="X990" s="166"/>
      <c r="Y990" s="166"/>
      <c r="Z990" s="166"/>
    </row>
    <row r="991" ht="14.25" customHeight="1">
      <c r="A991" s="166"/>
      <c r="B991" s="166"/>
      <c r="C991" s="166"/>
      <c r="D991" s="166"/>
      <c r="E991" s="166"/>
      <c r="F991" s="166"/>
      <c r="G991" s="166"/>
      <c r="H991" s="166"/>
      <c r="I991" s="166"/>
      <c r="J991" s="166"/>
      <c r="K991" s="166"/>
      <c r="L991" s="166"/>
      <c r="M991" s="166"/>
      <c r="N991" s="166"/>
      <c r="O991" s="166"/>
      <c r="P991" s="166"/>
      <c r="Q991" s="166"/>
      <c r="R991" s="166"/>
      <c r="S991" s="166"/>
      <c r="T991" s="166"/>
      <c r="U991" s="166"/>
      <c r="V991" s="166"/>
      <c r="W991" s="166"/>
      <c r="X991" s="166"/>
      <c r="Y991" s="166"/>
      <c r="Z991" s="166"/>
    </row>
    <row r="992" ht="14.25" customHeight="1">
      <c r="A992" s="166"/>
      <c r="B992" s="166"/>
      <c r="C992" s="166"/>
      <c r="D992" s="166"/>
      <c r="E992" s="166"/>
      <c r="F992" s="166"/>
      <c r="G992" s="166"/>
      <c r="H992" s="166"/>
      <c r="I992" s="166"/>
      <c r="J992" s="166"/>
      <c r="K992" s="166"/>
      <c r="L992" s="166"/>
      <c r="M992" s="166"/>
      <c r="N992" s="166"/>
      <c r="O992" s="166"/>
      <c r="P992" s="166"/>
      <c r="Q992" s="166"/>
      <c r="R992" s="166"/>
      <c r="S992" s="166"/>
      <c r="T992" s="166"/>
      <c r="U992" s="166"/>
      <c r="V992" s="166"/>
      <c r="W992" s="166"/>
      <c r="X992" s="166"/>
      <c r="Y992" s="166"/>
      <c r="Z992" s="166"/>
    </row>
    <row r="993" ht="14.25" customHeight="1">
      <c r="A993" s="166"/>
      <c r="B993" s="166"/>
      <c r="C993" s="166"/>
      <c r="D993" s="166"/>
      <c r="E993" s="166"/>
      <c r="F993" s="166"/>
      <c r="G993" s="166"/>
      <c r="H993" s="166"/>
      <c r="I993" s="166"/>
      <c r="J993" s="166"/>
      <c r="K993" s="166"/>
      <c r="L993" s="166"/>
      <c r="M993" s="166"/>
      <c r="N993" s="166"/>
      <c r="O993" s="166"/>
      <c r="P993" s="166"/>
      <c r="Q993" s="166"/>
      <c r="R993" s="166"/>
      <c r="S993" s="166"/>
      <c r="T993" s="166"/>
      <c r="U993" s="166"/>
      <c r="V993" s="166"/>
      <c r="W993" s="166"/>
      <c r="X993" s="166"/>
      <c r="Y993" s="166"/>
      <c r="Z993" s="166"/>
    </row>
    <row r="994" ht="14.25" customHeight="1">
      <c r="A994" s="166"/>
      <c r="B994" s="166"/>
      <c r="C994" s="166"/>
      <c r="D994" s="166"/>
      <c r="E994" s="166"/>
      <c r="F994" s="166"/>
      <c r="G994" s="166"/>
      <c r="H994" s="166"/>
      <c r="I994" s="166"/>
      <c r="J994" s="166"/>
      <c r="K994" s="166"/>
      <c r="L994" s="166"/>
      <c r="M994" s="166"/>
      <c r="N994" s="166"/>
      <c r="O994" s="166"/>
      <c r="P994" s="166"/>
      <c r="Q994" s="166"/>
      <c r="R994" s="166"/>
      <c r="S994" s="166"/>
      <c r="T994" s="166"/>
      <c r="U994" s="166"/>
      <c r="V994" s="166"/>
      <c r="W994" s="166"/>
      <c r="X994" s="166"/>
      <c r="Y994" s="166"/>
      <c r="Z994" s="166"/>
    </row>
    <row r="995" ht="14.25" customHeight="1">
      <c r="A995" s="166"/>
      <c r="B995" s="166"/>
      <c r="C995" s="166"/>
      <c r="D995" s="166"/>
      <c r="E995" s="166"/>
      <c r="F995" s="166"/>
      <c r="G995" s="166"/>
      <c r="H995" s="166"/>
      <c r="I995" s="166"/>
      <c r="J995" s="166"/>
      <c r="K995" s="166"/>
      <c r="L995" s="166"/>
      <c r="M995" s="166"/>
      <c r="N995" s="166"/>
      <c r="O995" s="166"/>
      <c r="P995" s="166"/>
      <c r="Q995" s="166"/>
      <c r="R995" s="166"/>
      <c r="S995" s="166"/>
      <c r="T995" s="166"/>
      <c r="U995" s="166"/>
      <c r="V995" s="166"/>
      <c r="W995" s="166"/>
      <c r="X995" s="166"/>
      <c r="Y995" s="166"/>
      <c r="Z995" s="166"/>
    </row>
    <row r="996" ht="14.25" customHeight="1">
      <c r="A996" s="166"/>
      <c r="B996" s="166"/>
      <c r="C996" s="166"/>
      <c r="D996" s="166"/>
      <c r="E996" s="166"/>
      <c r="F996" s="166"/>
      <c r="G996" s="166"/>
      <c r="H996" s="166"/>
      <c r="I996" s="166"/>
      <c r="J996" s="166"/>
      <c r="K996" s="166"/>
      <c r="L996" s="166"/>
      <c r="M996" s="166"/>
      <c r="N996" s="166"/>
      <c r="O996" s="166"/>
      <c r="P996" s="166"/>
      <c r="Q996" s="166"/>
      <c r="R996" s="166"/>
      <c r="S996" s="166"/>
      <c r="T996" s="166"/>
      <c r="U996" s="166"/>
      <c r="V996" s="166"/>
      <c r="W996" s="166"/>
      <c r="X996" s="166"/>
      <c r="Y996" s="166"/>
      <c r="Z996" s="166"/>
    </row>
    <row r="997" ht="14.25" customHeight="1">
      <c r="A997" s="166"/>
      <c r="B997" s="166"/>
      <c r="C997" s="166"/>
      <c r="D997" s="166"/>
      <c r="E997" s="166"/>
      <c r="F997" s="166"/>
      <c r="G997" s="166"/>
      <c r="H997" s="166"/>
      <c r="I997" s="166"/>
      <c r="J997" s="166"/>
      <c r="K997" s="166"/>
      <c r="L997" s="166"/>
      <c r="M997" s="166"/>
      <c r="N997" s="166"/>
      <c r="O997" s="166"/>
      <c r="P997" s="166"/>
      <c r="Q997" s="166"/>
      <c r="R997" s="166"/>
      <c r="S997" s="166"/>
      <c r="T997" s="166"/>
      <c r="U997" s="166"/>
      <c r="V997" s="166"/>
      <c r="W997" s="166"/>
      <c r="X997" s="166"/>
      <c r="Y997" s="166"/>
      <c r="Z997" s="166"/>
    </row>
    <row r="998" ht="14.25" customHeight="1">
      <c r="A998" s="166"/>
      <c r="B998" s="166"/>
      <c r="C998" s="166"/>
      <c r="D998" s="166"/>
      <c r="E998" s="166"/>
      <c r="F998" s="166"/>
      <c r="G998" s="166"/>
      <c r="H998" s="166"/>
      <c r="I998" s="166"/>
      <c r="J998" s="166"/>
      <c r="K998" s="166"/>
      <c r="L998" s="166"/>
      <c r="M998" s="166"/>
      <c r="N998" s="166"/>
      <c r="O998" s="166"/>
      <c r="P998" s="166"/>
      <c r="Q998" s="166"/>
      <c r="R998" s="166"/>
      <c r="S998" s="166"/>
      <c r="T998" s="166"/>
      <c r="U998" s="166"/>
      <c r="V998" s="166"/>
      <c r="W998" s="166"/>
      <c r="X998" s="166"/>
      <c r="Y998" s="166"/>
      <c r="Z998" s="166"/>
    </row>
    <row r="999" ht="14.25" customHeight="1">
      <c r="A999" s="166"/>
      <c r="B999" s="166"/>
      <c r="C999" s="166"/>
      <c r="D999" s="166"/>
      <c r="E999" s="166"/>
      <c r="F999" s="166"/>
      <c r="G999" s="166"/>
      <c r="H999" s="166"/>
      <c r="I999" s="166"/>
      <c r="J999" s="166"/>
      <c r="K999" s="166"/>
      <c r="L999" s="166"/>
      <c r="M999" s="166"/>
      <c r="N999" s="166"/>
      <c r="O999" s="166"/>
      <c r="P999" s="166"/>
      <c r="Q999" s="166"/>
      <c r="R999" s="166"/>
      <c r="S999" s="166"/>
      <c r="T999" s="166"/>
      <c r="U999" s="166"/>
      <c r="V999" s="166"/>
      <c r="W999" s="166"/>
      <c r="X999" s="166"/>
      <c r="Y999" s="166"/>
      <c r="Z999" s="166"/>
    </row>
    <row r="1000" ht="14.25" customHeight="1">
      <c r="A1000" s="166"/>
      <c r="B1000" s="166"/>
      <c r="C1000" s="166"/>
      <c r="D1000" s="166"/>
      <c r="E1000" s="166"/>
      <c r="F1000" s="166"/>
      <c r="G1000" s="166"/>
      <c r="H1000" s="166"/>
      <c r="I1000" s="166"/>
      <c r="J1000" s="166"/>
      <c r="K1000" s="166"/>
      <c r="L1000" s="166"/>
      <c r="M1000" s="166"/>
      <c r="N1000" s="166"/>
      <c r="O1000" s="166"/>
      <c r="P1000" s="166"/>
      <c r="Q1000" s="166"/>
      <c r="R1000" s="166"/>
      <c r="S1000" s="166"/>
      <c r="T1000" s="166"/>
      <c r="U1000" s="166"/>
      <c r="V1000" s="166"/>
      <c r="W1000" s="166"/>
      <c r="X1000" s="166"/>
      <c r="Y1000" s="166"/>
      <c r="Z1000" s="166"/>
    </row>
  </sheetData>
  <printOptions/>
  <pageMargins bottom="0.75" footer="0.0" header="0.0" left="0.7" right="0.7" top="0.75"/>
  <pageSetup orientation="portrait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B0F0"/>
    <pageSetUpPr/>
  </sheetPr>
  <sheetViews>
    <sheetView workbookViewId="0"/>
  </sheetViews>
  <sheetFormatPr customHeight="1" defaultColWidth="12.63" defaultRowHeight="15.0"/>
  <cols>
    <col customWidth="1" min="1" max="1" width="28.13"/>
    <col customWidth="1" min="2" max="7" width="15.38"/>
    <col customWidth="1" min="8" max="8" width="15.75"/>
    <col customWidth="1" min="9" max="12" width="12.38"/>
    <col customWidth="1" min="13" max="13" width="14.63"/>
    <col customWidth="1" min="14" max="14" width="19.13"/>
    <col customWidth="1" min="15" max="26" width="7.13"/>
  </cols>
  <sheetData>
    <row r="1" ht="12.0" customHeight="1">
      <c r="A1" s="213" t="s">
        <v>378</v>
      </c>
      <c r="B1" s="213"/>
      <c r="C1" s="213"/>
      <c r="D1" s="213"/>
      <c r="E1" s="213"/>
      <c r="F1" s="213"/>
      <c r="G1" s="213"/>
      <c r="H1" s="213"/>
      <c r="I1" s="213"/>
      <c r="J1" s="213"/>
      <c r="K1" s="213"/>
      <c r="L1" s="213"/>
      <c r="M1" s="213"/>
      <c r="N1" s="214"/>
      <c r="O1" s="214"/>
      <c r="P1" s="214"/>
      <c r="Q1" s="214"/>
      <c r="R1" s="214"/>
      <c r="S1" s="214"/>
      <c r="T1" s="214"/>
      <c r="U1" s="214"/>
      <c r="V1" s="214"/>
      <c r="W1" s="214"/>
      <c r="X1" s="214"/>
      <c r="Y1" s="214"/>
      <c r="Z1" s="214"/>
    </row>
    <row r="2" ht="12.0" customHeight="1">
      <c r="A2" s="213" t="s">
        <v>379</v>
      </c>
      <c r="B2" s="213"/>
      <c r="C2" s="213"/>
      <c r="D2" s="213"/>
      <c r="E2" s="213"/>
      <c r="F2" s="213"/>
      <c r="G2" s="213"/>
      <c r="H2" s="213"/>
      <c r="I2" s="213"/>
      <c r="J2" s="213"/>
      <c r="K2" s="213"/>
      <c r="L2" s="213"/>
      <c r="M2" s="213"/>
      <c r="N2" s="214"/>
      <c r="O2" s="214"/>
      <c r="P2" s="214"/>
      <c r="Q2" s="214"/>
      <c r="R2" s="214"/>
      <c r="S2" s="214"/>
      <c r="T2" s="214"/>
      <c r="U2" s="214"/>
      <c r="V2" s="214"/>
      <c r="W2" s="214"/>
      <c r="X2" s="214"/>
      <c r="Y2" s="214"/>
      <c r="Z2" s="214"/>
    </row>
    <row r="3" ht="12.0" customHeight="1">
      <c r="A3" s="215" t="s">
        <v>380</v>
      </c>
      <c r="B3" s="215"/>
      <c r="C3" s="215"/>
      <c r="D3" s="215"/>
      <c r="E3" s="215"/>
      <c r="F3" s="215"/>
      <c r="G3" s="215"/>
      <c r="H3" s="215"/>
      <c r="I3" s="215"/>
      <c r="J3" s="215"/>
      <c r="K3" s="215"/>
      <c r="L3" s="215"/>
      <c r="M3" s="215"/>
      <c r="N3" s="215"/>
      <c r="O3" s="214"/>
      <c r="P3" s="214"/>
      <c r="Q3" s="214"/>
      <c r="R3" s="214"/>
      <c r="S3" s="214"/>
      <c r="T3" s="214"/>
      <c r="U3" s="214"/>
      <c r="V3" s="214"/>
      <c r="W3" s="214"/>
      <c r="X3" s="214"/>
      <c r="Y3" s="214"/>
      <c r="Z3" s="214"/>
    </row>
    <row r="4" ht="12.0" customHeight="1">
      <c r="A4" s="215" t="s">
        <v>381</v>
      </c>
      <c r="B4" s="215"/>
      <c r="C4" s="215"/>
      <c r="D4" s="215"/>
      <c r="E4" s="215"/>
      <c r="F4" s="215"/>
      <c r="G4" s="215"/>
      <c r="H4" s="215"/>
      <c r="I4" s="215"/>
      <c r="J4" s="215"/>
      <c r="K4" s="215"/>
      <c r="L4" s="215"/>
      <c r="M4" s="215"/>
      <c r="N4" s="215"/>
      <c r="O4" s="214"/>
      <c r="P4" s="214"/>
      <c r="Q4" s="214"/>
      <c r="R4" s="214"/>
      <c r="S4" s="214"/>
      <c r="T4" s="214"/>
      <c r="U4" s="214"/>
      <c r="V4" s="214"/>
      <c r="W4" s="214"/>
      <c r="X4" s="214"/>
      <c r="Y4" s="214"/>
      <c r="Z4" s="214"/>
    </row>
    <row r="5" ht="12.0" customHeight="1">
      <c r="A5" s="215" t="s">
        <v>382</v>
      </c>
      <c r="B5" s="215"/>
      <c r="C5" s="215"/>
      <c r="D5" s="215"/>
      <c r="E5" s="215"/>
      <c r="F5" s="215"/>
      <c r="G5" s="215"/>
      <c r="H5" s="215"/>
      <c r="I5" s="215"/>
      <c r="J5" s="215"/>
      <c r="K5" s="215"/>
      <c r="L5" s="215"/>
      <c r="M5" s="215"/>
      <c r="N5" s="215"/>
      <c r="O5" s="214"/>
      <c r="P5" s="214"/>
      <c r="Q5" s="214"/>
      <c r="R5" s="214"/>
      <c r="S5" s="214"/>
      <c r="T5" s="214"/>
      <c r="U5" s="214"/>
      <c r="V5" s="214"/>
      <c r="W5" s="214"/>
      <c r="X5" s="214"/>
      <c r="Y5" s="214"/>
      <c r="Z5" s="214"/>
    </row>
    <row r="6" ht="12.0" customHeight="1">
      <c r="A6" s="216" t="s">
        <v>126</v>
      </c>
      <c r="B6" s="216"/>
      <c r="C6" s="216"/>
      <c r="D6" s="216"/>
      <c r="E6" s="216"/>
      <c r="F6" s="216"/>
      <c r="G6" s="216"/>
      <c r="H6" s="216"/>
      <c r="I6" s="216"/>
      <c r="J6" s="216"/>
      <c r="K6" s="216"/>
      <c r="L6" s="216"/>
      <c r="M6" s="216"/>
      <c r="N6" s="214"/>
      <c r="O6" s="214"/>
      <c r="P6" s="214"/>
      <c r="Q6" s="214"/>
      <c r="R6" s="214"/>
      <c r="S6" s="214"/>
      <c r="T6" s="214"/>
      <c r="U6" s="214"/>
      <c r="V6" s="214"/>
      <c r="W6" s="214"/>
      <c r="X6" s="214"/>
      <c r="Y6" s="214"/>
      <c r="Z6" s="214"/>
    </row>
    <row r="7" ht="12.0" customHeight="1">
      <c r="A7" s="215" t="s">
        <v>126</v>
      </c>
      <c r="B7" s="217"/>
      <c r="C7" s="217" t="s">
        <v>383</v>
      </c>
      <c r="D7" s="217" t="s">
        <v>383</v>
      </c>
      <c r="E7" s="217" t="s">
        <v>383</v>
      </c>
      <c r="F7" s="217" t="s">
        <v>383</v>
      </c>
      <c r="G7" s="217" t="s">
        <v>383</v>
      </c>
      <c r="H7" s="217" t="s">
        <v>383</v>
      </c>
      <c r="I7" s="217" t="s">
        <v>383</v>
      </c>
      <c r="J7" s="217" t="s">
        <v>383</v>
      </c>
      <c r="K7" s="217" t="s">
        <v>383</v>
      </c>
      <c r="L7" s="217" t="s">
        <v>383</v>
      </c>
      <c r="M7" s="217" t="s">
        <v>383</v>
      </c>
      <c r="N7" s="217" t="s">
        <v>383</v>
      </c>
      <c r="O7" s="214"/>
      <c r="P7" s="214"/>
      <c r="Q7" s="214"/>
      <c r="R7" s="214"/>
      <c r="S7" s="214"/>
      <c r="T7" s="214"/>
      <c r="U7" s="214"/>
      <c r="V7" s="214"/>
      <c r="W7" s="214"/>
      <c r="X7" s="214"/>
      <c r="Y7" s="214"/>
      <c r="Z7" s="214"/>
    </row>
    <row r="8" ht="12.0" customHeight="1">
      <c r="A8" s="215" t="s">
        <v>126</v>
      </c>
      <c r="B8" s="215"/>
      <c r="C8" s="218" t="s">
        <v>384</v>
      </c>
      <c r="D8" s="218" t="s">
        <v>385</v>
      </c>
      <c r="E8" s="218" t="s">
        <v>386</v>
      </c>
      <c r="F8" s="218" t="s">
        <v>387</v>
      </c>
      <c r="G8" s="218" t="s">
        <v>388</v>
      </c>
      <c r="H8" s="218" t="s">
        <v>389</v>
      </c>
      <c r="I8" s="218" t="s">
        <v>390</v>
      </c>
      <c r="J8" s="218" t="s">
        <v>391</v>
      </c>
      <c r="K8" s="218" t="s">
        <v>392</v>
      </c>
      <c r="L8" s="218" t="s">
        <v>393</v>
      </c>
      <c r="M8" s="218" t="s">
        <v>394</v>
      </c>
      <c r="N8" s="218" t="s">
        <v>395</v>
      </c>
      <c r="O8" s="219" t="s">
        <v>396</v>
      </c>
      <c r="P8" s="219" t="s">
        <v>397</v>
      </c>
      <c r="Q8" s="219" t="s">
        <v>398</v>
      </c>
      <c r="R8" s="219" t="s">
        <v>399</v>
      </c>
      <c r="S8" s="219" t="s">
        <v>400</v>
      </c>
      <c r="T8" s="219" t="s">
        <v>401</v>
      </c>
      <c r="U8" s="219" t="s">
        <v>402</v>
      </c>
      <c r="V8" s="219" t="s">
        <v>403</v>
      </c>
      <c r="W8" s="219" t="s">
        <v>404</v>
      </c>
      <c r="X8" s="214"/>
      <c r="Y8" s="214"/>
      <c r="Z8" s="214"/>
    </row>
    <row r="9" ht="12.0" customHeight="1">
      <c r="A9" s="220" t="s">
        <v>126</v>
      </c>
      <c r="B9" s="220"/>
      <c r="C9" s="221" t="s">
        <v>126</v>
      </c>
      <c r="D9" s="221" t="s">
        <v>126</v>
      </c>
      <c r="E9" s="221" t="s">
        <v>126</v>
      </c>
      <c r="F9" s="221" t="s">
        <v>126</v>
      </c>
      <c r="G9" s="221" t="s">
        <v>126</v>
      </c>
      <c r="H9" s="221" t="s">
        <v>126</v>
      </c>
      <c r="I9" s="221" t="s">
        <v>126</v>
      </c>
      <c r="J9" s="221" t="s">
        <v>126</v>
      </c>
      <c r="K9" s="221" t="s">
        <v>126</v>
      </c>
      <c r="L9" s="221" t="s">
        <v>126</v>
      </c>
      <c r="M9" s="221" t="s">
        <v>126</v>
      </c>
      <c r="N9" s="221" t="s">
        <v>126</v>
      </c>
      <c r="O9" s="214"/>
      <c r="P9" s="214"/>
      <c r="Q9" s="214"/>
      <c r="R9" s="214"/>
      <c r="S9" s="214"/>
      <c r="T9" s="214"/>
      <c r="U9" s="214"/>
      <c r="V9" s="214"/>
      <c r="W9" s="214"/>
      <c r="X9" s="214"/>
      <c r="Y9" s="214"/>
      <c r="Z9" s="214"/>
    </row>
    <row r="10" ht="12.0" customHeight="1">
      <c r="A10" s="222" t="s">
        <v>405</v>
      </c>
      <c r="B10" s="222"/>
      <c r="C10" s="222" t="s">
        <v>406</v>
      </c>
      <c r="D10" s="222" t="s">
        <v>406</v>
      </c>
      <c r="E10" s="222" t="s">
        <v>406</v>
      </c>
      <c r="F10" s="222" t="s">
        <v>406</v>
      </c>
      <c r="G10" s="222" t="s">
        <v>406</v>
      </c>
      <c r="H10" s="222" t="s">
        <v>406</v>
      </c>
      <c r="I10" s="222" t="s">
        <v>406</v>
      </c>
      <c r="J10" s="222" t="s">
        <v>406</v>
      </c>
      <c r="K10" s="222" t="s">
        <v>406</v>
      </c>
      <c r="L10" s="222" t="s">
        <v>406</v>
      </c>
      <c r="M10" s="222" t="s">
        <v>406</v>
      </c>
      <c r="N10" s="222" t="s">
        <v>406</v>
      </c>
      <c r="O10" s="214"/>
      <c r="P10" s="214"/>
      <c r="Q10" s="214"/>
      <c r="R10" s="214"/>
      <c r="S10" s="214"/>
      <c r="T10" s="214"/>
      <c r="U10" s="214"/>
      <c r="V10" s="214"/>
      <c r="W10" s="214"/>
      <c r="X10" s="214"/>
      <c r="Y10" s="214"/>
      <c r="Z10" s="214"/>
    </row>
    <row r="11" ht="12.0" customHeight="1">
      <c r="A11" s="223" t="s">
        <v>126</v>
      </c>
      <c r="B11" s="223"/>
      <c r="C11" s="223"/>
      <c r="D11" s="223"/>
      <c r="E11" s="223"/>
      <c r="F11" s="223"/>
      <c r="G11" s="223"/>
      <c r="H11" s="223"/>
      <c r="I11" s="223"/>
      <c r="J11" s="223"/>
      <c r="K11" s="223"/>
      <c r="L11" s="223"/>
      <c r="M11" s="223"/>
      <c r="N11" s="223"/>
      <c r="O11" s="214"/>
      <c r="P11" s="214"/>
      <c r="Q11" s="214"/>
      <c r="R11" s="214"/>
      <c r="S11" s="214"/>
      <c r="T11" s="214"/>
      <c r="U11" s="214"/>
      <c r="V11" s="214"/>
      <c r="W11" s="214"/>
      <c r="X11" s="214"/>
      <c r="Y11" s="214"/>
      <c r="Z11" s="214"/>
    </row>
    <row r="12" ht="12.0" customHeight="1">
      <c r="A12" s="215" t="s">
        <v>407</v>
      </c>
      <c r="B12" s="215"/>
      <c r="C12" s="215" t="s">
        <v>408</v>
      </c>
      <c r="D12" s="215" t="s">
        <v>408</v>
      </c>
      <c r="E12" s="215" t="s">
        <v>408</v>
      </c>
      <c r="F12" s="215" t="s">
        <v>408</v>
      </c>
      <c r="G12" s="215" t="s">
        <v>408</v>
      </c>
      <c r="H12" s="215" t="s">
        <v>408</v>
      </c>
      <c r="I12" s="215" t="s">
        <v>408</v>
      </c>
      <c r="J12" s="215" t="s">
        <v>408</v>
      </c>
      <c r="K12" s="215" t="s">
        <v>408</v>
      </c>
      <c r="L12" s="215" t="s">
        <v>408</v>
      </c>
      <c r="M12" s="215" t="s">
        <v>408</v>
      </c>
      <c r="N12" s="215" t="s">
        <v>408</v>
      </c>
      <c r="O12" s="214"/>
      <c r="P12" s="214"/>
      <c r="Q12" s="214"/>
      <c r="R12" s="214"/>
      <c r="S12" s="214"/>
      <c r="T12" s="214"/>
      <c r="U12" s="214"/>
      <c r="V12" s="214"/>
      <c r="W12" s="214"/>
      <c r="X12" s="214"/>
      <c r="Y12" s="214"/>
      <c r="Z12" s="214"/>
    </row>
    <row r="13" ht="12.0" customHeight="1">
      <c r="A13" s="223" t="s">
        <v>126</v>
      </c>
      <c r="B13" s="223"/>
      <c r="C13" s="223"/>
      <c r="D13" s="223"/>
      <c r="E13" s="223"/>
      <c r="F13" s="223"/>
      <c r="G13" s="223"/>
      <c r="H13" s="223"/>
      <c r="I13" s="223"/>
      <c r="J13" s="223"/>
      <c r="K13" s="223"/>
      <c r="L13" s="223"/>
      <c r="M13" s="223"/>
      <c r="N13" s="223"/>
      <c r="O13" s="214"/>
      <c r="P13" s="214"/>
      <c r="Q13" s="214"/>
      <c r="R13" s="214"/>
      <c r="S13" s="214"/>
      <c r="T13" s="214"/>
      <c r="U13" s="214"/>
      <c r="V13" s="214"/>
      <c r="W13" s="214"/>
      <c r="X13" s="214"/>
      <c r="Y13" s="214"/>
      <c r="Z13" s="214"/>
    </row>
    <row r="14" ht="12.0" customHeight="1">
      <c r="A14" s="215" t="s">
        <v>409</v>
      </c>
      <c r="B14" s="215"/>
      <c r="C14" s="215" t="s">
        <v>410</v>
      </c>
      <c r="D14" s="215" t="s">
        <v>410</v>
      </c>
      <c r="E14" s="215" t="s">
        <v>410</v>
      </c>
      <c r="F14" s="215" t="s">
        <v>410</v>
      </c>
      <c r="G14" s="215" t="s">
        <v>410</v>
      </c>
      <c r="H14" s="215" t="s">
        <v>410</v>
      </c>
      <c r="I14" s="215" t="s">
        <v>410</v>
      </c>
      <c r="J14" s="215" t="s">
        <v>410</v>
      </c>
      <c r="K14" s="215" t="s">
        <v>410</v>
      </c>
      <c r="L14" s="215" t="s">
        <v>410</v>
      </c>
      <c r="M14" s="215" t="s">
        <v>410</v>
      </c>
      <c r="N14" s="215" t="s">
        <v>410</v>
      </c>
      <c r="O14" s="214"/>
      <c r="P14" s="214"/>
      <c r="Q14" s="214"/>
      <c r="R14" s="214"/>
      <c r="S14" s="214"/>
      <c r="T14" s="214"/>
      <c r="U14" s="214"/>
      <c r="V14" s="214"/>
      <c r="W14" s="214"/>
      <c r="X14" s="214"/>
      <c r="Y14" s="214"/>
      <c r="Z14" s="214"/>
    </row>
    <row r="15" ht="12.0" customHeight="1">
      <c r="A15" s="215" t="s">
        <v>411</v>
      </c>
      <c r="B15" s="215"/>
      <c r="C15" s="224">
        <v>68676.0</v>
      </c>
      <c r="D15" s="224">
        <v>729267.24</v>
      </c>
      <c r="E15" s="224">
        <v>698417.78</v>
      </c>
      <c r="F15" s="224">
        <v>592417.67</v>
      </c>
      <c r="G15" s="224">
        <v>655736.67</v>
      </c>
      <c r="H15" s="224">
        <v>578443.67</v>
      </c>
      <c r="I15" s="224">
        <v>609193.57</v>
      </c>
      <c r="J15" s="224">
        <v>520489.99</v>
      </c>
      <c r="K15" s="224">
        <v>530268.45</v>
      </c>
      <c r="L15" s="224">
        <v>447368.02</v>
      </c>
      <c r="M15" s="224">
        <v>399122.97</v>
      </c>
      <c r="N15" s="224">
        <v>343448.45</v>
      </c>
      <c r="O15" s="214"/>
      <c r="P15" s="214"/>
      <c r="Q15" s="214"/>
      <c r="R15" s="214"/>
      <c r="S15" s="214"/>
      <c r="T15" s="214"/>
      <c r="U15" s="214"/>
      <c r="V15" s="214"/>
      <c r="W15" s="214"/>
      <c r="X15" s="214"/>
      <c r="Y15" s="214"/>
      <c r="Z15" s="214"/>
    </row>
    <row r="16" ht="12.0" customHeight="1">
      <c r="A16" s="215" t="s">
        <v>412</v>
      </c>
      <c r="B16" s="215"/>
      <c r="C16" s="225">
        <v>68676.0</v>
      </c>
      <c r="D16" s="225">
        <v>729267.24</v>
      </c>
      <c r="E16" s="225">
        <v>698417.78</v>
      </c>
      <c r="F16" s="225">
        <v>592417.67</v>
      </c>
      <c r="G16" s="225">
        <v>655736.67</v>
      </c>
      <c r="H16" s="225">
        <v>578443.67</v>
      </c>
      <c r="I16" s="225">
        <v>609193.57</v>
      </c>
      <c r="J16" s="225">
        <v>520489.99</v>
      </c>
      <c r="K16" s="225">
        <v>530268.45</v>
      </c>
      <c r="L16" s="225">
        <v>447368.02</v>
      </c>
      <c r="M16" s="225">
        <v>399122.97</v>
      </c>
      <c r="N16" s="225">
        <v>343448.45</v>
      </c>
      <c r="O16" s="214"/>
      <c r="P16" s="214"/>
      <c r="Q16" s="214"/>
      <c r="R16" s="214"/>
      <c r="S16" s="214"/>
      <c r="T16" s="214"/>
      <c r="U16" s="214"/>
      <c r="V16" s="214"/>
      <c r="W16" s="214"/>
      <c r="X16" s="214"/>
      <c r="Y16" s="214"/>
      <c r="Z16" s="214"/>
    </row>
    <row r="17" ht="12.0" customHeight="1">
      <c r="A17" s="215" t="s">
        <v>413</v>
      </c>
      <c r="B17" s="215"/>
      <c r="C17" s="223"/>
      <c r="D17" s="223"/>
      <c r="E17" s="223"/>
      <c r="F17" s="224"/>
      <c r="G17" s="224"/>
      <c r="H17" s="224"/>
      <c r="I17" s="226" t="s">
        <v>410</v>
      </c>
      <c r="J17" s="226" t="s">
        <v>410</v>
      </c>
      <c r="K17" s="226" t="s">
        <v>410</v>
      </c>
      <c r="L17" s="226" t="s">
        <v>410</v>
      </c>
      <c r="M17" s="226" t="s">
        <v>410</v>
      </c>
      <c r="N17" s="226" t="s">
        <v>410</v>
      </c>
      <c r="O17" s="214"/>
      <c r="P17" s="214"/>
      <c r="Q17" s="214"/>
      <c r="R17" s="214"/>
      <c r="S17" s="214"/>
      <c r="T17" s="214"/>
      <c r="U17" s="214"/>
      <c r="V17" s="214"/>
      <c r="W17" s="214"/>
      <c r="X17" s="214"/>
      <c r="Y17" s="214"/>
      <c r="Z17" s="214"/>
    </row>
    <row r="18" ht="12.0" customHeight="1">
      <c r="A18" s="215" t="s">
        <v>414</v>
      </c>
      <c r="B18" s="215"/>
      <c r="C18" s="215" t="s">
        <v>410</v>
      </c>
      <c r="D18" s="215" t="s">
        <v>410</v>
      </c>
      <c r="E18" s="215" t="s">
        <v>410</v>
      </c>
      <c r="F18" s="224"/>
      <c r="G18" s="224"/>
      <c r="H18" s="224"/>
      <c r="I18" s="224">
        <v>0.0</v>
      </c>
      <c r="J18" s="224">
        <v>155727.0</v>
      </c>
      <c r="K18" s="224">
        <v>154363.36</v>
      </c>
      <c r="L18" s="224">
        <v>154363.36</v>
      </c>
      <c r="M18" s="224">
        <v>154363.36</v>
      </c>
      <c r="N18" s="224">
        <v>154363.36</v>
      </c>
      <c r="O18" s="214"/>
      <c r="P18" s="214"/>
      <c r="Q18" s="214"/>
      <c r="R18" s="214"/>
      <c r="S18" s="214"/>
      <c r="T18" s="214"/>
      <c r="U18" s="214"/>
      <c r="V18" s="214"/>
      <c r="W18" s="214"/>
      <c r="X18" s="214"/>
      <c r="Y18" s="214"/>
      <c r="Z18" s="214"/>
    </row>
    <row r="19" ht="12.0" customHeight="1">
      <c r="A19" s="215" t="s">
        <v>415</v>
      </c>
      <c r="B19" s="215"/>
      <c r="C19" s="224">
        <v>0.0</v>
      </c>
      <c r="D19" s="224">
        <v>0.0</v>
      </c>
      <c r="E19" s="224">
        <v>0.0</v>
      </c>
      <c r="F19" s="224"/>
      <c r="G19" s="224"/>
      <c r="H19" s="224"/>
      <c r="I19" s="224"/>
      <c r="J19" s="224"/>
      <c r="K19" s="224"/>
      <c r="L19" s="224">
        <v>62500.0</v>
      </c>
      <c r="M19" s="224">
        <v>62500.0</v>
      </c>
      <c r="N19" s="224">
        <v>62500.0</v>
      </c>
      <c r="O19" s="214"/>
      <c r="P19" s="214"/>
      <c r="Q19" s="214"/>
      <c r="R19" s="214"/>
      <c r="S19" s="214"/>
      <c r="T19" s="214"/>
      <c r="U19" s="214"/>
      <c r="V19" s="214"/>
      <c r="W19" s="214"/>
      <c r="X19" s="214"/>
      <c r="Y19" s="214"/>
      <c r="Z19" s="214"/>
    </row>
    <row r="20" ht="12.0" customHeight="1">
      <c r="A20" s="215" t="s">
        <v>416</v>
      </c>
      <c r="B20" s="215"/>
      <c r="C20" s="225">
        <v>0.0</v>
      </c>
      <c r="D20" s="225">
        <v>0.0</v>
      </c>
      <c r="E20" s="225">
        <v>0.0</v>
      </c>
      <c r="F20" s="225"/>
      <c r="G20" s="225"/>
      <c r="H20" s="225"/>
      <c r="I20" s="225">
        <v>0.0</v>
      </c>
      <c r="J20" s="225">
        <v>155727.0</v>
      </c>
      <c r="K20" s="225">
        <v>154363.36</v>
      </c>
      <c r="L20" s="225">
        <v>216863.36</v>
      </c>
      <c r="M20" s="225">
        <v>216863.36</v>
      </c>
      <c r="N20" s="225">
        <v>216863.36</v>
      </c>
      <c r="O20" s="214"/>
      <c r="P20" s="214"/>
      <c r="Q20" s="214"/>
      <c r="R20" s="214"/>
      <c r="S20" s="214"/>
      <c r="T20" s="214"/>
      <c r="U20" s="214"/>
      <c r="V20" s="214"/>
      <c r="W20" s="214"/>
      <c r="X20" s="214"/>
      <c r="Y20" s="214"/>
      <c r="Z20" s="214"/>
    </row>
    <row r="21" ht="12.0" customHeight="1">
      <c r="A21" s="223" t="s">
        <v>126</v>
      </c>
      <c r="B21" s="223"/>
      <c r="C21" s="223"/>
      <c r="D21" s="223"/>
      <c r="E21" s="223"/>
      <c r="F21" s="223"/>
      <c r="G21" s="223"/>
      <c r="H21" s="223"/>
      <c r="I21" s="223"/>
      <c r="J21" s="223"/>
      <c r="K21" s="223"/>
      <c r="L21" s="223"/>
      <c r="M21" s="223"/>
      <c r="N21" s="223"/>
      <c r="O21" s="214"/>
      <c r="P21" s="214"/>
      <c r="Q21" s="214"/>
      <c r="R21" s="214"/>
      <c r="S21" s="214"/>
      <c r="T21" s="214"/>
      <c r="U21" s="214"/>
      <c r="V21" s="214"/>
      <c r="W21" s="214"/>
      <c r="X21" s="214"/>
      <c r="Y21" s="214"/>
      <c r="Z21" s="214"/>
    </row>
    <row r="22" ht="12.0" customHeight="1">
      <c r="A22" s="215" t="s">
        <v>417</v>
      </c>
      <c r="B22" s="215"/>
      <c r="C22" s="215" t="s">
        <v>410</v>
      </c>
      <c r="D22" s="215" t="s">
        <v>410</v>
      </c>
      <c r="E22" s="215" t="s">
        <v>410</v>
      </c>
      <c r="F22" s="215" t="s">
        <v>410</v>
      </c>
      <c r="G22" s="215" t="s">
        <v>410</v>
      </c>
      <c r="H22" s="215" t="s">
        <v>410</v>
      </c>
      <c r="I22" s="215" t="s">
        <v>410</v>
      </c>
      <c r="J22" s="215" t="s">
        <v>410</v>
      </c>
      <c r="K22" s="215" t="s">
        <v>410</v>
      </c>
      <c r="L22" s="215" t="s">
        <v>410</v>
      </c>
      <c r="M22" s="215" t="s">
        <v>410</v>
      </c>
      <c r="N22" s="215" t="s">
        <v>410</v>
      </c>
      <c r="O22" s="214"/>
      <c r="P22" s="214"/>
      <c r="Q22" s="214"/>
      <c r="R22" s="214"/>
      <c r="S22" s="214"/>
      <c r="T22" s="214"/>
      <c r="U22" s="214"/>
      <c r="V22" s="214"/>
      <c r="W22" s="214"/>
      <c r="X22" s="214"/>
      <c r="Y22" s="214"/>
      <c r="Z22" s="214"/>
    </row>
    <row r="23" ht="12.0" customHeight="1">
      <c r="A23" s="223" t="s">
        <v>126</v>
      </c>
      <c r="B23" s="223"/>
      <c r="C23" s="223"/>
      <c r="D23" s="223"/>
      <c r="E23" s="223"/>
      <c r="F23" s="223"/>
      <c r="G23" s="223"/>
      <c r="H23" s="223"/>
      <c r="I23" s="223"/>
      <c r="J23" s="223"/>
      <c r="K23" s="223"/>
      <c r="L23" s="223"/>
      <c r="M23" s="223"/>
      <c r="N23" s="223"/>
      <c r="O23" s="214"/>
      <c r="P23" s="214"/>
      <c r="Q23" s="214"/>
      <c r="R23" s="214"/>
      <c r="S23" s="214"/>
      <c r="T23" s="214"/>
      <c r="U23" s="214"/>
      <c r="V23" s="214"/>
      <c r="W23" s="214"/>
      <c r="X23" s="214"/>
      <c r="Y23" s="214"/>
      <c r="Z23" s="214"/>
    </row>
    <row r="24" ht="12.0" customHeight="1">
      <c r="A24" s="215" t="s">
        <v>418</v>
      </c>
      <c r="B24" s="215"/>
      <c r="C24" s="215" t="s">
        <v>419</v>
      </c>
      <c r="D24" s="215" t="s">
        <v>419</v>
      </c>
      <c r="E24" s="215" t="s">
        <v>419</v>
      </c>
      <c r="F24" s="214"/>
      <c r="G24" s="215" t="s">
        <v>419</v>
      </c>
      <c r="H24" s="215" t="s">
        <v>419</v>
      </c>
      <c r="I24" s="215" t="s">
        <v>419</v>
      </c>
      <c r="J24" s="215" t="s">
        <v>419</v>
      </c>
      <c r="K24" s="215" t="s">
        <v>419</v>
      </c>
      <c r="L24" s="215" t="s">
        <v>419</v>
      </c>
      <c r="M24" s="215" t="s">
        <v>419</v>
      </c>
      <c r="N24" s="215" t="s">
        <v>419</v>
      </c>
      <c r="O24" s="214"/>
      <c r="P24" s="214"/>
      <c r="Q24" s="214"/>
      <c r="R24" s="214"/>
      <c r="S24" s="214"/>
      <c r="T24" s="214"/>
      <c r="U24" s="214"/>
      <c r="V24" s="214"/>
      <c r="W24" s="214"/>
      <c r="X24" s="214"/>
      <c r="Y24" s="214"/>
      <c r="Z24" s="214"/>
    </row>
    <row r="25" ht="12.0" customHeight="1">
      <c r="A25" s="215" t="s">
        <v>420</v>
      </c>
      <c r="B25" s="215"/>
      <c r="C25" s="224">
        <v>7057.27</v>
      </c>
      <c r="D25" s="224">
        <v>7057.27</v>
      </c>
      <c r="E25" s="224">
        <v>7057.27</v>
      </c>
      <c r="F25" s="224">
        <v>7057.27</v>
      </c>
      <c r="G25" s="224">
        <v>7057.27</v>
      </c>
      <c r="H25" s="224">
        <v>7057.27</v>
      </c>
      <c r="I25" s="224">
        <v>7057.27</v>
      </c>
      <c r="J25" s="224">
        <v>7057.27</v>
      </c>
      <c r="K25" s="224">
        <v>7057.27</v>
      </c>
      <c r="L25" s="224">
        <v>7057.27</v>
      </c>
      <c r="M25" s="224">
        <v>7057.27</v>
      </c>
      <c r="N25" s="224">
        <v>7057.27</v>
      </c>
      <c r="O25" s="224">
        <v>7057.27</v>
      </c>
      <c r="P25" s="224">
        <v>7057.27</v>
      </c>
      <c r="Q25" s="224">
        <v>7057.27</v>
      </c>
      <c r="R25" s="224">
        <v>7057.27</v>
      </c>
      <c r="S25" s="224">
        <v>7057.27</v>
      </c>
      <c r="T25" s="224">
        <v>7057.27</v>
      </c>
      <c r="U25" s="224">
        <v>7057.27</v>
      </c>
      <c r="V25" s="224">
        <v>7057.27</v>
      </c>
      <c r="W25" s="224">
        <v>7057.27</v>
      </c>
      <c r="X25" s="224">
        <v>7057.27</v>
      </c>
      <c r="Y25" s="214"/>
      <c r="Z25" s="214"/>
    </row>
    <row r="26" ht="12.0" customHeight="1">
      <c r="A26" s="215" t="s">
        <v>421</v>
      </c>
      <c r="B26" s="215"/>
      <c r="C26" s="225">
        <v>7057.27</v>
      </c>
      <c r="D26" s="225">
        <v>7057.27</v>
      </c>
      <c r="E26" s="225">
        <v>7057.27</v>
      </c>
      <c r="F26" s="225">
        <v>7057.27</v>
      </c>
      <c r="G26" s="225">
        <v>7057.27</v>
      </c>
      <c r="H26" s="225">
        <v>7057.27</v>
      </c>
      <c r="I26" s="225">
        <v>7057.27</v>
      </c>
      <c r="J26" s="225">
        <v>7057.27</v>
      </c>
      <c r="K26" s="225">
        <v>7057.27</v>
      </c>
      <c r="L26" s="225">
        <v>7057.27</v>
      </c>
      <c r="M26" s="225">
        <v>7057.27</v>
      </c>
      <c r="N26" s="225">
        <v>7057.27</v>
      </c>
      <c r="O26" s="214"/>
      <c r="P26" s="214"/>
      <c r="Q26" s="214"/>
      <c r="R26" s="214"/>
      <c r="S26" s="214"/>
      <c r="T26" s="214"/>
      <c r="U26" s="214"/>
      <c r="V26" s="214"/>
      <c r="W26" s="214"/>
      <c r="X26" s="214"/>
      <c r="Y26" s="214"/>
      <c r="Z26" s="214"/>
    </row>
    <row r="27" ht="12.0" customHeight="1">
      <c r="A27" s="223" t="s">
        <v>126</v>
      </c>
      <c r="B27" s="223"/>
      <c r="C27" s="223"/>
      <c r="D27" s="223"/>
      <c r="E27" s="223"/>
      <c r="F27" s="223"/>
      <c r="G27" s="223"/>
      <c r="H27" s="223"/>
      <c r="I27" s="223"/>
      <c r="J27" s="223"/>
      <c r="K27" s="223"/>
      <c r="L27" s="223"/>
      <c r="M27" s="223"/>
      <c r="N27" s="223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</row>
    <row r="28" ht="12.0" customHeight="1">
      <c r="A28" s="215" t="s">
        <v>422</v>
      </c>
      <c r="B28" s="215"/>
      <c r="C28" s="227">
        <v>7057.27</v>
      </c>
      <c r="D28" s="227">
        <v>7057.27</v>
      </c>
      <c r="E28" s="227">
        <v>7057.27</v>
      </c>
      <c r="F28" s="227">
        <v>7057.27</v>
      </c>
      <c r="G28" s="227">
        <v>7057.27</v>
      </c>
      <c r="H28" s="227">
        <v>7057.27</v>
      </c>
      <c r="I28" s="227">
        <v>7057.27</v>
      </c>
      <c r="J28" s="227">
        <v>7057.27</v>
      </c>
      <c r="K28" s="227">
        <v>7057.27</v>
      </c>
      <c r="L28" s="227">
        <v>7057.27</v>
      </c>
      <c r="M28" s="227">
        <v>7057.27</v>
      </c>
      <c r="N28" s="227">
        <v>7057.27</v>
      </c>
      <c r="O28" s="214"/>
      <c r="P28" s="214"/>
      <c r="Q28" s="214"/>
      <c r="R28" s="214"/>
      <c r="S28" s="214"/>
      <c r="T28" s="214"/>
      <c r="U28" s="214"/>
      <c r="V28" s="214"/>
      <c r="W28" s="214"/>
      <c r="X28" s="214"/>
      <c r="Y28" s="214"/>
      <c r="Z28" s="214"/>
    </row>
    <row r="29" ht="12.0" customHeight="1">
      <c r="A29" s="223" t="s">
        <v>126</v>
      </c>
      <c r="B29" s="223"/>
      <c r="C29" s="223"/>
      <c r="D29" s="223"/>
      <c r="E29" s="223"/>
      <c r="F29" s="223"/>
      <c r="G29" s="223"/>
      <c r="H29" s="223"/>
      <c r="I29" s="223"/>
      <c r="J29" s="223"/>
      <c r="K29" s="223"/>
      <c r="L29" s="223"/>
      <c r="M29" s="223"/>
      <c r="N29" s="223"/>
      <c r="O29" s="214"/>
      <c r="P29" s="214"/>
      <c r="Q29" s="214"/>
      <c r="R29" s="214"/>
      <c r="S29" s="214"/>
      <c r="T29" s="214"/>
      <c r="U29" s="214"/>
      <c r="V29" s="214"/>
      <c r="W29" s="214"/>
      <c r="X29" s="214"/>
      <c r="Y29" s="214"/>
      <c r="Z29" s="214"/>
    </row>
    <row r="30" ht="12.0" customHeight="1">
      <c r="A30" s="215" t="s">
        <v>423</v>
      </c>
      <c r="B30" s="215"/>
      <c r="C30" s="215" t="s">
        <v>410</v>
      </c>
      <c r="D30" s="215" t="s">
        <v>410</v>
      </c>
      <c r="E30" s="215" t="s">
        <v>410</v>
      </c>
      <c r="F30" s="215" t="s">
        <v>410</v>
      </c>
      <c r="G30" s="215" t="s">
        <v>410</v>
      </c>
      <c r="H30" s="215" t="s">
        <v>410</v>
      </c>
      <c r="I30" s="215" t="s">
        <v>410</v>
      </c>
      <c r="J30" s="215" t="s">
        <v>410</v>
      </c>
      <c r="K30" s="215" t="s">
        <v>410</v>
      </c>
      <c r="L30" s="215" t="s">
        <v>410</v>
      </c>
      <c r="M30" s="215" t="s">
        <v>410</v>
      </c>
      <c r="N30" s="215" t="s">
        <v>410</v>
      </c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</row>
    <row r="31" ht="12.0" customHeight="1">
      <c r="A31" s="215" t="s">
        <v>424</v>
      </c>
      <c r="B31" s="215"/>
      <c r="C31" s="224">
        <v>428196.6</v>
      </c>
      <c r="D31" s="224">
        <v>53867.16</v>
      </c>
      <c r="E31" s="224">
        <v>45239.87</v>
      </c>
      <c r="F31" s="224">
        <v>110564.83</v>
      </c>
      <c r="G31" s="224">
        <v>-6729.03</v>
      </c>
      <c r="H31" s="224">
        <v>37582.94</v>
      </c>
      <c r="I31" s="224">
        <v>33288.11</v>
      </c>
      <c r="J31" s="224">
        <v>20893.79</v>
      </c>
      <c r="K31" s="224">
        <v>-6729.03</v>
      </c>
      <c r="L31" s="224">
        <v>12089.69</v>
      </c>
      <c r="M31" s="224">
        <v>27741.65</v>
      </c>
      <c r="N31" s="224">
        <v>41891.5</v>
      </c>
      <c r="O31" s="214"/>
      <c r="P31" s="214"/>
      <c r="Q31" s="214"/>
      <c r="R31" s="214"/>
      <c r="S31" s="214"/>
      <c r="T31" s="214"/>
      <c r="U31" s="214"/>
      <c r="V31" s="214"/>
      <c r="W31" s="214"/>
      <c r="X31" s="214"/>
      <c r="Y31" s="214"/>
      <c r="Z31" s="214"/>
    </row>
    <row r="32" ht="12.0" customHeight="1">
      <c r="A32" s="215" t="s">
        <v>425</v>
      </c>
      <c r="B32" s="215"/>
      <c r="C32" s="225">
        <v>428196.6</v>
      </c>
      <c r="D32" s="225">
        <v>53867.16</v>
      </c>
      <c r="E32" s="225">
        <v>45239.87</v>
      </c>
      <c r="F32" s="225">
        <v>110564.83</v>
      </c>
      <c r="G32" s="225">
        <v>-6729.03</v>
      </c>
      <c r="H32" s="225">
        <v>37582.94</v>
      </c>
      <c r="I32" s="225">
        <v>33288.11</v>
      </c>
      <c r="J32" s="225">
        <v>20893.79</v>
      </c>
      <c r="K32" s="225">
        <v>-6729.03</v>
      </c>
      <c r="L32" s="225">
        <v>12089.69</v>
      </c>
      <c r="M32" s="225">
        <v>27741.65</v>
      </c>
      <c r="N32" s="225">
        <v>41891.5</v>
      </c>
      <c r="O32" s="214"/>
      <c r="P32" s="214"/>
      <c r="Q32" s="214"/>
      <c r="R32" s="214"/>
      <c r="S32" s="214"/>
      <c r="T32" s="214"/>
      <c r="U32" s="214"/>
      <c r="V32" s="214"/>
      <c r="W32" s="214"/>
      <c r="X32" s="214"/>
      <c r="Y32" s="214"/>
      <c r="Z32" s="214"/>
    </row>
    <row r="33" ht="12.0" customHeight="1">
      <c r="A33" s="223" t="s">
        <v>126</v>
      </c>
      <c r="B33" s="223"/>
      <c r="C33" s="223"/>
      <c r="D33" s="223"/>
      <c r="E33" s="223"/>
      <c r="F33" s="223"/>
      <c r="G33" s="223"/>
      <c r="H33" s="223"/>
      <c r="I33" s="223"/>
      <c r="J33" s="223"/>
      <c r="K33" s="223"/>
      <c r="L33" s="223"/>
      <c r="M33" s="223"/>
      <c r="N33" s="223"/>
      <c r="O33" s="214"/>
      <c r="P33" s="214"/>
      <c r="Q33" s="214"/>
      <c r="R33" s="214"/>
      <c r="S33" s="214"/>
      <c r="T33" s="214"/>
      <c r="U33" s="214"/>
      <c r="V33" s="214"/>
      <c r="W33" s="214"/>
      <c r="X33" s="214"/>
      <c r="Y33" s="214"/>
      <c r="Z33" s="214"/>
    </row>
    <row r="34" ht="12.0" customHeight="1">
      <c r="A34" s="215" t="s">
        <v>426</v>
      </c>
      <c r="B34" s="215"/>
      <c r="C34" s="227">
        <v>503929.87</v>
      </c>
      <c r="D34" s="227">
        <v>790191.67</v>
      </c>
      <c r="E34" s="227">
        <v>750714.92</v>
      </c>
      <c r="F34" s="227">
        <v>710039.77</v>
      </c>
      <c r="G34" s="227">
        <v>656064.91</v>
      </c>
      <c r="H34" s="227">
        <v>623083.88</v>
      </c>
      <c r="I34" s="227">
        <v>649538.95</v>
      </c>
      <c r="J34" s="227">
        <v>704168.05</v>
      </c>
      <c r="K34" s="227">
        <v>684960.05</v>
      </c>
      <c r="L34" s="227">
        <v>683378.34</v>
      </c>
      <c r="M34" s="227">
        <v>650785.25</v>
      </c>
      <c r="N34" s="227">
        <v>609260.58</v>
      </c>
      <c r="O34" s="214"/>
      <c r="P34" s="214"/>
      <c r="Q34" s="214"/>
      <c r="R34" s="214"/>
      <c r="S34" s="214"/>
      <c r="T34" s="214"/>
      <c r="U34" s="214"/>
      <c r="V34" s="214"/>
      <c r="W34" s="214"/>
      <c r="X34" s="214"/>
      <c r="Y34" s="214"/>
      <c r="Z34" s="214"/>
    </row>
    <row r="35" ht="12.0" customHeight="1">
      <c r="A35" s="223" t="s">
        <v>126</v>
      </c>
      <c r="B35" s="223"/>
      <c r="C35" s="223"/>
      <c r="D35" s="223"/>
      <c r="E35" s="223"/>
      <c r="F35" s="223"/>
      <c r="G35" s="223"/>
      <c r="H35" s="223"/>
      <c r="I35" s="223"/>
      <c r="J35" s="223"/>
      <c r="K35" s="223"/>
      <c r="L35" s="223"/>
      <c r="M35" s="223"/>
      <c r="N35" s="223"/>
      <c r="O35" s="214"/>
      <c r="P35" s="214"/>
      <c r="Q35" s="214"/>
      <c r="R35" s="214"/>
      <c r="S35" s="214"/>
      <c r="T35" s="214"/>
      <c r="U35" s="214"/>
      <c r="V35" s="214"/>
      <c r="W35" s="214"/>
      <c r="X35" s="214"/>
      <c r="Y35" s="214"/>
      <c r="Z35" s="214"/>
    </row>
    <row r="36" ht="12.0" customHeight="1">
      <c r="A36" s="222" t="s">
        <v>427</v>
      </c>
      <c r="B36" s="222"/>
      <c r="C36" s="228">
        <v>503929.87</v>
      </c>
      <c r="D36" s="228">
        <v>790191.67</v>
      </c>
      <c r="E36" s="228">
        <v>750714.92</v>
      </c>
      <c r="F36" s="228">
        <v>710039.77</v>
      </c>
      <c r="G36" s="228">
        <v>656064.91</v>
      </c>
      <c r="H36" s="228">
        <v>623083.88</v>
      </c>
      <c r="I36" s="228">
        <v>649538.95</v>
      </c>
      <c r="J36" s="228">
        <v>704168.05</v>
      </c>
      <c r="K36" s="228">
        <v>684960.05</v>
      </c>
      <c r="L36" s="228">
        <v>683378.34</v>
      </c>
      <c r="M36" s="228">
        <v>650785.25</v>
      </c>
      <c r="N36" s="228">
        <v>609260.58</v>
      </c>
      <c r="O36" s="214"/>
      <c r="P36" s="214"/>
      <c r="Q36" s="214"/>
      <c r="R36" s="214"/>
      <c r="S36" s="214"/>
      <c r="T36" s="214"/>
      <c r="U36" s="214"/>
      <c r="V36" s="214"/>
      <c r="W36" s="214"/>
      <c r="X36" s="214"/>
      <c r="Y36" s="214"/>
      <c r="Z36" s="214"/>
    </row>
    <row r="37" ht="12.0" customHeight="1">
      <c r="A37" s="223" t="s">
        <v>126</v>
      </c>
      <c r="B37" s="223"/>
      <c r="C37" s="223"/>
      <c r="D37" s="223"/>
      <c r="E37" s="223"/>
      <c r="F37" s="223"/>
      <c r="G37" s="223"/>
      <c r="H37" s="223"/>
      <c r="I37" s="223"/>
      <c r="J37" s="223"/>
      <c r="K37" s="223"/>
      <c r="L37" s="223"/>
      <c r="M37" s="223"/>
      <c r="N37" s="223"/>
      <c r="O37" s="214"/>
      <c r="P37" s="214"/>
      <c r="Q37" s="214"/>
      <c r="R37" s="214"/>
      <c r="S37" s="214"/>
      <c r="T37" s="214"/>
      <c r="U37" s="214"/>
      <c r="V37" s="214"/>
      <c r="W37" s="214"/>
      <c r="X37" s="214"/>
      <c r="Y37" s="214"/>
      <c r="Z37" s="214"/>
    </row>
    <row r="38" ht="12.0" customHeight="1">
      <c r="A38" s="223" t="s">
        <v>126</v>
      </c>
      <c r="B38" s="223"/>
      <c r="C38" s="223"/>
      <c r="D38" s="223"/>
      <c r="E38" s="223"/>
      <c r="F38" s="223"/>
      <c r="G38" s="223"/>
      <c r="H38" s="223"/>
      <c r="I38" s="223"/>
      <c r="J38" s="223"/>
      <c r="K38" s="223"/>
      <c r="L38" s="223"/>
      <c r="M38" s="223"/>
      <c r="N38" s="223"/>
      <c r="O38" s="214"/>
      <c r="P38" s="214"/>
      <c r="Q38" s="214"/>
      <c r="R38" s="214"/>
      <c r="S38" s="214"/>
      <c r="T38" s="214"/>
      <c r="U38" s="214"/>
      <c r="V38" s="214"/>
      <c r="W38" s="214"/>
      <c r="X38" s="214"/>
      <c r="Y38" s="214"/>
      <c r="Z38" s="214"/>
    </row>
    <row r="39" ht="12.0" customHeight="1">
      <c r="A39" s="222" t="s">
        <v>428</v>
      </c>
      <c r="B39" s="222"/>
      <c r="C39" s="222" t="s">
        <v>406</v>
      </c>
      <c r="D39" s="222" t="s">
        <v>406</v>
      </c>
      <c r="E39" s="222" t="s">
        <v>406</v>
      </c>
      <c r="F39" s="222" t="s">
        <v>406</v>
      </c>
      <c r="G39" s="222" t="s">
        <v>406</v>
      </c>
      <c r="H39" s="222" t="s">
        <v>406</v>
      </c>
      <c r="I39" s="222" t="s">
        <v>406</v>
      </c>
      <c r="J39" s="222" t="s">
        <v>406</v>
      </c>
      <c r="K39" s="222" t="s">
        <v>406</v>
      </c>
      <c r="L39" s="222" t="s">
        <v>406</v>
      </c>
      <c r="M39" s="222" t="s">
        <v>406</v>
      </c>
      <c r="N39" s="222" t="s">
        <v>406</v>
      </c>
      <c r="O39" s="214"/>
      <c r="P39" s="214"/>
      <c r="Q39" s="214"/>
      <c r="R39" s="214"/>
      <c r="S39" s="214"/>
      <c r="T39" s="214"/>
      <c r="U39" s="214"/>
      <c r="V39" s="214"/>
      <c r="W39" s="214"/>
      <c r="X39" s="214"/>
      <c r="Y39" s="214"/>
      <c r="Z39" s="214"/>
    </row>
    <row r="40" ht="12.0" customHeight="1">
      <c r="A40" s="223" t="s">
        <v>126</v>
      </c>
      <c r="B40" s="223"/>
      <c r="C40" s="223"/>
      <c r="D40" s="223"/>
      <c r="E40" s="223"/>
      <c r="F40" s="223"/>
      <c r="G40" s="223"/>
      <c r="H40" s="223"/>
      <c r="I40" s="223"/>
      <c r="J40" s="223"/>
      <c r="K40" s="223"/>
      <c r="L40" s="223"/>
      <c r="M40" s="223"/>
      <c r="N40" s="223"/>
      <c r="O40" s="214"/>
      <c r="P40" s="214"/>
      <c r="Q40" s="214"/>
      <c r="R40" s="214"/>
      <c r="S40" s="214"/>
      <c r="T40" s="214"/>
      <c r="U40" s="214"/>
      <c r="V40" s="214"/>
      <c r="W40" s="214"/>
      <c r="X40" s="214"/>
      <c r="Y40" s="214"/>
      <c r="Z40" s="214"/>
    </row>
    <row r="41" ht="12.0" customHeight="1">
      <c r="A41" s="215" t="s">
        <v>429</v>
      </c>
      <c r="B41" s="215"/>
      <c r="C41" s="229"/>
      <c r="D41" s="215" t="s">
        <v>408</v>
      </c>
      <c r="E41" s="215" t="s">
        <v>408</v>
      </c>
      <c r="F41" s="215" t="s">
        <v>408</v>
      </c>
      <c r="G41" s="215" t="s">
        <v>408</v>
      </c>
      <c r="H41" s="215" t="s">
        <v>408</v>
      </c>
      <c r="I41" s="215" t="s">
        <v>408</v>
      </c>
      <c r="J41" s="215" t="s">
        <v>408</v>
      </c>
      <c r="K41" s="215" t="s">
        <v>408</v>
      </c>
      <c r="L41" s="215" t="s">
        <v>408</v>
      </c>
      <c r="M41" s="215" t="s">
        <v>408</v>
      </c>
      <c r="N41" s="215" t="s">
        <v>408</v>
      </c>
      <c r="O41" s="214"/>
      <c r="P41" s="214"/>
      <c r="Q41" s="214"/>
      <c r="R41" s="214"/>
      <c r="S41" s="214"/>
      <c r="T41" s="214"/>
      <c r="U41" s="214"/>
      <c r="V41" s="214"/>
      <c r="W41" s="214"/>
      <c r="X41" s="214"/>
      <c r="Y41" s="214"/>
      <c r="Z41" s="214"/>
    </row>
    <row r="42" ht="12.0" customHeight="1">
      <c r="A42" s="223" t="s">
        <v>126</v>
      </c>
      <c r="B42" s="223"/>
      <c r="C42" s="230"/>
      <c r="D42" s="223"/>
      <c r="E42" s="223"/>
      <c r="F42" s="223"/>
      <c r="G42" s="223"/>
      <c r="H42" s="223"/>
      <c r="I42" s="223"/>
      <c r="J42" s="223"/>
      <c r="K42" s="223"/>
      <c r="L42" s="223"/>
      <c r="M42" s="223"/>
      <c r="N42" s="223"/>
      <c r="O42" s="214"/>
      <c r="P42" s="214"/>
      <c r="Q42" s="214"/>
      <c r="R42" s="214"/>
      <c r="S42" s="214"/>
      <c r="T42" s="214"/>
      <c r="U42" s="214"/>
      <c r="V42" s="214"/>
      <c r="W42" s="214"/>
      <c r="X42" s="214"/>
      <c r="Y42" s="214"/>
      <c r="Z42" s="214"/>
    </row>
    <row r="43" ht="12.0" customHeight="1">
      <c r="A43" s="215" t="s">
        <v>430</v>
      </c>
      <c r="B43" s="215"/>
      <c r="C43" s="215" t="s">
        <v>410</v>
      </c>
      <c r="D43" s="215" t="s">
        <v>410</v>
      </c>
      <c r="E43" s="215" t="s">
        <v>410</v>
      </c>
      <c r="F43" s="215" t="s">
        <v>410</v>
      </c>
      <c r="G43" s="215" t="s">
        <v>410</v>
      </c>
      <c r="H43" s="215" t="s">
        <v>410</v>
      </c>
      <c r="I43" s="215" t="s">
        <v>410</v>
      </c>
      <c r="J43" s="215" t="s">
        <v>410</v>
      </c>
      <c r="K43" s="215" t="s">
        <v>410</v>
      </c>
      <c r="L43" s="215" t="s">
        <v>410</v>
      </c>
      <c r="M43" s="215" t="s">
        <v>410</v>
      </c>
      <c r="N43" s="215" t="s">
        <v>410</v>
      </c>
      <c r="O43" s="214"/>
      <c r="P43" s="214"/>
      <c r="Q43" s="214"/>
      <c r="R43" s="214"/>
      <c r="S43" s="214"/>
      <c r="T43" s="214"/>
      <c r="U43" s="214"/>
      <c r="V43" s="214"/>
      <c r="W43" s="214"/>
      <c r="X43" s="214"/>
      <c r="Y43" s="214"/>
      <c r="Z43" s="214"/>
    </row>
    <row r="44" ht="12.0" customHeight="1">
      <c r="A44" s="223" t="s">
        <v>126</v>
      </c>
      <c r="B44" s="223"/>
      <c r="C44" s="223"/>
      <c r="D44" s="223"/>
      <c r="E44" s="223"/>
      <c r="F44" s="223"/>
      <c r="G44" s="223"/>
      <c r="H44" s="223"/>
      <c r="I44" s="223"/>
      <c r="J44" s="223"/>
      <c r="K44" s="223"/>
      <c r="L44" s="223"/>
      <c r="M44" s="223"/>
      <c r="N44" s="223"/>
      <c r="O44" s="214"/>
      <c r="P44" s="214"/>
      <c r="Q44" s="214"/>
      <c r="R44" s="214"/>
      <c r="S44" s="214"/>
      <c r="T44" s="214"/>
      <c r="U44" s="214"/>
      <c r="V44" s="214"/>
      <c r="W44" s="214"/>
      <c r="X44" s="214"/>
      <c r="Y44" s="214"/>
      <c r="Z44" s="214"/>
    </row>
    <row r="45" ht="12.0" customHeight="1">
      <c r="A45" s="215" t="s">
        <v>431</v>
      </c>
      <c r="B45" s="215"/>
      <c r="C45" s="215" t="s">
        <v>419</v>
      </c>
      <c r="D45" s="215" t="s">
        <v>419</v>
      </c>
      <c r="E45" s="215" t="s">
        <v>419</v>
      </c>
      <c r="F45" s="215" t="s">
        <v>419</v>
      </c>
      <c r="G45" s="215" t="s">
        <v>419</v>
      </c>
      <c r="H45" s="215" t="s">
        <v>419</v>
      </c>
      <c r="I45" s="215" t="s">
        <v>419</v>
      </c>
      <c r="J45" s="215" t="s">
        <v>419</v>
      </c>
      <c r="K45" s="215" t="s">
        <v>419</v>
      </c>
      <c r="L45" s="215" t="s">
        <v>419</v>
      </c>
      <c r="M45" s="215" t="s">
        <v>419</v>
      </c>
      <c r="N45" s="215" t="s">
        <v>419</v>
      </c>
      <c r="O45" s="214"/>
      <c r="P45" s="214"/>
      <c r="Q45" s="214"/>
      <c r="R45" s="214"/>
      <c r="S45" s="214"/>
      <c r="T45" s="214"/>
      <c r="U45" s="214"/>
      <c r="V45" s="214"/>
      <c r="W45" s="214"/>
      <c r="X45" s="214"/>
      <c r="Y45" s="214"/>
      <c r="Z45" s="214"/>
    </row>
    <row r="46" ht="12.0" customHeight="1">
      <c r="A46" s="215" t="s">
        <v>432</v>
      </c>
      <c r="B46" s="215"/>
      <c r="C46" s="224">
        <v>8405.0</v>
      </c>
      <c r="D46" s="224">
        <v>11400.0</v>
      </c>
      <c r="E46" s="224">
        <v>2450.0</v>
      </c>
      <c r="F46" s="224">
        <v>29905.0</v>
      </c>
      <c r="G46" s="224">
        <v>2562.5</v>
      </c>
      <c r="H46" s="224">
        <v>18182.5</v>
      </c>
      <c r="I46" s="224">
        <v>12962.5</v>
      </c>
      <c r="J46" s="224">
        <v>11150.44</v>
      </c>
      <c r="K46" s="224">
        <v>20305.43</v>
      </c>
      <c r="L46" s="224">
        <v>21863.91</v>
      </c>
      <c r="M46" s="224">
        <v>95.0</v>
      </c>
      <c r="N46" s="224">
        <v>16297.48</v>
      </c>
      <c r="O46" s="214"/>
      <c r="P46" s="214"/>
      <c r="Q46" s="214"/>
      <c r="R46" s="214"/>
      <c r="S46" s="214"/>
      <c r="T46" s="214"/>
      <c r="U46" s="214"/>
      <c r="V46" s="214"/>
      <c r="W46" s="214"/>
      <c r="X46" s="214"/>
      <c r="Y46" s="214"/>
      <c r="Z46" s="214"/>
    </row>
    <row r="47" ht="12.0" customHeight="1">
      <c r="A47" s="215" t="s">
        <v>433</v>
      </c>
      <c r="B47" s="215"/>
      <c r="C47" s="225">
        <v>8405.0</v>
      </c>
      <c r="D47" s="225">
        <v>11400.0</v>
      </c>
      <c r="E47" s="225">
        <v>2450.0</v>
      </c>
      <c r="F47" s="225">
        <v>29905.0</v>
      </c>
      <c r="G47" s="225">
        <v>2562.5</v>
      </c>
      <c r="H47" s="225">
        <v>18182.5</v>
      </c>
      <c r="I47" s="225">
        <v>12962.5</v>
      </c>
      <c r="J47" s="225">
        <v>11150.44</v>
      </c>
      <c r="K47" s="225">
        <v>20305.43</v>
      </c>
      <c r="L47" s="225">
        <v>21863.91</v>
      </c>
      <c r="M47" s="225">
        <v>95.0</v>
      </c>
      <c r="N47" s="225">
        <v>16297.48</v>
      </c>
      <c r="O47" s="214"/>
      <c r="P47" s="214"/>
      <c r="Q47" s="214"/>
      <c r="R47" s="214"/>
      <c r="S47" s="214"/>
      <c r="T47" s="214"/>
      <c r="U47" s="214"/>
      <c r="V47" s="214"/>
      <c r="W47" s="214"/>
      <c r="X47" s="214"/>
      <c r="Y47" s="214"/>
      <c r="Z47" s="214"/>
    </row>
    <row r="48" ht="12.0" customHeight="1">
      <c r="A48" s="223" t="s">
        <v>126</v>
      </c>
      <c r="B48" s="223"/>
      <c r="C48" s="214"/>
      <c r="D48" s="214"/>
      <c r="E48" s="214"/>
      <c r="F48" s="223"/>
      <c r="G48" s="223"/>
      <c r="H48" s="223"/>
      <c r="I48" s="223"/>
      <c r="J48" s="223"/>
      <c r="K48" s="223"/>
      <c r="L48" s="223"/>
      <c r="M48" s="223"/>
      <c r="N48" s="223"/>
      <c r="O48" s="214"/>
      <c r="P48" s="214"/>
      <c r="Q48" s="214"/>
      <c r="R48" s="214"/>
      <c r="S48" s="214"/>
      <c r="T48" s="214"/>
      <c r="U48" s="214"/>
      <c r="V48" s="214"/>
      <c r="W48" s="214"/>
      <c r="X48" s="214"/>
      <c r="Y48" s="214"/>
      <c r="Z48" s="214"/>
    </row>
    <row r="49" ht="12.0" customHeight="1">
      <c r="A49" s="215" t="s">
        <v>434</v>
      </c>
      <c r="B49" s="215"/>
      <c r="C49" s="223"/>
      <c r="D49" s="223"/>
      <c r="E49" s="223"/>
      <c r="F49" s="215" t="s">
        <v>419</v>
      </c>
      <c r="G49" s="215" t="s">
        <v>419</v>
      </c>
      <c r="H49" s="215" t="s">
        <v>419</v>
      </c>
      <c r="I49" s="215" t="s">
        <v>419</v>
      </c>
      <c r="J49" s="215" t="s">
        <v>419</v>
      </c>
      <c r="K49" s="215" t="s">
        <v>419</v>
      </c>
      <c r="L49" s="215" t="s">
        <v>419</v>
      </c>
      <c r="M49" s="215" t="s">
        <v>419</v>
      </c>
      <c r="N49" s="215" t="s">
        <v>419</v>
      </c>
      <c r="O49" s="214"/>
      <c r="P49" s="214"/>
      <c r="Q49" s="214"/>
      <c r="R49" s="214"/>
      <c r="S49" s="214"/>
      <c r="T49" s="214"/>
      <c r="U49" s="214"/>
      <c r="V49" s="214"/>
      <c r="W49" s="214"/>
      <c r="X49" s="214"/>
      <c r="Y49" s="214"/>
      <c r="Z49" s="214"/>
    </row>
    <row r="50" ht="12.0" customHeight="1">
      <c r="A50" s="215" t="s">
        <v>435</v>
      </c>
      <c r="B50" s="215"/>
      <c r="C50" s="224">
        <v>4022.48</v>
      </c>
      <c r="D50" s="224">
        <v>4022.48</v>
      </c>
      <c r="E50" s="224">
        <v>4022.48</v>
      </c>
      <c r="F50" s="224">
        <v>4022.48</v>
      </c>
      <c r="G50" s="224">
        <v>4022.48</v>
      </c>
      <c r="H50" s="224">
        <v>4022.48</v>
      </c>
      <c r="I50" s="224">
        <v>4022.48</v>
      </c>
      <c r="J50" s="224">
        <v>4022.48</v>
      </c>
      <c r="K50" s="224">
        <v>4022.48</v>
      </c>
      <c r="L50" s="224">
        <v>4022.48</v>
      </c>
      <c r="M50" s="224">
        <v>4022.48</v>
      </c>
      <c r="N50" s="224">
        <v>4022.48</v>
      </c>
      <c r="O50" s="214"/>
      <c r="P50" s="214"/>
      <c r="Q50" s="214"/>
      <c r="R50" s="214"/>
      <c r="S50" s="214"/>
      <c r="T50" s="214"/>
      <c r="U50" s="214"/>
      <c r="V50" s="214"/>
      <c r="W50" s="214"/>
      <c r="X50" s="214"/>
      <c r="Y50" s="214"/>
      <c r="Z50" s="214"/>
    </row>
    <row r="51" ht="12.0" customHeight="1">
      <c r="A51" s="215" t="s">
        <v>436</v>
      </c>
      <c r="B51" s="215"/>
      <c r="C51" s="224"/>
      <c r="D51" s="224"/>
      <c r="E51" s="224"/>
      <c r="F51" s="224"/>
      <c r="G51" s="224"/>
      <c r="H51" s="224"/>
      <c r="I51" s="224">
        <v>0.0</v>
      </c>
      <c r="J51" s="224">
        <v>0.0</v>
      </c>
      <c r="K51" s="224">
        <v>-1000.0</v>
      </c>
      <c r="L51" s="224">
        <v>-1000.0</v>
      </c>
      <c r="M51" s="224">
        <v>-1000.0</v>
      </c>
      <c r="N51" s="224">
        <v>-1000.0</v>
      </c>
      <c r="O51" s="214"/>
      <c r="P51" s="214"/>
      <c r="Q51" s="214"/>
      <c r="R51" s="214"/>
      <c r="S51" s="214"/>
      <c r="T51" s="214"/>
      <c r="U51" s="214"/>
      <c r="V51" s="214"/>
      <c r="W51" s="214"/>
      <c r="X51" s="214"/>
      <c r="Y51" s="214"/>
      <c r="Z51" s="214"/>
    </row>
    <row r="52" ht="12.0" customHeight="1">
      <c r="A52" s="215" t="s">
        <v>437</v>
      </c>
      <c r="B52" s="215"/>
      <c r="C52" s="225">
        <v>4022.48</v>
      </c>
      <c r="D52" s="225">
        <v>4022.48</v>
      </c>
      <c r="E52" s="225">
        <v>4022.48</v>
      </c>
      <c r="F52" s="225">
        <v>4022.48</v>
      </c>
      <c r="G52" s="225">
        <v>4022.48</v>
      </c>
      <c r="H52" s="225">
        <v>4022.48</v>
      </c>
      <c r="I52" s="225">
        <v>4022.48</v>
      </c>
      <c r="J52" s="225">
        <v>4022.48</v>
      </c>
      <c r="K52" s="225">
        <v>3022.48</v>
      </c>
      <c r="L52" s="225">
        <v>3022.48</v>
      </c>
      <c r="M52" s="225">
        <v>3022.48</v>
      </c>
      <c r="N52" s="225">
        <v>3022.48</v>
      </c>
      <c r="O52" s="214"/>
      <c r="P52" s="214"/>
      <c r="Q52" s="214"/>
      <c r="R52" s="214"/>
      <c r="S52" s="214"/>
      <c r="T52" s="214"/>
      <c r="U52" s="214"/>
      <c r="V52" s="214"/>
      <c r="W52" s="214"/>
      <c r="X52" s="214"/>
      <c r="Y52" s="214"/>
      <c r="Z52" s="214"/>
    </row>
    <row r="53" ht="12.0" customHeight="1">
      <c r="A53" s="223" t="s">
        <v>126</v>
      </c>
      <c r="B53" s="223"/>
      <c r="C53" s="223"/>
      <c r="D53" s="223"/>
      <c r="E53" s="223"/>
      <c r="F53" s="223"/>
      <c r="G53" s="223"/>
      <c r="H53" s="223"/>
      <c r="I53" s="223"/>
      <c r="J53" s="223"/>
      <c r="K53" s="223"/>
      <c r="L53" s="223"/>
      <c r="M53" s="223"/>
      <c r="N53" s="223"/>
      <c r="O53" s="214"/>
      <c r="P53" s="214"/>
      <c r="Q53" s="214"/>
      <c r="R53" s="214"/>
      <c r="S53" s="214"/>
      <c r="T53" s="214"/>
      <c r="U53" s="214"/>
      <c r="V53" s="214"/>
      <c r="W53" s="214"/>
      <c r="X53" s="214"/>
      <c r="Y53" s="214"/>
      <c r="Z53" s="214"/>
    </row>
    <row r="54" ht="12.0" customHeight="1">
      <c r="A54" s="215" t="s">
        <v>438</v>
      </c>
      <c r="B54" s="215"/>
      <c r="C54" s="227">
        <v>12427.48</v>
      </c>
      <c r="D54" s="227">
        <v>15422.48</v>
      </c>
      <c r="E54" s="227">
        <v>6472.48</v>
      </c>
      <c r="F54" s="227">
        <v>33927.48</v>
      </c>
      <c r="G54" s="227">
        <v>6584.98</v>
      </c>
      <c r="H54" s="227">
        <v>22204.98</v>
      </c>
      <c r="I54" s="227">
        <v>16984.98</v>
      </c>
      <c r="J54" s="227">
        <v>15172.92</v>
      </c>
      <c r="K54" s="227">
        <v>23327.91</v>
      </c>
      <c r="L54" s="227">
        <v>24886.39</v>
      </c>
      <c r="M54" s="227">
        <v>3117.48</v>
      </c>
      <c r="N54" s="227">
        <v>19319.96</v>
      </c>
      <c r="O54" s="214"/>
      <c r="P54" s="214"/>
      <c r="Q54" s="214"/>
      <c r="R54" s="214"/>
      <c r="S54" s="214"/>
      <c r="T54" s="214"/>
      <c r="U54" s="214"/>
      <c r="V54" s="214"/>
      <c r="W54" s="214"/>
      <c r="X54" s="214"/>
      <c r="Y54" s="214"/>
      <c r="Z54" s="214"/>
    </row>
    <row r="55" ht="12.0" customHeight="1">
      <c r="A55" s="223" t="s">
        <v>126</v>
      </c>
      <c r="B55" s="223"/>
      <c r="C55" s="223"/>
      <c r="D55" s="223"/>
      <c r="E55" s="223"/>
      <c r="F55" s="223"/>
      <c r="G55" s="223"/>
      <c r="H55" s="223"/>
      <c r="I55" s="223"/>
      <c r="J55" s="223"/>
      <c r="K55" s="223"/>
      <c r="L55" s="223"/>
      <c r="M55" s="223"/>
      <c r="N55" s="223"/>
      <c r="O55" s="214"/>
      <c r="P55" s="214"/>
      <c r="Q55" s="214"/>
      <c r="R55" s="214"/>
      <c r="S55" s="214"/>
      <c r="T55" s="214"/>
      <c r="U55" s="214"/>
      <c r="V55" s="214"/>
      <c r="W55" s="214"/>
      <c r="X55" s="214"/>
      <c r="Y55" s="214"/>
      <c r="Z55" s="214"/>
    </row>
    <row r="56" ht="12.0" customHeight="1">
      <c r="A56" s="215" t="s">
        <v>439</v>
      </c>
      <c r="B56" s="215"/>
      <c r="C56" s="227">
        <v>12427.48</v>
      </c>
      <c r="D56" s="227">
        <v>15422.48</v>
      </c>
      <c r="E56" s="227">
        <v>6472.48</v>
      </c>
      <c r="F56" s="227">
        <v>33927.48</v>
      </c>
      <c r="G56" s="227">
        <v>6584.98</v>
      </c>
      <c r="H56" s="227">
        <v>22204.98</v>
      </c>
      <c r="I56" s="227">
        <v>16984.98</v>
      </c>
      <c r="J56" s="227">
        <v>15172.92</v>
      </c>
      <c r="K56" s="227">
        <v>23327.91</v>
      </c>
      <c r="L56" s="227">
        <v>24886.39</v>
      </c>
      <c r="M56" s="227">
        <v>3117.48</v>
      </c>
      <c r="N56" s="227">
        <v>19319.96</v>
      </c>
      <c r="O56" s="214"/>
      <c r="P56" s="214"/>
      <c r="Q56" s="214"/>
      <c r="R56" s="214"/>
      <c r="S56" s="214"/>
      <c r="T56" s="214"/>
      <c r="U56" s="214"/>
      <c r="V56" s="214"/>
      <c r="W56" s="214"/>
      <c r="X56" s="214"/>
      <c r="Y56" s="214"/>
      <c r="Z56" s="214"/>
    </row>
    <row r="57" ht="12.0" customHeight="1">
      <c r="A57" s="223" t="s">
        <v>126</v>
      </c>
      <c r="B57" s="223"/>
      <c r="C57" s="223"/>
      <c r="D57" s="223"/>
      <c r="E57" s="223"/>
      <c r="F57" s="223"/>
      <c r="G57" s="223"/>
      <c r="H57" s="223"/>
      <c r="I57" s="223"/>
      <c r="J57" s="223"/>
      <c r="K57" s="223"/>
      <c r="L57" s="223"/>
      <c r="M57" s="223"/>
      <c r="N57" s="223"/>
      <c r="O57" s="214"/>
      <c r="P57" s="214"/>
      <c r="Q57" s="214"/>
      <c r="R57" s="214"/>
      <c r="S57" s="214"/>
      <c r="T57" s="214"/>
      <c r="U57" s="214"/>
      <c r="V57" s="214"/>
      <c r="W57" s="214"/>
      <c r="X57" s="214"/>
      <c r="Y57" s="214"/>
      <c r="Z57" s="214"/>
    </row>
    <row r="58" ht="12.0" customHeight="1">
      <c r="A58" s="215" t="s">
        <v>440</v>
      </c>
      <c r="B58" s="215"/>
      <c r="C58" s="215" t="s">
        <v>408</v>
      </c>
      <c r="D58" s="215" t="s">
        <v>408</v>
      </c>
      <c r="E58" s="215" t="s">
        <v>408</v>
      </c>
      <c r="F58" s="215" t="s">
        <v>408</v>
      </c>
      <c r="G58" s="215" t="s">
        <v>408</v>
      </c>
      <c r="H58" s="215" t="s">
        <v>408</v>
      </c>
      <c r="I58" s="215" t="s">
        <v>408</v>
      </c>
      <c r="J58" s="215" t="s">
        <v>408</v>
      </c>
      <c r="K58" s="215" t="s">
        <v>408</v>
      </c>
      <c r="L58" s="215" t="s">
        <v>408</v>
      </c>
      <c r="M58" s="215" t="s">
        <v>408</v>
      </c>
      <c r="N58" s="215" t="s">
        <v>408</v>
      </c>
      <c r="O58" s="214"/>
      <c r="P58" s="214"/>
      <c r="Q58" s="214"/>
      <c r="R58" s="214"/>
      <c r="S58" s="214"/>
      <c r="T58" s="214"/>
      <c r="U58" s="214"/>
      <c r="V58" s="214"/>
      <c r="W58" s="214"/>
      <c r="X58" s="214"/>
      <c r="Y58" s="214"/>
      <c r="Z58" s="214"/>
    </row>
    <row r="59" ht="12.0" customHeight="1">
      <c r="A59" s="223" t="s">
        <v>126</v>
      </c>
      <c r="B59" s="223"/>
      <c r="C59" s="223"/>
      <c r="D59" s="223"/>
      <c r="E59" s="223"/>
      <c r="F59" s="223"/>
      <c r="G59" s="223"/>
      <c r="H59" s="223"/>
      <c r="I59" s="223"/>
      <c r="J59" s="223"/>
      <c r="K59" s="223"/>
      <c r="L59" s="223"/>
      <c r="M59" s="223"/>
      <c r="N59" s="223"/>
      <c r="O59" s="214"/>
      <c r="P59" s="214"/>
      <c r="Q59" s="214"/>
      <c r="R59" s="214"/>
      <c r="S59" s="214"/>
      <c r="T59" s="214"/>
      <c r="U59" s="214"/>
      <c r="V59" s="214"/>
      <c r="W59" s="214"/>
      <c r="X59" s="214"/>
      <c r="Y59" s="214"/>
      <c r="Z59" s="214"/>
    </row>
    <row r="60" ht="12.0" customHeight="1">
      <c r="A60" s="215" t="s">
        <v>441</v>
      </c>
      <c r="B60" s="215"/>
      <c r="C60" s="215" t="s">
        <v>410</v>
      </c>
      <c r="D60" s="215" t="s">
        <v>410</v>
      </c>
      <c r="E60" s="215" t="s">
        <v>410</v>
      </c>
      <c r="F60" s="215" t="s">
        <v>410</v>
      </c>
      <c r="G60" s="215" t="s">
        <v>410</v>
      </c>
      <c r="H60" s="215" t="s">
        <v>410</v>
      </c>
      <c r="I60" s="215" t="s">
        <v>410</v>
      </c>
      <c r="J60" s="215" t="s">
        <v>410</v>
      </c>
      <c r="K60" s="215" t="s">
        <v>410</v>
      </c>
      <c r="L60" s="215" t="s">
        <v>410</v>
      </c>
      <c r="M60" s="215" t="s">
        <v>410</v>
      </c>
      <c r="N60" s="215" t="s">
        <v>410</v>
      </c>
      <c r="O60" s="214"/>
      <c r="P60" s="214"/>
      <c r="Q60" s="214"/>
      <c r="R60" s="214"/>
      <c r="S60" s="214"/>
      <c r="T60" s="214"/>
      <c r="U60" s="214"/>
      <c r="V60" s="214"/>
      <c r="W60" s="214"/>
      <c r="X60" s="214"/>
      <c r="Y60" s="214"/>
      <c r="Z60" s="214"/>
    </row>
    <row r="61" ht="12.0" customHeight="1">
      <c r="A61" s="215" t="s">
        <v>442</v>
      </c>
      <c r="B61" s="215"/>
      <c r="C61" s="224">
        <v>208904.0</v>
      </c>
      <c r="D61" s="224">
        <v>491502.39</v>
      </c>
      <c r="E61" s="224">
        <v>774769.19</v>
      </c>
      <c r="F61" s="224">
        <v>744242.44</v>
      </c>
      <c r="G61" s="224">
        <v>676112.29</v>
      </c>
      <c r="H61" s="224">
        <v>649479.93</v>
      </c>
      <c r="I61" s="224">
        <v>600878.9</v>
      </c>
      <c r="J61" s="224">
        <v>632553.97</v>
      </c>
      <c r="K61" s="224">
        <v>688995.13</v>
      </c>
      <c r="L61" s="224">
        <v>661632.14</v>
      </c>
      <c r="M61" s="224">
        <v>658491.95</v>
      </c>
      <c r="N61" s="224">
        <v>647667.77</v>
      </c>
      <c r="O61" s="214"/>
      <c r="P61" s="214"/>
      <c r="Q61" s="214"/>
      <c r="R61" s="214"/>
      <c r="S61" s="214"/>
      <c r="T61" s="214"/>
      <c r="U61" s="214"/>
      <c r="V61" s="214"/>
      <c r="W61" s="214"/>
      <c r="X61" s="214"/>
      <c r="Y61" s="214"/>
      <c r="Z61" s="214"/>
    </row>
    <row r="62" ht="12.0" customHeight="1">
      <c r="A62" s="215" t="s">
        <v>443</v>
      </c>
      <c r="B62" s="215"/>
      <c r="C62" s="225">
        <v>208904.0</v>
      </c>
      <c r="D62" s="225">
        <v>491502.39</v>
      </c>
      <c r="E62" s="225">
        <v>774769.19</v>
      </c>
      <c r="F62" s="225">
        <v>744242.44</v>
      </c>
      <c r="G62" s="225">
        <v>676112.29</v>
      </c>
      <c r="H62" s="225">
        <v>649479.93</v>
      </c>
      <c r="I62" s="225">
        <v>600878.9</v>
      </c>
      <c r="J62" s="225">
        <v>632553.97</v>
      </c>
      <c r="K62" s="225">
        <v>688995.13</v>
      </c>
      <c r="L62" s="225">
        <v>661632.14</v>
      </c>
      <c r="M62" s="225">
        <v>658491.95</v>
      </c>
      <c r="N62" s="225">
        <v>647667.77</v>
      </c>
      <c r="O62" s="214"/>
      <c r="P62" s="214"/>
      <c r="Q62" s="214"/>
      <c r="R62" s="214"/>
      <c r="S62" s="214"/>
      <c r="T62" s="214"/>
      <c r="U62" s="214"/>
      <c r="V62" s="214"/>
      <c r="W62" s="214"/>
      <c r="X62" s="214"/>
      <c r="Y62" s="214"/>
      <c r="Z62" s="214"/>
    </row>
    <row r="63" ht="12.0" customHeight="1">
      <c r="A63" s="223" t="s">
        <v>126</v>
      </c>
      <c r="B63" s="223"/>
      <c r="C63" s="223"/>
      <c r="D63" s="223"/>
      <c r="E63" s="223"/>
      <c r="F63" s="223"/>
      <c r="G63" s="223"/>
      <c r="H63" s="223"/>
      <c r="I63" s="223"/>
      <c r="J63" s="223"/>
      <c r="K63" s="223"/>
      <c r="L63" s="223"/>
      <c r="M63" s="223"/>
      <c r="N63" s="223"/>
      <c r="O63" s="214"/>
      <c r="P63" s="214"/>
      <c r="Q63" s="214"/>
      <c r="R63" s="214"/>
      <c r="S63" s="214"/>
      <c r="T63" s="214"/>
      <c r="U63" s="214"/>
      <c r="V63" s="214"/>
      <c r="W63" s="214"/>
      <c r="X63" s="214"/>
      <c r="Y63" s="214"/>
      <c r="Z63" s="214"/>
    </row>
    <row r="64" ht="12.0" customHeight="1">
      <c r="A64" s="215" t="s">
        <v>444</v>
      </c>
      <c r="B64" s="215"/>
      <c r="C64" s="224">
        <v>282598.39</v>
      </c>
      <c r="D64" s="224">
        <v>283266.8</v>
      </c>
      <c r="E64" s="224">
        <v>-30526.75</v>
      </c>
      <c r="F64" s="224">
        <v>-68130.15</v>
      </c>
      <c r="G64" s="224">
        <v>-26632.36</v>
      </c>
      <c r="H64" s="224">
        <v>-48601.03</v>
      </c>
      <c r="I64" s="224">
        <v>31675.07</v>
      </c>
      <c r="J64" s="224">
        <v>56441.16</v>
      </c>
      <c r="K64" s="224">
        <v>-27362.99</v>
      </c>
      <c r="L64" s="224">
        <v>-3140.19</v>
      </c>
      <c r="M64" s="224">
        <v>-10824.18</v>
      </c>
      <c r="N64" s="224">
        <v>-57727.15</v>
      </c>
      <c r="O64" s="214"/>
      <c r="P64" s="214"/>
      <c r="Q64" s="214"/>
      <c r="R64" s="214"/>
      <c r="S64" s="214"/>
      <c r="T64" s="214"/>
      <c r="U64" s="214"/>
      <c r="V64" s="214"/>
      <c r="W64" s="214"/>
      <c r="X64" s="214"/>
      <c r="Y64" s="214"/>
      <c r="Z64" s="214"/>
    </row>
    <row r="65" ht="12.0" customHeight="1">
      <c r="A65" s="223" t="s">
        <v>126</v>
      </c>
      <c r="B65" s="223"/>
      <c r="C65" s="223"/>
      <c r="D65" s="223"/>
      <c r="E65" s="223"/>
      <c r="F65" s="223"/>
      <c r="G65" s="223"/>
      <c r="H65" s="223"/>
      <c r="I65" s="223"/>
      <c r="J65" s="223"/>
      <c r="K65" s="223"/>
      <c r="L65" s="223"/>
      <c r="M65" s="223"/>
      <c r="N65" s="223"/>
      <c r="O65" s="214"/>
      <c r="P65" s="214"/>
      <c r="Q65" s="214"/>
      <c r="R65" s="214"/>
      <c r="S65" s="214"/>
      <c r="T65" s="214"/>
      <c r="U65" s="214"/>
      <c r="V65" s="214"/>
      <c r="W65" s="214"/>
      <c r="X65" s="214"/>
      <c r="Y65" s="214"/>
      <c r="Z65" s="214"/>
    </row>
    <row r="66" ht="12.0" customHeight="1">
      <c r="A66" s="215" t="s">
        <v>445</v>
      </c>
      <c r="B66" s="215"/>
      <c r="C66" s="227">
        <v>491502.39</v>
      </c>
      <c r="D66" s="227">
        <v>774769.19</v>
      </c>
      <c r="E66" s="227">
        <v>744242.44</v>
      </c>
      <c r="F66" s="227">
        <v>676112.29</v>
      </c>
      <c r="G66" s="227">
        <v>649479.93</v>
      </c>
      <c r="H66" s="227">
        <v>600878.9</v>
      </c>
      <c r="I66" s="227">
        <v>632553.97</v>
      </c>
      <c r="J66" s="227">
        <v>688995.13</v>
      </c>
      <c r="K66" s="227">
        <v>661632.14</v>
      </c>
      <c r="L66" s="227">
        <v>658491.95</v>
      </c>
      <c r="M66" s="227">
        <v>647667.77</v>
      </c>
      <c r="N66" s="227">
        <v>589940.62</v>
      </c>
      <c r="O66" s="214"/>
      <c r="P66" s="214"/>
      <c r="Q66" s="214"/>
      <c r="R66" s="214"/>
      <c r="S66" s="214"/>
      <c r="T66" s="214"/>
      <c r="U66" s="214"/>
      <c r="V66" s="214"/>
      <c r="W66" s="214"/>
      <c r="X66" s="214"/>
      <c r="Y66" s="214"/>
      <c r="Z66" s="214"/>
    </row>
    <row r="67" ht="12.0" customHeight="1">
      <c r="A67" s="223" t="s">
        <v>126</v>
      </c>
      <c r="B67" s="223"/>
      <c r="C67" s="223"/>
      <c r="D67" s="223"/>
      <c r="E67" s="223"/>
      <c r="F67" s="223"/>
      <c r="G67" s="223"/>
      <c r="H67" s="223"/>
      <c r="I67" s="223"/>
      <c r="J67" s="223"/>
      <c r="K67" s="223"/>
      <c r="L67" s="223"/>
      <c r="M67" s="223"/>
      <c r="N67" s="223"/>
      <c r="O67" s="214"/>
      <c r="P67" s="214"/>
      <c r="Q67" s="214"/>
      <c r="R67" s="214"/>
      <c r="S67" s="214"/>
      <c r="T67" s="214"/>
      <c r="U67" s="214"/>
      <c r="V67" s="214"/>
      <c r="W67" s="214"/>
      <c r="X67" s="214"/>
      <c r="Y67" s="214"/>
      <c r="Z67" s="214"/>
    </row>
    <row r="68" ht="12.0" customHeight="1">
      <c r="A68" s="222" t="s">
        <v>446</v>
      </c>
      <c r="B68" s="222"/>
      <c r="C68" s="228">
        <v>503929.87</v>
      </c>
      <c r="D68" s="228">
        <v>790191.67</v>
      </c>
      <c r="E68" s="228">
        <v>750714.92</v>
      </c>
      <c r="F68" s="228">
        <v>710039.77</v>
      </c>
      <c r="G68" s="228">
        <v>656064.91</v>
      </c>
      <c r="H68" s="228">
        <v>623083.88</v>
      </c>
      <c r="I68" s="228">
        <v>649538.95</v>
      </c>
      <c r="J68" s="228">
        <v>704168.05</v>
      </c>
      <c r="K68" s="228">
        <v>684960.05</v>
      </c>
      <c r="L68" s="228">
        <v>683378.34</v>
      </c>
      <c r="M68" s="228">
        <v>650785.25</v>
      </c>
      <c r="N68" s="228">
        <v>609260.58</v>
      </c>
      <c r="O68" s="214"/>
      <c r="P68" s="214"/>
      <c r="Q68" s="214"/>
      <c r="R68" s="214"/>
      <c r="S68" s="214"/>
      <c r="T68" s="214"/>
      <c r="U68" s="214"/>
      <c r="V68" s="214"/>
      <c r="W68" s="214"/>
      <c r="X68" s="214"/>
      <c r="Y68" s="214"/>
      <c r="Z68" s="214"/>
    </row>
    <row r="69" ht="12.0" customHeight="1">
      <c r="A69" s="216" t="s">
        <v>126</v>
      </c>
      <c r="B69" s="216"/>
      <c r="C69" s="216"/>
      <c r="D69" s="216"/>
      <c r="E69" s="216"/>
      <c r="F69" s="216"/>
      <c r="G69" s="216"/>
      <c r="H69" s="216"/>
      <c r="I69" s="216"/>
      <c r="J69" s="216"/>
      <c r="K69" s="216"/>
      <c r="L69" s="216"/>
      <c r="M69" s="216"/>
      <c r="N69" s="214"/>
      <c r="O69" s="214"/>
      <c r="P69" s="214"/>
      <c r="Q69" s="214"/>
      <c r="R69" s="214"/>
      <c r="S69" s="214"/>
      <c r="T69" s="214"/>
      <c r="U69" s="214"/>
      <c r="V69" s="214"/>
      <c r="W69" s="214"/>
      <c r="X69" s="214"/>
      <c r="Y69" s="214"/>
      <c r="Z69" s="214"/>
    </row>
    <row r="70" ht="12.0" customHeight="1">
      <c r="A70" s="216" t="s">
        <v>126</v>
      </c>
      <c r="B70" s="216"/>
      <c r="C70" s="216"/>
      <c r="D70" s="216"/>
      <c r="E70" s="216"/>
      <c r="F70" s="216"/>
      <c r="G70" s="216"/>
      <c r="H70" s="216"/>
      <c r="I70" s="216"/>
      <c r="J70" s="216"/>
      <c r="K70" s="216"/>
      <c r="L70" s="216"/>
      <c r="M70" s="216"/>
      <c r="N70" s="214"/>
      <c r="O70" s="214"/>
      <c r="P70" s="214"/>
      <c r="Q70" s="214"/>
      <c r="R70" s="214"/>
      <c r="S70" s="214"/>
      <c r="T70" s="214"/>
      <c r="U70" s="214"/>
      <c r="V70" s="214"/>
      <c r="W70" s="214"/>
      <c r="X70" s="214"/>
      <c r="Y70" s="214"/>
      <c r="Z70" s="214"/>
    </row>
    <row r="71" ht="12.0" customHeight="1">
      <c r="A71" s="215" t="s">
        <v>447</v>
      </c>
      <c r="B71" s="215"/>
      <c r="C71" s="215"/>
      <c r="D71" s="215"/>
      <c r="E71" s="215"/>
      <c r="F71" s="215"/>
      <c r="G71" s="215"/>
      <c r="H71" s="215"/>
      <c r="I71" s="215"/>
      <c r="J71" s="215"/>
      <c r="K71" s="215"/>
      <c r="L71" s="215"/>
      <c r="M71" s="215"/>
      <c r="N71" s="214"/>
      <c r="O71" s="214"/>
      <c r="P71" s="214"/>
      <c r="Q71" s="214"/>
      <c r="R71" s="214"/>
      <c r="S71" s="214"/>
      <c r="T71" s="214"/>
      <c r="U71" s="214"/>
      <c r="V71" s="214"/>
      <c r="W71" s="214"/>
      <c r="X71" s="214"/>
      <c r="Y71" s="214"/>
      <c r="Z71" s="214"/>
    </row>
    <row r="72" ht="12.0" customHeight="1">
      <c r="A72" s="214"/>
      <c r="B72" s="214"/>
      <c r="C72" s="214"/>
      <c r="D72" s="214"/>
      <c r="E72" s="214"/>
      <c r="F72" s="214"/>
      <c r="G72" s="214"/>
      <c r="H72" s="214"/>
      <c r="I72" s="214"/>
      <c r="J72" s="214"/>
      <c r="K72" s="214"/>
      <c r="L72" s="214"/>
      <c r="M72" s="214"/>
      <c r="N72" s="214"/>
      <c r="O72" s="214"/>
      <c r="P72" s="214"/>
      <c r="Q72" s="214"/>
      <c r="R72" s="214"/>
      <c r="S72" s="214"/>
      <c r="T72" s="214"/>
      <c r="U72" s="214"/>
      <c r="V72" s="214"/>
      <c r="W72" s="214"/>
      <c r="X72" s="214"/>
      <c r="Y72" s="214"/>
      <c r="Z72" s="214"/>
    </row>
    <row r="73" ht="12.0" customHeight="1">
      <c r="A73" s="214"/>
      <c r="B73" s="214"/>
      <c r="C73" s="214"/>
      <c r="D73" s="214"/>
      <c r="E73" s="214"/>
      <c r="F73" s="214"/>
      <c r="G73" s="214"/>
      <c r="H73" s="214"/>
      <c r="I73" s="214"/>
      <c r="J73" s="214"/>
      <c r="K73" s="214"/>
      <c r="L73" s="214"/>
      <c r="M73" s="214"/>
      <c r="N73" s="214"/>
      <c r="O73" s="214"/>
      <c r="P73" s="214"/>
      <c r="Q73" s="214"/>
      <c r="R73" s="214"/>
      <c r="S73" s="214"/>
      <c r="T73" s="214"/>
      <c r="U73" s="214"/>
      <c r="V73" s="214"/>
      <c r="W73" s="214"/>
      <c r="X73" s="214"/>
      <c r="Y73" s="214"/>
      <c r="Z73" s="214"/>
    </row>
    <row r="74" ht="12.0" customHeight="1">
      <c r="A74" s="214"/>
      <c r="B74" s="214"/>
      <c r="C74" s="214"/>
      <c r="D74" s="214"/>
      <c r="E74" s="214"/>
      <c r="F74" s="214"/>
      <c r="G74" s="214"/>
      <c r="H74" s="214"/>
      <c r="I74" s="214"/>
      <c r="J74" s="214"/>
      <c r="K74" s="214"/>
      <c r="L74" s="214"/>
      <c r="M74" s="214"/>
      <c r="N74" s="214"/>
      <c r="O74" s="214"/>
      <c r="P74" s="214"/>
      <c r="Q74" s="214"/>
      <c r="R74" s="214"/>
      <c r="S74" s="214"/>
      <c r="T74" s="214"/>
      <c r="U74" s="214"/>
      <c r="V74" s="214"/>
      <c r="W74" s="214"/>
      <c r="X74" s="214"/>
      <c r="Y74" s="214"/>
      <c r="Z74" s="214"/>
    </row>
    <row r="75" ht="12.0" customHeight="1">
      <c r="A75" s="214" t="s">
        <v>448</v>
      </c>
      <c r="B75" s="214"/>
      <c r="C75" s="231">
        <v>56117.16000000003</v>
      </c>
      <c r="D75" s="214"/>
      <c r="E75" s="214"/>
      <c r="F75" s="214"/>
      <c r="G75" s="214"/>
      <c r="H75" s="214"/>
      <c r="I75" s="214"/>
      <c r="J75" s="214"/>
      <c r="K75" s="214"/>
      <c r="L75" s="214"/>
      <c r="M75" s="214"/>
      <c r="N75" s="214"/>
      <c r="O75" s="214"/>
      <c r="P75" s="214"/>
      <c r="Q75" s="214"/>
      <c r="R75" s="214"/>
      <c r="S75" s="214"/>
      <c r="T75" s="214"/>
      <c r="U75" s="214"/>
      <c r="V75" s="214"/>
      <c r="W75" s="214"/>
      <c r="X75" s="214"/>
      <c r="Y75" s="214"/>
      <c r="Z75" s="214"/>
    </row>
    <row r="76" ht="12.0" customHeight="1">
      <c r="A76" s="214"/>
      <c r="B76" s="214"/>
      <c r="C76" s="214"/>
      <c r="D76" s="214"/>
      <c r="E76" s="214"/>
      <c r="F76" s="214"/>
      <c r="G76" s="214"/>
      <c r="H76" s="214"/>
      <c r="I76" s="214"/>
      <c r="J76" s="214"/>
      <c r="K76" s="214"/>
      <c r="L76" s="214"/>
      <c r="M76" s="214"/>
      <c r="N76" s="214"/>
      <c r="O76" s="214"/>
      <c r="P76" s="214"/>
      <c r="Q76" s="214"/>
      <c r="R76" s="214"/>
      <c r="S76" s="214"/>
      <c r="T76" s="214"/>
      <c r="U76" s="214"/>
      <c r="V76" s="214"/>
      <c r="W76" s="214"/>
      <c r="X76" s="214"/>
      <c r="Y76" s="214"/>
      <c r="Z76" s="214"/>
    </row>
    <row r="77" ht="12.0" customHeight="1">
      <c r="A77" s="214"/>
      <c r="B77" s="214"/>
      <c r="C77" s="214"/>
      <c r="D77" s="214"/>
      <c r="E77" s="214"/>
      <c r="F77" s="214"/>
      <c r="G77" s="214"/>
      <c r="H77" s="214"/>
      <c r="I77" s="214"/>
      <c r="J77" s="214"/>
      <c r="K77" s="214"/>
      <c r="L77" s="214"/>
      <c r="M77" s="214"/>
      <c r="N77" s="214"/>
      <c r="O77" s="214"/>
      <c r="P77" s="214"/>
      <c r="Q77" s="214"/>
      <c r="R77" s="214"/>
      <c r="S77" s="214"/>
      <c r="T77" s="214"/>
      <c r="U77" s="214"/>
      <c r="V77" s="214"/>
      <c r="W77" s="214"/>
      <c r="X77" s="214"/>
      <c r="Y77" s="214"/>
      <c r="Z77" s="214"/>
    </row>
    <row r="78" ht="12.0" customHeight="1">
      <c r="A78" s="214"/>
      <c r="B78" s="214"/>
      <c r="C78" s="214"/>
      <c r="D78" s="214"/>
      <c r="E78" s="214"/>
      <c r="F78" s="214"/>
      <c r="G78" s="214"/>
      <c r="H78" s="214"/>
      <c r="I78" s="214"/>
      <c r="J78" s="214"/>
      <c r="K78" s="214"/>
      <c r="L78" s="214"/>
      <c r="M78" s="214"/>
      <c r="N78" s="214"/>
      <c r="O78" s="214"/>
      <c r="P78" s="214"/>
      <c r="Q78" s="214"/>
      <c r="R78" s="214"/>
      <c r="S78" s="214"/>
      <c r="T78" s="214"/>
      <c r="U78" s="214"/>
      <c r="V78" s="214"/>
      <c r="W78" s="214"/>
      <c r="X78" s="214"/>
      <c r="Y78" s="214"/>
      <c r="Z78" s="214"/>
    </row>
    <row r="79" ht="12.0" customHeight="1">
      <c r="A79" s="214"/>
      <c r="B79" s="214"/>
      <c r="C79" s="214"/>
      <c r="D79" s="214"/>
      <c r="E79" s="214"/>
      <c r="F79" s="214"/>
      <c r="G79" s="214"/>
      <c r="H79" s="214"/>
      <c r="I79" s="214"/>
      <c r="J79" s="214"/>
      <c r="K79" s="214"/>
      <c r="L79" s="214"/>
      <c r="M79" s="214"/>
      <c r="N79" s="214"/>
      <c r="O79" s="214"/>
      <c r="P79" s="214"/>
      <c r="Q79" s="214"/>
      <c r="R79" s="214"/>
      <c r="S79" s="214"/>
      <c r="T79" s="214"/>
      <c r="U79" s="214"/>
      <c r="V79" s="214"/>
      <c r="W79" s="214"/>
      <c r="X79" s="214"/>
      <c r="Y79" s="214"/>
      <c r="Z79" s="214"/>
    </row>
    <row r="80" ht="12.0" customHeight="1">
      <c r="A80" s="214"/>
      <c r="B80" s="214"/>
      <c r="C80" s="214"/>
      <c r="D80" s="214"/>
      <c r="E80" s="214"/>
      <c r="F80" s="214"/>
      <c r="G80" s="214"/>
      <c r="H80" s="214"/>
      <c r="I80" s="214"/>
      <c r="J80" s="214"/>
      <c r="K80" s="214"/>
      <c r="L80" s="214"/>
      <c r="M80" s="214"/>
      <c r="N80" s="214"/>
      <c r="O80" s="214"/>
      <c r="P80" s="214"/>
      <c r="Q80" s="214"/>
      <c r="R80" s="214"/>
      <c r="S80" s="214"/>
      <c r="T80" s="214"/>
      <c r="U80" s="214"/>
      <c r="V80" s="214"/>
      <c r="W80" s="214"/>
      <c r="X80" s="214"/>
      <c r="Y80" s="214"/>
      <c r="Z80" s="214"/>
    </row>
    <row r="81" ht="12.0" customHeight="1">
      <c r="A81" s="214"/>
      <c r="B81" s="214"/>
      <c r="C81" s="214"/>
      <c r="D81" s="214"/>
      <c r="E81" s="214"/>
      <c r="F81" s="214"/>
      <c r="G81" s="214"/>
      <c r="H81" s="214"/>
      <c r="I81" s="214"/>
      <c r="J81" s="214"/>
      <c r="K81" s="214"/>
      <c r="L81" s="214"/>
      <c r="M81" s="214"/>
      <c r="N81" s="214"/>
      <c r="O81" s="214"/>
      <c r="P81" s="214"/>
      <c r="Q81" s="214"/>
      <c r="R81" s="214"/>
      <c r="S81" s="214"/>
      <c r="T81" s="214"/>
      <c r="U81" s="214"/>
      <c r="V81" s="214"/>
      <c r="W81" s="214"/>
      <c r="X81" s="214"/>
      <c r="Y81" s="214"/>
      <c r="Z81" s="214"/>
    </row>
    <row r="82" ht="12.0" customHeight="1">
      <c r="A82" s="214"/>
      <c r="B82" s="214"/>
      <c r="C82" s="214"/>
      <c r="D82" s="214"/>
      <c r="E82" s="214"/>
      <c r="F82" s="214"/>
      <c r="G82" s="214"/>
      <c r="H82" s="214"/>
      <c r="I82" s="214"/>
      <c r="J82" s="214"/>
      <c r="K82" s="214"/>
      <c r="L82" s="214"/>
      <c r="M82" s="214"/>
      <c r="N82" s="214"/>
      <c r="O82" s="214"/>
      <c r="P82" s="214"/>
      <c r="Q82" s="214"/>
      <c r="R82" s="214"/>
      <c r="S82" s="214"/>
      <c r="T82" s="214"/>
      <c r="U82" s="214"/>
      <c r="V82" s="214"/>
      <c r="W82" s="214"/>
      <c r="X82" s="214"/>
      <c r="Y82" s="214"/>
      <c r="Z82" s="214"/>
    </row>
    <row r="83" ht="12.0" customHeight="1">
      <c r="A83" s="214"/>
      <c r="B83" s="214"/>
      <c r="C83" s="214"/>
      <c r="D83" s="214"/>
      <c r="E83" s="214"/>
      <c r="F83" s="214"/>
      <c r="G83" s="214"/>
      <c r="H83" s="214"/>
      <c r="I83" s="214"/>
      <c r="J83" s="214"/>
      <c r="K83" s="214"/>
      <c r="L83" s="214"/>
      <c r="M83" s="214"/>
      <c r="N83" s="214"/>
      <c r="O83" s="214"/>
      <c r="P83" s="214"/>
      <c r="Q83" s="214"/>
      <c r="R83" s="214"/>
      <c r="S83" s="214"/>
      <c r="T83" s="214"/>
      <c r="U83" s="214"/>
      <c r="V83" s="214"/>
      <c r="W83" s="214"/>
      <c r="X83" s="214"/>
      <c r="Y83" s="214"/>
      <c r="Z83" s="214"/>
    </row>
    <row r="84" ht="12.0" customHeight="1">
      <c r="A84" s="214"/>
      <c r="B84" s="214"/>
      <c r="C84" s="214"/>
      <c r="D84" s="214"/>
      <c r="E84" s="214"/>
      <c r="F84" s="214"/>
      <c r="G84" s="214"/>
      <c r="H84" s="214"/>
      <c r="I84" s="214"/>
      <c r="J84" s="214"/>
      <c r="K84" s="214"/>
      <c r="L84" s="214"/>
      <c r="M84" s="214"/>
      <c r="N84" s="214"/>
      <c r="O84" s="214"/>
      <c r="P84" s="214"/>
      <c r="Q84" s="214"/>
      <c r="R84" s="214"/>
      <c r="S84" s="214"/>
      <c r="T84" s="214"/>
      <c r="U84" s="214"/>
      <c r="V84" s="214"/>
      <c r="W84" s="214"/>
      <c r="X84" s="214"/>
      <c r="Y84" s="214"/>
      <c r="Z84" s="214"/>
    </row>
    <row r="85" ht="12.0" customHeight="1">
      <c r="A85" s="214"/>
      <c r="B85" s="214"/>
      <c r="C85" s="214"/>
      <c r="D85" s="214"/>
      <c r="E85" s="214"/>
      <c r="F85" s="214"/>
      <c r="G85" s="214"/>
      <c r="H85" s="214"/>
      <c r="I85" s="214"/>
      <c r="J85" s="214"/>
      <c r="K85" s="214"/>
      <c r="L85" s="214"/>
      <c r="M85" s="214"/>
      <c r="N85" s="214"/>
      <c r="O85" s="214"/>
      <c r="P85" s="214"/>
      <c r="Q85" s="214"/>
      <c r="R85" s="214"/>
      <c r="S85" s="214"/>
      <c r="T85" s="214"/>
      <c r="U85" s="214"/>
      <c r="V85" s="214"/>
      <c r="W85" s="214"/>
      <c r="X85" s="214"/>
      <c r="Y85" s="214"/>
      <c r="Z85" s="214"/>
    </row>
    <row r="86" ht="12.0" customHeight="1">
      <c r="A86" s="214"/>
      <c r="B86" s="214"/>
      <c r="C86" s="214"/>
      <c r="D86" s="214"/>
      <c r="E86" s="214"/>
      <c r="F86" s="214"/>
      <c r="G86" s="214"/>
      <c r="H86" s="214"/>
      <c r="I86" s="214"/>
      <c r="J86" s="214"/>
      <c r="K86" s="214"/>
      <c r="L86" s="214"/>
      <c r="M86" s="214"/>
      <c r="N86" s="214"/>
      <c r="O86" s="214"/>
      <c r="P86" s="214"/>
      <c r="Q86" s="214"/>
      <c r="R86" s="214"/>
      <c r="S86" s="214"/>
      <c r="T86" s="214"/>
      <c r="U86" s="214"/>
      <c r="V86" s="214"/>
      <c r="W86" s="214"/>
      <c r="X86" s="214"/>
      <c r="Y86" s="214"/>
      <c r="Z86" s="214"/>
    </row>
    <row r="87" ht="12.0" customHeight="1">
      <c r="A87" s="214"/>
      <c r="B87" s="214"/>
      <c r="C87" s="214"/>
      <c r="D87" s="214"/>
      <c r="E87" s="214"/>
      <c r="F87" s="214"/>
      <c r="G87" s="214"/>
      <c r="H87" s="214"/>
      <c r="I87" s="214"/>
      <c r="J87" s="214"/>
      <c r="K87" s="214"/>
      <c r="L87" s="214"/>
      <c r="M87" s="214"/>
      <c r="N87" s="214"/>
      <c r="O87" s="214"/>
      <c r="P87" s="214"/>
      <c r="Q87" s="214"/>
      <c r="R87" s="214"/>
      <c r="S87" s="214"/>
      <c r="T87" s="214"/>
      <c r="U87" s="214"/>
      <c r="V87" s="214"/>
      <c r="W87" s="214"/>
      <c r="X87" s="214"/>
      <c r="Y87" s="214"/>
      <c r="Z87" s="214"/>
    </row>
    <row r="88" ht="12.0" customHeight="1">
      <c r="A88" s="214"/>
      <c r="B88" s="214"/>
      <c r="C88" s="214"/>
      <c r="D88" s="214"/>
      <c r="E88" s="214"/>
      <c r="F88" s="214"/>
      <c r="G88" s="214"/>
      <c r="H88" s="214"/>
      <c r="I88" s="214"/>
      <c r="J88" s="214"/>
      <c r="K88" s="214"/>
      <c r="L88" s="214"/>
      <c r="M88" s="214"/>
      <c r="N88" s="214"/>
      <c r="O88" s="214"/>
      <c r="P88" s="214"/>
      <c r="Q88" s="214"/>
      <c r="R88" s="214"/>
      <c r="S88" s="214"/>
      <c r="T88" s="214"/>
      <c r="U88" s="214"/>
      <c r="V88" s="214"/>
      <c r="W88" s="214"/>
      <c r="X88" s="214"/>
      <c r="Y88" s="214"/>
      <c r="Z88" s="214"/>
    </row>
    <row r="89" ht="12.0" customHeight="1">
      <c r="A89" s="214"/>
      <c r="B89" s="214"/>
      <c r="C89" s="214"/>
      <c r="D89" s="214"/>
      <c r="E89" s="214"/>
      <c r="F89" s="214"/>
      <c r="G89" s="214"/>
      <c r="H89" s="214"/>
      <c r="I89" s="214"/>
      <c r="J89" s="214"/>
      <c r="K89" s="214"/>
      <c r="L89" s="214"/>
      <c r="M89" s="214"/>
      <c r="N89" s="214"/>
      <c r="O89" s="214"/>
      <c r="P89" s="214"/>
      <c r="Q89" s="214"/>
      <c r="R89" s="214"/>
      <c r="S89" s="214"/>
      <c r="T89" s="214"/>
      <c r="U89" s="214"/>
      <c r="V89" s="214"/>
      <c r="W89" s="214"/>
      <c r="X89" s="214"/>
      <c r="Y89" s="214"/>
      <c r="Z89" s="214"/>
    </row>
    <row r="90" ht="12.0" customHeight="1">
      <c r="A90" s="214"/>
      <c r="B90" s="214"/>
      <c r="C90" s="214"/>
      <c r="D90" s="214"/>
      <c r="E90" s="214"/>
      <c r="F90" s="214"/>
      <c r="G90" s="214"/>
      <c r="H90" s="214"/>
      <c r="I90" s="214"/>
      <c r="J90" s="214"/>
      <c r="K90" s="214"/>
      <c r="L90" s="214"/>
      <c r="M90" s="214"/>
      <c r="N90" s="214"/>
      <c r="O90" s="214"/>
      <c r="P90" s="214"/>
      <c r="Q90" s="214"/>
      <c r="R90" s="214"/>
      <c r="S90" s="214"/>
      <c r="T90" s="214"/>
      <c r="U90" s="214"/>
      <c r="V90" s="214"/>
      <c r="W90" s="214"/>
      <c r="X90" s="214"/>
      <c r="Y90" s="214"/>
      <c r="Z90" s="214"/>
    </row>
    <row r="91" ht="12.0" customHeight="1">
      <c r="A91" s="214"/>
      <c r="B91" s="214"/>
      <c r="C91" s="214"/>
      <c r="D91" s="214"/>
      <c r="E91" s="214"/>
      <c r="F91" s="214"/>
      <c r="G91" s="214"/>
      <c r="H91" s="214"/>
      <c r="I91" s="214"/>
      <c r="J91" s="214"/>
      <c r="K91" s="214"/>
      <c r="L91" s="214"/>
      <c r="M91" s="214"/>
      <c r="N91" s="214"/>
      <c r="O91" s="214"/>
      <c r="P91" s="214"/>
      <c r="Q91" s="214"/>
      <c r="R91" s="214"/>
      <c r="S91" s="214"/>
      <c r="T91" s="214"/>
      <c r="U91" s="214"/>
      <c r="V91" s="214"/>
      <c r="W91" s="214"/>
      <c r="X91" s="214"/>
      <c r="Y91" s="214"/>
      <c r="Z91" s="214"/>
    </row>
    <row r="92" ht="12.0" customHeight="1">
      <c r="A92" s="214"/>
      <c r="B92" s="214"/>
      <c r="C92" s="214"/>
      <c r="D92" s="214"/>
      <c r="E92" s="214"/>
      <c r="F92" s="214"/>
      <c r="G92" s="214"/>
      <c r="H92" s="214"/>
      <c r="I92" s="214"/>
      <c r="J92" s="214"/>
      <c r="K92" s="214"/>
      <c r="L92" s="214"/>
      <c r="M92" s="214"/>
      <c r="N92" s="214"/>
      <c r="O92" s="214"/>
      <c r="P92" s="214"/>
      <c r="Q92" s="214"/>
      <c r="R92" s="214"/>
      <c r="S92" s="214"/>
      <c r="T92" s="214"/>
      <c r="U92" s="214"/>
      <c r="V92" s="214"/>
      <c r="W92" s="214"/>
      <c r="X92" s="214"/>
      <c r="Y92" s="214"/>
      <c r="Z92" s="214"/>
    </row>
    <row r="93" ht="12.0" customHeight="1">
      <c r="A93" s="214"/>
      <c r="B93" s="214"/>
      <c r="C93" s="214"/>
      <c r="D93" s="214"/>
      <c r="E93" s="214"/>
      <c r="F93" s="214"/>
      <c r="G93" s="214"/>
      <c r="H93" s="214"/>
      <c r="I93" s="214"/>
      <c r="J93" s="214"/>
      <c r="K93" s="214"/>
      <c r="L93" s="214"/>
      <c r="M93" s="214"/>
      <c r="N93" s="214"/>
      <c r="O93" s="214"/>
      <c r="P93" s="214"/>
      <c r="Q93" s="214"/>
      <c r="R93" s="214"/>
      <c r="S93" s="214"/>
      <c r="T93" s="214"/>
      <c r="U93" s="214"/>
      <c r="V93" s="214"/>
      <c r="W93" s="214"/>
      <c r="X93" s="214"/>
      <c r="Y93" s="214"/>
      <c r="Z93" s="214"/>
    </row>
    <row r="94" ht="12.0" customHeight="1">
      <c r="A94" s="214"/>
      <c r="B94" s="214"/>
      <c r="C94" s="214"/>
      <c r="D94" s="214"/>
      <c r="E94" s="214"/>
      <c r="F94" s="214"/>
      <c r="G94" s="214"/>
      <c r="H94" s="214"/>
      <c r="I94" s="214"/>
      <c r="J94" s="214"/>
      <c r="K94" s="214"/>
      <c r="L94" s="214"/>
      <c r="M94" s="214"/>
      <c r="N94" s="214"/>
      <c r="O94" s="214"/>
      <c r="P94" s="214"/>
      <c r="Q94" s="214"/>
      <c r="R94" s="214"/>
      <c r="S94" s="214"/>
      <c r="T94" s="214"/>
      <c r="U94" s="214"/>
      <c r="V94" s="214"/>
      <c r="W94" s="214"/>
      <c r="X94" s="214"/>
      <c r="Y94" s="214"/>
      <c r="Z94" s="214"/>
    </row>
    <row r="95" ht="12.0" customHeight="1">
      <c r="A95" s="214"/>
      <c r="B95" s="214"/>
      <c r="C95" s="214"/>
      <c r="D95" s="214"/>
      <c r="E95" s="214"/>
      <c r="F95" s="214"/>
      <c r="G95" s="214"/>
      <c r="H95" s="214"/>
      <c r="I95" s="214"/>
      <c r="J95" s="214"/>
      <c r="K95" s="214"/>
      <c r="L95" s="214"/>
      <c r="M95" s="214"/>
      <c r="N95" s="214"/>
      <c r="O95" s="214"/>
      <c r="P95" s="214"/>
      <c r="Q95" s="214"/>
      <c r="R95" s="214"/>
      <c r="S95" s="214"/>
      <c r="T95" s="214"/>
      <c r="U95" s="214"/>
      <c r="V95" s="214"/>
      <c r="W95" s="214"/>
      <c r="X95" s="214"/>
      <c r="Y95" s="214"/>
      <c r="Z95" s="214"/>
    </row>
    <row r="96" ht="12.0" customHeight="1">
      <c r="A96" s="214"/>
      <c r="B96" s="214"/>
      <c r="C96" s="214"/>
      <c r="D96" s="214"/>
      <c r="E96" s="214"/>
      <c r="F96" s="214"/>
      <c r="G96" s="214"/>
      <c r="H96" s="214"/>
      <c r="I96" s="214"/>
      <c r="J96" s="214"/>
      <c r="K96" s="214"/>
      <c r="L96" s="214"/>
      <c r="M96" s="214"/>
      <c r="N96" s="214"/>
      <c r="O96" s="214"/>
      <c r="P96" s="214"/>
      <c r="Q96" s="214"/>
      <c r="R96" s="214"/>
      <c r="S96" s="214"/>
      <c r="T96" s="214"/>
      <c r="U96" s="214"/>
      <c r="V96" s="214"/>
      <c r="W96" s="214"/>
      <c r="X96" s="214"/>
      <c r="Y96" s="214"/>
      <c r="Z96" s="214"/>
    </row>
    <row r="97" ht="12.0" customHeight="1">
      <c r="A97" s="214"/>
      <c r="B97" s="214"/>
      <c r="C97" s="214"/>
      <c r="D97" s="214"/>
      <c r="E97" s="214"/>
      <c r="F97" s="214"/>
      <c r="G97" s="214"/>
      <c r="H97" s="214"/>
      <c r="I97" s="214"/>
      <c r="J97" s="214"/>
      <c r="K97" s="214"/>
      <c r="L97" s="214"/>
      <c r="M97" s="214"/>
      <c r="N97" s="214"/>
      <c r="O97" s="214"/>
      <c r="P97" s="214"/>
      <c r="Q97" s="214"/>
      <c r="R97" s="214"/>
      <c r="S97" s="214"/>
      <c r="T97" s="214"/>
      <c r="U97" s="214"/>
      <c r="V97" s="214"/>
      <c r="W97" s="214"/>
      <c r="X97" s="214"/>
      <c r="Y97" s="214"/>
      <c r="Z97" s="214"/>
    </row>
    <row r="98" ht="12.0" customHeight="1">
      <c r="A98" s="214"/>
      <c r="B98" s="214"/>
      <c r="C98" s="214"/>
      <c r="D98" s="214"/>
      <c r="E98" s="214"/>
      <c r="F98" s="214"/>
      <c r="G98" s="214"/>
      <c r="H98" s="214"/>
      <c r="I98" s="214"/>
      <c r="J98" s="214"/>
      <c r="K98" s="214"/>
      <c r="L98" s="214"/>
      <c r="M98" s="214"/>
      <c r="N98" s="214"/>
      <c r="O98" s="214"/>
      <c r="P98" s="214"/>
      <c r="Q98" s="214"/>
      <c r="R98" s="214"/>
      <c r="S98" s="214"/>
      <c r="T98" s="214"/>
      <c r="U98" s="214"/>
      <c r="V98" s="214"/>
      <c r="W98" s="214"/>
      <c r="X98" s="214"/>
      <c r="Y98" s="214"/>
      <c r="Z98" s="214"/>
    </row>
    <row r="99" ht="12.0" customHeight="1">
      <c r="A99" s="214"/>
      <c r="B99" s="214"/>
      <c r="C99" s="214"/>
      <c r="D99" s="214"/>
      <c r="E99" s="214"/>
      <c r="F99" s="214"/>
      <c r="G99" s="214"/>
      <c r="H99" s="214"/>
      <c r="I99" s="214"/>
      <c r="J99" s="214"/>
      <c r="K99" s="214"/>
      <c r="L99" s="214"/>
      <c r="M99" s="214"/>
      <c r="N99" s="214"/>
      <c r="O99" s="214"/>
      <c r="P99" s="214"/>
      <c r="Q99" s="214"/>
      <c r="R99" s="214"/>
      <c r="S99" s="214"/>
      <c r="T99" s="214"/>
      <c r="U99" s="214"/>
      <c r="V99" s="214"/>
      <c r="W99" s="214"/>
      <c r="X99" s="214"/>
      <c r="Y99" s="214"/>
      <c r="Z99" s="214"/>
    </row>
    <row r="100" ht="12.0" customHeight="1">
      <c r="A100" s="214"/>
      <c r="B100" s="214"/>
      <c r="C100" s="214"/>
      <c r="D100" s="214"/>
      <c r="E100" s="214"/>
      <c r="F100" s="214"/>
      <c r="G100" s="214"/>
      <c r="H100" s="214"/>
      <c r="I100" s="214"/>
      <c r="J100" s="214"/>
      <c r="K100" s="214"/>
      <c r="L100" s="214"/>
      <c r="M100" s="214"/>
      <c r="N100" s="214"/>
      <c r="O100" s="214"/>
      <c r="P100" s="214"/>
      <c r="Q100" s="214"/>
      <c r="R100" s="214"/>
      <c r="S100" s="214"/>
      <c r="T100" s="214"/>
      <c r="U100" s="214"/>
      <c r="V100" s="214"/>
      <c r="W100" s="214"/>
      <c r="X100" s="214"/>
      <c r="Y100" s="214"/>
      <c r="Z100" s="214"/>
    </row>
    <row r="101" ht="12.0" customHeight="1">
      <c r="A101" s="214"/>
      <c r="B101" s="214"/>
      <c r="C101" s="214"/>
      <c r="D101" s="214"/>
      <c r="E101" s="214"/>
      <c r="F101" s="214"/>
      <c r="G101" s="214"/>
      <c r="H101" s="214"/>
      <c r="I101" s="214"/>
      <c r="J101" s="214"/>
      <c r="K101" s="214"/>
      <c r="L101" s="214"/>
      <c r="M101" s="214"/>
      <c r="N101" s="214"/>
      <c r="O101" s="214"/>
      <c r="P101" s="214"/>
      <c r="Q101" s="214"/>
      <c r="R101" s="214"/>
      <c r="S101" s="214"/>
      <c r="T101" s="214"/>
      <c r="U101" s="214"/>
      <c r="V101" s="214"/>
      <c r="W101" s="214"/>
      <c r="X101" s="214"/>
      <c r="Y101" s="214"/>
      <c r="Z101" s="214"/>
    </row>
    <row r="102" ht="12.0" customHeight="1">
      <c r="A102" s="214"/>
      <c r="B102" s="214"/>
      <c r="C102" s="214"/>
      <c r="D102" s="214"/>
      <c r="E102" s="214"/>
      <c r="F102" s="214"/>
      <c r="G102" s="214"/>
      <c r="H102" s="214"/>
      <c r="I102" s="214"/>
      <c r="J102" s="214"/>
      <c r="K102" s="214"/>
      <c r="L102" s="214"/>
      <c r="M102" s="214"/>
      <c r="N102" s="214"/>
      <c r="O102" s="214"/>
      <c r="P102" s="214"/>
      <c r="Q102" s="214"/>
      <c r="R102" s="214"/>
      <c r="S102" s="214"/>
      <c r="T102" s="214"/>
      <c r="U102" s="214"/>
      <c r="V102" s="214"/>
      <c r="W102" s="214"/>
      <c r="X102" s="214"/>
      <c r="Y102" s="214"/>
      <c r="Z102" s="214"/>
    </row>
    <row r="103" ht="12.0" customHeight="1">
      <c r="A103" s="214"/>
      <c r="B103" s="214"/>
      <c r="C103" s="214"/>
      <c r="D103" s="214"/>
      <c r="E103" s="214"/>
      <c r="F103" s="214"/>
      <c r="G103" s="214"/>
      <c r="H103" s="214"/>
      <c r="I103" s="214"/>
      <c r="J103" s="214"/>
      <c r="K103" s="214"/>
      <c r="L103" s="214"/>
      <c r="M103" s="214"/>
      <c r="N103" s="214"/>
      <c r="O103" s="214"/>
      <c r="P103" s="214"/>
      <c r="Q103" s="214"/>
      <c r="R103" s="214"/>
      <c r="S103" s="214"/>
      <c r="T103" s="214"/>
      <c r="U103" s="214"/>
      <c r="V103" s="214"/>
      <c r="W103" s="214"/>
      <c r="X103" s="214"/>
      <c r="Y103" s="214"/>
      <c r="Z103" s="214"/>
    </row>
    <row r="104" ht="12.0" customHeight="1">
      <c r="A104" s="214"/>
      <c r="B104" s="214"/>
      <c r="C104" s="214"/>
      <c r="D104" s="214"/>
      <c r="E104" s="214"/>
      <c r="F104" s="214"/>
      <c r="G104" s="214"/>
      <c r="H104" s="214"/>
      <c r="I104" s="214"/>
      <c r="J104" s="214"/>
      <c r="K104" s="214"/>
      <c r="L104" s="214"/>
      <c r="M104" s="214"/>
      <c r="N104" s="214"/>
      <c r="O104" s="214"/>
      <c r="P104" s="214"/>
      <c r="Q104" s="214"/>
      <c r="R104" s="214"/>
      <c r="S104" s="214"/>
      <c r="T104" s="214"/>
      <c r="U104" s="214"/>
      <c r="V104" s="214"/>
      <c r="W104" s="214"/>
      <c r="X104" s="214"/>
      <c r="Y104" s="214"/>
      <c r="Z104" s="214"/>
    </row>
    <row r="105" ht="12.0" customHeight="1">
      <c r="A105" s="214"/>
      <c r="B105" s="214"/>
      <c r="C105" s="214"/>
      <c r="D105" s="214"/>
      <c r="E105" s="214"/>
      <c r="F105" s="214"/>
      <c r="G105" s="214"/>
      <c r="H105" s="214"/>
      <c r="I105" s="214"/>
      <c r="J105" s="214"/>
      <c r="K105" s="214"/>
      <c r="L105" s="214"/>
      <c r="M105" s="214"/>
      <c r="N105" s="214"/>
      <c r="O105" s="214"/>
      <c r="P105" s="214"/>
      <c r="Q105" s="214"/>
      <c r="R105" s="214"/>
      <c r="S105" s="214"/>
      <c r="T105" s="214"/>
      <c r="U105" s="214"/>
      <c r="V105" s="214"/>
      <c r="W105" s="214"/>
      <c r="X105" s="214"/>
      <c r="Y105" s="214"/>
      <c r="Z105" s="214"/>
    </row>
    <row r="106" ht="12.0" customHeight="1">
      <c r="A106" s="214"/>
      <c r="B106" s="214"/>
      <c r="C106" s="214"/>
      <c r="D106" s="214"/>
      <c r="E106" s="214"/>
      <c r="F106" s="214"/>
      <c r="G106" s="214"/>
      <c r="H106" s="214"/>
      <c r="I106" s="214"/>
      <c r="J106" s="214"/>
      <c r="K106" s="214"/>
      <c r="L106" s="214"/>
      <c r="M106" s="214"/>
      <c r="N106" s="214"/>
      <c r="O106" s="214"/>
      <c r="P106" s="214"/>
      <c r="Q106" s="214"/>
      <c r="R106" s="214"/>
      <c r="S106" s="214"/>
      <c r="T106" s="214"/>
      <c r="U106" s="214"/>
      <c r="V106" s="214"/>
      <c r="W106" s="214"/>
      <c r="X106" s="214"/>
      <c r="Y106" s="214"/>
      <c r="Z106" s="214"/>
    </row>
    <row r="107" ht="12.0" customHeight="1">
      <c r="A107" s="214"/>
      <c r="B107" s="214"/>
      <c r="C107" s="214"/>
      <c r="D107" s="214"/>
      <c r="E107" s="214"/>
      <c r="F107" s="214"/>
      <c r="G107" s="214"/>
      <c r="H107" s="214"/>
      <c r="I107" s="214"/>
      <c r="J107" s="214"/>
      <c r="K107" s="214"/>
      <c r="L107" s="214"/>
      <c r="M107" s="214"/>
      <c r="N107" s="214"/>
      <c r="O107" s="214"/>
      <c r="P107" s="214"/>
      <c r="Q107" s="214"/>
      <c r="R107" s="214"/>
      <c r="S107" s="214"/>
      <c r="T107" s="214"/>
      <c r="U107" s="214"/>
      <c r="V107" s="214"/>
      <c r="W107" s="214"/>
      <c r="X107" s="214"/>
      <c r="Y107" s="214"/>
      <c r="Z107" s="214"/>
    </row>
    <row r="108" ht="12.0" customHeight="1">
      <c r="A108" s="214"/>
      <c r="B108" s="214"/>
      <c r="C108" s="214"/>
      <c r="D108" s="214"/>
      <c r="E108" s="214"/>
      <c r="F108" s="214"/>
      <c r="G108" s="214"/>
      <c r="H108" s="214"/>
      <c r="I108" s="214"/>
      <c r="J108" s="214"/>
      <c r="K108" s="214"/>
      <c r="L108" s="214"/>
      <c r="M108" s="214"/>
      <c r="N108" s="214"/>
      <c r="O108" s="214"/>
      <c r="P108" s="214"/>
      <c r="Q108" s="214"/>
      <c r="R108" s="214"/>
      <c r="S108" s="214"/>
      <c r="T108" s="214"/>
      <c r="U108" s="214"/>
      <c r="V108" s="214"/>
      <c r="W108" s="214"/>
      <c r="X108" s="214"/>
      <c r="Y108" s="214"/>
      <c r="Z108" s="214"/>
    </row>
    <row r="109" ht="12.0" customHeight="1">
      <c r="A109" s="214"/>
      <c r="B109" s="214"/>
      <c r="C109" s="214"/>
      <c r="D109" s="214"/>
      <c r="E109" s="214"/>
      <c r="F109" s="214"/>
      <c r="G109" s="214"/>
      <c r="H109" s="214"/>
      <c r="I109" s="214"/>
      <c r="J109" s="214"/>
      <c r="K109" s="214"/>
      <c r="L109" s="214"/>
      <c r="M109" s="214"/>
      <c r="N109" s="214"/>
      <c r="O109" s="214"/>
      <c r="P109" s="214"/>
      <c r="Q109" s="214"/>
      <c r="R109" s="214"/>
      <c r="S109" s="214"/>
      <c r="T109" s="214"/>
      <c r="U109" s="214"/>
      <c r="V109" s="214"/>
      <c r="W109" s="214"/>
      <c r="X109" s="214"/>
      <c r="Y109" s="214"/>
      <c r="Z109" s="214"/>
    </row>
    <row r="110" ht="12.0" customHeight="1">
      <c r="A110" s="214"/>
      <c r="B110" s="214"/>
      <c r="C110" s="214"/>
      <c r="D110" s="214"/>
      <c r="E110" s="214"/>
      <c r="F110" s="214"/>
      <c r="G110" s="214"/>
      <c r="H110" s="214"/>
      <c r="I110" s="214"/>
      <c r="J110" s="214"/>
      <c r="K110" s="214"/>
      <c r="L110" s="214"/>
      <c r="M110" s="214"/>
      <c r="N110" s="214"/>
      <c r="O110" s="214"/>
      <c r="P110" s="214"/>
      <c r="Q110" s="214"/>
      <c r="R110" s="214"/>
      <c r="S110" s="214"/>
      <c r="T110" s="214"/>
      <c r="U110" s="214"/>
      <c r="V110" s="214"/>
      <c r="W110" s="214"/>
      <c r="X110" s="214"/>
      <c r="Y110" s="214"/>
      <c r="Z110" s="214"/>
    </row>
    <row r="111" ht="12.0" customHeight="1">
      <c r="A111" s="214"/>
      <c r="B111" s="214"/>
      <c r="C111" s="214"/>
      <c r="D111" s="214"/>
      <c r="E111" s="214"/>
      <c r="F111" s="214"/>
      <c r="G111" s="214"/>
      <c r="H111" s="214"/>
      <c r="I111" s="214"/>
      <c r="J111" s="214"/>
      <c r="K111" s="214"/>
      <c r="L111" s="214"/>
      <c r="M111" s="214"/>
      <c r="N111" s="214"/>
      <c r="O111" s="214"/>
      <c r="P111" s="214"/>
      <c r="Q111" s="214"/>
      <c r="R111" s="214"/>
      <c r="S111" s="214"/>
      <c r="T111" s="214"/>
      <c r="U111" s="214"/>
      <c r="V111" s="214"/>
      <c r="W111" s="214"/>
      <c r="X111" s="214"/>
      <c r="Y111" s="214"/>
      <c r="Z111" s="214"/>
    </row>
    <row r="112" ht="12.0" customHeight="1">
      <c r="A112" s="214"/>
      <c r="B112" s="214"/>
      <c r="C112" s="214"/>
      <c r="D112" s="214"/>
      <c r="E112" s="214"/>
      <c r="F112" s="214"/>
      <c r="G112" s="214"/>
      <c r="H112" s="214"/>
      <c r="I112" s="214"/>
      <c r="J112" s="214"/>
      <c r="K112" s="214"/>
      <c r="L112" s="214"/>
      <c r="M112" s="214"/>
      <c r="N112" s="214"/>
      <c r="O112" s="214"/>
      <c r="P112" s="214"/>
      <c r="Q112" s="214"/>
      <c r="R112" s="214"/>
      <c r="S112" s="214"/>
      <c r="T112" s="214"/>
      <c r="U112" s="214"/>
      <c r="V112" s="214"/>
      <c r="W112" s="214"/>
      <c r="X112" s="214"/>
      <c r="Y112" s="214"/>
      <c r="Z112" s="214"/>
    </row>
    <row r="113" ht="12.0" customHeight="1">
      <c r="A113" s="214"/>
      <c r="B113" s="214"/>
      <c r="C113" s="214"/>
      <c r="D113" s="214"/>
      <c r="E113" s="214"/>
      <c r="F113" s="214"/>
      <c r="G113" s="214"/>
      <c r="H113" s="214"/>
      <c r="I113" s="214"/>
      <c r="J113" s="214"/>
      <c r="K113" s="214"/>
      <c r="L113" s="214"/>
      <c r="M113" s="214"/>
      <c r="N113" s="214"/>
      <c r="O113" s="214"/>
      <c r="P113" s="214"/>
      <c r="Q113" s="214"/>
      <c r="R113" s="214"/>
      <c r="S113" s="214"/>
      <c r="T113" s="214"/>
      <c r="U113" s="214"/>
      <c r="V113" s="214"/>
      <c r="W113" s="214"/>
      <c r="X113" s="214"/>
      <c r="Y113" s="214"/>
      <c r="Z113" s="214"/>
    </row>
    <row r="114" ht="12.0" customHeight="1">
      <c r="A114" s="214"/>
      <c r="B114" s="214"/>
      <c r="C114" s="214"/>
      <c r="D114" s="214"/>
      <c r="E114" s="214"/>
      <c r="F114" s="214"/>
      <c r="G114" s="214"/>
      <c r="H114" s="214"/>
      <c r="I114" s="214"/>
      <c r="J114" s="214"/>
      <c r="K114" s="214"/>
      <c r="L114" s="214"/>
      <c r="M114" s="214"/>
      <c r="N114" s="214"/>
      <c r="O114" s="214"/>
      <c r="P114" s="214"/>
      <c r="Q114" s="214"/>
      <c r="R114" s="214"/>
      <c r="S114" s="214"/>
      <c r="T114" s="214"/>
      <c r="U114" s="214"/>
      <c r="V114" s="214"/>
      <c r="W114" s="214"/>
      <c r="X114" s="214"/>
      <c r="Y114" s="214"/>
      <c r="Z114" s="214"/>
    </row>
    <row r="115" ht="12.0" customHeight="1">
      <c r="A115" s="214"/>
      <c r="B115" s="214"/>
      <c r="C115" s="214"/>
      <c r="D115" s="214"/>
      <c r="E115" s="214"/>
      <c r="F115" s="214"/>
      <c r="G115" s="214"/>
      <c r="H115" s="214"/>
      <c r="I115" s="214"/>
      <c r="J115" s="214"/>
      <c r="K115" s="214"/>
      <c r="L115" s="214"/>
      <c r="M115" s="214"/>
      <c r="N115" s="214"/>
      <c r="O115" s="214"/>
      <c r="P115" s="214"/>
      <c r="Q115" s="214"/>
      <c r="R115" s="214"/>
      <c r="S115" s="214"/>
      <c r="T115" s="214"/>
      <c r="U115" s="214"/>
      <c r="V115" s="214"/>
      <c r="W115" s="214"/>
      <c r="X115" s="214"/>
      <c r="Y115" s="214"/>
      <c r="Z115" s="214"/>
    </row>
    <row r="116" ht="12.0" customHeight="1">
      <c r="A116" s="214"/>
      <c r="B116" s="214"/>
      <c r="C116" s="214"/>
      <c r="D116" s="214"/>
      <c r="E116" s="214"/>
      <c r="F116" s="214"/>
      <c r="G116" s="214"/>
      <c r="H116" s="214"/>
      <c r="I116" s="214"/>
      <c r="J116" s="214"/>
      <c r="K116" s="214"/>
      <c r="L116" s="214"/>
      <c r="M116" s="214"/>
      <c r="N116" s="214"/>
      <c r="O116" s="214"/>
      <c r="P116" s="214"/>
      <c r="Q116" s="214"/>
      <c r="R116" s="214"/>
      <c r="S116" s="214"/>
      <c r="T116" s="214"/>
      <c r="U116" s="214"/>
      <c r="V116" s="214"/>
      <c r="W116" s="214"/>
      <c r="X116" s="214"/>
      <c r="Y116" s="214"/>
      <c r="Z116" s="214"/>
    </row>
    <row r="117" ht="12.0" customHeight="1">
      <c r="A117" s="214"/>
      <c r="B117" s="214"/>
      <c r="C117" s="214"/>
      <c r="D117" s="214"/>
      <c r="E117" s="214"/>
      <c r="F117" s="214"/>
      <c r="G117" s="214"/>
      <c r="H117" s="214"/>
      <c r="I117" s="214"/>
      <c r="J117" s="214"/>
      <c r="K117" s="214"/>
      <c r="L117" s="214"/>
      <c r="M117" s="214"/>
      <c r="N117" s="214"/>
      <c r="O117" s="214"/>
      <c r="P117" s="214"/>
      <c r="Q117" s="214"/>
      <c r="R117" s="214"/>
      <c r="S117" s="214"/>
      <c r="T117" s="214"/>
      <c r="U117" s="214"/>
      <c r="V117" s="214"/>
      <c r="W117" s="214"/>
      <c r="X117" s="214"/>
      <c r="Y117" s="214"/>
      <c r="Z117" s="214"/>
    </row>
    <row r="118" ht="12.0" customHeight="1">
      <c r="A118" s="214"/>
      <c r="B118" s="214"/>
      <c r="C118" s="214"/>
      <c r="D118" s="214"/>
      <c r="E118" s="214"/>
      <c r="F118" s="214"/>
      <c r="G118" s="214"/>
      <c r="H118" s="214"/>
      <c r="I118" s="214"/>
      <c r="J118" s="214"/>
      <c r="K118" s="214"/>
      <c r="L118" s="214"/>
      <c r="M118" s="214"/>
      <c r="N118" s="214"/>
      <c r="O118" s="214"/>
      <c r="P118" s="214"/>
      <c r="Q118" s="214"/>
      <c r="R118" s="214"/>
      <c r="S118" s="214"/>
      <c r="T118" s="214"/>
      <c r="U118" s="214"/>
      <c r="V118" s="214"/>
      <c r="W118" s="214"/>
      <c r="X118" s="214"/>
      <c r="Y118" s="214"/>
      <c r="Z118" s="214"/>
    </row>
    <row r="119" ht="12.0" customHeight="1">
      <c r="A119" s="214"/>
      <c r="B119" s="214"/>
      <c r="C119" s="214"/>
      <c r="D119" s="214"/>
      <c r="E119" s="214"/>
      <c r="F119" s="214"/>
      <c r="G119" s="214"/>
      <c r="H119" s="214"/>
      <c r="I119" s="214"/>
      <c r="J119" s="214"/>
      <c r="K119" s="214"/>
      <c r="L119" s="214"/>
      <c r="M119" s="214"/>
      <c r="N119" s="214"/>
      <c r="O119" s="214"/>
      <c r="P119" s="214"/>
      <c r="Q119" s="214"/>
      <c r="R119" s="214"/>
      <c r="S119" s="214"/>
      <c r="T119" s="214"/>
      <c r="U119" s="214"/>
      <c r="V119" s="214"/>
      <c r="W119" s="214"/>
      <c r="X119" s="214"/>
      <c r="Y119" s="214"/>
      <c r="Z119" s="214"/>
    </row>
    <row r="120" ht="12.0" customHeight="1">
      <c r="A120" s="214"/>
      <c r="B120" s="214"/>
      <c r="C120" s="214"/>
      <c r="D120" s="214"/>
      <c r="E120" s="214"/>
      <c r="F120" s="214"/>
      <c r="G120" s="214"/>
      <c r="H120" s="214"/>
      <c r="I120" s="214"/>
      <c r="J120" s="214"/>
      <c r="K120" s="214"/>
      <c r="L120" s="214"/>
      <c r="M120" s="214"/>
      <c r="N120" s="214"/>
      <c r="O120" s="214"/>
      <c r="P120" s="214"/>
      <c r="Q120" s="214"/>
      <c r="R120" s="214"/>
      <c r="S120" s="214"/>
      <c r="T120" s="214"/>
      <c r="U120" s="214"/>
      <c r="V120" s="214"/>
      <c r="W120" s="214"/>
      <c r="X120" s="214"/>
      <c r="Y120" s="214"/>
      <c r="Z120" s="214"/>
    </row>
    <row r="121" ht="12.0" customHeight="1">
      <c r="A121" s="214"/>
      <c r="B121" s="214"/>
      <c r="C121" s="214"/>
      <c r="D121" s="214"/>
      <c r="E121" s="214"/>
      <c r="F121" s="214"/>
      <c r="G121" s="214"/>
      <c r="H121" s="214"/>
      <c r="I121" s="214"/>
      <c r="J121" s="214"/>
      <c r="K121" s="214"/>
      <c r="L121" s="214"/>
      <c r="M121" s="214"/>
      <c r="N121" s="214"/>
      <c r="O121" s="214"/>
      <c r="P121" s="214"/>
      <c r="Q121" s="214"/>
      <c r="R121" s="214"/>
      <c r="S121" s="214"/>
      <c r="T121" s="214"/>
      <c r="U121" s="214"/>
      <c r="V121" s="214"/>
      <c r="W121" s="214"/>
      <c r="X121" s="214"/>
      <c r="Y121" s="214"/>
      <c r="Z121" s="214"/>
    </row>
    <row r="122" ht="12.0" customHeight="1">
      <c r="A122" s="214"/>
      <c r="B122" s="214"/>
      <c r="C122" s="214"/>
      <c r="D122" s="214"/>
      <c r="E122" s="214"/>
      <c r="F122" s="214"/>
      <c r="G122" s="214"/>
      <c r="H122" s="214"/>
      <c r="I122" s="214"/>
      <c r="J122" s="214"/>
      <c r="K122" s="214"/>
      <c r="L122" s="214"/>
      <c r="M122" s="214"/>
      <c r="N122" s="214"/>
      <c r="O122" s="214"/>
      <c r="P122" s="214"/>
      <c r="Q122" s="214"/>
      <c r="R122" s="214"/>
      <c r="S122" s="214"/>
      <c r="T122" s="214"/>
      <c r="U122" s="214"/>
      <c r="V122" s="214"/>
      <c r="W122" s="214"/>
      <c r="X122" s="214"/>
      <c r="Y122" s="214"/>
      <c r="Z122" s="214"/>
    </row>
    <row r="123" ht="12.0" customHeight="1">
      <c r="A123" s="214"/>
      <c r="B123" s="214"/>
      <c r="C123" s="214"/>
      <c r="D123" s="214"/>
      <c r="E123" s="214"/>
      <c r="F123" s="214"/>
      <c r="G123" s="214"/>
      <c r="H123" s="214"/>
      <c r="I123" s="214"/>
      <c r="J123" s="214"/>
      <c r="K123" s="214"/>
      <c r="L123" s="214"/>
      <c r="M123" s="214"/>
      <c r="N123" s="214"/>
      <c r="O123" s="214"/>
      <c r="P123" s="214"/>
      <c r="Q123" s="214"/>
      <c r="R123" s="214"/>
      <c r="S123" s="214"/>
      <c r="T123" s="214"/>
      <c r="U123" s="214"/>
      <c r="V123" s="214"/>
      <c r="W123" s="214"/>
      <c r="X123" s="214"/>
      <c r="Y123" s="214"/>
      <c r="Z123" s="214"/>
    </row>
    <row r="124" ht="12.0" customHeight="1">
      <c r="A124" s="214"/>
      <c r="B124" s="214"/>
      <c r="C124" s="214"/>
      <c r="D124" s="214"/>
      <c r="E124" s="214"/>
      <c r="F124" s="214"/>
      <c r="G124" s="214"/>
      <c r="H124" s="214"/>
      <c r="I124" s="214"/>
      <c r="J124" s="214"/>
      <c r="K124" s="214"/>
      <c r="L124" s="214"/>
      <c r="M124" s="214"/>
      <c r="N124" s="214"/>
      <c r="O124" s="214"/>
      <c r="P124" s="214"/>
      <c r="Q124" s="214"/>
      <c r="R124" s="214"/>
      <c r="S124" s="214"/>
      <c r="T124" s="214"/>
      <c r="U124" s="214"/>
      <c r="V124" s="214"/>
      <c r="W124" s="214"/>
      <c r="X124" s="214"/>
      <c r="Y124" s="214"/>
      <c r="Z124" s="214"/>
    </row>
    <row r="125" ht="12.0" customHeight="1">
      <c r="A125" s="214"/>
      <c r="B125" s="214"/>
      <c r="C125" s="214"/>
      <c r="D125" s="214"/>
      <c r="E125" s="214"/>
      <c r="F125" s="214"/>
      <c r="G125" s="214"/>
      <c r="H125" s="214"/>
      <c r="I125" s="214"/>
      <c r="J125" s="214"/>
      <c r="K125" s="214"/>
      <c r="L125" s="214"/>
      <c r="M125" s="214"/>
      <c r="N125" s="214"/>
      <c r="O125" s="214"/>
      <c r="P125" s="214"/>
      <c r="Q125" s="214"/>
      <c r="R125" s="214"/>
      <c r="S125" s="214"/>
      <c r="T125" s="214"/>
      <c r="U125" s="214"/>
      <c r="V125" s="214"/>
      <c r="W125" s="214"/>
      <c r="X125" s="214"/>
      <c r="Y125" s="214"/>
      <c r="Z125" s="214"/>
    </row>
    <row r="126" ht="12.0" customHeight="1">
      <c r="A126" s="214"/>
      <c r="B126" s="214"/>
      <c r="C126" s="214"/>
      <c r="D126" s="214"/>
      <c r="E126" s="214"/>
      <c r="F126" s="214"/>
      <c r="G126" s="214"/>
      <c r="H126" s="214"/>
      <c r="I126" s="214"/>
      <c r="J126" s="214"/>
      <c r="K126" s="214"/>
      <c r="L126" s="214"/>
      <c r="M126" s="214"/>
      <c r="N126" s="214"/>
      <c r="O126" s="214"/>
      <c r="P126" s="214"/>
      <c r="Q126" s="214"/>
      <c r="R126" s="214"/>
      <c r="S126" s="214"/>
      <c r="T126" s="214"/>
      <c r="U126" s="214"/>
      <c r="V126" s="214"/>
      <c r="W126" s="214"/>
      <c r="X126" s="214"/>
      <c r="Y126" s="214"/>
      <c r="Z126" s="214"/>
    </row>
    <row r="127" ht="12.0" customHeight="1">
      <c r="A127" s="214"/>
      <c r="B127" s="214"/>
      <c r="C127" s="214"/>
      <c r="D127" s="214"/>
      <c r="E127" s="214"/>
      <c r="F127" s="214"/>
      <c r="G127" s="214"/>
      <c r="H127" s="214"/>
      <c r="I127" s="214"/>
      <c r="J127" s="214"/>
      <c r="K127" s="214"/>
      <c r="L127" s="214"/>
      <c r="M127" s="214"/>
      <c r="N127" s="214"/>
      <c r="O127" s="214"/>
      <c r="P127" s="214"/>
      <c r="Q127" s="214"/>
      <c r="R127" s="214"/>
      <c r="S127" s="214"/>
      <c r="T127" s="214"/>
      <c r="U127" s="214"/>
      <c r="V127" s="214"/>
      <c r="W127" s="214"/>
      <c r="X127" s="214"/>
      <c r="Y127" s="214"/>
      <c r="Z127" s="214"/>
    </row>
    <row r="128" ht="12.0" customHeight="1">
      <c r="A128" s="214"/>
      <c r="B128" s="214"/>
      <c r="C128" s="214"/>
      <c r="D128" s="214"/>
      <c r="E128" s="214"/>
      <c r="F128" s="214"/>
      <c r="G128" s="214"/>
      <c r="H128" s="214"/>
      <c r="I128" s="214"/>
      <c r="J128" s="214"/>
      <c r="K128" s="214"/>
      <c r="L128" s="214"/>
      <c r="M128" s="214"/>
      <c r="N128" s="214"/>
      <c r="O128" s="214"/>
      <c r="P128" s="214"/>
      <c r="Q128" s="214"/>
      <c r="R128" s="214"/>
      <c r="S128" s="214"/>
      <c r="T128" s="214"/>
      <c r="U128" s="214"/>
      <c r="V128" s="214"/>
      <c r="W128" s="214"/>
      <c r="X128" s="214"/>
      <c r="Y128" s="214"/>
      <c r="Z128" s="214"/>
    </row>
    <row r="129" ht="12.0" customHeight="1">
      <c r="A129" s="214"/>
      <c r="B129" s="214"/>
      <c r="C129" s="214"/>
      <c r="D129" s="214"/>
      <c r="E129" s="214"/>
      <c r="F129" s="214"/>
      <c r="G129" s="214"/>
      <c r="H129" s="214"/>
      <c r="I129" s="214"/>
      <c r="J129" s="214"/>
      <c r="K129" s="214"/>
      <c r="L129" s="214"/>
      <c r="M129" s="214"/>
      <c r="N129" s="214"/>
      <c r="O129" s="214"/>
      <c r="P129" s="214"/>
      <c r="Q129" s="214"/>
      <c r="R129" s="214"/>
      <c r="S129" s="214"/>
      <c r="T129" s="214"/>
      <c r="U129" s="214"/>
      <c r="V129" s="214"/>
      <c r="W129" s="214"/>
      <c r="X129" s="214"/>
      <c r="Y129" s="214"/>
      <c r="Z129" s="214"/>
    </row>
    <row r="130" ht="12.0" customHeight="1">
      <c r="A130" s="214"/>
      <c r="B130" s="214"/>
      <c r="C130" s="214"/>
      <c r="D130" s="214"/>
      <c r="E130" s="214"/>
      <c r="F130" s="214"/>
      <c r="G130" s="214"/>
      <c r="H130" s="214"/>
      <c r="I130" s="214"/>
      <c r="J130" s="214"/>
      <c r="K130" s="214"/>
      <c r="L130" s="214"/>
      <c r="M130" s="214"/>
      <c r="N130" s="214"/>
      <c r="O130" s="214"/>
      <c r="P130" s="214"/>
      <c r="Q130" s="214"/>
      <c r="R130" s="214"/>
      <c r="S130" s="214"/>
      <c r="T130" s="214"/>
      <c r="U130" s="214"/>
      <c r="V130" s="214"/>
      <c r="W130" s="214"/>
      <c r="X130" s="214"/>
      <c r="Y130" s="214"/>
      <c r="Z130" s="214"/>
    </row>
    <row r="131" ht="12.0" customHeight="1">
      <c r="A131" s="214"/>
      <c r="B131" s="214"/>
      <c r="C131" s="214"/>
      <c r="D131" s="214"/>
      <c r="E131" s="214"/>
      <c r="F131" s="214"/>
      <c r="G131" s="214"/>
      <c r="H131" s="214"/>
      <c r="I131" s="214"/>
      <c r="J131" s="214"/>
      <c r="K131" s="214"/>
      <c r="L131" s="214"/>
      <c r="M131" s="214"/>
      <c r="N131" s="214"/>
      <c r="O131" s="214"/>
      <c r="P131" s="214"/>
      <c r="Q131" s="214"/>
      <c r="R131" s="214"/>
      <c r="S131" s="214"/>
      <c r="T131" s="214"/>
      <c r="U131" s="214"/>
      <c r="V131" s="214"/>
      <c r="W131" s="214"/>
      <c r="X131" s="214"/>
      <c r="Y131" s="214"/>
      <c r="Z131" s="214"/>
    </row>
    <row r="132" ht="12.0" customHeight="1">
      <c r="A132" s="214"/>
      <c r="B132" s="214"/>
      <c r="C132" s="214"/>
      <c r="D132" s="214"/>
      <c r="E132" s="214"/>
      <c r="F132" s="214"/>
      <c r="G132" s="214"/>
      <c r="H132" s="214"/>
      <c r="I132" s="214"/>
      <c r="J132" s="214"/>
      <c r="K132" s="214"/>
      <c r="L132" s="214"/>
      <c r="M132" s="214"/>
      <c r="N132" s="214"/>
      <c r="O132" s="214"/>
      <c r="P132" s="214"/>
      <c r="Q132" s="214"/>
      <c r="R132" s="214"/>
      <c r="S132" s="214"/>
      <c r="T132" s="214"/>
      <c r="U132" s="214"/>
      <c r="V132" s="214"/>
      <c r="W132" s="214"/>
      <c r="X132" s="214"/>
      <c r="Y132" s="214"/>
      <c r="Z132" s="214"/>
    </row>
    <row r="133" ht="12.0" customHeight="1">
      <c r="A133" s="214"/>
      <c r="B133" s="214"/>
      <c r="C133" s="214"/>
      <c r="D133" s="214"/>
      <c r="E133" s="214"/>
      <c r="F133" s="214"/>
      <c r="G133" s="214"/>
      <c r="H133" s="214"/>
      <c r="I133" s="214"/>
      <c r="J133" s="214"/>
      <c r="K133" s="214"/>
      <c r="L133" s="214"/>
      <c r="M133" s="214"/>
      <c r="N133" s="214"/>
      <c r="O133" s="214"/>
      <c r="P133" s="214"/>
      <c r="Q133" s="214"/>
      <c r="R133" s="214"/>
      <c r="S133" s="214"/>
      <c r="T133" s="214"/>
      <c r="U133" s="214"/>
      <c r="V133" s="214"/>
      <c r="W133" s="214"/>
      <c r="X133" s="214"/>
      <c r="Y133" s="214"/>
      <c r="Z133" s="214"/>
    </row>
    <row r="134" ht="12.0" customHeight="1">
      <c r="A134" s="214"/>
      <c r="B134" s="214"/>
      <c r="C134" s="214"/>
      <c r="D134" s="214"/>
      <c r="E134" s="214"/>
      <c r="F134" s="214"/>
      <c r="G134" s="214"/>
      <c r="H134" s="214"/>
      <c r="I134" s="214"/>
      <c r="J134" s="214"/>
      <c r="K134" s="214"/>
      <c r="L134" s="214"/>
      <c r="M134" s="214"/>
      <c r="N134" s="214"/>
      <c r="O134" s="214"/>
      <c r="P134" s="214"/>
      <c r="Q134" s="214"/>
      <c r="R134" s="214"/>
      <c r="S134" s="214"/>
      <c r="T134" s="214"/>
      <c r="U134" s="214"/>
      <c r="V134" s="214"/>
      <c r="W134" s="214"/>
      <c r="X134" s="214"/>
      <c r="Y134" s="214"/>
      <c r="Z134" s="214"/>
    </row>
    <row r="135" ht="12.0" customHeight="1">
      <c r="A135" s="214"/>
      <c r="B135" s="214"/>
      <c r="C135" s="214"/>
      <c r="D135" s="214"/>
      <c r="E135" s="214"/>
      <c r="F135" s="214"/>
      <c r="G135" s="214"/>
      <c r="H135" s="214"/>
      <c r="I135" s="214"/>
      <c r="J135" s="214"/>
      <c r="K135" s="214"/>
      <c r="L135" s="214"/>
      <c r="M135" s="214"/>
      <c r="N135" s="214"/>
      <c r="O135" s="214"/>
      <c r="P135" s="214"/>
      <c r="Q135" s="214"/>
      <c r="R135" s="214"/>
      <c r="S135" s="214"/>
      <c r="T135" s="214"/>
      <c r="U135" s="214"/>
      <c r="V135" s="214"/>
      <c r="W135" s="214"/>
      <c r="X135" s="214"/>
      <c r="Y135" s="214"/>
      <c r="Z135" s="214"/>
    </row>
    <row r="136" ht="12.0" customHeight="1">
      <c r="A136" s="214"/>
      <c r="B136" s="214"/>
      <c r="C136" s="214"/>
      <c r="D136" s="214"/>
      <c r="E136" s="214"/>
      <c r="F136" s="214"/>
      <c r="G136" s="214"/>
      <c r="H136" s="214"/>
      <c r="I136" s="214"/>
      <c r="J136" s="214"/>
      <c r="K136" s="214"/>
      <c r="L136" s="214"/>
      <c r="M136" s="214"/>
      <c r="N136" s="214"/>
      <c r="O136" s="214"/>
      <c r="P136" s="214"/>
      <c r="Q136" s="214"/>
      <c r="R136" s="214"/>
      <c r="S136" s="214"/>
      <c r="T136" s="214"/>
      <c r="U136" s="214"/>
      <c r="V136" s="214"/>
      <c r="W136" s="214"/>
      <c r="X136" s="214"/>
      <c r="Y136" s="214"/>
      <c r="Z136" s="214"/>
    </row>
    <row r="137" ht="12.0" customHeight="1">
      <c r="A137" s="214"/>
      <c r="B137" s="214"/>
      <c r="C137" s="214"/>
      <c r="D137" s="214"/>
      <c r="E137" s="214"/>
      <c r="F137" s="214"/>
      <c r="G137" s="214"/>
      <c r="H137" s="214"/>
      <c r="I137" s="214"/>
      <c r="J137" s="214"/>
      <c r="K137" s="214"/>
      <c r="L137" s="214"/>
      <c r="M137" s="214"/>
      <c r="N137" s="214"/>
      <c r="O137" s="214"/>
      <c r="P137" s="214"/>
      <c r="Q137" s="214"/>
      <c r="R137" s="214"/>
      <c r="S137" s="214"/>
      <c r="T137" s="214"/>
      <c r="U137" s="214"/>
      <c r="V137" s="214"/>
      <c r="W137" s="214"/>
      <c r="X137" s="214"/>
      <c r="Y137" s="214"/>
      <c r="Z137" s="214"/>
    </row>
    <row r="138" ht="12.0" customHeight="1">
      <c r="A138" s="214"/>
      <c r="B138" s="214"/>
      <c r="C138" s="214"/>
      <c r="D138" s="214"/>
      <c r="E138" s="214"/>
      <c r="F138" s="214"/>
      <c r="G138" s="214"/>
      <c r="H138" s="214"/>
      <c r="I138" s="214"/>
      <c r="J138" s="214"/>
      <c r="K138" s="214"/>
      <c r="L138" s="214"/>
      <c r="M138" s="214"/>
      <c r="N138" s="214"/>
      <c r="O138" s="214"/>
      <c r="P138" s="214"/>
      <c r="Q138" s="214"/>
      <c r="R138" s="214"/>
      <c r="S138" s="214"/>
      <c r="T138" s="214"/>
      <c r="U138" s="214"/>
      <c r="V138" s="214"/>
      <c r="W138" s="214"/>
      <c r="X138" s="214"/>
      <c r="Y138" s="214"/>
      <c r="Z138" s="214"/>
    </row>
    <row r="139" ht="12.0" customHeight="1">
      <c r="A139" s="214"/>
      <c r="B139" s="214"/>
      <c r="C139" s="214"/>
      <c r="D139" s="214"/>
      <c r="E139" s="214"/>
      <c r="F139" s="214"/>
      <c r="G139" s="214"/>
      <c r="H139" s="214"/>
      <c r="I139" s="214"/>
      <c r="J139" s="214"/>
      <c r="K139" s="214"/>
      <c r="L139" s="214"/>
      <c r="M139" s="214"/>
      <c r="N139" s="214"/>
      <c r="O139" s="214"/>
      <c r="P139" s="214"/>
      <c r="Q139" s="214"/>
      <c r="R139" s="214"/>
      <c r="S139" s="214"/>
      <c r="T139" s="214"/>
      <c r="U139" s="214"/>
      <c r="V139" s="214"/>
      <c r="W139" s="214"/>
      <c r="X139" s="214"/>
      <c r="Y139" s="214"/>
      <c r="Z139" s="214"/>
    </row>
    <row r="140" ht="12.0" customHeight="1">
      <c r="A140" s="214"/>
      <c r="B140" s="214"/>
      <c r="C140" s="214"/>
      <c r="D140" s="214"/>
      <c r="E140" s="214"/>
      <c r="F140" s="214"/>
      <c r="G140" s="214"/>
      <c r="H140" s="214"/>
      <c r="I140" s="214"/>
      <c r="J140" s="214"/>
      <c r="K140" s="214"/>
      <c r="L140" s="214"/>
      <c r="M140" s="214"/>
      <c r="N140" s="214"/>
      <c r="O140" s="214"/>
      <c r="P140" s="214"/>
      <c r="Q140" s="214"/>
      <c r="R140" s="214"/>
      <c r="S140" s="214"/>
      <c r="T140" s="214"/>
      <c r="U140" s="214"/>
      <c r="V140" s="214"/>
      <c r="W140" s="214"/>
      <c r="X140" s="214"/>
      <c r="Y140" s="214"/>
      <c r="Z140" s="214"/>
    </row>
    <row r="141" ht="12.0" customHeight="1">
      <c r="A141" s="214"/>
      <c r="B141" s="214"/>
      <c r="C141" s="214"/>
      <c r="D141" s="214"/>
      <c r="E141" s="214"/>
      <c r="F141" s="214"/>
      <c r="G141" s="214"/>
      <c r="H141" s="214"/>
      <c r="I141" s="214"/>
      <c r="J141" s="214"/>
      <c r="K141" s="214"/>
      <c r="L141" s="214"/>
      <c r="M141" s="214"/>
      <c r="N141" s="214"/>
      <c r="O141" s="214"/>
      <c r="P141" s="214"/>
      <c r="Q141" s="214"/>
      <c r="R141" s="214"/>
      <c r="S141" s="214"/>
      <c r="T141" s="214"/>
      <c r="U141" s="214"/>
      <c r="V141" s="214"/>
      <c r="W141" s="214"/>
      <c r="X141" s="214"/>
      <c r="Y141" s="214"/>
      <c r="Z141" s="214"/>
    </row>
    <row r="142" ht="12.0" customHeight="1">
      <c r="A142" s="214"/>
      <c r="B142" s="214"/>
      <c r="C142" s="214"/>
      <c r="D142" s="214"/>
      <c r="E142" s="214"/>
      <c r="F142" s="214"/>
      <c r="G142" s="214"/>
      <c r="H142" s="214"/>
      <c r="I142" s="214"/>
      <c r="J142" s="214"/>
      <c r="K142" s="214"/>
      <c r="L142" s="214"/>
      <c r="M142" s="214"/>
      <c r="N142" s="214"/>
      <c r="O142" s="214"/>
      <c r="P142" s="214"/>
      <c r="Q142" s="214"/>
      <c r="R142" s="214"/>
      <c r="S142" s="214"/>
      <c r="T142" s="214"/>
      <c r="U142" s="214"/>
      <c r="V142" s="214"/>
      <c r="W142" s="214"/>
      <c r="X142" s="214"/>
      <c r="Y142" s="214"/>
      <c r="Z142" s="214"/>
    </row>
    <row r="143" ht="12.0" customHeight="1">
      <c r="A143" s="214"/>
      <c r="B143" s="214"/>
      <c r="C143" s="214"/>
      <c r="D143" s="214"/>
      <c r="E143" s="214"/>
      <c r="F143" s="214"/>
      <c r="G143" s="214"/>
      <c r="H143" s="214"/>
      <c r="I143" s="214"/>
      <c r="J143" s="214"/>
      <c r="K143" s="214"/>
      <c r="L143" s="214"/>
      <c r="M143" s="214"/>
      <c r="N143" s="214"/>
      <c r="O143" s="214"/>
      <c r="P143" s="214"/>
      <c r="Q143" s="214"/>
      <c r="R143" s="214"/>
      <c r="S143" s="214"/>
      <c r="T143" s="214"/>
      <c r="U143" s="214"/>
      <c r="V143" s="214"/>
      <c r="W143" s="214"/>
      <c r="X143" s="214"/>
      <c r="Y143" s="214"/>
      <c r="Z143" s="214"/>
    </row>
    <row r="144" ht="12.0" customHeight="1">
      <c r="A144" s="214"/>
      <c r="B144" s="214"/>
      <c r="C144" s="214"/>
      <c r="D144" s="214"/>
      <c r="E144" s="214"/>
      <c r="F144" s="214"/>
      <c r="G144" s="214"/>
      <c r="H144" s="214"/>
      <c r="I144" s="214"/>
      <c r="J144" s="214"/>
      <c r="K144" s="214"/>
      <c r="L144" s="214"/>
      <c r="M144" s="214"/>
      <c r="N144" s="214"/>
      <c r="O144" s="214"/>
      <c r="P144" s="214"/>
      <c r="Q144" s="214"/>
      <c r="R144" s="214"/>
      <c r="S144" s="214"/>
      <c r="T144" s="214"/>
      <c r="U144" s="214"/>
      <c r="V144" s="214"/>
      <c r="W144" s="214"/>
      <c r="X144" s="214"/>
      <c r="Y144" s="214"/>
      <c r="Z144" s="214"/>
    </row>
    <row r="145" ht="12.0" customHeight="1">
      <c r="A145" s="214"/>
      <c r="B145" s="214"/>
      <c r="C145" s="214"/>
      <c r="D145" s="214"/>
      <c r="E145" s="214"/>
      <c r="F145" s="214"/>
      <c r="G145" s="214"/>
      <c r="H145" s="214"/>
      <c r="I145" s="214"/>
      <c r="J145" s="214"/>
      <c r="K145" s="214"/>
      <c r="L145" s="214"/>
      <c r="M145" s="214"/>
      <c r="N145" s="214"/>
      <c r="O145" s="214"/>
      <c r="P145" s="214"/>
      <c r="Q145" s="214"/>
      <c r="R145" s="214"/>
      <c r="S145" s="214"/>
      <c r="T145" s="214"/>
      <c r="U145" s="214"/>
      <c r="V145" s="214"/>
      <c r="W145" s="214"/>
      <c r="X145" s="214"/>
      <c r="Y145" s="214"/>
      <c r="Z145" s="214"/>
    </row>
    <row r="146" ht="12.0" customHeight="1">
      <c r="A146" s="214"/>
      <c r="B146" s="214"/>
      <c r="C146" s="214"/>
      <c r="D146" s="214"/>
      <c r="E146" s="214"/>
      <c r="F146" s="214"/>
      <c r="G146" s="214"/>
      <c r="H146" s="214"/>
      <c r="I146" s="214"/>
      <c r="J146" s="214"/>
      <c r="K146" s="214"/>
      <c r="L146" s="214"/>
      <c r="M146" s="214"/>
      <c r="N146" s="214"/>
      <c r="O146" s="214"/>
      <c r="P146" s="214"/>
      <c r="Q146" s="214"/>
      <c r="R146" s="214"/>
      <c r="S146" s="214"/>
      <c r="T146" s="214"/>
      <c r="U146" s="214"/>
      <c r="V146" s="214"/>
      <c r="W146" s="214"/>
      <c r="X146" s="214"/>
      <c r="Y146" s="214"/>
      <c r="Z146" s="214"/>
    </row>
    <row r="147" ht="12.0" customHeight="1">
      <c r="A147" s="214"/>
      <c r="B147" s="214"/>
      <c r="C147" s="214"/>
      <c r="D147" s="214"/>
      <c r="E147" s="214"/>
      <c r="F147" s="214"/>
      <c r="G147" s="214"/>
      <c r="H147" s="214"/>
      <c r="I147" s="214"/>
      <c r="J147" s="214"/>
      <c r="K147" s="214"/>
      <c r="L147" s="214"/>
      <c r="M147" s="214"/>
      <c r="N147" s="214"/>
      <c r="O147" s="214"/>
      <c r="P147" s="214"/>
      <c r="Q147" s="214"/>
      <c r="R147" s="214"/>
      <c r="S147" s="214"/>
      <c r="T147" s="214"/>
      <c r="U147" s="214"/>
      <c r="V147" s="214"/>
      <c r="W147" s="214"/>
      <c r="X147" s="214"/>
      <c r="Y147" s="214"/>
      <c r="Z147" s="214"/>
    </row>
    <row r="148" ht="12.0" customHeight="1">
      <c r="A148" s="214"/>
      <c r="B148" s="214"/>
      <c r="C148" s="214"/>
      <c r="D148" s="214"/>
      <c r="E148" s="214"/>
      <c r="F148" s="214"/>
      <c r="G148" s="214"/>
      <c r="H148" s="214"/>
      <c r="I148" s="214"/>
      <c r="J148" s="214"/>
      <c r="K148" s="214"/>
      <c r="L148" s="214"/>
      <c r="M148" s="214"/>
      <c r="N148" s="214"/>
      <c r="O148" s="214"/>
      <c r="P148" s="214"/>
      <c r="Q148" s="214"/>
      <c r="R148" s="214"/>
      <c r="S148" s="214"/>
      <c r="T148" s="214"/>
      <c r="U148" s="214"/>
      <c r="V148" s="214"/>
      <c r="W148" s="214"/>
      <c r="X148" s="214"/>
      <c r="Y148" s="214"/>
      <c r="Z148" s="214"/>
    </row>
    <row r="149" ht="12.0" customHeight="1">
      <c r="A149" s="214"/>
      <c r="B149" s="214"/>
      <c r="C149" s="214"/>
      <c r="D149" s="214"/>
      <c r="E149" s="214"/>
      <c r="F149" s="214"/>
      <c r="G149" s="214"/>
      <c r="H149" s="214"/>
      <c r="I149" s="214"/>
      <c r="J149" s="214"/>
      <c r="K149" s="214"/>
      <c r="L149" s="214"/>
      <c r="M149" s="214"/>
      <c r="N149" s="214"/>
      <c r="O149" s="214"/>
      <c r="P149" s="214"/>
      <c r="Q149" s="214"/>
      <c r="R149" s="214"/>
      <c r="S149" s="214"/>
      <c r="T149" s="214"/>
      <c r="U149" s="214"/>
      <c r="V149" s="214"/>
      <c r="W149" s="214"/>
      <c r="X149" s="214"/>
      <c r="Y149" s="214"/>
      <c r="Z149" s="214"/>
    </row>
    <row r="150" ht="12.0" customHeight="1">
      <c r="A150" s="214"/>
      <c r="B150" s="214"/>
      <c r="C150" s="214"/>
      <c r="D150" s="214"/>
      <c r="E150" s="214"/>
      <c r="F150" s="214"/>
      <c r="G150" s="214"/>
      <c r="H150" s="214"/>
      <c r="I150" s="214"/>
      <c r="J150" s="214"/>
      <c r="K150" s="214"/>
      <c r="L150" s="214"/>
      <c r="M150" s="214"/>
      <c r="N150" s="214"/>
      <c r="O150" s="214"/>
      <c r="P150" s="214"/>
      <c r="Q150" s="214"/>
      <c r="R150" s="214"/>
      <c r="S150" s="214"/>
      <c r="T150" s="214"/>
      <c r="U150" s="214"/>
      <c r="V150" s="214"/>
      <c r="W150" s="214"/>
      <c r="X150" s="214"/>
      <c r="Y150" s="214"/>
      <c r="Z150" s="214"/>
    </row>
    <row r="151" ht="12.0" customHeight="1">
      <c r="A151" s="214"/>
      <c r="B151" s="214"/>
      <c r="C151" s="214"/>
      <c r="D151" s="214"/>
      <c r="E151" s="214"/>
      <c r="F151" s="214"/>
      <c r="G151" s="214"/>
      <c r="H151" s="214"/>
      <c r="I151" s="214"/>
      <c r="J151" s="214"/>
      <c r="K151" s="214"/>
      <c r="L151" s="214"/>
      <c r="M151" s="214"/>
      <c r="N151" s="214"/>
      <c r="O151" s="214"/>
      <c r="P151" s="214"/>
      <c r="Q151" s="214"/>
      <c r="R151" s="214"/>
      <c r="S151" s="214"/>
      <c r="T151" s="214"/>
      <c r="U151" s="214"/>
      <c r="V151" s="214"/>
      <c r="W151" s="214"/>
      <c r="X151" s="214"/>
      <c r="Y151" s="214"/>
      <c r="Z151" s="214"/>
    </row>
    <row r="152" ht="12.0" customHeight="1">
      <c r="A152" s="214"/>
      <c r="B152" s="214"/>
      <c r="C152" s="214"/>
      <c r="D152" s="214"/>
      <c r="E152" s="214"/>
      <c r="F152" s="214"/>
      <c r="G152" s="214"/>
      <c r="H152" s="214"/>
      <c r="I152" s="214"/>
      <c r="J152" s="214"/>
      <c r="K152" s="214"/>
      <c r="L152" s="214"/>
      <c r="M152" s="214"/>
      <c r="N152" s="214"/>
      <c r="O152" s="214"/>
      <c r="P152" s="214"/>
      <c r="Q152" s="214"/>
      <c r="R152" s="214"/>
      <c r="S152" s="214"/>
      <c r="T152" s="214"/>
      <c r="U152" s="214"/>
      <c r="V152" s="214"/>
      <c r="W152" s="214"/>
      <c r="X152" s="214"/>
      <c r="Y152" s="214"/>
      <c r="Z152" s="214"/>
    </row>
    <row r="153" ht="12.0" customHeight="1">
      <c r="A153" s="214"/>
      <c r="B153" s="214"/>
      <c r="C153" s="214"/>
      <c r="D153" s="214"/>
      <c r="E153" s="214"/>
      <c r="F153" s="214"/>
      <c r="G153" s="214"/>
      <c r="H153" s="214"/>
      <c r="I153" s="214"/>
      <c r="J153" s="214"/>
      <c r="K153" s="214"/>
      <c r="L153" s="214"/>
      <c r="M153" s="214"/>
      <c r="N153" s="214"/>
      <c r="O153" s="214"/>
      <c r="P153" s="214"/>
      <c r="Q153" s="214"/>
      <c r="R153" s="214"/>
      <c r="S153" s="214"/>
      <c r="T153" s="214"/>
      <c r="U153" s="214"/>
      <c r="V153" s="214"/>
      <c r="W153" s="214"/>
      <c r="X153" s="214"/>
      <c r="Y153" s="214"/>
      <c r="Z153" s="214"/>
    </row>
    <row r="154" ht="12.0" customHeight="1">
      <c r="A154" s="214"/>
      <c r="B154" s="214"/>
      <c r="C154" s="214"/>
      <c r="D154" s="214"/>
      <c r="E154" s="214"/>
      <c r="F154" s="214"/>
      <c r="G154" s="214"/>
      <c r="H154" s="214"/>
      <c r="I154" s="214"/>
      <c r="J154" s="214"/>
      <c r="K154" s="214"/>
      <c r="L154" s="214"/>
      <c r="M154" s="214"/>
      <c r="N154" s="214"/>
      <c r="O154" s="214"/>
      <c r="P154" s="214"/>
      <c r="Q154" s="214"/>
      <c r="R154" s="214"/>
      <c r="S154" s="214"/>
      <c r="T154" s="214"/>
      <c r="U154" s="214"/>
      <c r="V154" s="214"/>
      <c r="W154" s="214"/>
      <c r="X154" s="214"/>
      <c r="Y154" s="214"/>
      <c r="Z154" s="214"/>
    </row>
    <row r="155" ht="12.0" customHeight="1">
      <c r="A155" s="214"/>
      <c r="B155" s="214"/>
      <c r="C155" s="214"/>
      <c r="D155" s="214"/>
      <c r="E155" s="214"/>
      <c r="F155" s="214"/>
      <c r="G155" s="214"/>
      <c r="H155" s="214"/>
      <c r="I155" s="214"/>
      <c r="J155" s="214"/>
      <c r="K155" s="214"/>
      <c r="L155" s="214"/>
      <c r="M155" s="214"/>
      <c r="N155" s="214"/>
      <c r="O155" s="214"/>
      <c r="P155" s="214"/>
      <c r="Q155" s="214"/>
      <c r="R155" s="214"/>
      <c r="S155" s="214"/>
      <c r="T155" s="214"/>
      <c r="U155" s="214"/>
      <c r="V155" s="214"/>
      <c r="W155" s="214"/>
      <c r="X155" s="214"/>
      <c r="Y155" s="214"/>
      <c r="Z155" s="214"/>
    </row>
    <row r="156" ht="12.0" customHeight="1">
      <c r="A156" s="214"/>
      <c r="B156" s="214"/>
      <c r="C156" s="214"/>
      <c r="D156" s="214"/>
      <c r="E156" s="214"/>
      <c r="F156" s="214"/>
      <c r="G156" s="214"/>
      <c r="H156" s="214"/>
      <c r="I156" s="214"/>
      <c r="J156" s="214"/>
      <c r="K156" s="214"/>
      <c r="L156" s="214"/>
      <c r="M156" s="214"/>
      <c r="N156" s="214"/>
      <c r="O156" s="214"/>
      <c r="P156" s="214"/>
      <c r="Q156" s="214"/>
      <c r="R156" s="214"/>
      <c r="S156" s="214"/>
      <c r="T156" s="214"/>
      <c r="U156" s="214"/>
      <c r="V156" s="214"/>
      <c r="W156" s="214"/>
      <c r="X156" s="214"/>
      <c r="Y156" s="214"/>
      <c r="Z156" s="214"/>
    </row>
    <row r="157" ht="12.0" customHeight="1">
      <c r="A157" s="214"/>
      <c r="B157" s="214"/>
      <c r="C157" s="214"/>
      <c r="D157" s="214"/>
      <c r="E157" s="214"/>
      <c r="F157" s="214"/>
      <c r="G157" s="214"/>
      <c r="H157" s="214"/>
      <c r="I157" s="214"/>
      <c r="J157" s="214"/>
      <c r="K157" s="214"/>
      <c r="L157" s="214"/>
      <c r="M157" s="214"/>
      <c r="N157" s="214"/>
      <c r="O157" s="214"/>
      <c r="P157" s="214"/>
      <c r="Q157" s="214"/>
      <c r="R157" s="214"/>
      <c r="S157" s="214"/>
      <c r="T157" s="214"/>
      <c r="U157" s="214"/>
      <c r="V157" s="214"/>
      <c r="W157" s="214"/>
      <c r="X157" s="214"/>
      <c r="Y157" s="214"/>
      <c r="Z157" s="214"/>
    </row>
    <row r="158" ht="12.0" customHeight="1">
      <c r="A158" s="214"/>
      <c r="B158" s="214"/>
      <c r="C158" s="214"/>
      <c r="D158" s="214"/>
      <c r="E158" s="214"/>
      <c r="F158" s="214"/>
      <c r="G158" s="214"/>
      <c r="H158" s="214"/>
      <c r="I158" s="214"/>
      <c r="J158" s="214"/>
      <c r="K158" s="214"/>
      <c r="L158" s="214"/>
      <c r="M158" s="214"/>
      <c r="N158" s="214"/>
      <c r="O158" s="214"/>
      <c r="P158" s="214"/>
      <c r="Q158" s="214"/>
      <c r="R158" s="214"/>
      <c r="S158" s="214"/>
      <c r="T158" s="214"/>
      <c r="U158" s="214"/>
      <c r="V158" s="214"/>
      <c r="W158" s="214"/>
      <c r="X158" s="214"/>
      <c r="Y158" s="214"/>
      <c r="Z158" s="214"/>
    </row>
    <row r="159" ht="12.0" customHeight="1">
      <c r="A159" s="214"/>
      <c r="B159" s="214"/>
      <c r="C159" s="214"/>
      <c r="D159" s="214"/>
      <c r="E159" s="214"/>
      <c r="F159" s="214"/>
      <c r="G159" s="214"/>
      <c r="H159" s="214"/>
      <c r="I159" s="214"/>
      <c r="J159" s="214"/>
      <c r="K159" s="214"/>
      <c r="L159" s="214"/>
      <c r="M159" s="214"/>
      <c r="N159" s="214"/>
      <c r="O159" s="214"/>
      <c r="P159" s="214"/>
      <c r="Q159" s="214"/>
      <c r="R159" s="214"/>
      <c r="S159" s="214"/>
      <c r="T159" s="214"/>
      <c r="U159" s="214"/>
      <c r="V159" s="214"/>
      <c r="W159" s="214"/>
      <c r="X159" s="214"/>
      <c r="Y159" s="214"/>
      <c r="Z159" s="214"/>
    </row>
    <row r="160" ht="12.0" customHeight="1">
      <c r="A160" s="214"/>
      <c r="B160" s="214"/>
      <c r="C160" s="214"/>
      <c r="D160" s="214"/>
      <c r="E160" s="214"/>
      <c r="F160" s="214"/>
      <c r="G160" s="214"/>
      <c r="H160" s="214"/>
      <c r="I160" s="214"/>
      <c r="J160" s="214"/>
      <c r="K160" s="214"/>
      <c r="L160" s="214"/>
      <c r="M160" s="214"/>
      <c r="N160" s="214"/>
      <c r="O160" s="214"/>
      <c r="P160" s="214"/>
      <c r="Q160" s="214"/>
      <c r="R160" s="214"/>
      <c r="S160" s="214"/>
      <c r="T160" s="214"/>
      <c r="U160" s="214"/>
      <c r="V160" s="214"/>
      <c r="W160" s="214"/>
      <c r="X160" s="214"/>
      <c r="Y160" s="214"/>
      <c r="Z160" s="214"/>
    </row>
    <row r="161" ht="12.0" customHeight="1">
      <c r="A161" s="214"/>
      <c r="B161" s="214"/>
      <c r="C161" s="214"/>
      <c r="D161" s="214"/>
      <c r="E161" s="214"/>
      <c r="F161" s="214"/>
      <c r="G161" s="214"/>
      <c r="H161" s="214"/>
      <c r="I161" s="214"/>
      <c r="J161" s="214"/>
      <c r="K161" s="214"/>
      <c r="L161" s="214"/>
      <c r="M161" s="214"/>
      <c r="N161" s="214"/>
      <c r="O161" s="214"/>
      <c r="P161" s="214"/>
      <c r="Q161" s="214"/>
      <c r="R161" s="214"/>
      <c r="S161" s="214"/>
      <c r="T161" s="214"/>
      <c r="U161" s="214"/>
      <c r="V161" s="214"/>
      <c r="W161" s="214"/>
      <c r="X161" s="214"/>
      <c r="Y161" s="214"/>
      <c r="Z161" s="214"/>
    </row>
    <row r="162" ht="12.0" customHeight="1">
      <c r="A162" s="214"/>
      <c r="B162" s="214"/>
      <c r="C162" s="214"/>
      <c r="D162" s="214"/>
      <c r="E162" s="214"/>
      <c r="F162" s="214"/>
      <c r="G162" s="214"/>
      <c r="H162" s="214"/>
      <c r="I162" s="214"/>
      <c r="J162" s="214"/>
      <c r="K162" s="214"/>
      <c r="L162" s="214"/>
      <c r="M162" s="214"/>
      <c r="N162" s="214"/>
      <c r="O162" s="214"/>
      <c r="P162" s="214"/>
      <c r="Q162" s="214"/>
      <c r="R162" s="214"/>
      <c r="S162" s="214"/>
      <c r="T162" s="214"/>
      <c r="U162" s="214"/>
      <c r="V162" s="214"/>
      <c r="W162" s="214"/>
      <c r="X162" s="214"/>
      <c r="Y162" s="214"/>
      <c r="Z162" s="214"/>
    </row>
    <row r="163" ht="12.0" customHeight="1">
      <c r="A163" s="214"/>
      <c r="B163" s="214"/>
      <c r="C163" s="214"/>
      <c r="D163" s="214"/>
      <c r="E163" s="214"/>
      <c r="F163" s="214"/>
      <c r="G163" s="214"/>
      <c r="H163" s="214"/>
      <c r="I163" s="214"/>
      <c r="J163" s="214"/>
      <c r="K163" s="214"/>
      <c r="L163" s="214"/>
      <c r="M163" s="214"/>
      <c r="N163" s="214"/>
      <c r="O163" s="214"/>
      <c r="P163" s="214"/>
      <c r="Q163" s="214"/>
      <c r="R163" s="214"/>
      <c r="S163" s="214"/>
      <c r="T163" s="214"/>
      <c r="U163" s="214"/>
      <c r="V163" s="214"/>
      <c r="W163" s="214"/>
      <c r="X163" s="214"/>
      <c r="Y163" s="214"/>
      <c r="Z163" s="214"/>
    </row>
    <row r="164" ht="12.0" customHeight="1">
      <c r="A164" s="214"/>
      <c r="B164" s="214"/>
      <c r="C164" s="214"/>
      <c r="D164" s="214"/>
      <c r="E164" s="214"/>
      <c r="F164" s="214"/>
      <c r="G164" s="214"/>
      <c r="H164" s="214"/>
      <c r="I164" s="214"/>
      <c r="J164" s="214"/>
      <c r="K164" s="214"/>
      <c r="L164" s="214"/>
      <c r="M164" s="214"/>
      <c r="N164" s="214"/>
      <c r="O164" s="214"/>
      <c r="P164" s="214"/>
      <c r="Q164" s="214"/>
      <c r="R164" s="214"/>
      <c r="S164" s="214"/>
      <c r="T164" s="214"/>
      <c r="U164" s="214"/>
      <c r="V164" s="214"/>
      <c r="W164" s="214"/>
      <c r="X164" s="214"/>
      <c r="Y164" s="214"/>
      <c r="Z164" s="214"/>
    </row>
    <row r="165" ht="12.0" customHeight="1">
      <c r="A165" s="214"/>
      <c r="B165" s="214"/>
      <c r="C165" s="214"/>
      <c r="D165" s="214"/>
      <c r="E165" s="214"/>
      <c r="F165" s="214"/>
      <c r="G165" s="214"/>
      <c r="H165" s="214"/>
      <c r="I165" s="214"/>
      <c r="J165" s="214"/>
      <c r="K165" s="214"/>
      <c r="L165" s="214"/>
      <c r="M165" s="214"/>
      <c r="N165" s="214"/>
      <c r="O165" s="214"/>
      <c r="P165" s="214"/>
      <c r="Q165" s="214"/>
      <c r="R165" s="214"/>
      <c r="S165" s="214"/>
      <c r="T165" s="214"/>
      <c r="U165" s="214"/>
      <c r="V165" s="214"/>
      <c r="W165" s="214"/>
      <c r="X165" s="214"/>
      <c r="Y165" s="214"/>
      <c r="Z165" s="214"/>
    </row>
    <row r="166" ht="12.0" customHeight="1">
      <c r="A166" s="214"/>
      <c r="B166" s="214"/>
      <c r="C166" s="214"/>
      <c r="D166" s="214"/>
      <c r="E166" s="214"/>
      <c r="F166" s="214"/>
      <c r="G166" s="214"/>
      <c r="H166" s="214"/>
      <c r="I166" s="214"/>
      <c r="J166" s="214"/>
      <c r="K166" s="214"/>
      <c r="L166" s="214"/>
      <c r="M166" s="214"/>
      <c r="N166" s="214"/>
      <c r="O166" s="214"/>
      <c r="P166" s="214"/>
      <c r="Q166" s="214"/>
      <c r="R166" s="214"/>
      <c r="S166" s="214"/>
      <c r="T166" s="214"/>
      <c r="U166" s="214"/>
      <c r="V166" s="214"/>
      <c r="W166" s="214"/>
      <c r="X166" s="214"/>
      <c r="Y166" s="214"/>
      <c r="Z166" s="214"/>
    </row>
    <row r="167" ht="12.0" customHeight="1">
      <c r="A167" s="214"/>
      <c r="B167" s="214"/>
      <c r="C167" s="214"/>
      <c r="D167" s="214"/>
      <c r="E167" s="214"/>
      <c r="F167" s="214"/>
      <c r="G167" s="214"/>
      <c r="H167" s="214"/>
      <c r="I167" s="214"/>
      <c r="J167" s="214"/>
      <c r="K167" s="214"/>
      <c r="L167" s="214"/>
      <c r="M167" s="214"/>
      <c r="N167" s="214"/>
      <c r="O167" s="214"/>
      <c r="P167" s="214"/>
      <c r="Q167" s="214"/>
      <c r="R167" s="214"/>
      <c r="S167" s="214"/>
      <c r="T167" s="214"/>
      <c r="U167" s="214"/>
      <c r="V167" s="214"/>
      <c r="W167" s="214"/>
      <c r="X167" s="214"/>
      <c r="Y167" s="214"/>
      <c r="Z167" s="214"/>
    </row>
    <row r="168" ht="12.0" customHeight="1">
      <c r="A168" s="214"/>
      <c r="B168" s="214"/>
      <c r="C168" s="214"/>
      <c r="D168" s="214"/>
      <c r="E168" s="214"/>
      <c r="F168" s="214"/>
      <c r="G168" s="214"/>
      <c r="H168" s="214"/>
      <c r="I168" s="214"/>
      <c r="J168" s="214"/>
      <c r="K168" s="214"/>
      <c r="L168" s="214"/>
      <c r="M168" s="214"/>
      <c r="N168" s="214"/>
      <c r="O168" s="214"/>
      <c r="P168" s="214"/>
      <c r="Q168" s="214"/>
      <c r="R168" s="214"/>
      <c r="S168" s="214"/>
      <c r="T168" s="214"/>
      <c r="U168" s="214"/>
      <c r="V168" s="214"/>
      <c r="W168" s="214"/>
      <c r="X168" s="214"/>
      <c r="Y168" s="214"/>
      <c r="Z168" s="214"/>
    </row>
    <row r="169" ht="12.0" customHeight="1">
      <c r="A169" s="214"/>
      <c r="B169" s="214"/>
      <c r="C169" s="214"/>
      <c r="D169" s="214"/>
      <c r="E169" s="214"/>
      <c r="F169" s="214"/>
      <c r="G169" s="214"/>
      <c r="H169" s="214"/>
      <c r="I169" s="214"/>
      <c r="J169" s="214"/>
      <c r="K169" s="214"/>
      <c r="L169" s="214"/>
      <c r="M169" s="214"/>
      <c r="N169" s="214"/>
      <c r="O169" s="214"/>
      <c r="P169" s="214"/>
      <c r="Q169" s="214"/>
      <c r="R169" s="214"/>
      <c r="S169" s="214"/>
      <c r="T169" s="214"/>
      <c r="U169" s="214"/>
      <c r="V169" s="214"/>
      <c r="W169" s="214"/>
      <c r="X169" s="214"/>
      <c r="Y169" s="214"/>
      <c r="Z169" s="214"/>
    </row>
    <row r="170" ht="12.0" customHeight="1">
      <c r="A170" s="214"/>
      <c r="B170" s="214"/>
      <c r="C170" s="214"/>
      <c r="D170" s="214"/>
      <c r="E170" s="214"/>
      <c r="F170" s="214"/>
      <c r="G170" s="214"/>
      <c r="H170" s="214"/>
      <c r="I170" s="214"/>
      <c r="J170" s="214"/>
      <c r="K170" s="214"/>
      <c r="L170" s="214"/>
      <c r="M170" s="214"/>
      <c r="N170" s="214"/>
      <c r="O170" s="214"/>
      <c r="P170" s="214"/>
      <c r="Q170" s="214"/>
      <c r="R170" s="214"/>
      <c r="S170" s="214"/>
      <c r="T170" s="214"/>
      <c r="U170" s="214"/>
      <c r="V170" s="214"/>
      <c r="W170" s="214"/>
      <c r="X170" s="214"/>
      <c r="Y170" s="214"/>
      <c r="Z170" s="214"/>
    </row>
    <row r="171" ht="12.0" customHeight="1">
      <c r="A171" s="214"/>
      <c r="B171" s="214"/>
      <c r="C171" s="214"/>
      <c r="D171" s="214"/>
      <c r="E171" s="214"/>
      <c r="F171" s="214"/>
      <c r="G171" s="214"/>
      <c r="H171" s="214"/>
      <c r="I171" s="214"/>
      <c r="J171" s="214"/>
      <c r="K171" s="214"/>
      <c r="L171" s="214"/>
      <c r="M171" s="214"/>
      <c r="N171" s="214"/>
      <c r="O171" s="214"/>
      <c r="P171" s="214"/>
      <c r="Q171" s="214"/>
      <c r="R171" s="214"/>
      <c r="S171" s="214"/>
      <c r="T171" s="214"/>
      <c r="U171" s="214"/>
      <c r="V171" s="214"/>
      <c r="W171" s="214"/>
      <c r="X171" s="214"/>
      <c r="Y171" s="214"/>
      <c r="Z171" s="214"/>
    </row>
    <row r="172" ht="12.0" customHeight="1">
      <c r="A172" s="214"/>
      <c r="B172" s="214"/>
      <c r="C172" s="214"/>
      <c r="D172" s="214"/>
      <c r="E172" s="214"/>
      <c r="F172" s="214"/>
      <c r="G172" s="214"/>
      <c r="H172" s="214"/>
      <c r="I172" s="214"/>
      <c r="J172" s="214"/>
      <c r="K172" s="214"/>
      <c r="L172" s="214"/>
      <c r="M172" s="214"/>
      <c r="N172" s="214"/>
      <c r="O172" s="214"/>
      <c r="P172" s="214"/>
      <c r="Q172" s="214"/>
      <c r="R172" s="214"/>
      <c r="S172" s="214"/>
      <c r="T172" s="214"/>
      <c r="U172" s="214"/>
      <c r="V172" s="214"/>
      <c r="W172" s="214"/>
      <c r="X172" s="214"/>
      <c r="Y172" s="214"/>
      <c r="Z172" s="214"/>
    </row>
    <row r="173" ht="12.0" customHeight="1">
      <c r="A173" s="214"/>
      <c r="B173" s="214"/>
      <c r="C173" s="214"/>
      <c r="D173" s="214"/>
      <c r="E173" s="214"/>
      <c r="F173" s="214"/>
      <c r="G173" s="214"/>
      <c r="H173" s="214"/>
      <c r="I173" s="214"/>
      <c r="J173" s="214"/>
      <c r="K173" s="214"/>
      <c r="L173" s="214"/>
      <c r="M173" s="214"/>
      <c r="N173" s="214"/>
      <c r="O173" s="214"/>
      <c r="P173" s="214"/>
      <c r="Q173" s="214"/>
      <c r="R173" s="214"/>
      <c r="S173" s="214"/>
      <c r="T173" s="214"/>
      <c r="U173" s="214"/>
      <c r="V173" s="214"/>
      <c r="W173" s="214"/>
      <c r="X173" s="214"/>
      <c r="Y173" s="214"/>
      <c r="Z173" s="214"/>
    </row>
    <row r="174" ht="12.0" customHeight="1">
      <c r="A174" s="214"/>
      <c r="B174" s="214"/>
      <c r="C174" s="214"/>
      <c r="D174" s="214"/>
      <c r="E174" s="214"/>
      <c r="F174" s="214"/>
      <c r="G174" s="214"/>
      <c r="H174" s="214"/>
      <c r="I174" s="214"/>
      <c r="J174" s="214"/>
      <c r="K174" s="214"/>
      <c r="L174" s="214"/>
      <c r="M174" s="214"/>
      <c r="N174" s="214"/>
      <c r="O174" s="214"/>
      <c r="P174" s="214"/>
      <c r="Q174" s="214"/>
      <c r="R174" s="214"/>
      <c r="S174" s="214"/>
      <c r="T174" s="214"/>
      <c r="U174" s="214"/>
      <c r="V174" s="214"/>
      <c r="W174" s="214"/>
      <c r="X174" s="214"/>
      <c r="Y174" s="214"/>
      <c r="Z174" s="214"/>
    </row>
    <row r="175" ht="12.0" customHeight="1">
      <c r="A175" s="214"/>
      <c r="B175" s="214"/>
      <c r="C175" s="214"/>
      <c r="D175" s="214"/>
      <c r="E175" s="214"/>
      <c r="F175" s="214"/>
      <c r="G175" s="214"/>
      <c r="H175" s="214"/>
      <c r="I175" s="214"/>
      <c r="J175" s="214"/>
      <c r="K175" s="214"/>
      <c r="L175" s="214"/>
      <c r="M175" s="214"/>
      <c r="N175" s="214"/>
      <c r="O175" s="214"/>
      <c r="P175" s="214"/>
      <c r="Q175" s="214"/>
      <c r="R175" s="214"/>
      <c r="S175" s="214"/>
      <c r="T175" s="214"/>
      <c r="U175" s="214"/>
      <c r="V175" s="214"/>
      <c r="W175" s="214"/>
      <c r="X175" s="214"/>
      <c r="Y175" s="214"/>
      <c r="Z175" s="214"/>
    </row>
    <row r="176" ht="12.0" customHeight="1">
      <c r="A176" s="214"/>
      <c r="B176" s="214"/>
      <c r="C176" s="214"/>
      <c r="D176" s="214"/>
      <c r="E176" s="214"/>
      <c r="F176" s="214"/>
      <c r="G176" s="214"/>
      <c r="H176" s="214"/>
      <c r="I176" s="214"/>
      <c r="J176" s="214"/>
      <c r="K176" s="214"/>
      <c r="L176" s="214"/>
      <c r="M176" s="214"/>
      <c r="N176" s="214"/>
      <c r="O176" s="214"/>
      <c r="P176" s="214"/>
      <c r="Q176" s="214"/>
      <c r="R176" s="214"/>
      <c r="S176" s="214"/>
      <c r="T176" s="214"/>
      <c r="U176" s="214"/>
      <c r="V176" s="214"/>
      <c r="W176" s="214"/>
      <c r="X176" s="214"/>
      <c r="Y176" s="214"/>
      <c r="Z176" s="214"/>
    </row>
    <row r="177" ht="12.0" customHeight="1">
      <c r="A177" s="214"/>
      <c r="B177" s="214"/>
      <c r="C177" s="214"/>
      <c r="D177" s="214"/>
      <c r="E177" s="214"/>
      <c r="F177" s="214"/>
      <c r="G177" s="214"/>
      <c r="H177" s="214"/>
      <c r="I177" s="214"/>
      <c r="J177" s="214"/>
      <c r="K177" s="214"/>
      <c r="L177" s="214"/>
      <c r="M177" s="214"/>
      <c r="N177" s="214"/>
      <c r="O177" s="214"/>
      <c r="P177" s="214"/>
      <c r="Q177" s="214"/>
      <c r="R177" s="214"/>
      <c r="S177" s="214"/>
      <c r="T177" s="214"/>
      <c r="U177" s="214"/>
      <c r="V177" s="214"/>
      <c r="W177" s="214"/>
      <c r="X177" s="214"/>
      <c r="Y177" s="214"/>
      <c r="Z177" s="214"/>
    </row>
    <row r="178" ht="12.0" customHeight="1">
      <c r="A178" s="214"/>
      <c r="B178" s="214"/>
      <c r="C178" s="214"/>
      <c r="D178" s="214"/>
      <c r="E178" s="214"/>
      <c r="F178" s="214"/>
      <c r="G178" s="214"/>
      <c r="H178" s="214"/>
      <c r="I178" s="214"/>
      <c r="J178" s="214"/>
      <c r="K178" s="214"/>
      <c r="L178" s="214"/>
      <c r="M178" s="214"/>
      <c r="N178" s="214"/>
      <c r="O178" s="214"/>
      <c r="P178" s="214"/>
      <c r="Q178" s="214"/>
      <c r="R178" s="214"/>
      <c r="S178" s="214"/>
      <c r="T178" s="214"/>
      <c r="U178" s="214"/>
      <c r="V178" s="214"/>
      <c r="W178" s="214"/>
      <c r="X178" s="214"/>
      <c r="Y178" s="214"/>
      <c r="Z178" s="214"/>
    </row>
    <row r="179" ht="12.0" customHeight="1">
      <c r="A179" s="214"/>
      <c r="B179" s="214"/>
      <c r="C179" s="214"/>
      <c r="D179" s="214"/>
      <c r="E179" s="214"/>
      <c r="F179" s="214"/>
      <c r="G179" s="214"/>
      <c r="H179" s="214"/>
      <c r="I179" s="214"/>
      <c r="J179" s="214"/>
      <c r="K179" s="214"/>
      <c r="L179" s="214"/>
      <c r="M179" s="214"/>
      <c r="N179" s="214"/>
      <c r="O179" s="214"/>
      <c r="P179" s="214"/>
      <c r="Q179" s="214"/>
      <c r="R179" s="214"/>
      <c r="S179" s="214"/>
      <c r="T179" s="214"/>
      <c r="U179" s="214"/>
      <c r="V179" s="214"/>
      <c r="W179" s="214"/>
      <c r="X179" s="214"/>
      <c r="Y179" s="214"/>
      <c r="Z179" s="214"/>
    </row>
    <row r="180" ht="12.0" customHeight="1">
      <c r="A180" s="214"/>
      <c r="B180" s="214"/>
      <c r="C180" s="214"/>
      <c r="D180" s="214"/>
      <c r="E180" s="214"/>
      <c r="F180" s="214"/>
      <c r="G180" s="214"/>
      <c r="H180" s="214"/>
      <c r="I180" s="214"/>
      <c r="J180" s="214"/>
      <c r="K180" s="214"/>
      <c r="L180" s="214"/>
      <c r="M180" s="214"/>
      <c r="N180" s="214"/>
      <c r="O180" s="214"/>
      <c r="P180" s="214"/>
      <c r="Q180" s="214"/>
      <c r="R180" s="214"/>
      <c r="S180" s="214"/>
      <c r="T180" s="214"/>
      <c r="U180" s="214"/>
      <c r="V180" s="214"/>
      <c r="W180" s="214"/>
      <c r="X180" s="214"/>
      <c r="Y180" s="214"/>
      <c r="Z180" s="214"/>
    </row>
    <row r="181" ht="12.0" customHeight="1">
      <c r="A181" s="214"/>
      <c r="B181" s="214"/>
      <c r="C181" s="214"/>
      <c r="D181" s="214"/>
      <c r="E181" s="214"/>
      <c r="F181" s="214"/>
      <c r="G181" s="214"/>
      <c r="H181" s="214"/>
      <c r="I181" s="214"/>
      <c r="J181" s="214"/>
      <c r="K181" s="214"/>
      <c r="L181" s="214"/>
      <c r="M181" s="214"/>
      <c r="N181" s="214"/>
      <c r="O181" s="214"/>
      <c r="P181" s="214"/>
      <c r="Q181" s="214"/>
      <c r="R181" s="214"/>
      <c r="S181" s="214"/>
      <c r="T181" s="214"/>
      <c r="U181" s="214"/>
      <c r="V181" s="214"/>
      <c r="W181" s="214"/>
      <c r="X181" s="214"/>
      <c r="Y181" s="214"/>
      <c r="Z181" s="214"/>
    </row>
    <row r="182" ht="12.0" customHeight="1">
      <c r="A182" s="214"/>
      <c r="B182" s="214"/>
      <c r="C182" s="214"/>
      <c r="D182" s="214"/>
      <c r="E182" s="214"/>
      <c r="F182" s="214"/>
      <c r="G182" s="214"/>
      <c r="H182" s="214"/>
      <c r="I182" s="214"/>
      <c r="J182" s="214"/>
      <c r="K182" s="214"/>
      <c r="L182" s="214"/>
      <c r="M182" s="214"/>
      <c r="N182" s="214"/>
      <c r="O182" s="214"/>
      <c r="P182" s="214"/>
      <c r="Q182" s="214"/>
      <c r="R182" s="214"/>
      <c r="S182" s="214"/>
      <c r="T182" s="214"/>
      <c r="U182" s="214"/>
      <c r="V182" s="214"/>
      <c r="W182" s="214"/>
      <c r="X182" s="214"/>
      <c r="Y182" s="214"/>
      <c r="Z182" s="214"/>
    </row>
    <row r="183" ht="12.0" customHeight="1">
      <c r="A183" s="214"/>
      <c r="B183" s="214"/>
      <c r="C183" s="214"/>
      <c r="D183" s="214"/>
      <c r="E183" s="214"/>
      <c r="F183" s="214"/>
      <c r="G183" s="214"/>
      <c r="H183" s="214"/>
      <c r="I183" s="214"/>
      <c r="J183" s="214"/>
      <c r="K183" s="214"/>
      <c r="L183" s="214"/>
      <c r="M183" s="214"/>
      <c r="N183" s="214"/>
      <c r="O183" s="214"/>
      <c r="P183" s="214"/>
      <c r="Q183" s="214"/>
      <c r="R183" s="214"/>
      <c r="S183" s="214"/>
      <c r="T183" s="214"/>
      <c r="U183" s="214"/>
      <c r="V183" s="214"/>
      <c r="W183" s="214"/>
      <c r="X183" s="214"/>
      <c r="Y183" s="214"/>
      <c r="Z183" s="214"/>
    </row>
    <row r="184" ht="12.0" customHeight="1">
      <c r="A184" s="214"/>
      <c r="B184" s="214"/>
      <c r="C184" s="214"/>
      <c r="D184" s="214"/>
      <c r="E184" s="214"/>
      <c r="F184" s="214"/>
      <c r="G184" s="214"/>
      <c r="H184" s="214"/>
      <c r="I184" s="214"/>
      <c r="J184" s="214"/>
      <c r="K184" s="214"/>
      <c r="L184" s="214"/>
      <c r="M184" s="214"/>
      <c r="N184" s="214"/>
      <c r="O184" s="214"/>
      <c r="P184" s="214"/>
      <c r="Q184" s="214"/>
      <c r="R184" s="214"/>
      <c r="S184" s="214"/>
      <c r="T184" s="214"/>
      <c r="U184" s="214"/>
      <c r="V184" s="214"/>
      <c r="W184" s="214"/>
      <c r="X184" s="214"/>
      <c r="Y184" s="214"/>
      <c r="Z184" s="214"/>
    </row>
    <row r="185" ht="12.0" customHeight="1">
      <c r="A185" s="214"/>
      <c r="B185" s="214"/>
      <c r="C185" s="214"/>
      <c r="D185" s="214"/>
      <c r="E185" s="214"/>
      <c r="F185" s="214"/>
      <c r="G185" s="214"/>
      <c r="H185" s="214"/>
      <c r="I185" s="214"/>
      <c r="J185" s="214"/>
      <c r="K185" s="214"/>
      <c r="L185" s="214"/>
      <c r="M185" s="214"/>
      <c r="N185" s="214"/>
      <c r="O185" s="214"/>
      <c r="P185" s="214"/>
      <c r="Q185" s="214"/>
      <c r="R185" s="214"/>
      <c r="S185" s="214"/>
      <c r="T185" s="214"/>
      <c r="U185" s="214"/>
      <c r="V185" s="214"/>
      <c r="W185" s="214"/>
      <c r="X185" s="214"/>
      <c r="Y185" s="214"/>
      <c r="Z185" s="214"/>
    </row>
    <row r="186" ht="12.0" customHeight="1">
      <c r="A186" s="214"/>
      <c r="B186" s="214"/>
      <c r="C186" s="214"/>
      <c r="D186" s="214"/>
      <c r="E186" s="214"/>
      <c r="F186" s="214"/>
      <c r="G186" s="214"/>
      <c r="H186" s="214"/>
      <c r="I186" s="214"/>
      <c r="J186" s="214"/>
      <c r="K186" s="214"/>
      <c r="L186" s="214"/>
      <c r="M186" s="214"/>
      <c r="N186" s="214"/>
      <c r="O186" s="214"/>
      <c r="P186" s="214"/>
      <c r="Q186" s="214"/>
      <c r="R186" s="214"/>
      <c r="S186" s="214"/>
      <c r="T186" s="214"/>
      <c r="U186" s="214"/>
      <c r="V186" s="214"/>
      <c r="W186" s="214"/>
      <c r="X186" s="214"/>
      <c r="Y186" s="214"/>
      <c r="Z186" s="214"/>
    </row>
    <row r="187" ht="12.0" customHeight="1">
      <c r="A187" s="214"/>
      <c r="B187" s="214"/>
      <c r="C187" s="214"/>
      <c r="D187" s="214"/>
      <c r="E187" s="214"/>
      <c r="F187" s="214"/>
      <c r="G187" s="214"/>
      <c r="H187" s="214"/>
      <c r="I187" s="214"/>
      <c r="J187" s="214"/>
      <c r="K187" s="214"/>
      <c r="L187" s="214"/>
      <c r="M187" s="214"/>
      <c r="N187" s="214"/>
      <c r="O187" s="214"/>
      <c r="P187" s="214"/>
      <c r="Q187" s="214"/>
      <c r="R187" s="214"/>
      <c r="S187" s="214"/>
      <c r="T187" s="214"/>
      <c r="U187" s="214"/>
      <c r="V187" s="214"/>
      <c r="W187" s="214"/>
      <c r="X187" s="214"/>
      <c r="Y187" s="214"/>
      <c r="Z187" s="214"/>
    </row>
    <row r="188" ht="12.0" customHeight="1">
      <c r="A188" s="214"/>
      <c r="B188" s="214"/>
      <c r="C188" s="214"/>
      <c r="D188" s="214"/>
      <c r="E188" s="214"/>
      <c r="F188" s="214"/>
      <c r="G188" s="214"/>
      <c r="H188" s="214"/>
      <c r="I188" s="214"/>
      <c r="J188" s="214"/>
      <c r="K188" s="214"/>
      <c r="L188" s="214"/>
      <c r="M188" s="214"/>
      <c r="N188" s="214"/>
      <c r="O188" s="214"/>
      <c r="P188" s="214"/>
      <c r="Q188" s="214"/>
      <c r="R188" s="214"/>
      <c r="S188" s="214"/>
      <c r="T188" s="214"/>
      <c r="U188" s="214"/>
      <c r="V188" s="214"/>
      <c r="W188" s="214"/>
      <c r="X188" s="214"/>
      <c r="Y188" s="214"/>
      <c r="Z188" s="214"/>
    </row>
    <row r="189" ht="12.0" customHeight="1">
      <c r="A189" s="214"/>
      <c r="B189" s="214"/>
      <c r="C189" s="214"/>
      <c r="D189" s="214"/>
      <c r="E189" s="214"/>
      <c r="F189" s="214"/>
      <c r="G189" s="214"/>
      <c r="H189" s="214"/>
      <c r="I189" s="214"/>
      <c r="J189" s="214"/>
      <c r="K189" s="214"/>
      <c r="L189" s="214"/>
      <c r="M189" s="214"/>
      <c r="N189" s="214"/>
      <c r="O189" s="214"/>
      <c r="P189" s="214"/>
      <c r="Q189" s="214"/>
      <c r="R189" s="214"/>
      <c r="S189" s="214"/>
      <c r="T189" s="214"/>
      <c r="U189" s="214"/>
      <c r="V189" s="214"/>
      <c r="W189" s="214"/>
      <c r="X189" s="214"/>
      <c r="Y189" s="214"/>
      <c r="Z189" s="214"/>
    </row>
    <row r="190" ht="12.0" customHeight="1">
      <c r="A190" s="214"/>
      <c r="B190" s="214"/>
      <c r="C190" s="214"/>
      <c r="D190" s="214"/>
      <c r="E190" s="214"/>
      <c r="F190" s="214"/>
      <c r="G190" s="214"/>
      <c r="H190" s="214"/>
      <c r="I190" s="214"/>
      <c r="J190" s="214"/>
      <c r="K190" s="214"/>
      <c r="L190" s="214"/>
      <c r="M190" s="214"/>
      <c r="N190" s="214"/>
      <c r="O190" s="214"/>
      <c r="P190" s="214"/>
      <c r="Q190" s="214"/>
      <c r="R190" s="214"/>
      <c r="S190" s="214"/>
      <c r="T190" s="214"/>
      <c r="U190" s="214"/>
      <c r="V190" s="214"/>
      <c r="W190" s="214"/>
      <c r="X190" s="214"/>
      <c r="Y190" s="214"/>
      <c r="Z190" s="214"/>
    </row>
    <row r="191" ht="12.0" customHeight="1">
      <c r="A191" s="214"/>
      <c r="B191" s="214"/>
      <c r="C191" s="214"/>
      <c r="D191" s="214"/>
      <c r="E191" s="214"/>
      <c r="F191" s="214"/>
      <c r="G191" s="214"/>
      <c r="H191" s="214"/>
      <c r="I191" s="214"/>
      <c r="J191" s="214"/>
      <c r="K191" s="214"/>
      <c r="L191" s="214"/>
      <c r="M191" s="214"/>
      <c r="N191" s="214"/>
      <c r="O191" s="214"/>
      <c r="P191" s="214"/>
      <c r="Q191" s="214"/>
      <c r="R191" s="214"/>
      <c r="S191" s="214"/>
      <c r="T191" s="214"/>
      <c r="U191" s="214"/>
      <c r="V191" s="214"/>
      <c r="W191" s="214"/>
      <c r="X191" s="214"/>
      <c r="Y191" s="214"/>
      <c r="Z191" s="214"/>
    </row>
    <row r="192" ht="12.0" customHeight="1">
      <c r="A192" s="214"/>
      <c r="B192" s="214"/>
      <c r="C192" s="214"/>
      <c r="D192" s="214"/>
      <c r="E192" s="214"/>
      <c r="F192" s="214"/>
      <c r="G192" s="214"/>
      <c r="H192" s="214"/>
      <c r="I192" s="214"/>
      <c r="J192" s="214"/>
      <c r="K192" s="214"/>
      <c r="L192" s="214"/>
      <c r="M192" s="214"/>
      <c r="N192" s="214"/>
      <c r="O192" s="214"/>
      <c r="P192" s="214"/>
      <c r="Q192" s="214"/>
      <c r="R192" s="214"/>
      <c r="S192" s="214"/>
      <c r="T192" s="214"/>
      <c r="U192" s="214"/>
      <c r="V192" s="214"/>
      <c r="W192" s="214"/>
      <c r="X192" s="214"/>
      <c r="Y192" s="214"/>
      <c r="Z192" s="214"/>
    </row>
    <row r="193" ht="12.0" customHeight="1">
      <c r="A193" s="214"/>
      <c r="B193" s="214"/>
      <c r="C193" s="214"/>
      <c r="D193" s="214"/>
      <c r="E193" s="214"/>
      <c r="F193" s="214"/>
      <c r="G193" s="214"/>
      <c r="H193" s="214"/>
      <c r="I193" s="214"/>
      <c r="J193" s="214"/>
      <c r="K193" s="214"/>
      <c r="L193" s="214"/>
      <c r="M193" s="214"/>
      <c r="N193" s="214"/>
      <c r="O193" s="214"/>
      <c r="P193" s="214"/>
      <c r="Q193" s="214"/>
      <c r="R193" s="214"/>
      <c r="S193" s="214"/>
      <c r="T193" s="214"/>
      <c r="U193" s="214"/>
      <c r="V193" s="214"/>
      <c r="W193" s="214"/>
      <c r="X193" s="214"/>
      <c r="Y193" s="214"/>
      <c r="Z193" s="214"/>
    </row>
    <row r="194" ht="12.0" customHeight="1">
      <c r="A194" s="214"/>
      <c r="B194" s="214"/>
      <c r="C194" s="214"/>
      <c r="D194" s="214"/>
      <c r="E194" s="214"/>
      <c r="F194" s="214"/>
      <c r="G194" s="214"/>
      <c r="H194" s="214"/>
      <c r="I194" s="214"/>
      <c r="J194" s="214"/>
      <c r="K194" s="214"/>
      <c r="L194" s="214"/>
      <c r="M194" s="214"/>
      <c r="N194" s="214"/>
      <c r="O194" s="214"/>
      <c r="P194" s="214"/>
      <c r="Q194" s="214"/>
      <c r="R194" s="214"/>
      <c r="S194" s="214"/>
      <c r="T194" s="214"/>
      <c r="U194" s="214"/>
      <c r="V194" s="214"/>
      <c r="W194" s="214"/>
      <c r="X194" s="214"/>
      <c r="Y194" s="214"/>
      <c r="Z194" s="214"/>
    </row>
    <row r="195" ht="12.0" customHeight="1">
      <c r="A195" s="214"/>
      <c r="B195" s="214"/>
      <c r="C195" s="214"/>
      <c r="D195" s="214"/>
      <c r="E195" s="214"/>
      <c r="F195" s="214"/>
      <c r="G195" s="214"/>
      <c r="H195" s="214"/>
      <c r="I195" s="214"/>
      <c r="J195" s="214"/>
      <c r="K195" s="214"/>
      <c r="L195" s="214"/>
      <c r="M195" s="214"/>
      <c r="N195" s="214"/>
      <c r="O195" s="214"/>
      <c r="P195" s="214"/>
      <c r="Q195" s="214"/>
      <c r="R195" s="214"/>
      <c r="S195" s="214"/>
      <c r="T195" s="214"/>
      <c r="U195" s="214"/>
      <c r="V195" s="214"/>
      <c r="W195" s="214"/>
      <c r="X195" s="214"/>
      <c r="Y195" s="214"/>
      <c r="Z195" s="214"/>
    </row>
    <row r="196" ht="12.0" customHeight="1">
      <c r="A196" s="214"/>
      <c r="B196" s="214"/>
      <c r="C196" s="214"/>
      <c r="D196" s="214"/>
      <c r="E196" s="214"/>
      <c r="F196" s="214"/>
      <c r="G196" s="214"/>
      <c r="H196" s="214"/>
      <c r="I196" s="214"/>
      <c r="J196" s="214"/>
      <c r="K196" s="214"/>
      <c r="L196" s="214"/>
      <c r="M196" s="214"/>
      <c r="N196" s="214"/>
      <c r="O196" s="214"/>
      <c r="P196" s="214"/>
      <c r="Q196" s="214"/>
      <c r="R196" s="214"/>
      <c r="S196" s="214"/>
      <c r="T196" s="214"/>
      <c r="U196" s="214"/>
      <c r="V196" s="214"/>
      <c r="W196" s="214"/>
      <c r="X196" s="214"/>
      <c r="Y196" s="214"/>
      <c r="Z196" s="214"/>
    </row>
    <row r="197" ht="12.0" customHeight="1">
      <c r="A197" s="214"/>
      <c r="B197" s="214"/>
      <c r="C197" s="214"/>
      <c r="D197" s="214"/>
      <c r="E197" s="214"/>
      <c r="F197" s="214"/>
      <c r="G197" s="214"/>
      <c r="H197" s="214"/>
      <c r="I197" s="214"/>
      <c r="J197" s="214"/>
      <c r="K197" s="214"/>
      <c r="L197" s="214"/>
      <c r="M197" s="214"/>
      <c r="N197" s="214"/>
      <c r="O197" s="214"/>
      <c r="P197" s="214"/>
      <c r="Q197" s="214"/>
      <c r="R197" s="214"/>
      <c r="S197" s="214"/>
      <c r="T197" s="214"/>
      <c r="U197" s="214"/>
      <c r="V197" s="214"/>
      <c r="W197" s="214"/>
      <c r="X197" s="214"/>
      <c r="Y197" s="214"/>
      <c r="Z197" s="214"/>
    </row>
    <row r="198" ht="12.0" customHeight="1">
      <c r="A198" s="214"/>
      <c r="B198" s="214"/>
      <c r="C198" s="214"/>
      <c r="D198" s="214"/>
      <c r="E198" s="214"/>
      <c r="F198" s="214"/>
      <c r="G198" s="214"/>
      <c r="H198" s="214"/>
      <c r="I198" s="214"/>
      <c r="J198" s="214"/>
      <c r="K198" s="214"/>
      <c r="L198" s="214"/>
      <c r="M198" s="214"/>
      <c r="N198" s="214"/>
      <c r="O198" s="214"/>
      <c r="P198" s="214"/>
      <c r="Q198" s="214"/>
      <c r="R198" s="214"/>
      <c r="S198" s="214"/>
      <c r="T198" s="214"/>
      <c r="U198" s="214"/>
      <c r="V198" s="214"/>
      <c r="W198" s="214"/>
      <c r="X198" s="214"/>
      <c r="Y198" s="214"/>
      <c r="Z198" s="214"/>
    </row>
    <row r="199" ht="12.0" customHeight="1">
      <c r="A199" s="214"/>
      <c r="B199" s="214"/>
      <c r="C199" s="214"/>
      <c r="D199" s="214"/>
      <c r="E199" s="214"/>
      <c r="F199" s="214"/>
      <c r="G199" s="214"/>
      <c r="H199" s="214"/>
      <c r="I199" s="214"/>
      <c r="J199" s="214"/>
      <c r="K199" s="214"/>
      <c r="L199" s="214"/>
      <c r="M199" s="214"/>
      <c r="N199" s="214"/>
      <c r="O199" s="214"/>
      <c r="P199" s="214"/>
      <c r="Q199" s="214"/>
      <c r="R199" s="214"/>
      <c r="S199" s="214"/>
      <c r="T199" s="214"/>
      <c r="U199" s="214"/>
      <c r="V199" s="214"/>
      <c r="W199" s="214"/>
      <c r="X199" s="214"/>
      <c r="Y199" s="214"/>
      <c r="Z199" s="214"/>
    </row>
    <row r="200" ht="12.0" customHeight="1">
      <c r="A200" s="214"/>
      <c r="B200" s="214"/>
      <c r="C200" s="214"/>
      <c r="D200" s="214"/>
      <c r="E200" s="214"/>
      <c r="F200" s="214"/>
      <c r="G200" s="214"/>
      <c r="H200" s="214"/>
      <c r="I200" s="214"/>
      <c r="J200" s="214"/>
      <c r="K200" s="214"/>
      <c r="L200" s="214"/>
      <c r="M200" s="214"/>
      <c r="N200" s="214"/>
      <c r="O200" s="214"/>
      <c r="P200" s="214"/>
      <c r="Q200" s="214"/>
      <c r="R200" s="214"/>
      <c r="S200" s="214"/>
      <c r="T200" s="214"/>
      <c r="U200" s="214"/>
      <c r="V200" s="214"/>
      <c r="W200" s="214"/>
      <c r="X200" s="214"/>
      <c r="Y200" s="214"/>
      <c r="Z200" s="214"/>
    </row>
    <row r="201" ht="12.0" customHeight="1">
      <c r="A201" s="214"/>
      <c r="B201" s="214"/>
      <c r="C201" s="214"/>
      <c r="D201" s="214"/>
      <c r="E201" s="214"/>
      <c r="F201" s="214"/>
      <c r="G201" s="214"/>
      <c r="H201" s="214"/>
      <c r="I201" s="214"/>
      <c r="J201" s="214"/>
      <c r="K201" s="214"/>
      <c r="L201" s="214"/>
      <c r="M201" s="214"/>
      <c r="N201" s="214"/>
      <c r="O201" s="214"/>
      <c r="P201" s="214"/>
      <c r="Q201" s="214"/>
      <c r="R201" s="214"/>
      <c r="S201" s="214"/>
      <c r="T201" s="214"/>
      <c r="U201" s="214"/>
      <c r="V201" s="214"/>
      <c r="W201" s="214"/>
      <c r="X201" s="214"/>
      <c r="Y201" s="214"/>
      <c r="Z201" s="214"/>
    </row>
    <row r="202" ht="12.0" customHeight="1">
      <c r="A202" s="214"/>
      <c r="B202" s="214"/>
      <c r="C202" s="214"/>
      <c r="D202" s="214"/>
      <c r="E202" s="214"/>
      <c r="F202" s="214"/>
      <c r="G202" s="214"/>
      <c r="H202" s="214"/>
      <c r="I202" s="214"/>
      <c r="J202" s="214"/>
      <c r="K202" s="214"/>
      <c r="L202" s="214"/>
      <c r="M202" s="214"/>
      <c r="N202" s="214"/>
      <c r="O202" s="214"/>
      <c r="P202" s="214"/>
      <c r="Q202" s="214"/>
      <c r="R202" s="214"/>
      <c r="S202" s="214"/>
      <c r="T202" s="214"/>
      <c r="U202" s="214"/>
      <c r="V202" s="214"/>
      <c r="W202" s="214"/>
      <c r="X202" s="214"/>
      <c r="Y202" s="214"/>
      <c r="Z202" s="214"/>
    </row>
    <row r="203" ht="12.0" customHeight="1">
      <c r="A203" s="214"/>
      <c r="B203" s="214"/>
      <c r="C203" s="214"/>
      <c r="D203" s="214"/>
      <c r="E203" s="214"/>
      <c r="F203" s="214"/>
      <c r="G203" s="214"/>
      <c r="H203" s="214"/>
      <c r="I203" s="214"/>
      <c r="J203" s="214"/>
      <c r="K203" s="214"/>
      <c r="L203" s="214"/>
      <c r="M203" s="214"/>
      <c r="N203" s="214"/>
      <c r="O203" s="214"/>
      <c r="P203" s="214"/>
      <c r="Q203" s="214"/>
      <c r="R203" s="214"/>
      <c r="S203" s="214"/>
      <c r="T203" s="214"/>
      <c r="U203" s="214"/>
      <c r="V203" s="214"/>
      <c r="W203" s="214"/>
      <c r="X203" s="214"/>
      <c r="Y203" s="214"/>
      <c r="Z203" s="214"/>
    </row>
    <row r="204" ht="12.0" customHeight="1">
      <c r="A204" s="214"/>
      <c r="B204" s="214"/>
      <c r="C204" s="214"/>
      <c r="D204" s="214"/>
      <c r="E204" s="214"/>
      <c r="F204" s="214"/>
      <c r="G204" s="214"/>
      <c r="H204" s="214"/>
      <c r="I204" s="214"/>
      <c r="J204" s="214"/>
      <c r="K204" s="214"/>
      <c r="L204" s="214"/>
      <c r="M204" s="214"/>
      <c r="N204" s="214"/>
      <c r="O204" s="214"/>
      <c r="P204" s="214"/>
      <c r="Q204" s="214"/>
      <c r="R204" s="214"/>
      <c r="S204" s="214"/>
      <c r="T204" s="214"/>
      <c r="U204" s="214"/>
      <c r="V204" s="214"/>
      <c r="W204" s="214"/>
      <c r="X204" s="214"/>
      <c r="Y204" s="214"/>
      <c r="Z204" s="214"/>
    </row>
    <row r="205" ht="12.0" customHeight="1">
      <c r="A205" s="214"/>
      <c r="B205" s="214"/>
      <c r="C205" s="214"/>
      <c r="D205" s="214"/>
      <c r="E205" s="214"/>
      <c r="F205" s="214"/>
      <c r="G205" s="214"/>
      <c r="H205" s="214"/>
      <c r="I205" s="214"/>
      <c r="J205" s="214"/>
      <c r="K205" s="214"/>
      <c r="L205" s="214"/>
      <c r="M205" s="214"/>
      <c r="N205" s="214"/>
      <c r="O205" s="214"/>
      <c r="P205" s="214"/>
      <c r="Q205" s="214"/>
      <c r="R205" s="214"/>
      <c r="S205" s="214"/>
      <c r="T205" s="214"/>
      <c r="U205" s="214"/>
      <c r="V205" s="214"/>
      <c r="W205" s="214"/>
      <c r="X205" s="214"/>
      <c r="Y205" s="214"/>
      <c r="Z205" s="214"/>
    </row>
    <row r="206" ht="12.0" customHeight="1">
      <c r="A206" s="214"/>
      <c r="B206" s="214"/>
      <c r="C206" s="214"/>
      <c r="D206" s="214"/>
      <c r="E206" s="214"/>
      <c r="F206" s="214"/>
      <c r="G206" s="214"/>
      <c r="H206" s="214"/>
      <c r="I206" s="214"/>
      <c r="J206" s="214"/>
      <c r="K206" s="214"/>
      <c r="L206" s="214"/>
      <c r="M206" s="214"/>
      <c r="N206" s="214"/>
      <c r="O206" s="214"/>
      <c r="P206" s="214"/>
      <c r="Q206" s="214"/>
      <c r="R206" s="214"/>
      <c r="S206" s="214"/>
      <c r="T206" s="214"/>
      <c r="U206" s="214"/>
      <c r="V206" s="214"/>
      <c r="W206" s="214"/>
      <c r="X206" s="214"/>
      <c r="Y206" s="214"/>
      <c r="Z206" s="214"/>
    </row>
    <row r="207" ht="12.0" customHeight="1">
      <c r="A207" s="214"/>
      <c r="B207" s="214"/>
      <c r="C207" s="214"/>
      <c r="D207" s="214"/>
      <c r="E207" s="214"/>
      <c r="F207" s="214"/>
      <c r="G207" s="214"/>
      <c r="H207" s="214"/>
      <c r="I207" s="214"/>
      <c r="J207" s="214"/>
      <c r="K207" s="214"/>
      <c r="L207" s="214"/>
      <c r="M207" s="214"/>
      <c r="N207" s="214"/>
      <c r="O207" s="214"/>
      <c r="P207" s="214"/>
      <c r="Q207" s="214"/>
      <c r="R207" s="214"/>
      <c r="S207" s="214"/>
      <c r="T207" s="214"/>
      <c r="U207" s="214"/>
      <c r="V207" s="214"/>
      <c r="W207" s="214"/>
      <c r="X207" s="214"/>
      <c r="Y207" s="214"/>
      <c r="Z207" s="214"/>
    </row>
    <row r="208" ht="12.0" customHeight="1">
      <c r="A208" s="214"/>
      <c r="B208" s="214"/>
      <c r="C208" s="214"/>
      <c r="D208" s="214"/>
      <c r="E208" s="214"/>
      <c r="F208" s="214"/>
      <c r="G208" s="214"/>
      <c r="H208" s="214"/>
      <c r="I208" s="214"/>
      <c r="J208" s="214"/>
      <c r="K208" s="214"/>
      <c r="L208" s="214"/>
      <c r="M208" s="214"/>
      <c r="N208" s="214"/>
      <c r="O208" s="214"/>
      <c r="P208" s="214"/>
      <c r="Q208" s="214"/>
      <c r="R208" s="214"/>
      <c r="S208" s="214"/>
      <c r="T208" s="214"/>
      <c r="U208" s="214"/>
      <c r="V208" s="214"/>
      <c r="W208" s="214"/>
      <c r="X208" s="214"/>
      <c r="Y208" s="214"/>
      <c r="Z208" s="214"/>
    </row>
    <row r="209" ht="12.0" customHeight="1">
      <c r="A209" s="214"/>
      <c r="B209" s="214"/>
      <c r="C209" s="214"/>
      <c r="D209" s="214"/>
      <c r="E209" s="214"/>
      <c r="F209" s="214"/>
      <c r="G209" s="214"/>
      <c r="H209" s="214"/>
      <c r="I209" s="214"/>
      <c r="J209" s="214"/>
      <c r="K209" s="214"/>
      <c r="L209" s="214"/>
      <c r="M209" s="214"/>
      <c r="N209" s="214"/>
      <c r="O209" s="214"/>
      <c r="P209" s="214"/>
      <c r="Q209" s="214"/>
      <c r="R209" s="214"/>
      <c r="S209" s="214"/>
      <c r="T209" s="214"/>
      <c r="U209" s="214"/>
      <c r="V209" s="214"/>
      <c r="W209" s="214"/>
      <c r="X209" s="214"/>
      <c r="Y209" s="214"/>
      <c r="Z209" s="214"/>
    </row>
    <row r="210" ht="12.0" customHeight="1">
      <c r="A210" s="214"/>
      <c r="B210" s="214"/>
      <c r="C210" s="214"/>
      <c r="D210" s="214"/>
      <c r="E210" s="214"/>
      <c r="F210" s="214"/>
      <c r="G210" s="214"/>
      <c r="H210" s="214"/>
      <c r="I210" s="214"/>
      <c r="J210" s="214"/>
      <c r="K210" s="214"/>
      <c r="L210" s="214"/>
      <c r="M210" s="214"/>
      <c r="N210" s="214"/>
      <c r="O210" s="214"/>
      <c r="P210" s="214"/>
      <c r="Q210" s="214"/>
      <c r="R210" s="214"/>
      <c r="S210" s="214"/>
      <c r="T210" s="214"/>
      <c r="U210" s="214"/>
      <c r="V210" s="214"/>
      <c r="W210" s="214"/>
      <c r="X210" s="214"/>
      <c r="Y210" s="214"/>
      <c r="Z210" s="214"/>
    </row>
    <row r="211" ht="12.0" customHeight="1">
      <c r="A211" s="214"/>
      <c r="B211" s="214"/>
      <c r="C211" s="214"/>
      <c r="D211" s="214"/>
      <c r="E211" s="214"/>
      <c r="F211" s="214"/>
      <c r="G211" s="214"/>
      <c r="H211" s="214"/>
      <c r="I211" s="214"/>
      <c r="J211" s="214"/>
      <c r="K211" s="214"/>
      <c r="L211" s="214"/>
      <c r="M211" s="214"/>
      <c r="N211" s="214"/>
      <c r="O211" s="214"/>
      <c r="P211" s="214"/>
      <c r="Q211" s="214"/>
      <c r="R211" s="214"/>
      <c r="S211" s="214"/>
      <c r="T211" s="214"/>
      <c r="U211" s="214"/>
      <c r="V211" s="214"/>
      <c r="W211" s="214"/>
      <c r="X211" s="214"/>
      <c r="Y211" s="214"/>
      <c r="Z211" s="214"/>
    </row>
    <row r="212" ht="12.0" customHeight="1">
      <c r="A212" s="214"/>
      <c r="B212" s="214"/>
      <c r="C212" s="214"/>
      <c r="D212" s="214"/>
      <c r="E212" s="214"/>
      <c r="F212" s="214"/>
      <c r="G212" s="214"/>
      <c r="H212" s="214"/>
      <c r="I212" s="214"/>
      <c r="J212" s="214"/>
      <c r="K212" s="214"/>
      <c r="L212" s="214"/>
      <c r="M212" s="214"/>
      <c r="N212" s="214"/>
      <c r="O212" s="214"/>
      <c r="P212" s="214"/>
      <c r="Q212" s="214"/>
      <c r="R212" s="214"/>
      <c r="S212" s="214"/>
      <c r="T212" s="214"/>
      <c r="U212" s="214"/>
      <c r="V212" s="214"/>
      <c r="W212" s="214"/>
      <c r="X212" s="214"/>
      <c r="Y212" s="214"/>
      <c r="Z212" s="214"/>
    </row>
    <row r="213" ht="12.0" customHeight="1">
      <c r="A213" s="214"/>
      <c r="B213" s="214"/>
      <c r="C213" s="214"/>
      <c r="D213" s="214"/>
      <c r="E213" s="214"/>
      <c r="F213" s="214"/>
      <c r="G213" s="214"/>
      <c r="H213" s="214"/>
      <c r="I213" s="214"/>
      <c r="J213" s="214"/>
      <c r="K213" s="214"/>
      <c r="L213" s="214"/>
      <c r="M213" s="214"/>
      <c r="N213" s="214"/>
      <c r="O213" s="214"/>
      <c r="P213" s="214"/>
      <c r="Q213" s="214"/>
      <c r="R213" s="214"/>
      <c r="S213" s="214"/>
      <c r="T213" s="214"/>
      <c r="U213" s="214"/>
      <c r="V213" s="214"/>
      <c r="W213" s="214"/>
      <c r="X213" s="214"/>
      <c r="Y213" s="214"/>
      <c r="Z213" s="214"/>
    </row>
    <row r="214" ht="12.0" customHeight="1">
      <c r="A214" s="214"/>
      <c r="B214" s="214"/>
      <c r="C214" s="214"/>
      <c r="D214" s="214"/>
      <c r="E214" s="214"/>
      <c r="F214" s="214"/>
      <c r="G214" s="214"/>
      <c r="H214" s="214"/>
      <c r="I214" s="214"/>
      <c r="J214" s="214"/>
      <c r="K214" s="214"/>
      <c r="L214" s="214"/>
      <c r="M214" s="214"/>
      <c r="N214" s="214"/>
      <c r="O214" s="214"/>
      <c r="P214" s="214"/>
      <c r="Q214" s="214"/>
      <c r="R214" s="214"/>
      <c r="S214" s="214"/>
      <c r="T214" s="214"/>
      <c r="U214" s="214"/>
      <c r="V214" s="214"/>
      <c r="W214" s="214"/>
      <c r="X214" s="214"/>
      <c r="Y214" s="214"/>
      <c r="Z214" s="214"/>
    </row>
    <row r="215" ht="12.0" customHeight="1">
      <c r="A215" s="214"/>
      <c r="B215" s="214"/>
      <c r="C215" s="214"/>
      <c r="D215" s="214"/>
      <c r="E215" s="214"/>
      <c r="F215" s="214"/>
      <c r="G215" s="214"/>
      <c r="H215" s="214"/>
      <c r="I215" s="214"/>
      <c r="J215" s="214"/>
      <c r="K215" s="214"/>
      <c r="L215" s="214"/>
      <c r="M215" s="214"/>
      <c r="N215" s="214"/>
      <c r="O215" s="214"/>
      <c r="P215" s="214"/>
      <c r="Q215" s="214"/>
      <c r="R215" s="214"/>
      <c r="S215" s="214"/>
      <c r="T215" s="214"/>
      <c r="U215" s="214"/>
      <c r="V215" s="214"/>
      <c r="W215" s="214"/>
      <c r="X215" s="214"/>
      <c r="Y215" s="214"/>
      <c r="Z215" s="214"/>
    </row>
    <row r="216" ht="12.0" customHeight="1">
      <c r="A216" s="214"/>
      <c r="B216" s="214"/>
      <c r="C216" s="214"/>
      <c r="D216" s="214"/>
      <c r="E216" s="214"/>
      <c r="F216" s="214"/>
      <c r="G216" s="214"/>
      <c r="H216" s="214"/>
      <c r="I216" s="214"/>
      <c r="J216" s="214"/>
      <c r="K216" s="214"/>
      <c r="L216" s="214"/>
      <c r="M216" s="214"/>
      <c r="N216" s="214"/>
      <c r="O216" s="214"/>
      <c r="P216" s="214"/>
      <c r="Q216" s="214"/>
      <c r="R216" s="214"/>
      <c r="S216" s="214"/>
      <c r="T216" s="214"/>
      <c r="U216" s="214"/>
      <c r="V216" s="214"/>
      <c r="W216" s="214"/>
      <c r="X216" s="214"/>
      <c r="Y216" s="214"/>
      <c r="Z216" s="214"/>
    </row>
    <row r="217" ht="12.0" customHeight="1">
      <c r="A217" s="214"/>
      <c r="B217" s="214"/>
      <c r="C217" s="214"/>
      <c r="D217" s="214"/>
      <c r="E217" s="214"/>
      <c r="F217" s="214"/>
      <c r="G217" s="214"/>
      <c r="H217" s="214"/>
      <c r="I217" s="214"/>
      <c r="J217" s="214"/>
      <c r="K217" s="214"/>
      <c r="L217" s="214"/>
      <c r="M217" s="214"/>
      <c r="N217" s="214"/>
      <c r="O217" s="214"/>
      <c r="P217" s="214"/>
      <c r="Q217" s="214"/>
      <c r="R217" s="214"/>
      <c r="S217" s="214"/>
      <c r="T217" s="214"/>
      <c r="U217" s="214"/>
      <c r="V217" s="214"/>
      <c r="W217" s="214"/>
      <c r="X217" s="214"/>
      <c r="Y217" s="214"/>
      <c r="Z217" s="214"/>
    </row>
    <row r="218" ht="12.0" customHeight="1">
      <c r="A218" s="214"/>
      <c r="B218" s="214"/>
      <c r="C218" s="214"/>
      <c r="D218" s="214"/>
      <c r="E218" s="214"/>
      <c r="F218" s="214"/>
      <c r="G218" s="214"/>
      <c r="H218" s="214"/>
      <c r="I218" s="214"/>
      <c r="J218" s="214"/>
      <c r="K218" s="214"/>
      <c r="L218" s="214"/>
      <c r="M218" s="214"/>
      <c r="N218" s="214"/>
      <c r="O218" s="214"/>
      <c r="P218" s="214"/>
      <c r="Q218" s="214"/>
      <c r="R218" s="214"/>
      <c r="S218" s="214"/>
      <c r="T218" s="214"/>
      <c r="U218" s="214"/>
      <c r="V218" s="214"/>
      <c r="W218" s="214"/>
      <c r="X218" s="214"/>
      <c r="Y218" s="214"/>
      <c r="Z218" s="214"/>
    </row>
    <row r="219" ht="12.0" customHeight="1">
      <c r="A219" s="214"/>
      <c r="B219" s="214"/>
      <c r="C219" s="214"/>
      <c r="D219" s="214"/>
      <c r="E219" s="214"/>
      <c r="F219" s="214"/>
      <c r="G219" s="214"/>
      <c r="H219" s="214"/>
      <c r="I219" s="214"/>
      <c r="J219" s="214"/>
      <c r="K219" s="214"/>
      <c r="L219" s="214"/>
      <c r="M219" s="214"/>
      <c r="N219" s="214"/>
      <c r="O219" s="214"/>
      <c r="P219" s="214"/>
      <c r="Q219" s="214"/>
      <c r="R219" s="214"/>
      <c r="S219" s="214"/>
      <c r="T219" s="214"/>
      <c r="U219" s="214"/>
      <c r="V219" s="214"/>
      <c r="W219" s="214"/>
      <c r="X219" s="214"/>
      <c r="Y219" s="214"/>
      <c r="Z219" s="214"/>
    </row>
    <row r="220" ht="12.0" customHeight="1">
      <c r="A220" s="214"/>
      <c r="B220" s="214"/>
      <c r="C220" s="214"/>
      <c r="D220" s="214"/>
      <c r="E220" s="214"/>
      <c r="F220" s="214"/>
      <c r="G220" s="214"/>
      <c r="H220" s="214"/>
      <c r="I220" s="214"/>
      <c r="J220" s="214"/>
      <c r="K220" s="214"/>
      <c r="L220" s="214"/>
      <c r="M220" s="214"/>
      <c r="N220" s="214"/>
      <c r="O220" s="214"/>
      <c r="P220" s="214"/>
      <c r="Q220" s="214"/>
      <c r="R220" s="214"/>
      <c r="S220" s="214"/>
      <c r="T220" s="214"/>
      <c r="U220" s="214"/>
      <c r="V220" s="214"/>
      <c r="W220" s="214"/>
      <c r="X220" s="214"/>
      <c r="Y220" s="214"/>
      <c r="Z220" s="214"/>
    </row>
    <row r="221" ht="12.0" customHeight="1">
      <c r="A221" s="214"/>
      <c r="B221" s="214"/>
      <c r="C221" s="214"/>
      <c r="D221" s="214"/>
      <c r="E221" s="214"/>
      <c r="F221" s="214"/>
      <c r="G221" s="214"/>
      <c r="H221" s="214"/>
      <c r="I221" s="214"/>
      <c r="J221" s="214"/>
      <c r="K221" s="214"/>
      <c r="L221" s="214"/>
      <c r="M221" s="214"/>
      <c r="N221" s="214"/>
      <c r="O221" s="214"/>
      <c r="P221" s="214"/>
      <c r="Q221" s="214"/>
      <c r="R221" s="214"/>
      <c r="S221" s="214"/>
      <c r="T221" s="214"/>
      <c r="U221" s="214"/>
      <c r="V221" s="214"/>
      <c r="W221" s="214"/>
      <c r="X221" s="214"/>
      <c r="Y221" s="214"/>
      <c r="Z221" s="214"/>
    </row>
    <row r="222" ht="12.0" customHeight="1">
      <c r="A222" s="214"/>
      <c r="B222" s="214"/>
      <c r="C222" s="214"/>
      <c r="D222" s="214"/>
      <c r="E222" s="214"/>
      <c r="F222" s="214"/>
      <c r="G222" s="214"/>
      <c r="H222" s="214"/>
      <c r="I222" s="214"/>
      <c r="J222" s="214"/>
      <c r="K222" s="214"/>
      <c r="L222" s="214"/>
      <c r="M222" s="214"/>
      <c r="N222" s="214"/>
      <c r="O222" s="214"/>
      <c r="P222" s="214"/>
      <c r="Q222" s="214"/>
      <c r="R222" s="214"/>
      <c r="S222" s="214"/>
      <c r="T222" s="214"/>
      <c r="U222" s="214"/>
      <c r="V222" s="214"/>
      <c r="W222" s="214"/>
      <c r="X222" s="214"/>
      <c r="Y222" s="214"/>
      <c r="Z222" s="214"/>
    </row>
    <row r="223" ht="12.0" customHeight="1">
      <c r="A223" s="214"/>
      <c r="B223" s="214"/>
      <c r="C223" s="214"/>
      <c r="D223" s="214"/>
      <c r="E223" s="214"/>
      <c r="F223" s="214"/>
      <c r="G223" s="214"/>
      <c r="H223" s="214"/>
      <c r="I223" s="214"/>
      <c r="J223" s="214"/>
      <c r="K223" s="214"/>
      <c r="L223" s="214"/>
      <c r="M223" s="214"/>
      <c r="N223" s="214"/>
      <c r="O223" s="214"/>
      <c r="P223" s="214"/>
      <c r="Q223" s="214"/>
      <c r="R223" s="214"/>
      <c r="S223" s="214"/>
      <c r="T223" s="214"/>
      <c r="U223" s="214"/>
      <c r="V223" s="214"/>
      <c r="W223" s="214"/>
      <c r="X223" s="214"/>
      <c r="Y223" s="214"/>
      <c r="Z223" s="214"/>
    </row>
    <row r="224" ht="12.0" customHeight="1">
      <c r="A224" s="214"/>
      <c r="B224" s="214"/>
      <c r="C224" s="214"/>
      <c r="D224" s="214"/>
      <c r="E224" s="214"/>
      <c r="F224" s="214"/>
      <c r="G224" s="214"/>
      <c r="H224" s="214"/>
      <c r="I224" s="214"/>
      <c r="J224" s="214"/>
      <c r="K224" s="214"/>
      <c r="L224" s="214"/>
      <c r="M224" s="214"/>
      <c r="N224" s="214"/>
      <c r="O224" s="214"/>
      <c r="P224" s="214"/>
      <c r="Q224" s="214"/>
      <c r="R224" s="214"/>
      <c r="S224" s="214"/>
      <c r="T224" s="214"/>
      <c r="U224" s="214"/>
      <c r="V224" s="214"/>
      <c r="W224" s="214"/>
      <c r="X224" s="214"/>
      <c r="Y224" s="214"/>
      <c r="Z224" s="214"/>
    </row>
    <row r="225" ht="12.0" customHeight="1">
      <c r="A225" s="214"/>
      <c r="B225" s="214"/>
      <c r="C225" s="214"/>
      <c r="D225" s="214"/>
      <c r="E225" s="214"/>
      <c r="F225" s="214"/>
      <c r="G225" s="214"/>
      <c r="H225" s="214"/>
      <c r="I225" s="214"/>
      <c r="J225" s="214"/>
      <c r="K225" s="214"/>
      <c r="L225" s="214"/>
      <c r="M225" s="214"/>
      <c r="N225" s="214"/>
      <c r="O225" s="214"/>
      <c r="P225" s="214"/>
      <c r="Q225" s="214"/>
      <c r="R225" s="214"/>
      <c r="S225" s="214"/>
      <c r="T225" s="214"/>
      <c r="U225" s="214"/>
      <c r="V225" s="214"/>
      <c r="W225" s="214"/>
      <c r="X225" s="214"/>
      <c r="Y225" s="214"/>
      <c r="Z225" s="214"/>
    </row>
    <row r="226" ht="12.0" customHeight="1">
      <c r="A226" s="214"/>
      <c r="B226" s="214"/>
      <c r="C226" s="214"/>
      <c r="D226" s="214"/>
      <c r="E226" s="214"/>
      <c r="F226" s="214"/>
      <c r="G226" s="214"/>
      <c r="H226" s="214"/>
      <c r="I226" s="214"/>
      <c r="J226" s="214"/>
      <c r="K226" s="214"/>
      <c r="L226" s="214"/>
      <c r="M226" s="214"/>
      <c r="N226" s="214"/>
      <c r="O226" s="214"/>
      <c r="P226" s="214"/>
      <c r="Q226" s="214"/>
      <c r="R226" s="214"/>
      <c r="S226" s="214"/>
      <c r="T226" s="214"/>
      <c r="U226" s="214"/>
      <c r="V226" s="214"/>
      <c r="W226" s="214"/>
      <c r="X226" s="214"/>
      <c r="Y226" s="214"/>
      <c r="Z226" s="214"/>
    </row>
    <row r="227" ht="12.0" customHeight="1">
      <c r="A227" s="214"/>
      <c r="B227" s="214"/>
      <c r="C227" s="214"/>
      <c r="D227" s="214"/>
      <c r="E227" s="214"/>
      <c r="F227" s="214"/>
      <c r="G227" s="214"/>
      <c r="H227" s="214"/>
      <c r="I227" s="214"/>
      <c r="J227" s="214"/>
      <c r="K227" s="214"/>
      <c r="L227" s="214"/>
      <c r="M227" s="214"/>
      <c r="N227" s="214"/>
      <c r="O227" s="214"/>
      <c r="P227" s="214"/>
      <c r="Q227" s="214"/>
      <c r="R227" s="214"/>
      <c r="S227" s="214"/>
      <c r="T227" s="214"/>
      <c r="U227" s="214"/>
      <c r="V227" s="214"/>
      <c r="W227" s="214"/>
      <c r="X227" s="214"/>
      <c r="Y227" s="214"/>
      <c r="Z227" s="214"/>
    </row>
    <row r="228" ht="12.0" customHeight="1">
      <c r="A228" s="214"/>
      <c r="B228" s="214"/>
      <c r="C228" s="214"/>
      <c r="D228" s="214"/>
      <c r="E228" s="214"/>
      <c r="F228" s="214"/>
      <c r="G228" s="214"/>
      <c r="H228" s="214"/>
      <c r="I228" s="214"/>
      <c r="J228" s="214"/>
      <c r="K228" s="214"/>
      <c r="L228" s="214"/>
      <c r="M228" s="214"/>
      <c r="N228" s="214"/>
      <c r="O228" s="214"/>
      <c r="P228" s="214"/>
      <c r="Q228" s="214"/>
      <c r="R228" s="214"/>
      <c r="S228" s="214"/>
      <c r="T228" s="214"/>
      <c r="U228" s="214"/>
      <c r="V228" s="214"/>
      <c r="W228" s="214"/>
      <c r="X228" s="214"/>
      <c r="Y228" s="214"/>
      <c r="Z228" s="214"/>
    </row>
    <row r="229" ht="12.0" customHeight="1">
      <c r="A229" s="214"/>
      <c r="B229" s="214"/>
      <c r="C229" s="214"/>
      <c r="D229" s="214"/>
      <c r="E229" s="214"/>
      <c r="F229" s="214"/>
      <c r="G229" s="214"/>
      <c r="H229" s="214"/>
      <c r="I229" s="214"/>
      <c r="J229" s="214"/>
      <c r="K229" s="214"/>
      <c r="L229" s="214"/>
      <c r="M229" s="214"/>
      <c r="N229" s="214"/>
      <c r="O229" s="214"/>
      <c r="P229" s="214"/>
      <c r="Q229" s="214"/>
      <c r="R229" s="214"/>
      <c r="S229" s="214"/>
      <c r="T229" s="214"/>
      <c r="U229" s="214"/>
      <c r="V229" s="214"/>
      <c r="W229" s="214"/>
      <c r="X229" s="214"/>
      <c r="Y229" s="214"/>
      <c r="Z229" s="214"/>
    </row>
    <row r="230" ht="12.0" customHeight="1">
      <c r="A230" s="214"/>
      <c r="B230" s="214"/>
      <c r="C230" s="214"/>
      <c r="D230" s="214"/>
      <c r="E230" s="214"/>
      <c r="F230" s="214"/>
      <c r="G230" s="214"/>
      <c r="H230" s="214"/>
      <c r="I230" s="214"/>
      <c r="J230" s="214"/>
      <c r="K230" s="214"/>
      <c r="L230" s="214"/>
      <c r="M230" s="214"/>
      <c r="N230" s="214"/>
      <c r="O230" s="214"/>
      <c r="P230" s="214"/>
      <c r="Q230" s="214"/>
      <c r="R230" s="214"/>
      <c r="S230" s="214"/>
      <c r="T230" s="214"/>
      <c r="U230" s="214"/>
      <c r="V230" s="214"/>
      <c r="W230" s="214"/>
      <c r="X230" s="214"/>
      <c r="Y230" s="214"/>
      <c r="Z230" s="214"/>
    </row>
    <row r="231" ht="12.0" customHeight="1">
      <c r="A231" s="214"/>
      <c r="B231" s="214"/>
      <c r="C231" s="214"/>
      <c r="D231" s="214"/>
      <c r="E231" s="214"/>
      <c r="F231" s="214"/>
      <c r="G231" s="214"/>
      <c r="H231" s="214"/>
      <c r="I231" s="214"/>
      <c r="J231" s="214"/>
      <c r="K231" s="214"/>
      <c r="L231" s="214"/>
      <c r="M231" s="214"/>
      <c r="N231" s="214"/>
      <c r="O231" s="214"/>
      <c r="P231" s="214"/>
      <c r="Q231" s="214"/>
      <c r="R231" s="214"/>
      <c r="S231" s="214"/>
      <c r="T231" s="214"/>
      <c r="U231" s="214"/>
      <c r="V231" s="214"/>
      <c r="W231" s="214"/>
      <c r="X231" s="214"/>
      <c r="Y231" s="214"/>
      <c r="Z231" s="214"/>
    </row>
    <row r="232" ht="12.0" customHeight="1">
      <c r="A232" s="214"/>
      <c r="B232" s="214"/>
      <c r="C232" s="214"/>
      <c r="D232" s="214"/>
      <c r="E232" s="214"/>
      <c r="F232" s="214"/>
      <c r="G232" s="214"/>
      <c r="H232" s="214"/>
      <c r="I232" s="214"/>
      <c r="J232" s="214"/>
      <c r="K232" s="214"/>
      <c r="L232" s="214"/>
      <c r="M232" s="214"/>
      <c r="N232" s="214"/>
      <c r="O232" s="214"/>
      <c r="P232" s="214"/>
      <c r="Q232" s="214"/>
      <c r="R232" s="214"/>
      <c r="S232" s="214"/>
      <c r="T232" s="214"/>
      <c r="U232" s="214"/>
      <c r="V232" s="214"/>
      <c r="W232" s="214"/>
      <c r="X232" s="214"/>
      <c r="Y232" s="214"/>
      <c r="Z232" s="214"/>
    </row>
    <row r="233" ht="12.0" customHeight="1">
      <c r="A233" s="214"/>
      <c r="B233" s="214"/>
      <c r="C233" s="214"/>
      <c r="D233" s="214"/>
      <c r="E233" s="214"/>
      <c r="F233" s="214"/>
      <c r="G233" s="214"/>
      <c r="H233" s="214"/>
      <c r="I233" s="214"/>
      <c r="J233" s="214"/>
      <c r="K233" s="214"/>
      <c r="L233" s="214"/>
      <c r="M233" s="214"/>
      <c r="N233" s="214"/>
      <c r="O233" s="214"/>
      <c r="P233" s="214"/>
      <c r="Q233" s="214"/>
      <c r="R233" s="214"/>
      <c r="S233" s="214"/>
      <c r="T233" s="214"/>
      <c r="U233" s="214"/>
      <c r="V233" s="214"/>
      <c r="W233" s="214"/>
      <c r="X233" s="214"/>
      <c r="Y233" s="214"/>
      <c r="Z233" s="214"/>
    </row>
    <row r="234" ht="12.0" customHeight="1">
      <c r="A234" s="214"/>
      <c r="B234" s="214"/>
      <c r="C234" s="214"/>
      <c r="D234" s="214"/>
      <c r="E234" s="214"/>
      <c r="F234" s="214"/>
      <c r="G234" s="214"/>
      <c r="H234" s="214"/>
      <c r="I234" s="214"/>
      <c r="J234" s="214"/>
      <c r="K234" s="214"/>
      <c r="L234" s="214"/>
      <c r="M234" s="214"/>
      <c r="N234" s="214"/>
      <c r="O234" s="214"/>
      <c r="P234" s="214"/>
      <c r="Q234" s="214"/>
      <c r="R234" s="214"/>
      <c r="S234" s="214"/>
      <c r="T234" s="214"/>
      <c r="U234" s="214"/>
      <c r="V234" s="214"/>
      <c r="W234" s="214"/>
      <c r="X234" s="214"/>
      <c r="Y234" s="214"/>
      <c r="Z234" s="214"/>
    </row>
    <row r="235" ht="12.0" customHeight="1">
      <c r="A235" s="214"/>
      <c r="B235" s="214"/>
      <c r="C235" s="214"/>
      <c r="D235" s="214"/>
      <c r="E235" s="214"/>
      <c r="F235" s="214"/>
      <c r="G235" s="214"/>
      <c r="H235" s="214"/>
      <c r="I235" s="214"/>
      <c r="J235" s="214"/>
      <c r="K235" s="214"/>
      <c r="L235" s="214"/>
      <c r="M235" s="214"/>
      <c r="N235" s="214"/>
      <c r="O235" s="214"/>
      <c r="P235" s="214"/>
      <c r="Q235" s="214"/>
      <c r="R235" s="214"/>
      <c r="S235" s="214"/>
      <c r="T235" s="214"/>
      <c r="U235" s="214"/>
      <c r="V235" s="214"/>
      <c r="W235" s="214"/>
      <c r="X235" s="214"/>
      <c r="Y235" s="214"/>
      <c r="Z235" s="214"/>
    </row>
    <row r="236" ht="12.0" customHeight="1">
      <c r="A236" s="214"/>
      <c r="B236" s="214"/>
      <c r="C236" s="214"/>
      <c r="D236" s="214"/>
      <c r="E236" s="214"/>
      <c r="F236" s="214"/>
      <c r="G236" s="214"/>
      <c r="H236" s="214"/>
      <c r="I236" s="214"/>
      <c r="J236" s="214"/>
      <c r="K236" s="214"/>
      <c r="L236" s="214"/>
      <c r="M236" s="214"/>
      <c r="N236" s="214"/>
      <c r="O236" s="214"/>
      <c r="P236" s="214"/>
      <c r="Q236" s="214"/>
      <c r="R236" s="214"/>
      <c r="S236" s="214"/>
      <c r="T236" s="214"/>
      <c r="U236" s="214"/>
      <c r="V236" s="214"/>
      <c r="W236" s="214"/>
      <c r="X236" s="214"/>
      <c r="Y236" s="214"/>
      <c r="Z236" s="214"/>
    </row>
    <row r="237" ht="12.0" customHeight="1">
      <c r="A237" s="214"/>
      <c r="B237" s="214"/>
      <c r="C237" s="214"/>
      <c r="D237" s="214"/>
      <c r="E237" s="214"/>
      <c r="F237" s="214"/>
      <c r="G237" s="214"/>
      <c r="H237" s="214"/>
      <c r="I237" s="214"/>
      <c r="J237" s="214"/>
      <c r="K237" s="214"/>
      <c r="L237" s="214"/>
      <c r="M237" s="214"/>
      <c r="N237" s="214"/>
      <c r="O237" s="214"/>
      <c r="P237" s="214"/>
      <c r="Q237" s="214"/>
      <c r="R237" s="214"/>
      <c r="S237" s="214"/>
      <c r="T237" s="214"/>
      <c r="U237" s="214"/>
      <c r="V237" s="214"/>
      <c r="W237" s="214"/>
      <c r="X237" s="214"/>
      <c r="Y237" s="214"/>
      <c r="Z237" s="214"/>
    </row>
    <row r="238" ht="12.0" customHeight="1">
      <c r="A238" s="214"/>
      <c r="B238" s="214"/>
      <c r="C238" s="214"/>
      <c r="D238" s="214"/>
      <c r="E238" s="214"/>
      <c r="F238" s="214"/>
      <c r="G238" s="214"/>
      <c r="H238" s="214"/>
      <c r="I238" s="214"/>
      <c r="J238" s="214"/>
      <c r="K238" s="214"/>
      <c r="L238" s="214"/>
      <c r="M238" s="214"/>
      <c r="N238" s="214"/>
      <c r="O238" s="214"/>
      <c r="P238" s="214"/>
      <c r="Q238" s="214"/>
      <c r="R238" s="214"/>
      <c r="S238" s="214"/>
      <c r="T238" s="214"/>
      <c r="U238" s="214"/>
      <c r="V238" s="214"/>
      <c r="W238" s="214"/>
      <c r="X238" s="214"/>
      <c r="Y238" s="214"/>
      <c r="Z238" s="214"/>
    </row>
    <row r="239" ht="12.0" customHeight="1">
      <c r="A239" s="214"/>
      <c r="B239" s="214"/>
      <c r="C239" s="214"/>
      <c r="D239" s="214"/>
      <c r="E239" s="214"/>
      <c r="F239" s="214"/>
      <c r="G239" s="214"/>
      <c r="H239" s="214"/>
      <c r="I239" s="214"/>
      <c r="J239" s="214"/>
      <c r="K239" s="214"/>
      <c r="L239" s="214"/>
      <c r="M239" s="214"/>
      <c r="N239" s="214"/>
      <c r="O239" s="214"/>
      <c r="P239" s="214"/>
      <c r="Q239" s="214"/>
      <c r="R239" s="214"/>
      <c r="S239" s="214"/>
      <c r="T239" s="214"/>
      <c r="U239" s="214"/>
      <c r="V239" s="214"/>
      <c r="W239" s="214"/>
      <c r="X239" s="214"/>
      <c r="Y239" s="214"/>
      <c r="Z239" s="214"/>
    </row>
    <row r="240" ht="12.0" customHeight="1">
      <c r="A240" s="214"/>
      <c r="B240" s="214"/>
      <c r="C240" s="214"/>
      <c r="D240" s="214"/>
      <c r="E240" s="214"/>
      <c r="F240" s="214"/>
      <c r="G240" s="214"/>
      <c r="H240" s="214"/>
      <c r="I240" s="214"/>
      <c r="J240" s="214"/>
      <c r="K240" s="214"/>
      <c r="L240" s="214"/>
      <c r="M240" s="214"/>
      <c r="N240" s="214"/>
      <c r="O240" s="214"/>
      <c r="P240" s="214"/>
      <c r="Q240" s="214"/>
      <c r="R240" s="214"/>
      <c r="S240" s="214"/>
      <c r="T240" s="214"/>
      <c r="U240" s="214"/>
      <c r="V240" s="214"/>
      <c r="W240" s="214"/>
      <c r="X240" s="214"/>
      <c r="Y240" s="214"/>
      <c r="Z240" s="214"/>
    </row>
    <row r="241" ht="12.0" customHeight="1">
      <c r="A241" s="214"/>
      <c r="B241" s="214"/>
      <c r="C241" s="214"/>
      <c r="D241" s="214"/>
      <c r="E241" s="214"/>
      <c r="F241" s="214"/>
      <c r="G241" s="214"/>
      <c r="H241" s="214"/>
      <c r="I241" s="214"/>
      <c r="J241" s="214"/>
      <c r="K241" s="214"/>
      <c r="L241" s="214"/>
      <c r="M241" s="214"/>
      <c r="N241" s="214"/>
      <c r="O241" s="214"/>
      <c r="P241" s="214"/>
      <c r="Q241" s="214"/>
      <c r="R241" s="214"/>
      <c r="S241" s="214"/>
      <c r="T241" s="214"/>
      <c r="U241" s="214"/>
      <c r="V241" s="214"/>
      <c r="W241" s="214"/>
      <c r="X241" s="214"/>
      <c r="Y241" s="214"/>
      <c r="Z241" s="214"/>
    </row>
    <row r="242" ht="12.0" customHeight="1">
      <c r="A242" s="214"/>
      <c r="B242" s="214"/>
      <c r="C242" s="214"/>
      <c r="D242" s="214"/>
      <c r="E242" s="214"/>
      <c r="F242" s="214"/>
      <c r="G242" s="214"/>
      <c r="H242" s="214"/>
      <c r="I242" s="214"/>
      <c r="J242" s="214"/>
      <c r="K242" s="214"/>
      <c r="L242" s="214"/>
      <c r="M242" s="214"/>
      <c r="N242" s="214"/>
      <c r="O242" s="214"/>
      <c r="P242" s="214"/>
      <c r="Q242" s="214"/>
      <c r="R242" s="214"/>
      <c r="S242" s="214"/>
      <c r="T242" s="214"/>
      <c r="U242" s="214"/>
      <c r="V242" s="214"/>
      <c r="W242" s="214"/>
      <c r="X242" s="214"/>
      <c r="Y242" s="214"/>
      <c r="Z242" s="214"/>
    </row>
    <row r="243" ht="12.0" customHeight="1">
      <c r="A243" s="214"/>
      <c r="B243" s="214"/>
      <c r="C243" s="214"/>
      <c r="D243" s="214"/>
      <c r="E243" s="214"/>
      <c r="F243" s="214"/>
      <c r="G243" s="214"/>
      <c r="H243" s="214"/>
      <c r="I243" s="214"/>
      <c r="J243" s="214"/>
      <c r="K243" s="214"/>
      <c r="L243" s="214"/>
      <c r="M243" s="214"/>
      <c r="N243" s="214"/>
      <c r="O243" s="214"/>
      <c r="P243" s="214"/>
      <c r="Q243" s="214"/>
      <c r="R243" s="214"/>
      <c r="S243" s="214"/>
      <c r="T243" s="214"/>
      <c r="U243" s="214"/>
      <c r="V243" s="214"/>
      <c r="W243" s="214"/>
      <c r="X243" s="214"/>
      <c r="Y243" s="214"/>
      <c r="Z243" s="214"/>
    </row>
    <row r="244" ht="12.0" customHeight="1">
      <c r="A244" s="214"/>
      <c r="B244" s="214"/>
      <c r="C244" s="214"/>
      <c r="D244" s="214"/>
      <c r="E244" s="214"/>
      <c r="F244" s="214"/>
      <c r="G244" s="214"/>
      <c r="H244" s="214"/>
      <c r="I244" s="214"/>
      <c r="J244" s="214"/>
      <c r="K244" s="214"/>
      <c r="L244" s="214"/>
      <c r="M244" s="214"/>
      <c r="N244" s="214"/>
      <c r="O244" s="214"/>
      <c r="P244" s="214"/>
      <c r="Q244" s="214"/>
      <c r="R244" s="214"/>
      <c r="S244" s="214"/>
      <c r="T244" s="214"/>
      <c r="U244" s="214"/>
      <c r="V244" s="214"/>
      <c r="W244" s="214"/>
      <c r="X244" s="214"/>
      <c r="Y244" s="214"/>
      <c r="Z244" s="214"/>
    </row>
    <row r="245" ht="12.0" customHeight="1">
      <c r="A245" s="214"/>
      <c r="B245" s="214"/>
      <c r="C245" s="214"/>
      <c r="D245" s="214"/>
      <c r="E245" s="214"/>
      <c r="F245" s="214"/>
      <c r="G245" s="214"/>
      <c r="H245" s="214"/>
      <c r="I245" s="214"/>
      <c r="J245" s="214"/>
      <c r="K245" s="214"/>
      <c r="L245" s="214"/>
      <c r="M245" s="214"/>
      <c r="N245" s="214"/>
      <c r="O245" s="214"/>
      <c r="P245" s="214"/>
      <c r="Q245" s="214"/>
      <c r="R245" s="214"/>
      <c r="S245" s="214"/>
      <c r="T245" s="214"/>
      <c r="U245" s="214"/>
      <c r="V245" s="214"/>
      <c r="W245" s="214"/>
      <c r="X245" s="214"/>
      <c r="Y245" s="214"/>
      <c r="Z245" s="214"/>
    </row>
    <row r="246" ht="12.0" customHeight="1">
      <c r="A246" s="214"/>
      <c r="B246" s="214"/>
      <c r="C246" s="214"/>
      <c r="D246" s="214"/>
      <c r="E246" s="214"/>
      <c r="F246" s="214"/>
      <c r="G246" s="214"/>
      <c r="H246" s="214"/>
      <c r="I246" s="214"/>
      <c r="J246" s="214"/>
      <c r="K246" s="214"/>
      <c r="L246" s="214"/>
      <c r="M246" s="214"/>
      <c r="N246" s="214"/>
      <c r="O246" s="214"/>
      <c r="P246" s="214"/>
      <c r="Q246" s="214"/>
      <c r="R246" s="214"/>
      <c r="S246" s="214"/>
      <c r="T246" s="214"/>
      <c r="U246" s="214"/>
      <c r="V246" s="214"/>
      <c r="W246" s="214"/>
      <c r="X246" s="214"/>
      <c r="Y246" s="214"/>
      <c r="Z246" s="214"/>
    </row>
    <row r="247" ht="12.0" customHeight="1">
      <c r="A247" s="214"/>
      <c r="B247" s="214"/>
      <c r="C247" s="214"/>
      <c r="D247" s="214"/>
      <c r="E247" s="214"/>
      <c r="F247" s="214"/>
      <c r="G247" s="214"/>
      <c r="H247" s="214"/>
      <c r="I247" s="214"/>
      <c r="J247" s="214"/>
      <c r="K247" s="214"/>
      <c r="L247" s="214"/>
      <c r="M247" s="214"/>
      <c r="N247" s="214"/>
      <c r="O247" s="214"/>
      <c r="P247" s="214"/>
      <c r="Q247" s="214"/>
      <c r="R247" s="214"/>
      <c r="S247" s="214"/>
      <c r="T247" s="214"/>
      <c r="U247" s="214"/>
      <c r="V247" s="214"/>
      <c r="W247" s="214"/>
      <c r="X247" s="214"/>
      <c r="Y247" s="214"/>
      <c r="Z247" s="214"/>
    </row>
    <row r="248" ht="12.0" customHeight="1">
      <c r="A248" s="214"/>
      <c r="B248" s="214"/>
      <c r="C248" s="214"/>
      <c r="D248" s="214"/>
      <c r="E248" s="214"/>
      <c r="F248" s="214"/>
      <c r="G248" s="214"/>
      <c r="H248" s="214"/>
      <c r="I248" s="214"/>
      <c r="J248" s="214"/>
      <c r="K248" s="214"/>
      <c r="L248" s="214"/>
      <c r="M248" s="214"/>
      <c r="N248" s="214"/>
      <c r="O248" s="214"/>
      <c r="P248" s="214"/>
      <c r="Q248" s="214"/>
      <c r="R248" s="214"/>
      <c r="S248" s="214"/>
      <c r="T248" s="214"/>
      <c r="U248" s="214"/>
      <c r="V248" s="214"/>
      <c r="W248" s="214"/>
      <c r="X248" s="214"/>
      <c r="Y248" s="214"/>
      <c r="Z248" s="214"/>
    </row>
    <row r="249" ht="12.0" customHeight="1">
      <c r="A249" s="214"/>
      <c r="B249" s="214"/>
      <c r="C249" s="214"/>
      <c r="D249" s="214"/>
      <c r="E249" s="214"/>
      <c r="F249" s="214"/>
      <c r="G249" s="214"/>
      <c r="H249" s="214"/>
      <c r="I249" s="214"/>
      <c r="J249" s="214"/>
      <c r="K249" s="214"/>
      <c r="L249" s="214"/>
      <c r="M249" s="214"/>
      <c r="N249" s="214"/>
      <c r="O249" s="214"/>
      <c r="P249" s="214"/>
      <c r="Q249" s="214"/>
      <c r="R249" s="214"/>
      <c r="S249" s="214"/>
      <c r="T249" s="214"/>
      <c r="U249" s="214"/>
      <c r="V249" s="214"/>
      <c r="W249" s="214"/>
      <c r="X249" s="214"/>
      <c r="Y249" s="214"/>
      <c r="Z249" s="214"/>
    </row>
    <row r="250" ht="12.0" customHeight="1">
      <c r="A250" s="214"/>
      <c r="B250" s="214"/>
      <c r="C250" s="214"/>
      <c r="D250" s="214"/>
      <c r="E250" s="214"/>
      <c r="F250" s="214"/>
      <c r="G250" s="214"/>
      <c r="H250" s="214"/>
      <c r="I250" s="214"/>
      <c r="J250" s="214"/>
      <c r="K250" s="214"/>
      <c r="L250" s="214"/>
      <c r="M250" s="214"/>
      <c r="N250" s="214"/>
      <c r="O250" s="214"/>
      <c r="P250" s="214"/>
      <c r="Q250" s="214"/>
      <c r="R250" s="214"/>
      <c r="S250" s="214"/>
      <c r="T250" s="214"/>
      <c r="U250" s="214"/>
      <c r="V250" s="214"/>
      <c r="W250" s="214"/>
      <c r="X250" s="214"/>
      <c r="Y250" s="214"/>
      <c r="Z250" s="214"/>
    </row>
    <row r="251" ht="12.0" customHeight="1">
      <c r="A251" s="214"/>
      <c r="B251" s="214"/>
      <c r="C251" s="214"/>
      <c r="D251" s="214"/>
      <c r="E251" s="214"/>
      <c r="F251" s="214"/>
      <c r="G251" s="214"/>
      <c r="H251" s="214"/>
      <c r="I251" s="214"/>
      <c r="J251" s="214"/>
      <c r="K251" s="214"/>
      <c r="L251" s="214"/>
      <c r="M251" s="214"/>
      <c r="N251" s="214"/>
      <c r="O251" s="214"/>
      <c r="P251" s="214"/>
      <c r="Q251" s="214"/>
      <c r="R251" s="214"/>
      <c r="S251" s="214"/>
      <c r="T251" s="214"/>
      <c r="U251" s="214"/>
      <c r="V251" s="214"/>
      <c r="W251" s="214"/>
      <c r="X251" s="214"/>
      <c r="Y251" s="214"/>
      <c r="Z251" s="214"/>
    </row>
    <row r="252" ht="12.0" customHeight="1">
      <c r="A252" s="214"/>
      <c r="B252" s="214"/>
      <c r="C252" s="214"/>
      <c r="D252" s="214"/>
      <c r="E252" s="214"/>
      <c r="F252" s="214"/>
      <c r="G252" s="214"/>
      <c r="H252" s="214"/>
      <c r="I252" s="214"/>
      <c r="J252" s="214"/>
      <c r="K252" s="214"/>
      <c r="L252" s="214"/>
      <c r="M252" s="214"/>
      <c r="N252" s="214"/>
      <c r="O252" s="214"/>
      <c r="P252" s="214"/>
      <c r="Q252" s="214"/>
      <c r="R252" s="214"/>
      <c r="S252" s="214"/>
      <c r="T252" s="214"/>
      <c r="U252" s="214"/>
      <c r="V252" s="214"/>
      <c r="W252" s="214"/>
      <c r="X252" s="214"/>
      <c r="Y252" s="214"/>
      <c r="Z252" s="214"/>
    </row>
    <row r="253" ht="12.0" customHeight="1">
      <c r="A253" s="214"/>
      <c r="B253" s="214"/>
      <c r="C253" s="214"/>
      <c r="D253" s="214"/>
      <c r="E253" s="214"/>
      <c r="F253" s="214"/>
      <c r="G253" s="214"/>
      <c r="H253" s="214"/>
      <c r="I253" s="214"/>
      <c r="J253" s="214"/>
      <c r="K253" s="214"/>
      <c r="L253" s="214"/>
      <c r="M253" s="214"/>
      <c r="N253" s="214"/>
      <c r="O253" s="214"/>
      <c r="P253" s="214"/>
      <c r="Q253" s="214"/>
      <c r="R253" s="214"/>
      <c r="S253" s="214"/>
      <c r="T253" s="214"/>
      <c r="U253" s="214"/>
      <c r="V253" s="214"/>
      <c r="W253" s="214"/>
      <c r="X253" s="214"/>
      <c r="Y253" s="214"/>
      <c r="Z253" s="214"/>
    </row>
    <row r="254" ht="12.0" customHeight="1">
      <c r="A254" s="214"/>
      <c r="B254" s="214"/>
      <c r="C254" s="214"/>
      <c r="D254" s="214"/>
      <c r="E254" s="214"/>
      <c r="F254" s="214"/>
      <c r="G254" s="214"/>
      <c r="H254" s="214"/>
      <c r="I254" s="214"/>
      <c r="J254" s="214"/>
      <c r="K254" s="214"/>
      <c r="L254" s="214"/>
      <c r="M254" s="214"/>
      <c r="N254" s="214"/>
      <c r="O254" s="214"/>
      <c r="P254" s="214"/>
      <c r="Q254" s="214"/>
      <c r="R254" s="214"/>
      <c r="S254" s="214"/>
      <c r="T254" s="214"/>
      <c r="U254" s="214"/>
      <c r="V254" s="214"/>
      <c r="W254" s="214"/>
      <c r="X254" s="214"/>
      <c r="Y254" s="214"/>
      <c r="Z254" s="214"/>
    </row>
    <row r="255" ht="12.0" customHeight="1">
      <c r="A255" s="214"/>
      <c r="B255" s="214"/>
      <c r="C255" s="214"/>
      <c r="D255" s="214"/>
      <c r="E255" s="214"/>
      <c r="F255" s="214"/>
      <c r="G255" s="214"/>
      <c r="H255" s="214"/>
      <c r="I255" s="214"/>
      <c r="J255" s="214"/>
      <c r="K255" s="214"/>
      <c r="L255" s="214"/>
      <c r="M255" s="214"/>
      <c r="N255" s="214"/>
      <c r="O255" s="214"/>
      <c r="P255" s="214"/>
      <c r="Q255" s="214"/>
      <c r="R255" s="214"/>
      <c r="S255" s="214"/>
      <c r="T255" s="214"/>
      <c r="U255" s="214"/>
      <c r="V255" s="214"/>
      <c r="W255" s="214"/>
      <c r="X255" s="214"/>
      <c r="Y255" s="214"/>
      <c r="Z255" s="214"/>
    </row>
    <row r="256" ht="12.0" customHeight="1">
      <c r="A256" s="214"/>
      <c r="B256" s="214"/>
      <c r="C256" s="214"/>
      <c r="D256" s="214"/>
      <c r="E256" s="214"/>
      <c r="F256" s="214"/>
      <c r="G256" s="214"/>
      <c r="H256" s="214"/>
      <c r="I256" s="214"/>
      <c r="J256" s="214"/>
      <c r="K256" s="214"/>
      <c r="L256" s="214"/>
      <c r="M256" s="214"/>
      <c r="N256" s="214"/>
      <c r="O256" s="214"/>
      <c r="P256" s="214"/>
      <c r="Q256" s="214"/>
      <c r="R256" s="214"/>
      <c r="S256" s="214"/>
      <c r="T256" s="214"/>
      <c r="U256" s="214"/>
      <c r="V256" s="214"/>
      <c r="W256" s="214"/>
      <c r="X256" s="214"/>
      <c r="Y256" s="214"/>
      <c r="Z256" s="214"/>
    </row>
    <row r="257" ht="12.0" customHeight="1">
      <c r="A257" s="214"/>
      <c r="B257" s="214"/>
      <c r="C257" s="214"/>
      <c r="D257" s="214"/>
      <c r="E257" s="214"/>
      <c r="F257" s="214"/>
      <c r="G257" s="214"/>
      <c r="H257" s="214"/>
      <c r="I257" s="214"/>
      <c r="J257" s="214"/>
      <c r="K257" s="214"/>
      <c r="L257" s="214"/>
      <c r="M257" s="214"/>
      <c r="N257" s="214"/>
      <c r="O257" s="214"/>
      <c r="P257" s="214"/>
      <c r="Q257" s="214"/>
      <c r="R257" s="214"/>
      <c r="S257" s="214"/>
      <c r="T257" s="214"/>
      <c r="U257" s="214"/>
      <c r="V257" s="214"/>
      <c r="W257" s="214"/>
      <c r="X257" s="214"/>
      <c r="Y257" s="214"/>
      <c r="Z257" s="214"/>
    </row>
    <row r="258" ht="12.0" customHeight="1">
      <c r="A258" s="214"/>
      <c r="B258" s="214"/>
      <c r="C258" s="214"/>
      <c r="D258" s="214"/>
      <c r="E258" s="214"/>
      <c r="F258" s="214"/>
      <c r="G258" s="214"/>
      <c r="H258" s="214"/>
      <c r="I258" s="214"/>
      <c r="J258" s="214"/>
      <c r="K258" s="214"/>
      <c r="L258" s="214"/>
      <c r="M258" s="214"/>
      <c r="N258" s="214"/>
      <c r="O258" s="214"/>
      <c r="P258" s="214"/>
      <c r="Q258" s="214"/>
      <c r="R258" s="214"/>
      <c r="S258" s="214"/>
      <c r="T258" s="214"/>
      <c r="U258" s="214"/>
      <c r="V258" s="214"/>
      <c r="W258" s="214"/>
      <c r="X258" s="214"/>
      <c r="Y258" s="214"/>
      <c r="Z258" s="214"/>
    </row>
    <row r="259" ht="12.0" customHeight="1">
      <c r="A259" s="214"/>
      <c r="B259" s="214"/>
      <c r="C259" s="214"/>
      <c r="D259" s="214"/>
      <c r="E259" s="214"/>
      <c r="F259" s="214"/>
      <c r="G259" s="214"/>
      <c r="H259" s="214"/>
      <c r="I259" s="214"/>
      <c r="J259" s="214"/>
      <c r="K259" s="214"/>
      <c r="L259" s="214"/>
      <c r="M259" s="214"/>
      <c r="N259" s="214"/>
      <c r="O259" s="214"/>
      <c r="P259" s="214"/>
      <c r="Q259" s="214"/>
      <c r="R259" s="214"/>
      <c r="S259" s="214"/>
      <c r="T259" s="214"/>
      <c r="U259" s="214"/>
      <c r="V259" s="214"/>
      <c r="W259" s="214"/>
      <c r="X259" s="214"/>
      <c r="Y259" s="214"/>
      <c r="Z259" s="214"/>
    </row>
    <row r="260" ht="12.0" customHeight="1">
      <c r="A260" s="214"/>
      <c r="B260" s="214"/>
      <c r="C260" s="214"/>
      <c r="D260" s="214"/>
      <c r="E260" s="214"/>
      <c r="F260" s="214"/>
      <c r="G260" s="214"/>
      <c r="H260" s="214"/>
      <c r="I260" s="214"/>
      <c r="J260" s="214"/>
      <c r="K260" s="214"/>
      <c r="L260" s="214"/>
      <c r="M260" s="214"/>
      <c r="N260" s="214"/>
      <c r="O260" s="214"/>
      <c r="P260" s="214"/>
      <c r="Q260" s="214"/>
      <c r="R260" s="214"/>
      <c r="S260" s="214"/>
      <c r="T260" s="214"/>
      <c r="U260" s="214"/>
      <c r="V260" s="214"/>
      <c r="W260" s="214"/>
      <c r="X260" s="214"/>
      <c r="Y260" s="214"/>
      <c r="Z260" s="214"/>
    </row>
    <row r="261" ht="12.0" customHeight="1">
      <c r="A261" s="214"/>
      <c r="B261" s="214"/>
      <c r="C261" s="214"/>
      <c r="D261" s="214"/>
      <c r="E261" s="214"/>
      <c r="F261" s="214"/>
      <c r="G261" s="214"/>
      <c r="H261" s="214"/>
      <c r="I261" s="214"/>
      <c r="J261" s="214"/>
      <c r="K261" s="214"/>
      <c r="L261" s="214"/>
      <c r="M261" s="214"/>
      <c r="N261" s="214"/>
      <c r="O261" s="214"/>
      <c r="P261" s="214"/>
      <c r="Q261" s="214"/>
      <c r="R261" s="214"/>
      <c r="S261" s="214"/>
      <c r="T261" s="214"/>
      <c r="U261" s="214"/>
      <c r="V261" s="214"/>
      <c r="W261" s="214"/>
      <c r="X261" s="214"/>
      <c r="Y261" s="214"/>
      <c r="Z261" s="214"/>
    </row>
    <row r="262" ht="12.0" customHeight="1">
      <c r="A262" s="214"/>
      <c r="B262" s="214"/>
      <c r="C262" s="214"/>
      <c r="D262" s="214"/>
      <c r="E262" s="214"/>
      <c r="F262" s="214"/>
      <c r="G262" s="214"/>
      <c r="H262" s="214"/>
      <c r="I262" s="214"/>
      <c r="J262" s="214"/>
      <c r="K262" s="214"/>
      <c r="L262" s="214"/>
      <c r="M262" s="214"/>
      <c r="N262" s="214"/>
      <c r="O262" s="214"/>
      <c r="P262" s="214"/>
      <c r="Q262" s="214"/>
      <c r="R262" s="214"/>
      <c r="S262" s="214"/>
      <c r="T262" s="214"/>
      <c r="U262" s="214"/>
      <c r="V262" s="214"/>
      <c r="W262" s="214"/>
      <c r="X262" s="214"/>
      <c r="Y262" s="214"/>
      <c r="Z262" s="214"/>
    </row>
    <row r="263" ht="12.0" customHeight="1">
      <c r="A263" s="214"/>
      <c r="B263" s="214"/>
      <c r="C263" s="214"/>
      <c r="D263" s="214"/>
      <c r="E263" s="214"/>
      <c r="F263" s="214"/>
      <c r="G263" s="214"/>
      <c r="H263" s="214"/>
      <c r="I263" s="214"/>
      <c r="J263" s="214"/>
      <c r="K263" s="214"/>
      <c r="L263" s="214"/>
      <c r="M263" s="214"/>
      <c r="N263" s="214"/>
      <c r="O263" s="214"/>
      <c r="P263" s="214"/>
      <c r="Q263" s="214"/>
      <c r="R263" s="214"/>
      <c r="S263" s="214"/>
      <c r="T263" s="214"/>
      <c r="U263" s="214"/>
      <c r="V263" s="214"/>
      <c r="W263" s="214"/>
      <c r="X263" s="214"/>
      <c r="Y263" s="214"/>
      <c r="Z263" s="214"/>
    </row>
    <row r="264" ht="12.0" customHeight="1">
      <c r="A264" s="214"/>
      <c r="B264" s="214"/>
      <c r="C264" s="214"/>
      <c r="D264" s="214"/>
      <c r="E264" s="214"/>
      <c r="F264" s="214"/>
      <c r="G264" s="214"/>
      <c r="H264" s="214"/>
      <c r="I264" s="214"/>
      <c r="J264" s="214"/>
      <c r="K264" s="214"/>
      <c r="L264" s="214"/>
      <c r="M264" s="214"/>
      <c r="N264" s="214"/>
      <c r="O264" s="214"/>
      <c r="P264" s="214"/>
      <c r="Q264" s="214"/>
      <c r="R264" s="214"/>
      <c r="S264" s="214"/>
      <c r="T264" s="214"/>
      <c r="U264" s="214"/>
      <c r="V264" s="214"/>
      <c r="W264" s="214"/>
      <c r="X264" s="214"/>
      <c r="Y264" s="214"/>
      <c r="Z264" s="214"/>
    </row>
    <row r="265" ht="12.0" customHeight="1">
      <c r="A265" s="214"/>
      <c r="B265" s="214"/>
      <c r="C265" s="214"/>
      <c r="D265" s="214"/>
      <c r="E265" s="214"/>
      <c r="F265" s="214"/>
      <c r="G265" s="214"/>
      <c r="H265" s="214"/>
      <c r="I265" s="214"/>
      <c r="J265" s="214"/>
      <c r="K265" s="214"/>
      <c r="L265" s="214"/>
      <c r="M265" s="214"/>
      <c r="N265" s="214"/>
      <c r="O265" s="214"/>
      <c r="P265" s="214"/>
      <c r="Q265" s="214"/>
      <c r="R265" s="214"/>
      <c r="S265" s="214"/>
      <c r="T265" s="214"/>
      <c r="U265" s="214"/>
      <c r="V265" s="214"/>
      <c r="W265" s="214"/>
      <c r="X265" s="214"/>
      <c r="Y265" s="214"/>
      <c r="Z265" s="214"/>
    </row>
    <row r="266" ht="12.0" customHeight="1">
      <c r="A266" s="214"/>
      <c r="B266" s="214"/>
      <c r="C266" s="214"/>
      <c r="D266" s="214"/>
      <c r="E266" s="214"/>
      <c r="F266" s="214"/>
      <c r="G266" s="214"/>
      <c r="H266" s="214"/>
      <c r="I266" s="214"/>
      <c r="J266" s="214"/>
      <c r="K266" s="214"/>
      <c r="L266" s="214"/>
      <c r="M266" s="214"/>
      <c r="N266" s="214"/>
      <c r="O266" s="214"/>
      <c r="P266" s="214"/>
      <c r="Q266" s="214"/>
      <c r="R266" s="214"/>
      <c r="S266" s="214"/>
      <c r="T266" s="214"/>
      <c r="U266" s="214"/>
      <c r="V266" s="214"/>
      <c r="W266" s="214"/>
      <c r="X266" s="214"/>
      <c r="Y266" s="214"/>
      <c r="Z266" s="214"/>
    </row>
    <row r="267" ht="12.0" customHeight="1">
      <c r="A267" s="214"/>
      <c r="B267" s="214"/>
      <c r="C267" s="214"/>
      <c r="D267" s="214"/>
      <c r="E267" s="214"/>
      <c r="F267" s="214"/>
      <c r="G267" s="214"/>
      <c r="H267" s="214"/>
      <c r="I267" s="214"/>
      <c r="J267" s="214"/>
      <c r="K267" s="214"/>
      <c r="L267" s="214"/>
      <c r="M267" s="214"/>
      <c r="N267" s="214"/>
      <c r="O267" s="214"/>
      <c r="P267" s="214"/>
      <c r="Q267" s="214"/>
      <c r="R267" s="214"/>
      <c r="S267" s="214"/>
      <c r="T267" s="214"/>
      <c r="U267" s="214"/>
      <c r="V267" s="214"/>
      <c r="W267" s="214"/>
      <c r="X267" s="214"/>
      <c r="Y267" s="214"/>
      <c r="Z267" s="214"/>
    </row>
    <row r="268" ht="12.0" customHeight="1">
      <c r="A268" s="214"/>
      <c r="B268" s="214"/>
      <c r="C268" s="214"/>
      <c r="D268" s="214"/>
      <c r="E268" s="214"/>
      <c r="F268" s="214"/>
      <c r="G268" s="214"/>
      <c r="H268" s="214"/>
      <c r="I268" s="214"/>
      <c r="J268" s="214"/>
      <c r="K268" s="214"/>
      <c r="L268" s="214"/>
      <c r="M268" s="214"/>
      <c r="N268" s="214"/>
      <c r="O268" s="214"/>
      <c r="P268" s="214"/>
      <c r="Q268" s="214"/>
      <c r="R268" s="214"/>
      <c r="S268" s="214"/>
      <c r="T268" s="214"/>
      <c r="U268" s="214"/>
      <c r="V268" s="214"/>
      <c r="W268" s="214"/>
      <c r="X268" s="214"/>
      <c r="Y268" s="214"/>
      <c r="Z268" s="214"/>
    </row>
    <row r="269" ht="12.0" customHeight="1">
      <c r="A269" s="214"/>
      <c r="B269" s="214"/>
      <c r="C269" s="214"/>
      <c r="D269" s="214"/>
      <c r="E269" s="214"/>
      <c r="F269" s="214"/>
      <c r="G269" s="214"/>
      <c r="H269" s="214"/>
      <c r="I269" s="214"/>
      <c r="J269" s="214"/>
      <c r="K269" s="214"/>
      <c r="L269" s="214"/>
      <c r="M269" s="214"/>
      <c r="N269" s="214"/>
      <c r="O269" s="214"/>
      <c r="P269" s="214"/>
      <c r="Q269" s="214"/>
      <c r="R269" s="214"/>
      <c r="S269" s="214"/>
      <c r="T269" s="214"/>
      <c r="U269" s="214"/>
      <c r="V269" s="214"/>
      <c r="W269" s="214"/>
      <c r="X269" s="214"/>
      <c r="Y269" s="214"/>
      <c r="Z269" s="214"/>
    </row>
    <row r="270" ht="12.0" customHeight="1">
      <c r="A270" s="214"/>
      <c r="B270" s="214"/>
      <c r="C270" s="214"/>
      <c r="D270" s="214"/>
      <c r="E270" s="214"/>
      <c r="F270" s="214"/>
      <c r="G270" s="214"/>
      <c r="H270" s="214"/>
      <c r="I270" s="214"/>
      <c r="J270" s="214"/>
      <c r="K270" s="214"/>
      <c r="L270" s="214"/>
      <c r="M270" s="214"/>
      <c r="N270" s="214"/>
      <c r="O270" s="214"/>
      <c r="P270" s="214"/>
      <c r="Q270" s="214"/>
      <c r="R270" s="214"/>
      <c r="S270" s="214"/>
      <c r="T270" s="214"/>
      <c r="U270" s="214"/>
      <c r="V270" s="214"/>
      <c r="W270" s="214"/>
      <c r="X270" s="214"/>
      <c r="Y270" s="214"/>
      <c r="Z270" s="214"/>
    </row>
    <row r="271" ht="12.0" customHeight="1">
      <c r="A271" s="214"/>
      <c r="B271" s="214"/>
      <c r="C271" s="214"/>
      <c r="D271" s="214"/>
      <c r="E271" s="214"/>
      <c r="F271" s="214"/>
      <c r="G271" s="214"/>
      <c r="H271" s="214"/>
      <c r="I271" s="214"/>
      <c r="J271" s="214"/>
      <c r="K271" s="214"/>
      <c r="L271" s="214"/>
      <c r="M271" s="214"/>
      <c r="N271" s="214"/>
      <c r="O271" s="214"/>
      <c r="P271" s="214"/>
      <c r="Q271" s="214"/>
      <c r="R271" s="214"/>
      <c r="S271" s="214"/>
      <c r="T271" s="214"/>
      <c r="U271" s="214"/>
      <c r="V271" s="214"/>
      <c r="W271" s="214"/>
      <c r="X271" s="214"/>
      <c r="Y271" s="214"/>
      <c r="Z271" s="214"/>
    </row>
    <row r="272" ht="12.0" customHeight="1">
      <c r="A272" s="214"/>
      <c r="B272" s="214"/>
      <c r="C272" s="214"/>
      <c r="D272" s="214"/>
      <c r="E272" s="214"/>
      <c r="F272" s="214"/>
      <c r="G272" s="214"/>
      <c r="H272" s="214"/>
      <c r="I272" s="214"/>
      <c r="J272" s="214"/>
      <c r="K272" s="214"/>
      <c r="L272" s="214"/>
      <c r="M272" s="214"/>
      <c r="N272" s="214"/>
      <c r="O272" s="214"/>
      <c r="P272" s="214"/>
      <c r="Q272" s="214"/>
      <c r="R272" s="214"/>
      <c r="S272" s="214"/>
      <c r="T272" s="214"/>
      <c r="U272" s="214"/>
      <c r="V272" s="214"/>
      <c r="W272" s="214"/>
      <c r="X272" s="214"/>
      <c r="Y272" s="214"/>
      <c r="Z272" s="214"/>
    </row>
    <row r="273" ht="12.0" customHeight="1">
      <c r="A273" s="214"/>
      <c r="B273" s="214"/>
      <c r="C273" s="214"/>
      <c r="D273" s="214"/>
      <c r="E273" s="214"/>
      <c r="F273" s="214"/>
      <c r="G273" s="214"/>
      <c r="H273" s="214"/>
      <c r="I273" s="214"/>
      <c r="J273" s="214"/>
      <c r="K273" s="214"/>
      <c r="L273" s="214"/>
      <c r="M273" s="214"/>
      <c r="N273" s="214"/>
      <c r="O273" s="214"/>
      <c r="P273" s="214"/>
      <c r="Q273" s="214"/>
      <c r="R273" s="214"/>
      <c r="S273" s="214"/>
      <c r="T273" s="214"/>
      <c r="U273" s="214"/>
      <c r="V273" s="214"/>
      <c r="W273" s="214"/>
      <c r="X273" s="214"/>
      <c r="Y273" s="214"/>
      <c r="Z273" s="214"/>
    </row>
    <row r="274" ht="12.0" customHeight="1">
      <c r="A274" s="214"/>
      <c r="B274" s="214"/>
      <c r="C274" s="214"/>
      <c r="D274" s="214"/>
      <c r="E274" s="214"/>
      <c r="F274" s="214"/>
      <c r="G274" s="214"/>
      <c r="H274" s="214"/>
      <c r="I274" s="214"/>
      <c r="J274" s="214"/>
      <c r="K274" s="214"/>
      <c r="L274" s="214"/>
      <c r="M274" s="214"/>
      <c r="N274" s="214"/>
      <c r="O274" s="214"/>
      <c r="P274" s="214"/>
      <c r="Q274" s="214"/>
      <c r="R274" s="214"/>
      <c r="S274" s="214"/>
      <c r="T274" s="214"/>
      <c r="U274" s="214"/>
      <c r="V274" s="214"/>
      <c r="W274" s="214"/>
      <c r="X274" s="214"/>
      <c r="Y274" s="214"/>
      <c r="Z274" s="214"/>
    </row>
    <row r="275" ht="12.0" customHeight="1">
      <c r="A275" s="214"/>
      <c r="B275" s="214"/>
      <c r="C275" s="214"/>
      <c r="D275" s="214"/>
      <c r="E275" s="214"/>
      <c r="F275" s="214"/>
      <c r="G275" s="214"/>
      <c r="H275" s="214"/>
      <c r="I275" s="214"/>
      <c r="J275" s="214"/>
      <c r="K275" s="214"/>
      <c r="L275" s="214"/>
      <c r="M275" s="214"/>
      <c r="N275" s="214"/>
      <c r="O275" s="214"/>
      <c r="P275" s="214"/>
      <c r="Q275" s="214"/>
      <c r="R275" s="214"/>
      <c r="S275" s="214"/>
      <c r="T275" s="214"/>
      <c r="U275" s="214"/>
      <c r="V275" s="214"/>
      <c r="W275" s="214"/>
      <c r="X275" s="214"/>
      <c r="Y275" s="214"/>
      <c r="Z275" s="214"/>
    </row>
    <row r="276" ht="12.0" customHeight="1">
      <c r="A276" s="214"/>
      <c r="B276" s="214"/>
      <c r="C276" s="214"/>
      <c r="D276" s="214"/>
      <c r="E276" s="214"/>
      <c r="F276" s="214"/>
      <c r="G276" s="214"/>
      <c r="H276" s="214"/>
      <c r="I276" s="214"/>
      <c r="J276" s="214"/>
      <c r="K276" s="214"/>
      <c r="L276" s="214"/>
      <c r="M276" s="214"/>
      <c r="N276" s="214"/>
      <c r="O276" s="214"/>
      <c r="P276" s="214"/>
      <c r="Q276" s="214"/>
      <c r="R276" s="214"/>
      <c r="S276" s="214"/>
      <c r="T276" s="214"/>
      <c r="U276" s="214"/>
      <c r="V276" s="214"/>
      <c r="W276" s="214"/>
      <c r="X276" s="214"/>
      <c r="Y276" s="214"/>
      <c r="Z276" s="214"/>
    </row>
    <row r="277" ht="12.0" customHeight="1">
      <c r="A277" s="214"/>
      <c r="B277" s="214"/>
      <c r="C277" s="214"/>
      <c r="D277" s="214"/>
      <c r="E277" s="214"/>
      <c r="F277" s="214"/>
      <c r="G277" s="214"/>
      <c r="H277" s="214"/>
      <c r="I277" s="214"/>
      <c r="J277" s="214"/>
      <c r="K277" s="214"/>
      <c r="L277" s="214"/>
      <c r="M277" s="214"/>
      <c r="N277" s="214"/>
      <c r="O277" s="214"/>
      <c r="P277" s="214"/>
      <c r="Q277" s="214"/>
      <c r="R277" s="214"/>
      <c r="S277" s="214"/>
      <c r="T277" s="214"/>
      <c r="U277" s="214"/>
      <c r="V277" s="214"/>
      <c r="W277" s="214"/>
      <c r="X277" s="214"/>
      <c r="Y277" s="214"/>
      <c r="Z277" s="214"/>
    </row>
    <row r="278" ht="12.0" customHeight="1">
      <c r="A278" s="214"/>
      <c r="B278" s="214"/>
      <c r="C278" s="214"/>
      <c r="D278" s="214"/>
      <c r="E278" s="214"/>
      <c r="F278" s="214"/>
      <c r="G278" s="214"/>
      <c r="H278" s="214"/>
      <c r="I278" s="214"/>
      <c r="J278" s="214"/>
      <c r="K278" s="214"/>
      <c r="L278" s="214"/>
      <c r="M278" s="214"/>
      <c r="N278" s="214"/>
      <c r="O278" s="214"/>
      <c r="P278" s="214"/>
      <c r="Q278" s="214"/>
      <c r="R278" s="214"/>
      <c r="S278" s="214"/>
      <c r="T278" s="214"/>
      <c r="U278" s="214"/>
      <c r="V278" s="214"/>
      <c r="W278" s="214"/>
      <c r="X278" s="214"/>
      <c r="Y278" s="214"/>
      <c r="Z278" s="214"/>
    </row>
    <row r="279" ht="12.0" customHeight="1">
      <c r="A279" s="214"/>
      <c r="B279" s="214"/>
      <c r="C279" s="214"/>
      <c r="D279" s="214"/>
      <c r="E279" s="214"/>
      <c r="F279" s="214"/>
      <c r="G279" s="214"/>
      <c r="H279" s="214"/>
      <c r="I279" s="214"/>
      <c r="J279" s="214"/>
      <c r="K279" s="214"/>
      <c r="L279" s="214"/>
      <c r="M279" s="214"/>
      <c r="N279" s="214"/>
      <c r="O279" s="214"/>
      <c r="P279" s="214"/>
      <c r="Q279" s="214"/>
      <c r="R279" s="214"/>
      <c r="S279" s="214"/>
      <c r="T279" s="214"/>
      <c r="U279" s="214"/>
      <c r="V279" s="214"/>
      <c r="W279" s="214"/>
      <c r="X279" s="214"/>
      <c r="Y279" s="214"/>
      <c r="Z279" s="214"/>
    </row>
    <row r="280" ht="12.0" customHeight="1">
      <c r="A280" s="214"/>
      <c r="B280" s="214"/>
      <c r="C280" s="214"/>
      <c r="D280" s="214"/>
      <c r="E280" s="214"/>
      <c r="F280" s="214"/>
      <c r="G280" s="214"/>
      <c r="H280" s="214"/>
      <c r="I280" s="214"/>
      <c r="J280" s="214"/>
      <c r="K280" s="214"/>
      <c r="L280" s="214"/>
      <c r="M280" s="214"/>
      <c r="N280" s="214"/>
      <c r="O280" s="214"/>
      <c r="P280" s="214"/>
      <c r="Q280" s="214"/>
      <c r="R280" s="214"/>
      <c r="S280" s="214"/>
      <c r="T280" s="214"/>
      <c r="U280" s="214"/>
      <c r="V280" s="214"/>
      <c r="W280" s="214"/>
      <c r="X280" s="214"/>
      <c r="Y280" s="214"/>
      <c r="Z280" s="214"/>
    </row>
    <row r="281" ht="12.0" customHeight="1">
      <c r="A281" s="214"/>
      <c r="B281" s="214"/>
      <c r="C281" s="214"/>
      <c r="D281" s="214"/>
      <c r="E281" s="214"/>
      <c r="F281" s="214"/>
      <c r="G281" s="214"/>
      <c r="H281" s="214"/>
      <c r="I281" s="214"/>
      <c r="J281" s="214"/>
      <c r="K281" s="214"/>
      <c r="L281" s="214"/>
      <c r="M281" s="214"/>
      <c r="N281" s="214"/>
      <c r="O281" s="214"/>
      <c r="P281" s="214"/>
      <c r="Q281" s="214"/>
      <c r="R281" s="214"/>
      <c r="S281" s="214"/>
      <c r="T281" s="214"/>
      <c r="U281" s="214"/>
      <c r="V281" s="214"/>
      <c r="W281" s="214"/>
      <c r="X281" s="214"/>
      <c r="Y281" s="214"/>
      <c r="Z281" s="214"/>
    </row>
    <row r="282" ht="12.0" customHeight="1">
      <c r="A282" s="214"/>
      <c r="B282" s="214"/>
      <c r="C282" s="214"/>
      <c r="D282" s="214"/>
      <c r="E282" s="214"/>
      <c r="F282" s="214"/>
      <c r="G282" s="214"/>
      <c r="H282" s="214"/>
      <c r="I282" s="214"/>
      <c r="J282" s="214"/>
      <c r="K282" s="214"/>
      <c r="L282" s="214"/>
      <c r="M282" s="214"/>
      <c r="N282" s="214"/>
      <c r="O282" s="214"/>
      <c r="P282" s="214"/>
      <c r="Q282" s="214"/>
      <c r="R282" s="214"/>
      <c r="S282" s="214"/>
      <c r="T282" s="214"/>
      <c r="U282" s="214"/>
      <c r="V282" s="214"/>
      <c r="W282" s="214"/>
      <c r="X282" s="214"/>
      <c r="Y282" s="214"/>
      <c r="Z282" s="214"/>
    </row>
    <row r="283" ht="12.0" customHeight="1">
      <c r="A283" s="214"/>
      <c r="B283" s="214"/>
      <c r="C283" s="214"/>
      <c r="D283" s="214"/>
      <c r="E283" s="214"/>
      <c r="F283" s="214"/>
      <c r="G283" s="214"/>
      <c r="H283" s="214"/>
      <c r="I283" s="214"/>
      <c r="J283" s="214"/>
      <c r="K283" s="214"/>
      <c r="L283" s="214"/>
      <c r="M283" s="214"/>
      <c r="N283" s="214"/>
      <c r="O283" s="214"/>
      <c r="P283" s="214"/>
      <c r="Q283" s="214"/>
      <c r="R283" s="214"/>
      <c r="S283" s="214"/>
      <c r="T283" s="214"/>
      <c r="U283" s="214"/>
      <c r="V283" s="214"/>
      <c r="W283" s="214"/>
      <c r="X283" s="214"/>
      <c r="Y283" s="214"/>
      <c r="Z283" s="214"/>
    </row>
    <row r="284" ht="12.0" customHeight="1">
      <c r="A284" s="214"/>
      <c r="B284" s="214"/>
      <c r="C284" s="214"/>
      <c r="D284" s="214"/>
      <c r="E284" s="214"/>
      <c r="F284" s="214"/>
      <c r="G284" s="214"/>
      <c r="H284" s="214"/>
      <c r="I284" s="214"/>
      <c r="J284" s="214"/>
      <c r="K284" s="214"/>
      <c r="L284" s="214"/>
      <c r="M284" s="214"/>
      <c r="N284" s="214"/>
      <c r="O284" s="214"/>
      <c r="P284" s="214"/>
      <c r="Q284" s="214"/>
      <c r="R284" s="214"/>
      <c r="S284" s="214"/>
      <c r="T284" s="214"/>
      <c r="U284" s="214"/>
      <c r="V284" s="214"/>
      <c r="W284" s="214"/>
      <c r="X284" s="214"/>
      <c r="Y284" s="214"/>
      <c r="Z284" s="214"/>
    </row>
    <row r="285" ht="12.0" customHeight="1">
      <c r="A285" s="214"/>
      <c r="B285" s="214"/>
      <c r="C285" s="214"/>
      <c r="D285" s="214"/>
      <c r="E285" s="214"/>
      <c r="F285" s="214"/>
      <c r="G285" s="214"/>
      <c r="H285" s="214"/>
      <c r="I285" s="214"/>
      <c r="J285" s="214"/>
      <c r="K285" s="214"/>
      <c r="L285" s="214"/>
      <c r="M285" s="214"/>
      <c r="N285" s="214"/>
      <c r="O285" s="214"/>
      <c r="P285" s="214"/>
      <c r="Q285" s="214"/>
      <c r="R285" s="214"/>
      <c r="S285" s="214"/>
      <c r="T285" s="214"/>
      <c r="U285" s="214"/>
      <c r="V285" s="214"/>
      <c r="W285" s="214"/>
      <c r="X285" s="214"/>
      <c r="Y285" s="214"/>
      <c r="Z285" s="214"/>
    </row>
    <row r="286" ht="12.0" customHeight="1">
      <c r="A286" s="214"/>
      <c r="B286" s="214"/>
      <c r="C286" s="214"/>
      <c r="D286" s="214"/>
      <c r="E286" s="214"/>
      <c r="F286" s="214"/>
      <c r="G286" s="214"/>
      <c r="H286" s="214"/>
      <c r="I286" s="214"/>
      <c r="J286" s="214"/>
      <c r="K286" s="214"/>
      <c r="L286" s="214"/>
      <c r="M286" s="214"/>
      <c r="N286" s="214"/>
      <c r="O286" s="214"/>
      <c r="P286" s="214"/>
      <c r="Q286" s="214"/>
      <c r="R286" s="214"/>
      <c r="S286" s="214"/>
      <c r="T286" s="214"/>
      <c r="U286" s="214"/>
      <c r="V286" s="214"/>
      <c r="W286" s="214"/>
      <c r="X286" s="214"/>
      <c r="Y286" s="214"/>
      <c r="Z286" s="214"/>
    </row>
    <row r="287" ht="12.0" customHeight="1">
      <c r="A287" s="214"/>
      <c r="B287" s="214"/>
      <c r="C287" s="214"/>
      <c r="D287" s="214"/>
      <c r="E287" s="214"/>
      <c r="F287" s="214"/>
      <c r="G287" s="214"/>
      <c r="H287" s="214"/>
      <c r="I287" s="214"/>
      <c r="J287" s="214"/>
      <c r="K287" s="214"/>
      <c r="L287" s="214"/>
      <c r="M287" s="214"/>
      <c r="N287" s="214"/>
      <c r="O287" s="214"/>
      <c r="P287" s="214"/>
      <c r="Q287" s="214"/>
      <c r="R287" s="214"/>
      <c r="S287" s="214"/>
      <c r="T287" s="214"/>
      <c r="U287" s="214"/>
      <c r="V287" s="214"/>
      <c r="W287" s="214"/>
      <c r="X287" s="214"/>
      <c r="Y287" s="214"/>
      <c r="Z287" s="214"/>
    </row>
    <row r="288" ht="12.0" customHeight="1">
      <c r="A288" s="214"/>
      <c r="B288" s="214"/>
      <c r="C288" s="214"/>
      <c r="D288" s="214"/>
      <c r="E288" s="214"/>
      <c r="F288" s="214"/>
      <c r="G288" s="214"/>
      <c r="H288" s="214"/>
      <c r="I288" s="214"/>
      <c r="J288" s="214"/>
      <c r="K288" s="214"/>
      <c r="L288" s="214"/>
      <c r="M288" s="214"/>
      <c r="N288" s="214"/>
      <c r="O288" s="214"/>
      <c r="P288" s="214"/>
      <c r="Q288" s="214"/>
      <c r="R288" s="214"/>
      <c r="S288" s="214"/>
      <c r="T288" s="214"/>
      <c r="U288" s="214"/>
      <c r="V288" s="214"/>
      <c r="W288" s="214"/>
      <c r="X288" s="214"/>
      <c r="Y288" s="214"/>
      <c r="Z288" s="214"/>
    </row>
    <row r="289" ht="12.0" customHeight="1">
      <c r="A289" s="214"/>
      <c r="B289" s="214"/>
      <c r="C289" s="214"/>
      <c r="D289" s="214"/>
      <c r="E289" s="214"/>
      <c r="F289" s="214"/>
      <c r="G289" s="214"/>
      <c r="H289" s="214"/>
      <c r="I289" s="214"/>
      <c r="J289" s="214"/>
      <c r="K289" s="214"/>
      <c r="L289" s="214"/>
      <c r="M289" s="214"/>
      <c r="N289" s="214"/>
      <c r="O289" s="214"/>
      <c r="P289" s="214"/>
      <c r="Q289" s="214"/>
      <c r="R289" s="214"/>
      <c r="S289" s="214"/>
      <c r="T289" s="214"/>
      <c r="U289" s="214"/>
      <c r="V289" s="214"/>
      <c r="W289" s="214"/>
      <c r="X289" s="214"/>
      <c r="Y289" s="214"/>
      <c r="Z289" s="214"/>
    </row>
    <row r="290" ht="12.0" customHeight="1">
      <c r="A290" s="214"/>
      <c r="B290" s="214"/>
      <c r="C290" s="214"/>
      <c r="D290" s="214"/>
      <c r="E290" s="214"/>
      <c r="F290" s="214"/>
      <c r="G290" s="214"/>
      <c r="H290" s="214"/>
      <c r="I290" s="214"/>
      <c r="J290" s="214"/>
      <c r="K290" s="214"/>
      <c r="L290" s="214"/>
      <c r="M290" s="214"/>
      <c r="N290" s="214"/>
      <c r="O290" s="214"/>
      <c r="P290" s="214"/>
      <c r="Q290" s="214"/>
      <c r="R290" s="214"/>
      <c r="S290" s="214"/>
      <c r="T290" s="214"/>
      <c r="U290" s="214"/>
      <c r="V290" s="214"/>
      <c r="W290" s="214"/>
      <c r="X290" s="214"/>
      <c r="Y290" s="214"/>
      <c r="Z290" s="214"/>
    </row>
    <row r="291" ht="12.0" customHeight="1">
      <c r="A291" s="214"/>
      <c r="B291" s="214"/>
      <c r="C291" s="214"/>
      <c r="D291" s="214"/>
      <c r="E291" s="214"/>
      <c r="F291" s="214"/>
      <c r="G291" s="214"/>
      <c r="H291" s="214"/>
      <c r="I291" s="214"/>
      <c r="J291" s="214"/>
      <c r="K291" s="214"/>
      <c r="L291" s="214"/>
      <c r="M291" s="214"/>
      <c r="N291" s="214"/>
      <c r="O291" s="214"/>
      <c r="P291" s="214"/>
      <c r="Q291" s="214"/>
      <c r="R291" s="214"/>
      <c r="S291" s="214"/>
      <c r="T291" s="214"/>
      <c r="U291" s="214"/>
      <c r="V291" s="214"/>
      <c r="W291" s="214"/>
      <c r="X291" s="214"/>
      <c r="Y291" s="214"/>
      <c r="Z291" s="214"/>
    </row>
    <row r="292" ht="12.0" customHeight="1">
      <c r="A292" s="214"/>
      <c r="B292" s="214"/>
      <c r="C292" s="214"/>
      <c r="D292" s="214"/>
      <c r="E292" s="214"/>
      <c r="F292" s="214"/>
      <c r="G292" s="214"/>
      <c r="H292" s="214"/>
      <c r="I292" s="214"/>
      <c r="J292" s="214"/>
      <c r="K292" s="214"/>
      <c r="L292" s="214"/>
      <c r="M292" s="214"/>
      <c r="N292" s="214"/>
      <c r="O292" s="214"/>
      <c r="P292" s="214"/>
      <c r="Q292" s="214"/>
      <c r="R292" s="214"/>
      <c r="S292" s="214"/>
      <c r="T292" s="214"/>
      <c r="U292" s="214"/>
      <c r="V292" s="214"/>
      <c r="W292" s="214"/>
      <c r="X292" s="214"/>
      <c r="Y292" s="214"/>
      <c r="Z292" s="214"/>
    </row>
    <row r="293" ht="12.0" customHeight="1">
      <c r="A293" s="214"/>
      <c r="B293" s="214"/>
      <c r="C293" s="214"/>
      <c r="D293" s="214"/>
      <c r="E293" s="214"/>
      <c r="F293" s="214"/>
      <c r="G293" s="214"/>
      <c r="H293" s="214"/>
      <c r="I293" s="214"/>
      <c r="J293" s="214"/>
      <c r="K293" s="214"/>
      <c r="L293" s="214"/>
      <c r="M293" s="214"/>
      <c r="N293" s="214"/>
      <c r="O293" s="214"/>
      <c r="P293" s="214"/>
      <c r="Q293" s="214"/>
      <c r="R293" s="214"/>
      <c r="S293" s="214"/>
      <c r="T293" s="214"/>
      <c r="U293" s="214"/>
      <c r="V293" s="214"/>
      <c r="W293" s="214"/>
      <c r="X293" s="214"/>
      <c r="Y293" s="214"/>
      <c r="Z293" s="214"/>
    </row>
    <row r="294" ht="12.0" customHeight="1">
      <c r="A294" s="214"/>
      <c r="B294" s="214"/>
      <c r="C294" s="214"/>
      <c r="D294" s="214"/>
      <c r="E294" s="214"/>
      <c r="F294" s="214"/>
      <c r="G294" s="214"/>
      <c r="H294" s="214"/>
      <c r="I294" s="214"/>
      <c r="J294" s="214"/>
      <c r="K294" s="214"/>
      <c r="L294" s="214"/>
      <c r="M294" s="214"/>
      <c r="N294" s="214"/>
      <c r="O294" s="214"/>
      <c r="P294" s="214"/>
      <c r="Q294" s="214"/>
      <c r="R294" s="214"/>
      <c r="S294" s="214"/>
      <c r="T294" s="214"/>
      <c r="U294" s="214"/>
      <c r="V294" s="214"/>
      <c r="W294" s="214"/>
      <c r="X294" s="214"/>
      <c r="Y294" s="214"/>
      <c r="Z294" s="214"/>
    </row>
    <row r="295" ht="12.0" customHeight="1">
      <c r="A295" s="214"/>
      <c r="B295" s="214"/>
      <c r="C295" s="214"/>
      <c r="D295" s="214"/>
      <c r="E295" s="214"/>
      <c r="F295" s="214"/>
      <c r="G295" s="214"/>
      <c r="H295" s="214"/>
      <c r="I295" s="214"/>
      <c r="J295" s="214"/>
      <c r="K295" s="214"/>
      <c r="L295" s="214"/>
      <c r="M295" s="214"/>
      <c r="N295" s="214"/>
      <c r="O295" s="214"/>
      <c r="P295" s="214"/>
      <c r="Q295" s="214"/>
      <c r="R295" s="214"/>
      <c r="S295" s="214"/>
      <c r="T295" s="214"/>
      <c r="U295" s="214"/>
      <c r="V295" s="214"/>
      <c r="W295" s="214"/>
      <c r="X295" s="214"/>
      <c r="Y295" s="214"/>
      <c r="Z295" s="214"/>
    </row>
    <row r="296" ht="12.0" customHeight="1">
      <c r="A296" s="214"/>
      <c r="B296" s="214"/>
      <c r="C296" s="214"/>
      <c r="D296" s="214"/>
      <c r="E296" s="214"/>
      <c r="F296" s="214"/>
      <c r="G296" s="214"/>
      <c r="H296" s="214"/>
      <c r="I296" s="214"/>
      <c r="J296" s="214"/>
      <c r="K296" s="214"/>
      <c r="L296" s="214"/>
      <c r="M296" s="214"/>
      <c r="N296" s="214"/>
      <c r="O296" s="214"/>
      <c r="P296" s="214"/>
      <c r="Q296" s="214"/>
      <c r="R296" s="214"/>
      <c r="S296" s="214"/>
      <c r="T296" s="214"/>
      <c r="U296" s="214"/>
      <c r="V296" s="214"/>
      <c r="W296" s="214"/>
      <c r="X296" s="214"/>
      <c r="Y296" s="214"/>
      <c r="Z296" s="214"/>
    </row>
    <row r="297" ht="12.0" customHeight="1">
      <c r="A297" s="214"/>
      <c r="B297" s="214"/>
      <c r="C297" s="214"/>
      <c r="D297" s="214"/>
      <c r="E297" s="214"/>
      <c r="F297" s="214"/>
      <c r="G297" s="214"/>
      <c r="H297" s="214"/>
      <c r="I297" s="214"/>
      <c r="J297" s="214"/>
      <c r="K297" s="214"/>
      <c r="L297" s="214"/>
      <c r="M297" s="214"/>
      <c r="N297" s="214"/>
      <c r="O297" s="214"/>
      <c r="P297" s="214"/>
      <c r="Q297" s="214"/>
      <c r="R297" s="214"/>
      <c r="S297" s="214"/>
      <c r="T297" s="214"/>
      <c r="U297" s="214"/>
      <c r="V297" s="214"/>
      <c r="W297" s="214"/>
      <c r="X297" s="214"/>
      <c r="Y297" s="214"/>
      <c r="Z297" s="214"/>
    </row>
    <row r="298" ht="12.0" customHeight="1">
      <c r="A298" s="214"/>
      <c r="B298" s="214"/>
      <c r="C298" s="214"/>
      <c r="D298" s="214"/>
      <c r="E298" s="214"/>
      <c r="F298" s="214"/>
      <c r="G298" s="214"/>
      <c r="H298" s="214"/>
      <c r="I298" s="214"/>
      <c r="J298" s="214"/>
      <c r="K298" s="214"/>
      <c r="L298" s="214"/>
      <c r="M298" s="214"/>
      <c r="N298" s="214"/>
      <c r="O298" s="214"/>
      <c r="P298" s="214"/>
      <c r="Q298" s="214"/>
      <c r="R298" s="214"/>
      <c r="S298" s="214"/>
      <c r="T298" s="214"/>
      <c r="U298" s="214"/>
      <c r="V298" s="214"/>
      <c r="W298" s="214"/>
      <c r="X298" s="214"/>
      <c r="Y298" s="214"/>
      <c r="Z298" s="214"/>
    </row>
    <row r="299" ht="12.0" customHeight="1">
      <c r="A299" s="214"/>
      <c r="B299" s="214"/>
      <c r="C299" s="214"/>
      <c r="D299" s="214"/>
      <c r="E299" s="214"/>
      <c r="F299" s="214"/>
      <c r="G299" s="214"/>
      <c r="H299" s="214"/>
      <c r="I299" s="214"/>
      <c r="J299" s="214"/>
      <c r="K299" s="214"/>
      <c r="L299" s="214"/>
      <c r="M299" s="214"/>
      <c r="N299" s="214"/>
      <c r="O299" s="214"/>
      <c r="P299" s="214"/>
      <c r="Q299" s="214"/>
      <c r="R299" s="214"/>
      <c r="S299" s="214"/>
      <c r="T299" s="214"/>
      <c r="U299" s="214"/>
      <c r="V299" s="214"/>
      <c r="W299" s="214"/>
      <c r="X299" s="214"/>
      <c r="Y299" s="214"/>
      <c r="Z299" s="214"/>
    </row>
    <row r="300" ht="12.0" customHeight="1">
      <c r="A300" s="214"/>
      <c r="B300" s="214"/>
      <c r="C300" s="214"/>
      <c r="D300" s="214"/>
      <c r="E300" s="214"/>
      <c r="F300" s="214"/>
      <c r="G300" s="214"/>
      <c r="H300" s="214"/>
      <c r="I300" s="214"/>
      <c r="J300" s="214"/>
      <c r="K300" s="214"/>
      <c r="L300" s="214"/>
      <c r="M300" s="214"/>
      <c r="N300" s="214"/>
      <c r="O300" s="214"/>
      <c r="P300" s="214"/>
      <c r="Q300" s="214"/>
      <c r="R300" s="214"/>
      <c r="S300" s="214"/>
      <c r="T300" s="214"/>
      <c r="U300" s="214"/>
      <c r="V300" s="214"/>
      <c r="W300" s="214"/>
      <c r="X300" s="214"/>
      <c r="Y300" s="214"/>
      <c r="Z300" s="214"/>
    </row>
    <row r="301" ht="12.0" customHeight="1">
      <c r="A301" s="214"/>
      <c r="B301" s="214"/>
      <c r="C301" s="214"/>
      <c r="D301" s="214"/>
      <c r="E301" s="214"/>
      <c r="F301" s="214"/>
      <c r="G301" s="214"/>
      <c r="H301" s="214"/>
      <c r="I301" s="214"/>
      <c r="J301" s="214"/>
      <c r="K301" s="214"/>
      <c r="L301" s="214"/>
      <c r="M301" s="214"/>
      <c r="N301" s="214"/>
      <c r="O301" s="214"/>
      <c r="P301" s="214"/>
      <c r="Q301" s="214"/>
      <c r="R301" s="214"/>
      <c r="S301" s="214"/>
      <c r="T301" s="214"/>
      <c r="U301" s="214"/>
      <c r="V301" s="214"/>
      <c r="W301" s="214"/>
      <c r="X301" s="214"/>
      <c r="Y301" s="214"/>
      <c r="Z301" s="214"/>
    </row>
    <row r="302" ht="12.0" customHeight="1">
      <c r="A302" s="214"/>
      <c r="B302" s="214"/>
      <c r="C302" s="214"/>
      <c r="D302" s="214"/>
      <c r="E302" s="214"/>
      <c r="F302" s="214"/>
      <c r="G302" s="214"/>
      <c r="H302" s="214"/>
      <c r="I302" s="214"/>
      <c r="J302" s="214"/>
      <c r="K302" s="214"/>
      <c r="L302" s="214"/>
      <c r="M302" s="214"/>
      <c r="N302" s="214"/>
      <c r="O302" s="214"/>
      <c r="P302" s="214"/>
      <c r="Q302" s="214"/>
      <c r="R302" s="214"/>
      <c r="S302" s="214"/>
      <c r="T302" s="214"/>
      <c r="U302" s="214"/>
      <c r="V302" s="214"/>
      <c r="W302" s="214"/>
      <c r="X302" s="214"/>
      <c r="Y302" s="214"/>
      <c r="Z302" s="214"/>
    </row>
    <row r="303" ht="12.0" customHeight="1">
      <c r="A303" s="214"/>
      <c r="B303" s="214"/>
      <c r="C303" s="214"/>
      <c r="D303" s="214"/>
      <c r="E303" s="214"/>
      <c r="F303" s="214"/>
      <c r="G303" s="214"/>
      <c r="H303" s="214"/>
      <c r="I303" s="214"/>
      <c r="J303" s="214"/>
      <c r="K303" s="214"/>
      <c r="L303" s="214"/>
      <c r="M303" s="214"/>
      <c r="N303" s="214"/>
      <c r="O303" s="214"/>
      <c r="P303" s="214"/>
      <c r="Q303" s="214"/>
      <c r="R303" s="214"/>
      <c r="S303" s="214"/>
      <c r="T303" s="214"/>
      <c r="U303" s="214"/>
      <c r="V303" s="214"/>
      <c r="W303" s="214"/>
      <c r="X303" s="214"/>
      <c r="Y303" s="214"/>
      <c r="Z303" s="214"/>
    </row>
    <row r="304" ht="12.0" customHeight="1">
      <c r="A304" s="214"/>
      <c r="B304" s="214"/>
      <c r="C304" s="214"/>
      <c r="D304" s="214"/>
      <c r="E304" s="214"/>
      <c r="F304" s="214"/>
      <c r="G304" s="214"/>
      <c r="H304" s="214"/>
      <c r="I304" s="214"/>
      <c r="J304" s="214"/>
      <c r="K304" s="214"/>
      <c r="L304" s="214"/>
      <c r="M304" s="214"/>
      <c r="N304" s="214"/>
      <c r="O304" s="214"/>
      <c r="P304" s="214"/>
      <c r="Q304" s="214"/>
      <c r="R304" s="214"/>
      <c r="S304" s="214"/>
      <c r="T304" s="214"/>
      <c r="U304" s="214"/>
      <c r="V304" s="214"/>
      <c r="W304" s="214"/>
      <c r="X304" s="214"/>
      <c r="Y304" s="214"/>
      <c r="Z304" s="214"/>
    </row>
    <row r="305" ht="12.0" customHeight="1">
      <c r="A305" s="214"/>
      <c r="B305" s="214"/>
      <c r="C305" s="214"/>
      <c r="D305" s="214"/>
      <c r="E305" s="214"/>
      <c r="F305" s="214"/>
      <c r="G305" s="214"/>
      <c r="H305" s="214"/>
      <c r="I305" s="214"/>
      <c r="J305" s="214"/>
      <c r="K305" s="214"/>
      <c r="L305" s="214"/>
      <c r="M305" s="214"/>
      <c r="N305" s="214"/>
      <c r="O305" s="214"/>
      <c r="P305" s="214"/>
      <c r="Q305" s="214"/>
      <c r="R305" s="214"/>
      <c r="S305" s="214"/>
      <c r="T305" s="214"/>
      <c r="U305" s="214"/>
      <c r="V305" s="214"/>
      <c r="W305" s="214"/>
      <c r="X305" s="214"/>
      <c r="Y305" s="214"/>
      <c r="Z305" s="214"/>
    </row>
    <row r="306" ht="12.0" customHeight="1">
      <c r="A306" s="214"/>
      <c r="B306" s="214"/>
      <c r="C306" s="214"/>
      <c r="D306" s="214"/>
      <c r="E306" s="214"/>
      <c r="F306" s="214"/>
      <c r="G306" s="214"/>
      <c r="H306" s="214"/>
      <c r="I306" s="214"/>
      <c r="J306" s="214"/>
      <c r="K306" s="214"/>
      <c r="L306" s="214"/>
      <c r="M306" s="214"/>
      <c r="N306" s="214"/>
      <c r="O306" s="214"/>
      <c r="P306" s="214"/>
      <c r="Q306" s="214"/>
      <c r="R306" s="214"/>
      <c r="S306" s="214"/>
      <c r="T306" s="214"/>
      <c r="U306" s="214"/>
      <c r="V306" s="214"/>
      <c r="W306" s="214"/>
      <c r="X306" s="214"/>
      <c r="Y306" s="214"/>
      <c r="Z306" s="214"/>
    </row>
    <row r="307" ht="12.0" customHeight="1">
      <c r="A307" s="214"/>
      <c r="B307" s="214"/>
      <c r="C307" s="214"/>
      <c r="D307" s="214"/>
      <c r="E307" s="214"/>
      <c r="F307" s="214"/>
      <c r="G307" s="214"/>
      <c r="H307" s="214"/>
      <c r="I307" s="214"/>
      <c r="J307" s="214"/>
      <c r="K307" s="214"/>
      <c r="L307" s="214"/>
      <c r="M307" s="214"/>
      <c r="N307" s="214"/>
      <c r="O307" s="214"/>
      <c r="P307" s="214"/>
      <c r="Q307" s="214"/>
      <c r="R307" s="214"/>
      <c r="S307" s="214"/>
      <c r="T307" s="214"/>
      <c r="U307" s="214"/>
      <c r="V307" s="214"/>
      <c r="W307" s="214"/>
      <c r="X307" s="214"/>
      <c r="Y307" s="214"/>
      <c r="Z307" s="214"/>
    </row>
    <row r="308" ht="12.0" customHeight="1">
      <c r="A308" s="214"/>
      <c r="B308" s="214"/>
      <c r="C308" s="214"/>
      <c r="D308" s="214"/>
      <c r="E308" s="214"/>
      <c r="F308" s="214"/>
      <c r="G308" s="214"/>
      <c r="H308" s="214"/>
      <c r="I308" s="214"/>
      <c r="J308" s="214"/>
      <c r="K308" s="214"/>
      <c r="L308" s="214"/>
      <c r="M308" s="214"/>
      <c r="N308" s="214"/>
      <c r="O308" s="214"/>
      <c r="P308" s="214"/>
      <c r="Q308" s="214"/>
      <c r="R308" s="214"/>
      <c r="S308" s="214"/>
      <c r="T308" s="214"/>
      <c r="U308" s="214"/>
      <c r="V308" s="214"/>
      <c r="W308" s="214"/>
      <c r="X308" s="214"/>
      <c r="Y308" s="214"/>
      <c r="Z308" s="214"/>
    </row>
    <row r="309" ht="12.0" customHeight="1">
      <c r="A309" s="214"/>
      <c r="B309" s="214"/>
      <c r="C309" s="214"/>
      <c r="D309" s="214"/>
      <c r="E309" s="214"/>
      <c r="F309" s="214"/>
      <c r="G309" s="214"/>
      <c r="H309" s="214"/>
      <c r="I309" s="214"/>
      <c r="J309" s="214"/>
      <c r="K309" s="214"/>
      <c r="L309" s="214"/>
      <c r="M309" s="214"/>
      <c r="N309" s="214"/>
      <c r="O309" s="214"/>
      <c r="P309" s="214"/>
      <c r="Q309" s="214"/>
      <c r="R309" s="214"/>
      <c r="S309" s="214"/>
      <c r="T309" s="214"/>
      <c r="U309" s="214"/>
      <c r="V309" s="214"/>
      <c r="W309" s="214"/>
      <c r="X309" s="214"/>
      <c r="Y309" s="214"/>
      <c r="Z309" s="214"/>
    </row>
    <row r="310" ht="12.0" customHeight="1">
      <c r="A310" s="214"/>
      <c r="B310" s="214"/>
      <c r="C310" s="214"/>
      <c r="D310" s="214"/>
      <c r="E310" s="214"/>
      <c r="F310" s="214"/>
      <c r="G310" s="214"/>
      <c r="H310" s="214"/>
      <c r="I310" s="214"/>
      <c r="J310" s="214"/>
      <c r="K310" s="214"/>
      <c r="L310" s="214"/>
      <c r="M310" s="214"/>
      <c r="N310" s="214"/>
      <c r="O310" s="214"/>
      <c r="P310" s="214"/>
      <c r="Q310" s="214"/>
      <c r="R310" s="214"/>
      <c r="S310" s="214"/>
      <c r="T310" s="214"/>
      <c r="U310" s="214"/>
      <c r="V310" s="214"/>
      <c r="W310" s="214"/>
      <c r="X310" s="214"/>
      <c r="Y310" s="214"/>
      <c r="Z310" s="214"/>
    </row>
    <row r="311" ht="12.0" customHeight="1">
      <c r="A311" s="214"/>
      <c r="B311" s="214"/>
      <c r="C311" s="214"/>
      <c r="D311" s="214"/>
      <c r="E311" s="214"/>
      <c r="F311" s="214"/>
      <c r="G311" s="214"/>
      <c r="H311" s="214"/>
      <c r="I311" s="214"/>
      <c r="J311" s="214"/>
      <c r="K311" s="214"/>
      <c r="L311" s="214"/>
      <c r="M311" s="214"/>
      <c r="N311" s="214"/>
      <c r="O311" s="214"/>
      <c r="P311" s="214"/>
      <c r="Q311" s="214"/>
      <c r="R311" s="214"/>
      <c r="S311" s="214"/>
      <c r="T311" s="214"/>
      <c r="U311" s="214"/>
      <c r="V311" s="214"/>
      <c r="W311" s="214"/>
      <c r="X311" s="214"/>
      <c r="Y311" s="214"/>
      <c r="Z311" s="214"/>
    </row>
    <row r="312" ht="12.0" customHeight="1">
      <c r="A312" s="214"/>
      <c r="B312" s="214"/>
      <c r="C312" s="214"/>
      <c r="D312" s="214"/>
      <c r="E312" s="214"/>
      <c r="F312" s="214"/>
      <c r="G312" s="214"/>
      <c r="H312" s="214"/>
      <c r="I312" s="214"/>
      <c r="J312" s="214"/>
      <c r="K312" s="214"/>
      <c r="L312" s="214"/>
      <c r="M312" s="214"/>
      <c r="N312" s="214"/>
      <c r="O312" s="214"/>
      <c r="P312" s="214"/>
      <c r="Q312" s="214"/>
      <c r="R312" s="214"/>
      <c r="S312" s="214"/>
      <c r="T312" s="214"/>
      <c r="U312" s="214"/>
      <c r="V312" s="214"/>
      <c r="W312" s="214"/>
      <c r="X312" s="214"/>
      <c r="Y312" s="214"/>
      <c r="Z312" s="214"/>
    </row>
    <row r="313" ht="12.0" customHeight="1">
      <c r="A313" s="214"/>
      <c r="B313" s="214"/>
      <c r="C313" s="214"/>
      <c r="D313" s="214"/>
      <c r="E313" s="214"/>
      <c r="F313" s="214"/>
      <c r="G313" s="214"/>
      <c r="H313" s="214"/>
      <c r="I313" s="214"/>
      <c r="J313" s="214"/>
      <c r="K313" s="214"/>
      <c r="L313" s="214"/>
      <c r="M313" s="214"/>
      <c r="N313" s="214"/>
      <c r="O313" s="214"/>
      <c r="P313" s="214"/>
      <c r="Q313" s="214"/>
      <c r="R313" s="214"/>
      <c r="S313" s="214"/>
      <c r="T313" s="214"/>
      <c r="U313" s="214"/>
      <c r="V313" s="214"/>
      <c r="W313" s="214"/>
      <c r="X313" s="214"/>
      <c r="Y313" s="214"/>
      <c r="Z313" s="214"/>
    </row>
    <row r="314" ht="12.0" customHeight="1">
      <c r="A314" s="214"/>
      <c r="B314" s="214"/>
      <c r="C314" s="214"/>
      <c r="D314" s="214"/>
      <c r="E314" s="214"/>
      <c r="F314" s="214"/>
      <c r="G314" s="214"/>
      <c r="H314" s="214"/>
      <c r="I314" s="214"/>
      <c r="J314" s="214"/>
      <c r="K314" s="214"/>
      <c r="L314" s="214"/>
      <c r="M314" s="214"/>
      <c r="N314" s="214"/>
      <c r="O314" s="214"/>
      <c r="P314" s="214"/>
      <c r="Q314" s="214"/>
      <c r="R314" s="214"/>
      <c r="S314" s="214"/>
      <c r="T314" s="214"/>
      <c r="U314" s="214"/>
      <c r="V314" s="214"/>
      <c r="W314" s="214"/>
      <c r="X314" s="214"/>
      <c r="Y314" s="214"/>
      <c r="Z314" s="214"/>
    </row>
    <row r="315" ht="12.0" customHeight="1">
      <c r="A315" s="214"/>
      <c r="B315" s="214"/>
      <c r="C315" s="214"/>
      <c r="D315" s="214"/>
      <c r="E315" s="214"/>
      <c r="F315" s="214"/>
      <c r="G315" s="214"/>
      <c r="H315" s="214"/>
      <c r="I315" s="214"/>
      <c r="J315" s="214"/>
      <c r="K315" s="214"/>
      <c r="L315" s="214"/>
      <c r="M315" s="214"/>
      <c r="N315" s="214"/>
      <c r="O315" s="214"/>
      <c r="P315" s="214"/>
      <c r="Q315" s="214"/>
      <c r="R315" s="214"/>
      <c r="S315" s="214"/>
      <c r="T315" s="214"/>
      <c r="U315" s="214"/>
      <c r="V315" s="214"/>
      <c r="W315" s="214"/>
      <c r="X315" s="214"/>
      <c r="Y315" s="214"/>
      <c r="Z315" s="214"/>
    </row>
    <row r="316" ht="12.0" customHeight="1">
      <c r="A316" s="214"/>
      <c r="B316" s="214"/>
      <c r="C316" s="214"/>
      <c r="D316" s="214"/>
      <c r="E316" s="214"/>
      <c r="F316" s="214"/>
      <c r="G316" s="214"/>
      <c r="H316" s="214"/>
      <c r="I316" s="214"/>
      <c r="J316" s="214"/>
      <c r="K316" s="214"/>
      <c r="L316" s="214"/>
      <c r="M316" s="214"/>
      <c r="N316" s="214"/>
      <c r="O316" s="214"/>
      <c r="P316" s="214"/>
      <c r="Q316" s="214"/>
      <c r="R316" s="214"/>
      <c r="S316" s="214"/>
      <c r="T316" s="214"/>
      <c r="U316" s="214"/>
      <c r="V316" s="214"/>
      <c r="W316" s="214"/>
      <c r="X316" s="214"/>
      <c r="Y316" s="214"/>
      <c r="Z316" s="214"/>
    </row>
    <row r="317" ht="12.0" customHeight="1">
      <c r="A317" s="214"/>
      <c r="B317" s="214"/>
      <c r="C317" s="214"/>
      <c r="D317" s="214"/>
      <c r="E317" s="214"/>
      <c r="F317" s="214"/>
      <c r="G317" s="214"/>
      <c r="H317" s="214"/>
      <c r="I317" s="214"/>
      <c r="J317" s="214"/>
      <c r="K317" s="214"/>
      <c r="L317" s="214"/>
      <c r="M317" s="214"/>
      <c r="N317" s="214"/>
      <c r="O317" s="214"/>
      <c r="P317" s="214"/>
      <c r="Q317" s="214"/>
      <c r="R317" s="214"/>
      <c r="S317" s="214"/>
      <c r="T317" s="214"/>
      <c r="U317" s="214"/>
      <c r="V317" s="214"/>
      <c r="W317" s="214"/>
      <c r="X317" s="214"/>
      <c r="Y317" s="214"/>
      <c r="Z317" s="214"/>
    </row>
    <row r="318" ht="12.0" customHeight="1">
      <c r="A318" s="214"/>
      <c r="B318" s="214"/>
      <c r="C318" s="214"/>
      <c r="D318" s="214"/>
      <c r="E318" s="214"/>
      <c r="F318" s="214"/>
      <c r="G318" s="214"/>
      <c r="H318" s="214"/>
      <c r="I318" s="214"/>
      <c r="J318" s="214"/>
      <c r="K318" s="214"/>
      <c r="L318" s="214"/>
      <c r="M318" s="214"/>
      <c r="N318" s="214"/>
      <c r="O318" s="214"/>
      <c r="P318" s="214"/>
      <c r="Q318" s="214"/>
      <c r="R318" s="214"/>
      <c r="S318" s="214"/>
      <c r="T318" s="214"/>
      <c r="U318" s="214"/>
      <c r="V318" s="214"/>
      <c r="W318" s="214"/>
      <c r="X318" s="214"/>
      <c r="Y318" s="214"/>
      <c r="Z318" s="214"/>
    </row>
    <row r="319" ht="12.0" customHeight="1">
      <c r="A319" s="214"/>
      <c r="B319" s="214"/>
      <c r="C319" s="214"/>
      <c r="D319" s="214"/>
      <c r="E319" s="214"/>
      <c r="F319" s="214"/>
      <c r="G319" s="214"/>
      <c r="H319" s="214"/>
      <c r="I319" s="214"/>
      <c r="J319" s="214"/>
      <c r="K319" s="214"/>
      <c r="L319" s="214"/>
      <c r="M319" s="214"/>
      <c r="N319" s="214"/>
      <c r="O319" s="214"/>
      <c r="P319" s="214"/>
      <c r="Q319" s="214"/>
      <c r="R319" s="214"/>
      <c r="S319" s="214"/>
      <c r="T319" s="214"/>
      <c r="U319" s="214"/>
      <c r="V319" s="214"/>
      <c r="W319" s="214"/>
      <c r="X319" s="214"/>
      <c r="Y319" s="214"/>
      <c r="Z319" s="214"/>
    </row>
    <row r="320" ht="12.0" customHeight="1">
      <c r="A320" s="214"/>
      <c r="B320" s="214"/>
      <c r="C320" s="214"/>
      <c r="D320" s="214"/>
      <c r="E320" s="214"/>
      <c r="F320" s="214"/>
      <c r="G320" s="214"/>
      <c r="H320" s="214"/>
      <c r="I320" s="214"/>
      <c r="J320" s="214"/>
      <c r="K320" s="214"/>
      <c r="L320" s="214"/>
      <c r="M320" s="214"/>
      <c r="N320" s="214"/>
      <c r="O320" s="214"/>
      <c r="P320" s="214"/>
      <c r="Q320" s="214"/>
      <c r="R320" s="214"/>
      <c r="S320" s="214"/>
      <c r="T320" s="214"/>
      <c r="U320" s="214"/>
      <c r="V320" s="214"/>
      <c r="W320" s="214"/>
      <c r="X320" s="214"/>
      <c r="Y320" s="214"/>
      <c r="Z320" s="214"/>
    </row>
    <row r="321" ht="12.0" customHeight="1">
      <c r="A321" s="214"/>
      <c r="B321" s="214"/>
      <c r="C321" s="214"/>
      <c r="D321" s="214"/>
      <c r="E321" s="214"/>
      <c r="F321" s="214"/>
      <c r="G321" s="214"/>
      <c r="H321" s="214"/>
      <c r="I321" s="214"/>
      <c r="J321" s="214"/>
      <c r="K321" s="214"/>
      <c r="L321" s="214"/>
      <c r="M321" s="214"/>
      <c r="N321" s="214"/>
      <c r="O321" s="214"/>
      <c r="P321" s="214"/>
      <c r="Q321" s="214"/>
      <c r="R321" s="214"/>
      <c r="S321" s="214"/>
      <c r="T321" s="214"/>
      <c r="U321" s="214"/>
      <c r="V321" s="214"/>
      <c r="W321" s="214"/>
      <c r="X321" s="214"/>
      <c r="Y321" s="214"/>
      <c r="Z321" s="214"/>
    </row>
    <row r="322" ht="12.0" customHeight="1">
      <c r="A322" s="214"/>
      <c r="B322" s="214"/>
      <c r="C322" s="214"/>
      <c r="D322" s="214"/>
      <c r="E322" s="214"/>
      <c r="F322" s="214"/>
      <c r="G322" s="214"/>
      <c r="H322" s="214"/>
      <c r="I322" s="214"/>
      <c r="J322" s="214"/>
      <c r="K322" s="214"/>
      <c r="L322" s="214"/>
      <c r="M322" s="214"/>
      <c r="N322" s="214"/>
      <c r="O322" s="214"/>
      <c r="P322" s="214"/>
      <c r="Q322" s="214"/>
      <c r="R322" s="214"/>
      <c r="S322" s="214"/>
      <c r="T322" s="214"/>
      <c r="U322" s="214"/>
      <c r="V322" s="214"/>
      <c r="W322" s="214"/>
      <c r="X322" s="214"/>
      <c r="Y322" s="214"/>
      <c r="Z322" s="214"/>
    </row>
    <row r="323" ht="12.0" customHeight="1">
      <c r="A323" s="214"/>
      <c r="B323" s="214"/>
      <c r="C323" s="214"/>
      <c r="D323" s="214"/>
      <c r="E323" s="214"/>
      <c r="F323" s="214"/>
      <c r="G323" s="214"/>
      <c r="H323" s="214"/>
      <c r="I323" s="214"/>
      <c r="J323" s="214"/>
      <c r="K323" s="214"/>
      <c r="L323" s="214"/>
      <c r="M323" s="214"/>
      <c r="N323" s="214"/>
      <c r="O323" s="214"/>
      <c r="P323" s="214"/>
      <c r="Q323" s="214"/>
      <c r="R323" s="214"/>
      <c r="S323" s="214"/>
      <c r="T323" s="214"/>
      <c r="U323" s="214"/>
      <c r="V323" s="214"/>
      <c r="W323" s="214"/>
      <c r="X323" s="214"/>
      <c r="Y323" s="214"/>
      <c r="Z323" s="214"/>
    </row>
    <row r="324" ht="12.0" customHeight="1">
      <c r="A324" s="214"/>
      <c r="B324" s="214"/>
      <c r="C324" s="214"/>
      <c r="D324" s="214"/>
      <c r="E324" s="214"/>
      <c r="F324" s="214"/>
      <c r="G324" s="214"/>
      <c r="H324" s="214"/>
      <c r="I324" s="214"/>
      <c r="J324" s="214"/>
      <c r="K324" s="214"/>
      <c r="L324" s="214"/>
      <c r="M324" s="214"/>
      <c r="N324" s="214"/>
      <c r="O324" s="214"/>
      <c r="P324" s="214"/>
      <c r="Q324" s="214"/>
      <c r="R324" s="214"/>
      <c r="S324" s="214"/>
      <c r="T324" s="214"/>
      <c r="U324" s="214"/>
      <c r="V324" s="214"/>
      <c r="W324" s="214"/>
      <c r="X324" s="214"/>
      <c r="Y324" s="214"/>
      <c r="Z324" s="214"/>
    </row>
    <row r="325" ht="12.0" customHeight="1">
      <c r="A325" s="214"/>
      <c r="B325" s="214"/>
      <c r="C325" s="214"/>
      <c r="D325" s="214"/>
      <c r="E325" s="214"/>
      <c r="F325" s="214"/>
      <c r="G325" s="214"/>
      <c r="H325" s="214"/>
      <c r="I325" s="214"/>
      <c r="J325" s="214"/>
      <c r="K325" s="214"/>
      <c r="L325" s="214"/>
      <c r="M325" s="214"/>
      <c r="N325" s="214"/>
      <c r="O325" s="214"/>
      <c r="P325" s="214"/>
      <c r="Q325" s="214"/>
      <c r="R325" s="214"/>
      <c r="S325" s="214"/>
      <c r="T325" s="214"/>
      <c r="U325" s="214"/>
      <c r="V325" s="214"/>
      <c r="W325" s="214"/>
      <c r="X325" s="214"/>
      <c r="Y325" s="214"/>
      <c r="Z325" s="214"/>
    </row>
    <row r="326" ht="12.0" customHeight="1">
      <c r="A326" s="214"/>
      <c r="B326" s="214"/>
      <c r="C326" s="214"/>
      <c r="D326" s="214"/>
      <c r="E326" s="214"/>
      <c r="F326" s="214"/>
      <c r="G326" s="214"/>
      <c r="H326" s="214"/>
      <c r="I326" s="214"/>
      <c r="J326" s="214"/>
      <c r="K326" s="214"/>
      <c r="L326" s="214"/>
      <c r="M326" s="214"/>
      <c r="N326" s="214"/>
      <c r="O326" s="214"/>
      <c r="P326" s="214"/>
      <c r="Q326" s="214"/>
      <c r="R326" s="214"/>
      <c r="S326" s="214"/>
      <c r="T326" s="214"/>
      <c r="U326" s="214"/>
      <c r="V326" s="214"/>
      <c r="W326" s="214"/>
      <c r="X326" s="214"/>
      <c r="Y326" s="214"/>
      <c r="Z326" s="214"/>
    </row>
    <row r="327" ht="12.0" customHeight="1">
      <c r="A327" s="214"/>
      <c r="B327" s="214"/>
      <c r="C327" s="214"/>
      <c r="D327" s="214"/>
      <c r="E327" s="214"/>
      <c r="F327" s="214"/>
      <c r="G327" s="214"/>
      <c r="H327" s="214"/>
      <c r="I327" s="214"/>
      <c r="J327" s="214"/>
      <c r="K327" s="214"/>
      <c r="L327" s="214"/>
      <c r="M327" s="214"/>
      <c r="N327" s="214"/>
      <c r="O327" s="214"/>
      <c r="P327" s="214"/>
      <c r="Q327" s="214"/>
      <c r="R327" s="214"/>
      <c r="S327" s="214"/>
      <c r="T327" s="214"/>
      <c r="U327" s="214"/>
      <c r="V327" s="214"/>
      <c r="W327" s="214"/>
      <c r="X327" s="214"/>
      <c r="Y327" s="214"/>
      <c r="Z327" s="214"/>
    </row>
    <row r="328" ht="12.0" customHeight="1">
      <c r="A328" s="214"/>
      <c r="B328" s="214"/>
      <c r="C328" s="214"/>
      <c r="D328" s="214"/>
      <c r="E328" s="214"/>
      <c r="F328" s="214"/>
      <c r="G328" s="214"/>
      <c r="H328" s="214"/>
      <c r="I328" s="214"/>
      <c r="J328" s="214"/>
      <c r="K328" s="214"/>
      <c r="L328" s="214"/>
      <c r="M328" s="214"/>
      <c r="N328" s="214"/>
      <c r="O328" s="214"/>
      <c r="P328" s="214"/>
      <c r="Q328" s="214"/>
      <c r="R328" s="214"/>
      <c r="S328" s="214"/>
      <c r="T328" s="214"/>
      <c r="U328" s="214"/>
      <c r="V328" s="214"/>
      <c r="W328" s="214"/>
      <c r="X328" s="214"/>
      <c r="Y328" s="214"/>
      <c r="Z328" s="214"/>
    </row>
    <row r="329" ht="12.0" customHeight="1">
      <c r="A329" s="214"/>
      <c r="B329" s="214"/>
      <c r="C329" s="214"/>
      <c r="D329" s="214"/>
      <c r="E329" s="214"/>
      <c r="F329" s="214"/>
      <c r="G329" s="214"/>
      <c r="H329" s="214"/>
      <c r="I329" s="214"/>
      <c r="J329" s="214"/>
      <c r="K329" s="214"/>
      <c r="L329" s="214"/>
      <c r="M329" s="214"/>
      <c r="N329" s="214"/>
      <c r="O329" s="214"/>
      <c r="P329" s="214"/>
      <c r="Q329" s="214"/>
      <c r="R329" s="214"/>
      <c r="S329" s="214"/>
      <c r="T329" s="214"/>
      <c r="U329" s="214"/>
      <c r="V329" s="214"/>
      <c r="W329" s="214"/>
      <c r="X329" s="214"/>
      <c r="Y329" s="214"/>
      <c r="Z329" s="214"/>
    </row>
    <row r="330" ht="12.0" customHeight="1">
      <c r="A330" s="214"/>
      <c r="B330" s="214"/>
      <c r="C330" s="214"/>
      <c r="D330" s="214"/>
      <c r="E330" s="214"/>
      <c r="F330" s="214"/>
      <c r="G330" s="214"/>
      <c r="H330" s="214"/>
      <c r="I330" s="214"/>
      <c r="J330" s="214"/>
      <c r="K330" s="214"/>
      <c r="L330" s="214"/>
      <c r="M330" s="214"/>
      <c r="N330" s="214"/>
      <c r="O330" s="214"/>
      <c r="P330" s="214"/>
      <c r="Q330" s="214"/>
      <c r="R330" s="214"/>
      <c r="S330" s="214"/>
      <c r="T330" s="214"/>
      <c r="U330" s="214"/>
      <c r="V330" s="214"/>
      <c r="W330" s="214"/>
      <c r="X330" s="214"/>
      <c r="Y330" s="214"/>
      <c r="Z330" s="214"/>
    </row>
    <row r="331" ht="12.0" customHeight="1">
      <c r="A331" s="214"/>
      <c r="B331" s="214"/>
      <c r="C331" s="214"/>
      <c r="D331" s="214"/>
      <c r="E331" s="214"/>
      <c r="F331" s="214"/>
      <c r="G331" s="214"/>
      <c r="H331" s="214"/>
      <c r="I331" s="214"/>
      <c r="J331" s="214"/>
      <c r="K331" s="214"/>
      <c r="L331" s="214"/>
      <c r="M331" s="214"/>
      <c r="N331" s="214"/>
      <c r="O331" s="214"/>
      <c r="P331" s="214"/>
      <c r="Q331" s="214"/>
      <c r="R331" s="214"/>
      <c r="S331" s="214"/>
      <c r="T331" s="214"/>
      <c r="U331" s="214"/>
      <c r="V331" s="214"/>
      <c r="W331" s="214"/>
      <c r="X331" s="214"/>
      <c r="Y331" s="214"/>
      <c r="Z331" s="214"/>
    </row>
    <row r="332" ht="12.0" customHeight="1">
      <c r="A332" s="214"/>
      <c r="B332" s="214"/>
      <c r="C332" s="214"/>
      <c r="D332" s="214"/>
      <c r="E332" s="214"/>
      <c r="F332" s="214"/>
      <c r="G332" s="214"/>
      <c r="H332" s="214"/>
      <c r="I332" s="214"/>
      <c r="J332" s="214"/>
      <c r="K332" s="214"/>
      <c r="L332" s="214"/>
      <c r="M332" s="214"/>
      <c r="N332" s="214"/>
      <c r="O332" s="214"/>
      <c r="P332" s="214"/>
      <c r="Q332" s="214"/>
      <c r="R332" s="214"/>
      <c r="S332" s="214"/>
      <c r="T332" s="214"/>
      <c r="U332" s="214"/>
      <c r="V332" s="214"/>
      <c r="W332" s="214"/>
      <c r="X332" s="214"/>
      <c r="Y332" s="214"/>
      <c r="Z332" s="214"/>
    </row>
    <row r="333" ht="12.0" customHeight="1">
      <c r="A333" s="214"/>
      <c r="B333" s="214"/>
      <c r="C333" s="214"/>
      <c r="D333" s="214"/>
      <c r="E333" s="214"/>
      <c r="F333" s="214"/>
      <c r="G333" s="214"/>
      <c r="H333" s="214"/>
      <c r="I333" s="214"/>
      <c r="J333" s="214"/>
      <c r="K333" s="214"/>
      <c r="L333" s="214"/>
      <c r="M333" s="214"/>
      <c r="N333" s="214"/>
      <c r="O333" s="214"/>
      <c r="P333" s="214"/>
      <c r="Q333" s="214"/>
      <c r="R333" s="214"/>
      <c r="S333" s="214"/>
      <c r="T333" s="214"/>
      <c r="U333" s="214"/>
      <c r="V333" s="214"/>
      <c r="W333" s="214"/>
      <c r="X333" s="214"/>
      <c r="Y333" s="214"/>
      <c r="Z333" s="214"/>
    </row>
    <row r="334" ht="12.0" customHeight="1">
      <c r="A334" s="214"/>
      <c r="B334" s="214"/>
      <c r="C334" s="214"/>
      <c r="D334" s="214"/>
      <c r="E334" s="214"/>
      <c r="F334" s="214"/>
      <c r="G334" s="214"/>
      <c r="H334" s="214"/>
      <c r="I334" s="214"/>
      <c r="J334" s="214"/>
      <c r="K334" s="214"/>
      <c r="L334" s="214"/>
      <c r="M334" s="214"/>
      <c r="N334" s="214"/>
      <c r="O334" s="214"/>
      <c r="P334" s="214"/>
      <c r="Q334" s="214"/>
      <c r="R334" s="214"/>
      <c r="S334" s="214"/>
      <c r="T334" s="214"/>
      <c r="U334" s="214"/>
      <c r="V334" s="214"/>
      <c r="W334" s="214"/>
      <c r="X334" s="214"/>
      <c r="Y334" s="214"/>
      <c r="Z334" s="214"/>
    </row>
    <row r="335" ht="12.0" customHeight="1">
      <c r="A335" s="214"/>
      <c r="B335" s="214"/>
      <c r="C335" s="214"/>
      <c r="D335" s="214"/>
      <c r="E335" s="214"/>
      <c r="F335" s="214"/>
      <c r="G335" s="214"/>
      <c r="H335" s="214"/>
      <c r="I335" s="214"/>
      <c r="J335" s="214"/>
      <c r="K335" s="214"/>
      <c r="L335" s="214"/>
      <c r="M335" s="214"/>
      <c r="N335" s="214"/>
      <c r="O335" s="214"/>
      <c r="P335" s="214"/>
      <c r="Q335" s="214"/>
      <c r="R335" s="214"/>
      <c r="S335" s="214"/>
      <c r="T335" s="214"/>
      <c r="U335" s="214"/>
      <c r="V335" s="214"/>
      <c r="W335" s="214"/>
      <c r="X335" s="214"/>
      <c r="Y335" s="214"/>
      <c r="Z335" s="214"/>
    </row>
    <row r="336" ht="12.0" customHeight="1">
      <c r="A336" s="214"/>
      <c r="B336" s="214"/>
      <c r="C336" s="214"/>
      <c r="D336" s="214"/>
      <c r="E336" s="214"/>
      <c r="F336" s="214"/>
      <c r="G336" s="214"/>
      <c r="H336" s="214"/>
      <c r="I336" s="214"/>
      <c r="J336" s="214"/>
      <c r="K336" s="214"/>
      <c r="L336" s="214"/>
      <c r="M336" s="214"/>
      <c r="N336" s="214"/>
      <c r="O336" s="214"/>
      <c r="P336" s="214"/>
      <c r="Q336" s="214"/>
      <c r="R336" s="214"/>
      <c r="S336" s="214"/>
      <c r="T336" s="214"/>
      <c r="U336" s="214"/>
      <c r="V336" s="214"/>
      <c r="W336" s="214"/>
      <c r="X336" s="214"/>
      <c r="Y336" s="214"/>
      <c r="Z336" s="214"/>
    </row>
    <row r="337" ht="12.0" customHeight="1">
      <c r="A337" s="214"/>
      <c r="B337" s="214"/>
      <c r="C337" s="214"/>
      <c r="D337" s="214"/>
      <c r="E337" s="214"/>
      <c r="F337" s="214"/>
      <c r="G337" s="214"/>
      <c r="H337" s="214"/>
      <c r="I337" s="214"/>
      <c r="J337" s="214"/>
      <c r="K337" s="214"/>
      <c r="L337" s="214"/>
      <c r="M337" s="214"/>
      <c r="N337" s="214"/>
      <c r="O337" s="214"/>
      <c r="P337" s="214"/>
      <c r="Q337" s="214"/>
      <c r="R337" s="214"/>
      <c r="S337" s="214"/>
      <c r="T337" s="214"/>
      <c r="U337" s="214"/>
      <c r="V337" s="214"/>
      <c r="W337" s="214"/>
      <c r="X337" s="214"/>
      <c r="Y337" s="214"/>
      <c r="Z337" s="214"/>
    </row>
    <row r="338" ht="12.0" customHeight="1">
      <c r="A338" s="214"/>
      <c r="B338" s="214"/>
      <c r="C338" s="214"/>
      <c r="D338" s="214"/>
      <c r="E338" s="214"/>
      <c r="F338" s="214"/>
      <c r="G338" s="214"/>
      <c r="H338" s="214"/>
      <c r="I338" s="214"/>
      <c r="J338" s="214"/>
      <c r="K338" s="214"/>
      <c r="L338" s="214"/>
      <c r="M338" s="214"/>
      <c r="N338" s="214"/>
      <c r="O338" s="214"/>
      <c r="P338" s="214"/>
      <c r="Q338" s="214"/>
      <c r="R338" s="214"/>
      <c r="S338" s="214"/>
      <c r="T338" s="214"/>
      <c r="U338" s="214"/>
      <c r="V338" s="214"/>
      <c r="W338" s="214"/>
      <c r="X338" s="214"/>
      <c r="Y338" s="214"/>
      <c r="Z338" s="214"/>
    </row>
    <row r="339" ht="12.0" customHeight="1">
      <c r="A339" s="214"/>
      <c r="B339" s="214"/>
      <c r="C339" s="214"/>
      <c r="D339" s="214"/>
      <c r="E339" s="214"/>
      <c r="F339" s="214"/>
      <c r="G339" s="214"/>
      <c r="H339" s="214"/>
      <c r="I339" s="214"/>
      <c r="J339" s="214"/>
      <c r="K339" s="214"/>
      <c r="L339" s="214"/>
      <c r="M339" s="214"/>
      <c r="N339" s="214"/>
      <c r="O339" s="214"/>
      <c r="P339" s="214"/>
      <c r="Q339" s="214"/>
      <c r="R339" s="214"/>
      <c r="S339" s="214"/>
      <c r="T339" s="214"/>
      <c r="U339" s="214"/>
      <c r="V339" s="214"/>
      <c r="W339" s="214"/>
      <c r="X339" s="214"/>
      <c r="Y339" s="214"/>
      <c r="Z339" s="214"/>
    </row>
    <row r="340" ht="12.0" customHeight="1">
      <c r="A340" s="214"/>
      <c r="B340" s="214"/>
      <c r="C340" s="214"/>
      <c r="D340" s="214"/>
      <c r="E340" s="214"/>
      <c r="F340" s="214"/>
      <c r="G340" s="214"/>
      <c r="H340" s="214"/>
      <c r="I340" s="214"/>
      <c r="J340" s="214"/>
      <c r="K340" s="214"/>
      <c r="L340" s="214"/>
      <c r="M340" s="214"/>
      <c r="N340" s="214"/>
      <c r="O340" s="214"/>
      <c r="P340" s="214"/>
      <c r="Q340" s="214"/>
      <c r="R340" s="214"/>
      <c r="S340" s="214"/>
      <c r="T340" s="214"/>
      <c r="U340" s="214"/>
      <c r="V340" s="214"/>
      <c r="W340" s="214"/>
      <c r="X340" s="214"/>
      <c r="Y340" s="214"/>
      <c r="Z340" s="214"/>
    </row>
    <row r="341" ht="12.0" customHeight="1">
      <c r="A341" s="214"/>
      <c r="B341" s="214"/>
      <c r="C341" s="214"/>
      <c r="D341" s="214"/>
      <c r="E341" s="214"/>
      <c r="F341" s="214"/>
      <c r="G341" s="214"/>
      <c r="H341" s="214"/>
      <c r="I341" s="214"/>
      <c r="J341" s="214"/>
      <c r="K341" s="214"/>
      <c r="L341" s="214"/>
      <c r="M341" s="214"/>
      <c r="N341" s="214"/>
      <c r="O341" s="214"/>
      <c r="P341" s="214"/>
      <c r="Q341" s="214"/>
      <c r="R341" s="214"/>
      <c r="S341" s="214"/>
      <c r="T341" s="214"/>
      <c r="U341" s="214"/>
      <c r="V341" s="214"/>
      <c r="W341" s="214"/>
      <c r="X341" s="214"/>
      <c r="Y341" s="214"/>
      <c r="Z341" s="214"/>
    </row>
    <row r="342" ht="12.0" customHeight="1">
      <c r="A342" s="214"/>
      <c r="B342" s="214"/>
      <c r="C342" s="214"/>
      <c r="D342" s="214"/>
      <c r="E342" s="214"/>
      <c r="F342" s="214"/>
      <c r="G342" s="214"/>
      <c r="H342" s="214"/>
      <c r="I342" s="214"/>
      <c r="J342" s="214"/>
      <c r="K342" s="214"/>
      <c r="L342" s="214"/>
      <c r="M342" s="214"/>
      <c r="N342" s="214"/>
      <c r="O342" s="214"/>
      <c r="P342" s="214"/>
      <c r="Q342" s="214"/>
      <c r="R342" s="214"/>
      <c r="S342" s="214"/>
      <c r="T342" s="214"/>
      <c r="U342" s="214"/>
      <c r="V342" s="214"/>
      <c r="W342" s="214"/>
      <c r="X342" s="214"/>
      <c r="Y342" s="214"/>
      <c r="Z342" s="214"/>
    </row>
    <row r="343" ht="12.0" customHeight="1">
      <c r="A343" s="214"/>
      <c r="B343" s="214"/>
      <c r="C343" s="214"/>
      <c r="D343" s="214"/>
      <c r="E343" s="214"/>
      <c r="F343" s="214"/>
      <c r="G343" s="214"/>
      <c r="H343" s="214"/>
      <c r="I343" s="214"/>
      <c r="J343" s="214"/>
      <c r="K343" s="214"/>
      <c r="L343" s="214"/>
      <c r="M343" s="214"/>
      <c r="N343" s="214"/>
      <c r="O343" s="214"/>
      <c r="P343" s="214"/>
      <c r="Q343" s="214"/>
      <c r="R343" s="214"/>
      <c r="S343" s="214"/>
      <c r="T343" s="214"/>
      <c r="U343" s="214"/>
      <c r="V343" s="214"/>
      <c r="W343" s="214"/>
      <c r="X343" s="214"/>
      <c r="Y343" s="214"/>
      <c r="Z343" s="214"/>
    </row>
    <row r="344" ht="12.0" customHeight="1">
      <c r="A344" s="214"/>
      <c r="B344" s="214"/>
      <c r="C344" s="214"/>
      <c r="D344" s="214"/>
      <c r="E344" s="214"/>
      <c r="F344" s="214"/>
      <c r="G344" s="214"/>
      <c r="H344" s="214"/>
      <c r="I344" s="214"/>
      <c r="J344" s="214"/>
      <c r="K344" s="214"/>
      <c r="L344" s="214"/>
      <c r="M344" s="214"/>
      <c r="N344" s="214"/>
      <c r="O344" s="214"/>
      <c r="P344" s="214"/>
      <c r="Q344" s="214"/>
      <c r="R344" s="214"/>
      <c r="S344" s="214"/>
      <c r="T344" s="214"/>
      <c r="U344" s="214"/>
      <c r="V344" s="214"/>
      <c r="W344" s="214"/>
      <c r="X344" s="214"/>
      <c r="Y344" s="214"/>
      <c r="Z344" s="214"/>
    </row>
    <row r="345" ht="12.0" customHeight="1">
      <c r="A345" s="214"/>
      <c r="B345" s="214"/>
      <c r="C345" s="214"/>
      <c r="D345" s="214"/>
      <c r="E345" s="214"/>
      <c r="F345" s="214"/>
      <c r="G345" s="214"/>
      <c r="H345" s="214"/>
      <c r="I345" s="214"/>
      <c r="J345" s="214"/>
      <c r="K345" s="214"/>
      <c r="L345" s="214"/>
      <c r="M345" s="214"/>
      <c r="N345" s="214"/>
      <c r="O345" s="214"/>
      <c r="P345" s="214"/>
      <c r="Q345" s="214"/>
      <c r="R345" s="214"/>
      <c r="S345" s="214"/>
      <c r="T345" s="214"/>
      <c r="U345" s="214"/>
      <c r="V345" s="214"/>
      <c r="W345" s="214"/>
      <c r="X345" s="214"/>
      <c r="Y345" s="214"/>
      <c r="Z345" s="214"/>
    </row>
    <row r="346" ht="12.0" customHeight="1">
      <c r="A346" s="214"/>
      <c r="B346" s="214"/>
      <c r="C346" s="214"/>
      <c r="D346" s="214"/>
      <c r="E346" s="214"/>
      <c r="F346" s="214"/>
      <c r="G346" s="214"/>
      <c r="H346" s="214"/>
      <c r="I346" s="214"/>
      <c r="J346" s="214"/>
      <c r="K346" s="214"/>
      <c r="L346" s="214"/>
      <c r="M346" s="214"/>
      <c r="N346" s="214"/>
      <c r="O346" s="214"/>
      <c r="P346" s="214"/>
      <c r="Q346" s="214"/>
      <c r="R346" s="214"/>
      <c r="S346" s="214"/>
      <c r="T346" s="214"/>
      <c r="U346" s="214"/>
      <c r="V346" s="214"/>
      <c r="W346" s="214"/>
      <c r="X346" s="214"/>
      <c r="Y346" s="214"/>
      <c r="Z346" s="214"/>
    </row>
    <row r="347" ht="12.0" customHeight="1">
      <c r="A347" s="214"/>
      <c r="B347" s="214"/>
      <c r="C347" s="214"/>
      <c r="D347" s="214"/>
      <c r="E347" s="214"/>
      <c r="F347" s="214"/>
      <c r="G347" s="214"/>
      <c r="H347" s="214"/>
      <c r="I347" s="214"/>
      <c r="J347" s="214"/>
      <c r="K347" s="214"/>
      <c r="L347" s="214"/>
      <c r="M347" s="214"/>
      <c r="N347" s="214"/>
      <c r="O347" s="214"/>
      <c r="P347" s="214"/>
      <c r="Q347" s="214"/>
      <c r="R347" s="214"/>
      <c r="S347" s="214"/>
      <c r="T347" s="214"/>
      <c r="U347" s="214"/>
      <c r="V347" s="214"/>
      <c r="W347" s="214"/>
      <c r="X347" s="214"/>
      <c r="Y347" s="214"/>
      <c r="Z347" s="214"/>
    </row>
    <row r="348" ht="12.0" customHeight="1">
      <c r="A348" s="214"/>
      <c r="B348" s="214"/>
      <c r="C348" s="214"/>
      <c r="D348" s="214"/>
      <c r="E348" s="214"/>
      <c r="F348" s="214"/>
      <c r="G348" s="214"/>
      <c r="H348" s="214"/>
      <c r="I348" s="214"/>
      <c r="J348" s="214"/>
      <c r="K348" s="214"/>
      <c r="L348" s="214"/>
      <c r="M348" s="214"/>
      <c r="N348" s="214"/>
      <c r="O348" s="214"/>
      <c r="P348" s="214"/>
      <c r="Q348" s="214"/>
      <c r="R348" s="214"/>
      <c r="S348" s="214"/>
      <c r="T348" s="214"/>
      <c r="U348" s="214"/>
      <c r="V348" s="214"/>
      <c r="W348" s="214"/>
      <c r="X348" s="214"/>
      <c r="Y348" s="214"/>
      <c r="Z348" s="214"/>
    </row>
    <row r="349" ht="12.0" customHeight="1">
      <c r="A349" s="214"/>
      <c r="B349" s="214"/>
      <c r="C349" s="214"/>
      <c r="D349" s="214"/>
      <c r="E349" s="214"/>
      <c r="F349" s="214"/>
      <c r="G349" s="214"/>
      <c r="H349" s="214"/>
      <c r="I349" s="214"/>
      <c r="J349" s="214"/>
      <c r="K349" s="214"/>
      <c r="L349" s="214"/>
      <c r="M349" s="214"/>
      <c r="N349" s="214"/>
      <c r="O349" s="214"/>
      <c r="P349" s="214"/>
      <c r="Q349" s="214"/>
      <c r="R349" s="214"/>
      <c r="S349" s="214"/>
      <c r="T349" s="214"/>
      <c r="U349" s="214"/>
      <c r="V349" s="214"/>
      <c r="W349" s="214"/>
      <c r="X349" s="214"/>
      <c r="Y349" s="214"/>
      <c r="Z349" s="214"/>
    </row>
    <row r="350" ht="12.0" customHeight="1">
      <c r="A350" s="214"/>
      <c r="B350" s="214"/>
      <c r="C350" s="214"/>
      <c r="D350" s="214"/>
      <c r="E350" s="214"/>
      <c r="F350" s="214"/>
      <c r="G350" s="214"/>
      <c r="H350" s="214"/>
      <c r="I350" s="214"/>
      <c r="J350" s="214"/>
      <c r="K350" s="214"/>
      <c r="L350" s="214"/>
      <c r="M350" s="214"/>
      <c r="N350" s="214"/>
      <c r="O350" s="214"/>
      <c r="P350" s="214"/>
      <c r="Q350" s="214"/>
      <c r="R350" s="214"/>
      <c r="S350" s="214"/>
      <c r="T350" s="214"/>
      <c r="U350" s="214"/>
      <c r="V350" s="214"/>
      <c r="W350" s="214"/>
      <c r="X350" s="214"/>
      <c r="Y350" s="214"/>
      <c r="Z350" s="214"/>
    </row>
    <row r="351" ht="12.0" customHeight="1">
      <c r="A351" s="214"/>
      <c r="B351" s="214"/>
      <c r="C351" s="214"/>
      <c r="D351" s="214"/>
      <c r="E351" s="214"/>
      <c r="F351" s="214"/>
      <c r="G351" s="214"/>
      <c r="H351" s="214"/>
      <c r="I351" s="214"/>
      <c r="J351" s="214"/>
      <c r="K351" s="214"/>
      <c r="L351" s="214"/>
      <c r="M351" s="214"/>
      <c r="N351" s="214"/>
      <c r="O351" s="214"/>
      <c r="P351" s="214"/>
      <c r="Q351" s="214"/>
      <c r="R351" s="214"/>
      <c r="S351" s="214"/>
      <c r="T351" s="214"/>
      <c r="U351" s="214"/>
      <c r="V351" s="214"/>
      <c r="W351" s="214"/>
      <c r="X351" s="214"/>
      <c r="Y351" s="214"/>
      <c r="Z351" s="214"/>
    </row>
    <row r="352" ht="12.0" customHeight="1">
      <c r="A352" s="214"/>
      <c r="B352" s="214"/>
      <c r="C352" s="214"/>
      <c r="D352" s="214"/>
      <c r="E352" s="214"/>
      <c r="F352" s="214"/>
      <c r="G352" s="214"/>
      <c r="H352" s="214"/>
      <c r="I352" s="214"/>
      <c r="J352" s="214"/>
      <c r="K352" s="214"/>
      <c r="L352" s="214"/>
      <c r="M352" s="214"/>
      <c r="N352" s="214"/>
      <c r="O352" s="214"/>
      <c r="P352" s="214"/>
      <c r="Q352" s="214"/>
      <c r="R352" s="214"/>
      <c r="S352" s="214"/>
      <c r="T352" s="214"/>
      <c r="U352" s="214"/>
      <c r="V352" s="214"/>
      <c r="W352" s="214"/>
      <c r="X352" s="214"/>
      <c r="Y352" s="214"/>
      <c r="Z352" s="214"/>
    </row>
    <row r="353" ht="12.0" customHeight="1">
      <c r="A353" s="214"/>
      <c r="B353" s="214"/>
      <c r="C353" s="214"/>
      <c r="D353" s="214"/>
      <c r="E353" s="214"/>
      <c r="F353" s="214"/>
      <c r="G353" s="214"/>
      <c r="H353" s="214"/>
      <c r="I353" s="214"/>
      <c r="J353" s="214"/>
      <c r="K353" s="214"/>
      <c r="L353" s="214"/>
      <c r="M353" s="214"/>
      <c r="N353" s="214"/>
      <c r="O353" s="214"/>
      <c r="P353" s="214"/>
      <c r="Q353" s="214"/>
      <c r="R353" s="214"/>
      <c r="S353" s="214"/>
      <c r="T353" s="214"/>
      <c r="U353" s="214"/>
      <c r="V353" s="214"/>
      <c r="W353" s="214"/>
      <c r="X353" s="214"/>
      <c r="Y353" s="214"/>
      <c r="Z353" s="214"/>
    </row>
    <row r="354" ht="12.0" customHeight="1">
      <c r="A354" s="214"/>
      <c r="B354" s="214"/>
      <c r="C354" s="214"/>
      <c r="D354" s="214"/>
      <c r="E354" s="214"/>
      <c r="F354" s="214"/>
      <c r="G354" s="214"/>
      <c r="H354" s="214"/>
      <c r="I354" s="214"/>
      <c r="J354" s="214"/>
      <c r="K354" s="214"/>
      <c r="L354" s="214"/>
      <c r="M354" s="214"/>
      <c r="N354" s="214"/>
      <c r="O354" s="214"/>
      <c r="P354" s="214"/>
      <c r="Q354" s="214"/>
      <c r="R354" s="214"/>
      <c r="S354" s="214"/>
      <c r="T354" s="214"/>
      <c r="U354" s="214"/>
      <c r="V354" s="214"/>
      <c r="W354" s="214"/>
      <c r="X354" s="214"/>
      <c r="Y354" s="214"/>
      <c r="Z354" s="214"/>
    </row>
    <row r="355" ht="12.0" customHeight="1">
      <c r="A355" s="214"/>
      <c r="B355" s="214"/>
      <c r="C355" s="214"/>
      <c r="D355" s="214"/>
      <c r="E355" s="214"/>
      <c r="F355" s="214"/>
      <c r="G355" s="214"/>
      <c r="H355" s="214"/>
      <c r="I355" s="214"/>
      <c r="J355" s="214"/>
      <c r="K355" s="214"/>
      <c r="L355" s="214"/>
      <c r="M355" s="214"/>
      <c r="N355" s="214"/>
      <c r="O355" s="214"/>
      <c r="P355" s="214"/>
      <c r="Q355" s="214"/>
      <c r="R355" s="214"/>
      <c r="S355" s="214"/>
      <c r="T355" s="214"/>
      <c r="U355" s="214"/>
      <c r="V355" s="214"/>
      <c r="W355" s="214"/>
      <c r="X355" s="214"/>
      <c r="Y355" s="214"/>
      <c r="Z355" s="214"/>
    </row>
    <row r="356" ht="12.0" customHeight="1">
      <c r="A356" s="214"/>
      <c r="B356" s="214"/>
      <c r="C356" s="214"/>
      <c r="D356" s="214"/>
      <c r="E356" s="214"/>
      <c r="F356" s="214"/>
      <c r="G356" s="214"/>
      <c r="H356" s="214"/>
      <c r="I356" s="214"/>
      <c r="J356" s="214"/>
      <c r="K356" s="214"/>
      <c r="L356" s="214"/>
      <c r="M356" s="214"/>
      <c r="N356" s="214"/>
      <c r="O356" s="214"/>
      <c r="P356" s="214"/>
      <c r="Q356" s="214"/>
      <c r="R356" s="214"/>
      <c r="S356" s="214"/>
      <c r="T356" s="214"/>
      <c r="U356" s="214"/>
      <c r="V356" s="214"/>
      <c r="W356" s="214"/>
      <c r="X356" s="214"/>
      <c r="Y356" s="214"/>
      <c r="Z356" s="214"/>
    </row>
    <row r="357" ht="12.0" customHeight="1">
      <c r="A357" s="214"/>
      <c r="B357" s="214"/>
      <c r="C357" s="214"/>
      <c r="D357" s="214"/>
      <c r="E357" s="214"/>
      <c r="F357" s="214"/>
      <c r="G357" s="214"/>
      <c r="H357" s="214"/>
      <c r="I357" s="214"/>
      <c r="J357" s="214"/>
      <c r="K357" s="214"/>
      <c r="L357" s="214"/>
      <c r="M357" s="214"/>
      <c r="N357" s="214"/>
      <c r="O357" s="214"/>
      <c r="P357" s="214"/>
      <c r="Q357" s="214"/>
      <c r="R357" s="214"/>
      <c r="S357" s="214"/>
      <c r="T357" s="214"/>
      <c r="U357" s="214"/>
      <c r="V357" s="214"/>
      <c r="W357" s="214"/>
      <c r="X357" s="214"/>
      <c r="Y357" s="214"/>
      <c r="Z357" s="214"/>
    </row>
    <row r="358" ht="12.0" customHeight="1">
      <c r="A358" s="214"/>
      <c r="B358" s="214"/>
      <c r="C358" s="214"/>
      <c r="D358" s="214"/>
      <c r="E358" s="214"/>
      <c r="F358" s="214"/>
      <c r="G358" s="214"/>
      <c r="H358" s="214"/>
      <c r="I358" s="214"/>
      <c r="J358" s="214"/>
      <c r="K358" s="214"/>
      <c r="L358" s="214"/>
      <c r="M358" s="214"/>
      <c r="N358" s="214"/>
      <c r="O358" s="214"/>
      <c r="P358" s="214"/>
      <c r="Q358" s="214"/>
      <c r="R358" s="214"/>
      <c r="S358" s="214"/>
      <c r="T358" s="214"/>
      <c r="U358" s="214"/>
      <c r="V358" s="214"/>
      <c r="W358" s="214"/>
      <c r="X358" s="214"/>
      <c r="Y358" s="214"/>
      <c r="Z358" s="214"/>
    </row>
    <row r="359" ht="12.0" customHeight="1">
      <c r="A359" s="214"/>
      <c r="B359" s="214"/>
      <c r="C359" s="214"/>
      <c r="D359" s="214"/>
      <c r="E359" s="214"/>
      <c r="F359" s="214"/>
      <c r="G359" s="214"/>
      <c r="H359" s="214"/>
      <c r="I359" s="214"/>
      <c r="J359" s="214"/>
      <c r="K359" s="214"/>
      <c r="L359" s="214"/>
      <c r="M359" s="214"/>
      <c r="N359" s="214"/>
      <c r="O359" s="214"/>
      <c r="P359" s="214"/>
      <c r="Q359" s="214"/>
      <c r="R359" s="214"/>
      <c r="S359" s="214"/>
      <c r="T359" s="214"/>
      <c r="U359" s="214"/>
      <c r="V359" s="214"/>
      <c r="W359" s="214"/>
      <c r="X359" s="214"/>
      <c r="Y359" s="214"/>
      <c r="Z359" s="214"/>
    </row>
    <row r="360" ht="12.0" customHeight="1">
      <c r="A360" s="214"/>
      <c r="B360" s="214"/>
      <c r="C360" s="214"/>
      <c r="D360" s="214"/>
      <c r="E360" s="214"/>
      <c r="F360" s="214"/>
      <c r="G360" s="214"/>
      <c r="H360" s="214"/>
      <c r="I360" s="214"/>
      <c r="J360" s="214"/>
      <c r="K360" s="214"/>
      <c r="L360" s="214"/>
      <c r="M360" s="214"/>
      <c r="N360" s="214"/>
      <c r="O360" s="214"/>
      <c r="P360" s="214"/>
      <c r="Q360" s="214"/>
      <c r="R360" s="214"/>
      <c r="S360" s="214"/>
      <c r="T360" s="214"/>
      <c r="U360" s="214"/>
      <c r="V360" s="214"/>
      <c r="W360" s="214"/>
      <c r="X360" s="214"/>
      <c r="Y360" s="214"/>
      <c r="Z360" s="214"/>
    </row>
    <row r="361" ht="12.0" customHeight="1">
      <c r="A361" s="214"/>
      <c r="B361" s="214"/>
      <c r="C361" s="214"/>
      <c r="D361" s="214"/>
      <c r="E361" s="214"/>
      <c r="F361" s="214"/>
      <c r="G361" s="214"/>
      <c r="H361" s="214"/>
      <c r="I361" s="214"/>
      <c r="J361" s="214"/>
      <c r="K361" s="214"/>
      <c r="L361" s="214"/>
      <c r="M361" s="214"/>
      <c r="N361" s="214"/>
      <c r="O361" s="214"/>
      <c r="P361" s="214"/>
      <c r="Q361" s="214"/>
      <c r="R361" s="214"/>
      <c r="S361" s="214"/>
      <c r="T361" s="214"/>
      <c r="U361" s="214"/>
      <c r="V361" s="214"/>
      <c r="W361" s="214"/>
      <c r="X361" s="214"/>
      <c r="Y361" s="214"/>
      <c r="Z361" s="214"/>
    </row>
    <row r="362" ht="12.0" customHeight="1">
      <c r="A362" s="214"/>
      <c r="B362" s="214"/>
      <c r="C362" s="214"/>
      <c r="D362" s="214"/>
      <c r="E362" s="214"/>
      <c r="F362" s="214"/>
      <c r="G362" s="214"/>
      <c r="H362" s="214"/>
      <c r="I362" s="214"/>
      <c r="J362" s="214"/>
      <c r="K362" s="214"/>
      <c r="L362" s="214"/>
      <c r="M362" s="214"/>
      <c r="N362" s="214"/>
      <c r="O362" s="214"/>
      <c r="P362" s="214"/>
      <c r="Q362" s="214"/>
      <c r="R362" s="214"/>
      <c r="S362" s="214"/>
      <c r="T362" s="214"/>
      <c r="U362" s="214"/>
      <c r="V362" s="214"/>
      <c r="W362" s="214"/>
      <c r="X362" s="214"/>
      <c r="Y362" s="214"/>
      <c r="Z362" s="214"/>
    </row>
    <row r="363" ht="12.0" customHeight="1">
      <c r="A363" s="214"/>
      <c r="B363" s="214"/>
      <c r="C363" s="214"/>
      <c r="D363" s="214"/>
      <c r="E363" s="214"/>
      <c r="F363" s="214"/>
      <c r="G363" s="214"/>
      <c r="H363" s="214"/>
      <c r="I363" s="214"/>
      <c r="J363" s="214"/>
      <c r="K363" s="214"/>
      <c r="L363" s="214"/>
      <c r="M363" s="214"/>
      <c r="N363" s="214"/>
      <c r="O363" s="214"/>
      <c r="P363" s="214"/>
      <c r="Q363" s="214"/>
      <c r="R363" s="214"/>
      <c r="S363" s="214"/>
      <c r="T363" s="214"/>
      <c r="U363" s="214"/>
      <c r="V363" s="214"/>
      <c r="W363" s="214"/>
      <c r="X363" s="214"/>
      <c r="Y363" s="214"/>
      <c r="Z363" s="214"/>
    </row>
    <row r="364" ht="12.0" customHeight="1">
      <c r="A364" s="214"/>
      <c r="B364" s="214"/>
      <c r="C364" s="214"/>
      <c r="D364" s="214"/>
      <c r="E364" s="214"/>
      <c r="F364" s="214"/>
      <c r="G364" s="214"/>
      <c r="H364" s="214"/>
      <c r="I364" s="214"/>
      <c r="J364" s="214"/>
      <c r="K364" s="214"/>
      <c r="L364" s="214"/>
      <c r="M364" s="214"/>
      <c r="N364" s="214"/>
      <c r="O364" s="214"/>
      <c r="P364" s="214"/>
      <c r="Q364" s="214"/>
      <c r="R364" s="214"/>
      <c r="S364" s="214"/>
      <c r="T364" s="214"/>
      <c r="U364" s="214"/>
      <c r="V364" s="214"/>
      <c r="W364" s="214"/>
      <c r="X364" s="214"/>
      <c r="Y364" s="214"/>
      <c r="Z364" s="214"/>
    </row>
    <row r="365" ht="12.0" customHeight="1">
      <c r="A365" s="214"/>
      <c r="B365" s="214"/>
      <c r="C365" s="214"/>
      <c r="D365" s="214"/>
      <c r="E365" s="214"/>
      <c r="F365" s="214"/>
      <c r="G365" s="214"/>
      <c r="H365" s="214"/>
      <c r="I365" s="214"/>
      <c r="J365" s="214"/>
      <c r="K365" s="214"/>
      <c r="L365" s="214"/>
      <c r="M365" s="214"/>
      <c r="N365" s="214"/>
      <c r="O365" s="214"/>
      <c r="P365" s="214"/>
      <c r="Q365" s="214"/>
      <c r="R365" s="214"/>
      <c r="S365" s="214"/>
      <c r="T365" s="214"/>
      <c r="U365" s="214"/>
      <c r="V365" s="214"/>
      <c r="W365" s="214"/>
      <c r="X365" s="214"/>
      <c r="Y365" s="214"/>
      <c r="Z365" s="214"/>
    </row>
    <row r="366" ht="12.0" customHeight="1">
      <c r="A366" s="214"/>
      <c r="B366" s="214"/>
      <c r="C366" s="214"/>
      <c r="D366" s="214"/>
      <c r="E366" s="214"/>
      <c r="F366" s="214"/>
      <c r="G366" s="214"/>
      <c r="H366" s="214"/>
      <c r="I366" s="214"/>
      <c r="J366" s="214"/>
      <c r="K366" s="214"/>
      <c r="L366" s="214"/>
      <c r="M366" s="214"/>
      <c r="N366" s="214"/>
      <c r="O366" s="214"/>
      <c r="P366" s="214"/>
      <c r="Q366" s="214"/>
      <c r="R366" s="214"/>
      <c r="S366" s="214"/>
      <c r="T366" s="214"/>
      <c r="U366" s="214"/>
      <c r="V366" s="214"/>
      <c r="W366" s="214"/>
      <c r="X366" s="214"/>
      <c r="Y366" s="214"/>
      <c r="Z366" s="214"/>
    </row>
    <row r="367" ht="12.0" customHeight="1">
      <c r="A367" s="214"/>
      <c r="B367" s="214"/>
      <c r="C367" s="214"/>
      <c r="D367" s="214"/>
      <c r="E367" s="214"/>
      <c r="F367" s="214"/>
      <c r="G367" s="214"/>
      <c r="H367" s="214"/>
      <c r="I367" s="214"/>
      <c r="J367" s="214"/>
      <c r="K367" s="214"/>
      <c r="L367" s="214"/>
      <c r="M367" s="214"/>
      <c r="N367" s="214"/>
      <c r="O367" s="214"/>
      <c r="P367" s="214"/>
      <c r="Q367" s="214"/>
      <c r="R367" s="214"/>
      <c r="S367" s="214"/>
      <c r="T367" s="214"/>
      <c r="U367" s="214"/>
      <c r="V367" s="214"/>
      <c r="W367" s="214"/>
      <c r="X367" s="214"/>
      <c r="Y367" s="214"/>
      <c r="Z367" s="214"/>
    </row>
    <row r="368" ht="12.0" customHeight="1">
      <c r="A368" s="214"/>
      <c r="B368" s="214"/>
      <c r="C368" s="214"/>
      <c r="D368" s="214"/>
      <c r="E368" s="214"/>
      <c r="F368" s="214"/>
      <c r="G368" s="214"/>
      <c r="H368" s="214"/>
      <c r="I368" s="214"/>
      <c r="J368" s="214"/>
      <c r="K368" s="214"/>
      <c r="L368" s="214"/>
      <c r="M368" s="214"/>
      <c r="N368" s="214"/>
      <c r="O368" s="214"/>
      <c r="P368" s="214"/>
      <c r="Q368" s="214"/>
      <c r="R368" s="214"/>
      <c r="S368" s="214"/>
      <c r="T368" s="214"/>
      <c r="U368" s="214"/>
      <c r="V368" s="214"/>
      <c r="W368" s="214"/>
      <c r="X368" s="214"/>
      <c r="Y368" s="214"/>
      <c r="Z368" s="214"/>
    </row>
    <row r="369" ht="12.0" customHeight="1">
      <c r="A369" s="214"/>
      <c r="B369" s="214"/>
      <c r="C369" s="214"/>
      <c r="D369" s="214"/>
      <c r="E369" s="214"/>
      <c r="F369" s="214"/>
      <c r="G369" s="214"/>
      <c r="H369" s="214"/>
      <c r="I369" s="214"/>
      <c r="J369" s="214"/>
      <c r="K369" s="214"/>
      <c r="L369" s="214"/>
      <c r="M369" s="214"/>
      <c r="N369" s="214"/>
      <c r="O369" s="214"/>
      <c r="P369" s="214"/>
      <c r="Q369" s="214"/>
      <c r="R369" s="214"/>
      <c r="S369" s="214"/>
      <c r="T369" s="214"/>
      <c r="U369" s="214"/>
      <c r="V369" s="214"/>
      <c r="W369" s="214"/>
      <c r="X369" s="214"/>
      <c r="Y369" s="214"/>
      <c r="Z369" s="214"/>
    </row>
    <row r="370" ht="12.0" customHeight="1">
      <c r="A370" s="214"/>
      <c r="B370" s="214"/>
      <c r="C370" s="214"/>
      <c r="D370" s="214"/>
      <c r="E370" s="214"/>
      <c r="F370" s="214"/>
      <c r="G370" s="214"/>
      <c r="H370" s="214"/>
      <c r="I370" s="214"/>
      <c r="J370" s="214"/>
      <c r="K370" s="214"/>
      <c r="L370" s="214"/>
      <c r="M370" s="214"/>
      <c r="N370" s="214"/>
      <c r="O370" s="214"/>
      <c r="P370" s="214"/>
      <c r="Q370" s="214"/>
      <c r="R370" s="214"/>
      <c r="S370" s="214"/>
      <c r="T370" s="214"/>
      <c r="U370" s="214"/>
      <c r="V370" s="214"/>
      <c r="W370" s="214"/>
      <c r="X370" s="214"/>
      <c r="Y370" s="214"/>
      <c r="Z370" s="214"/>
    </row>
    <row r="371" ht="12.0" customHeight="1">
      <c r="A371" s="214"/>
      <c r="B371" s="214"/>
      <c r="C371" s="214"/>
      <c r="D371" s="214"/>
      <c r="E371" s="214"/>
      <c r="F371" s="214"/>
      <c r="G371" s="214"/>
      <c r="H371" s="214"/>
      <c r="I371" s="214"/>
      <c r="J371" s="214"/>
      <c r="K371" s="214"/>
      <c r="L371" s="214"/>
      <c r="M371" s="214"/>
      <c r="N371" s="214"/>
      <c r="O371" s="214"/>
      <c r="P371" s="214"/>
      <c r="Q371" s="214"/>
      <c r="R371" s="214"/>
      <c r="S371" s="214"/>
      <c r="T371" s="214"/>
      <c r="U371" s="214"/>
      <c r="V371" s="214"/>
      <c r="W371" s="214"/>
      <c r="X371" s="214"/>
      <c r="Y371" s="214"/>
      <c r="Z371" s="214"/>
    </row>
    <row r="372" ht="12.0" customHeight="1">
      <c r="A372" s="214"/>
      <c r="B372" s="214"/>
      <c r="C372" s="214"/>
      <c r="D372" s="214"/>
      <c r="E372" s="214"/>
      <c r="F372" s="214"/>
      <c r="G372" s="214"/>
      <c r="H372" s="214"/>
      <c r="I372" s="214"/>
      <c r="J372" s="214"/>
      <c r="K372" s="214"/>
      <c r="L372" s="214"/>
      <c r="M372" s="214"/>
      <c r="N372" s="214"/>
      <c r="O372" s="214"/>
      <c r="P372" s="214"/>
      <c r="Q372" s="214"/>
      <c r="R372" s="214"/>
      <c r="S372" s="214"/>
      <c r="T372" s="214"/>
      <c r="U372" s="214"/>
      <c r="V372" s="214"/>
      <c r="W372" s="214"/>
      <c r="X372" s="214"/>
      <c r="Y372" s="214"/>
      <c r="Z372" s="214"/>
    </row>
    <row r="373" ht="12.0" customHeight="1">
      <c r="A373" s="214"/>
      <c r="B373" s="214"/>
      <c r="C373" s="214"/>
      <c r="D373" s="214"/>
      <c r="E373" s="214"/>
      <c r="F373" s="214"/>
      <c r="G373" s="214"/>
      <c r="H373" s="214"/>
      <c r="I373" s="214"/>
      <c r="J373" s="214"/>
      <c r="K373" s="214"/>
      <c r="L373" s="214"/>
      <c r="M373" s="214"/>
      <c r="N373" s="214"/>
      <c r="O373" s="214"/>
      <c r="P373" s="214"/>
      <c r="Q373" s="214"/>
      <c r="R373" s="214"/>
      <c r="S373" s="214"/>
      <c r="T373" s="214"/>
      <c r="U373" s="214"/>
      <c r="V373" s="214"/>
      <c r="W373" s="214"/>
      <c r="X373" s="214"/>
      <c r="Y373" s="214"/>
      <c r="Z373" s="214"/>
    </row>
    <row r="374" ht="12.0" customHeight="1">
      <c r="A374" s="214"/>
      <c r="B374" s="214"/>
      <c r="C374" s="214"/>
      <c r="D374" s="214"/>
      <c r="E374" s="214"/>
      <c r="F374" s="214"/>
      <c r="G374" s="214"/>
      <c r="H374" s="214"/>
      <c r="I374" s="214"/>
      <c r="J374" s="214"/>
      <c r="K374" s="214"/>
      <c r="L374" s="214"/>
      <c r="M374" s="214"/>
      <c r="N374" s="214"/>
      <c r="O374" s="214"/>
      <c r="P374" s="214"/>
      <c r="Q374" s="214"/>
      <c r="R374" s="214"/>
      <c r="S374" s="214"/>
      <c r="T374" s="214"/>
      <c r="U374" s="214"/>
      <c r="V374" s="214"/>
      <c r="W374" s="214"/>
      <c r="X374" s="214"/>
      <c r="Y374" s="214"/>
      <c r="Z374" s="214"/>
    </row>
    <row r="375" ht="12.0" customHeight="1">
      <c r="A375" s="214"/>
      <c r="B375" s="214"/>
      <c r="C375" s="214"/>
      <c r="D375" s="214"/>
      <c r="E375" s="214"/>
      <c r="F375" s="214"/>
      <c r="G375" s="214"/>
      <c r="H375" s="214"/>
      <c r="I375" s="214"/>
      <c r="J375" s="214"/>
      <c r="K375" s="214"/>
      <c r="L375" s="214"/>
      <c r="M375" s="214"/>
      <c r="N375" s="214"/>
      <c r="O375" s="214"/>
      <c r="P375" s="214"/>
      <c r="Q375" s="214"/>
      <c r="R375" s="214"/>
      <c r="S375" s="214"/>
      <c r="T375" s="214"/>
      <c r="U375" s="214"/>
      <c r="V375" s="214"/>
      <c r="W375" s="214"/>
      <c r="X375" s="214"/>
      <c r="Y375" s="214"/>
      <c r="Z375" s="214"/>
    </row>
    <row r="376" ht="12.0" customHeight="1">
      <c r="A376" s="214"/>
      <c r="B376" s="214"/>
      <c r="C376" s="214"/>
      <c r="D376" s="214"/>
      <c r="E376" s="214"/>
      <c r="F376" s="214"/>
      <c r="G376" s="214"/>
      <c r="H376" s="214"/>
      <c r="I376" s="214"/>
      <c r="J376" s="214"/>
      <c r="K376" s="214"/>
      <c r="L376" s="214"/>
      <c r="M376" s="214"/>
      <c r="N376" s="214"/>
      <c r="O376" s="214"/>
      <c r="P376" s="214"/>
      <c r="Q376" s="214"/>
      <c r="R376" s="214"/>
      <c r="S376" s="214"/>
      <c r="T376" s="214"/>
      <c r="U376" s="214"/>
      <c r="V376" s="214"/>
      <c r="W376" s="214"/>
      <c r="X376" s="214"/>
      <c r="Y376" s="214"/>
      <c r="Z376" s="214"/>
    </row>
    <row r="377" ht="12.0" customHeight="1">
      <c r="A377" s="214"/>
      <c r="B377" s="214"/>
      <c r="C377" s="214"/>
      <c r="D377" s="214"/>
      <c r="E377" s="214"/>
      <c r="F377" s="214"/>
      <c r="G377" s="214"/>
      <c r="H377" s="214"/>
      <c r="I377" s="214"/>
      <c r="J377" s="214"/>
      <c r="K377" s="214"/>
      <c r="L377" s="214"/>
      <c r="M377" s="214"/>
      <c r="N377" s="214"/>
      <c r="O377" s="214"/>
      <c r="P377" s="214"/>
      <c r="Q377" s="214"/>
      <c r="R377" s="214"/>
      <c r="S377" s="214"/>
      <c r="T377" s="214"/>
      <c r="U377" s="214"/>
      <c r="V377" s="214"/>
      <c r="W377" s="214"/>
      <c r="X377" s="214"/>
      <c r="Y377" s="214"/>
      <c r="Z377" s="214"/>
    </row>
    <row r="378" ht="12.0" customHeight="1">
      <c r="A378" s="214"/>
      <c r="B378" s="214"/>
      <c r="C378" s="214"/>
      <c r="D378" s="214"/>
      <c r="E378" s="214"/>
      <c r="F378" s="214"/>
      <c r="G378" s="214"/>
      <c r="H378" s="214"/>
      <c r="I378" s="214"/>
      <c r="J378" s="214"/>
      <c r="K378" s="214"/>
      <c r="L378" s="214"/>
      <c r="M378" s="214"/>
      <c r="N378" s="214"/>
      <c r="O378" s="214"/>
      <c r="P378" s="214"/>
      <c r="Q378" s="214"/>
      <c r="R378" s="214"/>
      <c r="S378" s="214"/>
      <c r="T378" s="214"/>
      <c r="U378" s="214"/>
      <c r="V378" s="214"/>
      <c r="W378" s="214"/>
      <c r="X378" s="214"/>
      <c r="Y378" s="214"/>
      <c r="Z378" s="214"/>
    </row>
    <row r="379" ht="12.0" customHeight="1">
      <c r="A379" s="214"/>
      <c r="B379" s="214"/>
      <c r="C379" s="214"/>
      <c r="D379" s="214"/>
      <c r="E379" s="214"/>
      <c r="F379" s="214"/>
      <c r="G379" s="214"/>
      <c r="H379" s="214"/>
      <c r="I379" s="214"/>
      <c r="J379" s="214"/>
      <c r="K379" s="214"/>
      <c r="L379" s="214"/>
      <c r="M379" s="214"/>
      <c r="N379" s="214"/>
      <c r="O379" s="214"/>
      <c r="P379" s="214"/>
      <c r="Q379" s="214"/>
      <c r="R379" s="214"/>
      <c r="S379" s="214"/>
      <c r="T379" s="214"/>
      <c r="U379" s="214"/>
      <c r="V379" s="214"/>
      <c r="W379" s="214"/>
      <c r="X379" s="214"/>
      <c r="Y379" s="214"/>
      <c r="Z379" s="214"/>
    </row>
    <row r="380" ht="12.0" customHeight="1">
      <c r="A380" s="214"/>
      <c r="B380" s="214"/>
      <c r="C380" s="214"/>
      <c r="D380" s="214"/>
      <c r="E380" s="214"/>
      <c r="F380" s="214"/>
      <c r="G380" s="214"/>
      <c r="H380" s="214"/>
      <c r="I380" s="214"/>
      <c r="J380" s="214"/>
      <c r="K380" s="214"/>
      <c r="L380" s="214"/>
      <c r="M380" s="214"/>
      <c r="N380" s="214"/>
      <c r="O380" s="214"/>
      <c r="P380" s="214"/>
      <c r="Q380" s="214"/>
      <c r="R380" s="214"/>
      <c r="S380" s="214"/>
      <c r="T380" s="214"/>
      <c r="U380" s="214"/>
      <c r="V380" s="214"/>
      <c r="W380" s="214"/>
      <c r="X380" s="214"/>
      <c r="Y380" s="214"/>
      <c r="Z380" s="214"/>
    </row>
    <row r="381" ht="12.0" customHeight="1">
      <c r="A381" s="214"/>
      <c r="B381" s="214"/>
      <c r="C381" s="214"/>
      <c r="D381" s="214"/>
      <c r="E381" s="214"/>
      <c r="F381" s="214"/>
      <c r="G381" s="214"/>
      <c r="H381" s="214"/>
      <c r="I381" s="214"/>
      <c r="J381" s="214"/>
      <c r="K381" s="214"/>
      <c r="L381" s="214"/>
      <c r="M381" s="214"/>
      <c r="N381" s="214"/>
      <c r="O381" s="214"/>
      <c r="P381" s="214"/>
      <c r="Q381" s="214"/>
      <c r="R381" s="214"/>
      <c r="S381" s="214"/>
      <c r="T381" s="214"/>
      <c r="U381" s="214"/>
      <c r="V381" s="214"/>
      <c r="W381" s="214"/>
      <c r="X381" s="214"/>
      <c r="Y381" s="214"/>
      <c r="Z381" s="214"/>
    </row>
    <row r="382" ht="12.0" customHeight="1">
      <c r="A382" s="214"/>
      <c r="B382" s="214"/>
      <c r="C382" s="214"/>
      <c r="D382" s="214"/>
      <c r="E382" s="214"/>
      <c r="F382" s="214"/>
      <c r="G382" s="214"/>
      <c r="H382" s="214"/>
      <c r="I382" s="214"/>
      <c r="J382" s="214"/>
      <c r="K382" s="214"/>
      <c r="L382" s="214"/>
      <c r="M382" s="214"/>
      <c r="N382" s="214"/>
      <c r="O382" s="214"/>
      <c r="P382" s="214"/>
      <c r="Q382" s="214"/>
      <c r="R382" s="214"/>
      <c r="S382" s="214"/>
      <c r="T382" s="214"/>
      <c r="U382" s="214"/>
      <c r="V382" s="214"/>
      <c r="W382" s="214"/>
      <c r="X382" s="214"/>
      <c r="Y382" s="214"/>
      <c r="Z382" s="214"/>
    </row>
    <row r="383" ht="12.0" customHeight="1">
      <c r="A383" s="214"/>
      <c r="B383" s="214"/>
      <c r="C383" s="214"/>
      <c r="D383" s="214"/>
      <c r="E383" s="214"/>
      <c r="F383" s="214"/>
      <c r="G383" s="214"/>
      <c r="H383" s="214"/>
      <c r="I383" s="214"/>
      <c r="J383" s="214"/>
      <c r="K383" s="214"/>
      <c r="L383" s="214"/>
      <c r="M383" s="214"/>
      <c r="N383" s="214"/>
      <c r="O383" s="214"/>
      <c r="P383" s="214"/>
      <c r="Q383" s="214"/>
      <c r="R383" s="214"/>
      <c r="S383" s="214"/>
      <c r="T383" s="214"/>
      <c r="U383" s="214"/>
      <c r="V383" s="214"/>
      <c r="W383" s="214"/>
      <c r="X383" s="214"/>
      <c r="Y383" s="214"/>
      <c r="Z383" s="214"/>
    </row>
    <row r="384" ht="12.0" customHeight="1">
      <c r="A384" s="214"/>
      <c r="B384" s="214"/>
      <c r="C384" s="214"/>
      <c r="D384" s="214"/>
      <c r="E384" s="214"/>
      <c r="F384" s="214"/>
      <c r="G384" s="214"/>
      <c r="H384" s="214"/>
      <c r="I384" s="214"/>
      <c r="J384" s="214"/>
      <c r="K384" s="214"/>
      <c r="L384" s="214"/>
      <c r="M384" s="214"/>
      <c r="N384" s="214"/>
      <c r="O384" s="214"/>
      <c r="P384" s="214"/>
      <c r="Q384" s="214"/>
      <c r="R384" s="214"/>
      <c r="S384" s="214"/>
      <c r="T384" s="214"/>
      <c r="U384" s="214"/>
      <c r="V384" s="214"/>
      <c r="W384" s="214"/>
      <c r="X384" s="214"/>
      <c r="Y384" s="214"/>
      <c r="Z384" s="214"/>
    </row>
    <row r="385" ht="12.0" customHeight="1">
      <c r="A385" s="214"/>
      <c r="B385" s="214"/>
      <c r="C385" s="214"/>
      <c r="D385" s="214"/>
      <c r="E385" s="214"/>
      <c r="F385" s="214"/>
      <c r="G385" s="214"/>
      <c r="H385" s="214"/>
      <c r="I385" s="214"/>
      <c r="J385" s="214"/>
      <c r="K385" s="214"/>
      <c r="L385" s="214"/>
      <c r="M385" s="214"/>
      <c r="N385" s="214"/>
      <c r="O385" s="214"/>
      <c r="P385" s="214"/>
      <c r="Q385" s="214"/>
      <c r="R385" s="214"/>
      <c r="S385" s="214"/>
      <c r="T385" s="214"/>
      <c r="U385" s="214"/>
      <c r="V385" s="214"/>
      <c r="W385" s="214"/>
      <c r="X385" s="214"/>
      <c r="Y385" s="214"/>
      <c r="Z385" s="214"/>
    </row>
    <row r="386" ht="12.0" customHeight="1">
      <c r="A386" s="214"/>
      <c r="B386" s="214"/>
      <c r="C386" s="214"/>
      <c r="D386" s="214"/>
      <c r="E386" s="214"/>
      <c r="F386" s="214"/>
      <c r="G386" s="214"/>
      <c r="H386" s="214"/>
      <c r="I386" s="214"/>
      <c r="J386" s="214"/>
      <c r="K386" s="214"/>
      <c r="L386" s="214"/>
      <c r="M386" s="214"/>
      <c r="N386" s="214"/>
      <c r="O386" s="214"/>
      <c r="P386" s="214"/>
      <c r="Q386" s="214"/>
      <c r="R386" s="214"/>
      <c r="S386" s="214"/>
      <c r="T386" s="214"/>
      <c r="U386" s="214"/>
      <c r="V386" s="214"/>
      <c r="W386" s="214"/>
      <c r="X386" s="214"/>
      <c r="Y386" s="214"/>
      <c r="Z386" s="214"/>
    </row>
    <row r="387" ht="12.0" customHeight="1">
      <c r="A387" s="214"/>
      <c r="B387" s="214"/>
      <c r="C387" s="214"/>
      <c r="D387" s="214"/>
      <c r="E387" s="214"/>
      <c r="F387" s="214"/>
      <c r="G387" s="214"/>
      <c r="H387" s="214"/>
      <c r="I387" s="214"/>
      <c r="J387" s="214"/>
      <c r="K387" s="214"/>
      <c r="L387" s="214"/>
      <c r="M387" s="214"/>
      <c r="N387" s="214"/>
      <c r="O387" s="214"/>
      <c r="P387" s="214"/>
      <c r="Q387" s="214"/>
      <c r="R387" s="214"/>
      <c r="S387" s="214"/>
      <c r="T387" s="214"/>
      <c r="U387" s="214"/>
      <c r="V387" s="214"/>
      <c r="W387" s="214"/>
      <c r="X387" s="214"/>
      <c r="Y387" s="214"/>
      <c r="Z387" s="214"/>
    </row>
    <row r="388" ht="12.0" customHeight="1">
      <c r="A388" s="214"/>
      <c r="B388" s="214"/>
      <c r="C388" s="214"/>
      <c r="D388" s="214"/>
      <c r="E388" s="214"/>
      <c r="F388" s="214"/>
      <c r="G388" s="214"/>
      <c r="H388" s="214"/>
      <c r="I388" s="214"/>
      <c r="J388" s="214"/>
      <c r="K388" s="214"/>
      <c r="L388" s="214"/>
      <c r="M388" s="214"/>
      <c r="N388" s="214"/>
      <c r="O388" s="214"/>
      <c r="P388" s="214"/>
      <c r="Q388" s="214"/>
      <c r="R388" s="214"/>
      <c r="S388" s="214"/>
      <c r="T388" s="214"/>
      <c r="U388" s="214"/>
      <c r="V388" s="214"/>
      <c r="W388" s="214"/>
      <c r="X388" s="214"/>
      <c r="Y388" s="214"/>
      <c r="Z388" s="214"/>
    </row>
    <row r="389" ht="12.0" customHeight="1">
      <c r="A389" s="214"/>
      <c r="B389" s="214"/>
      <c r="C389" s="214"/>
      <c r="D389" s="214"/>
      <c r="E389" s="214"/>
      <c r="F389" s="214"/>
      <c r="G389" s="214"/>
      <c r="H389" s="214"/>
      <c r="I389" s="214"/>
      <c r="J389" s="214"/>
      <c r="K389" s="214"/>
      <c r="L389" s="214"/>
      <c r="M389" s="214"/>
      <c r="N389" s="214"/>
      <c r="O389" s="214"/>
      <c r="P389" s="214"/>
      <c r="Q389" s="214"/>
      <c r="R389" s="214"/>
      <c r="S389" s="214"/>
      <c r="T389" s="214"/>
      <c r="U389" s="214"/>
      <c r="V389" s="214"/>
      <c r="W389" s="214"/>
      <c r="X389" s="214"/>
      <c r="Y389" s="214"/>
      <c r="Z389" s="214"/>
    </row>
    <row r="390" ht="12.0" customHeight="1">
      <c r="A390" s="214"/>
      <c r="B390" s="214"/>
      <c r="C390" s="214"/>
      <c r="D390" s="214"/>
      <c r="E390" s="214"/>
      <c r="F390" s="214"/>
      <c r="G390" s="214"/>
      <c r="H390" s="214"/>
      <c r="I390" s="214"/>
      <c r="J390" s="214"/>
      <c r="K390" s="214"/>
      <c r="L390" s="214"/>
      <c r="M390" s="214"/>
      <c r="N390" s="214"/>
      <c r="O390" s="214"/>
      <c r="P390" s="214"/>
      <c r="Q390" s="214"/>
      <c r="R390" s="214"/>
      <c r="S390" s="214"/>
      <c r="T390" s="214"/>
      <c r="U390" s="214"/>
      <c r="V390" s="214"/>
      <c r="W390" s="214"/>
      <c r="X390" s="214"/>
      <c r="Y390" s="214"/>
      <c r="Z390" s="214"/>
    </row>
    <row r="391" ht="12.0" customHeight="1">
      <c r="A391" s="214"/>
      <c r="B391" s="214"/>
      <c r="C391" s="214"/>
      <c r="D391" s="214"/>
      <c r="E391" s="214"/>
      <c r="F391" s="214"/>
      <c r="G391" s="214"/>
      <c r="H391" s="214"/>
      <c r="I391" s="214"/>
      <c r="J391" s="214"/>
      <c r="K391" s="214"/>
      <c r="L391" s="214"/>
      <c r="M391" s="214"/>
      <c r="N391" s="214"/>
      <c r="O391" s="214"/>
      <c r="P391" s="214"/>
      <c r="Q391" s="214"/>
      <c r="R391" s="214"/>
      <c r="S391" s="214"/>
      <c r="T391" s="214"/>
      <c r="U391" s="214"/>
      <c r="V391" s="214"/>
      <c r="W391" s="214"/>
      <c r="X391" s="214"/>
      <c r="Y391" s="214"/>
      <c r="Z391" s="214"/>
    </row>
    <row r="392" ht="12.0" customHeight="1">
      <c r="A392" s="214"/>
      <c r="B392" s="214"/>
      <c r="C392" s="214"/>
      <c r="D392" s="214"/>
      <c r="E392" s="214"/>
      <c r="F392" s="214"/>
      <c r="G392" s="214"/>
      <c r="H392" s="214"/>
      <c r="I392" s="214"/>
      <c r="J392" s="214"/>
      <c r="K392" s="214"/>
      <c r="L392" s="214"/>
      <c r="M392" s="214"/>
      <c r="N392" s="214"/>
      <c r="O392" s="214"/>
      <c r="P392" s="214"/>
      <c r="Q392" s="214"/>
      <c r="R392" s="214"/>
      <c r="S392" s="214"/>
      <c r="T392" s="214"/>
      <c r="U392" s="214"/>
      <c r="V392" s="214"/>
      <c r="W392" s="214"/>
      <c r="X392" s="214"/>
      <c r="Y392" s="214"/>
      <c r="Z392" s="214"/>
    </row>
    <row r="393" ht="12.0" customHeight="1">
      <c r="A393" s="214"/>
      <c r="B393" s="214"/>
      <c r="C393" s="214"/>
      <c r="D393" s="214"/>
      <c r="E393" s="214"/>
      <c r="F393" s="214"/>
      <c r="G393" s="214"/>
      <c r="H393" s="214"/>
      <c r="I393" s="214"/>
      <c r="J393" s="214"/>
      <c r="K393" s="214"/>
      <c r="L393" s="214"/>
      <c r="M393" s="214"/>
      <c r="N393" s="214"/>
      <c r="O393" s="214"/>
      <c r="P393" s="214"/>
      <c r="Q393" s="214"/>
      <c r="R393" s="214"/>
      <c r="S393" s="214"/>
      <c r="T393" s="214"/>
      <c r="U393" s="214"/>
      <c r="V393" s="214"/>
      <c r="W393" s="214"/>
      <c r="X393" s="214"/>
      <c r="Y393" s="214"/>
      <c r="Z393" s="214"/>
    </row>
    <row r="394" ht="12.0" customHeight="1">
      <c r="A394" s="214"/>
      <c r="B394" s="214"/>
      <c r="C394" s="214"/>
      <c r="D394" s="214"/>
      <c r="E394" s="214"/>
      <c r="F394" s="214"/>
      <c r="G394" s="214"/>
      <c r="H394" s="214"/>
      <c r="I394" s="214"/>
      <c r="J394" s="214"/>
      <c r="K394" s="214"/>
      <c r="L394" s="214"/>
      <c r="M394" s="214"/>
      <c r="N394" s="214"/>
      <c r="O394" s="214"/>
      <c r="P394" s="214"/>
      <c r="Q394" s="214"/>
      <c r="R394" s="214"/>
      <c r="S394" s="214"/>
      <c r="T394" s="214"/>
      <c r="U394" s="214"/>
      <c r="V394" s="214"/>
      <c r="W394" s="214"/>
      <c r="X394" s="214"/>
      <c r="Y394" s="214"/>
      <c r="Z394" s="214"/>
    </row>
    <row r="395" ht="12.0" customHeight="1">
      <c r="A395" s="214"/>
      <c r="B395" s="214"/>
      <c r="C395" s="214"/>
      <c r="D395" s="214"/>
      <c r="E395" s="214"/>
      <c r="F395" s="214"/>
      <c r="G395" s="214"/>
      <c r="H395" s="214"/>
      <c r="I395" s="214"/>
      <c r="J395" s="214"/>
      <c r="K395" s="214"/>
      <c r="L395" s="214"/>
      <c r="M395" s="214"/>
      <c r="N395" s="214"/>
      <c r="O395" s="214"/>
      <c r="P395" s="214"/>
      <c r="Q395" s="214"/>
      <c r="R395" s="214"/>
      <c r="S395" s="214"/>
      <c r="T395" s="214"/>
      <c r="U395" s="214"/>
      <c r="V395" s="214"/>
      <c r="W395" s="214"/>
      <c r="X395" s="214"/>
      <c r="Y395" s="214"/>
      <c r="Z395" s="214"/>
    </row>
    <row r="396" ht="12.0" customHeight="1">
      <c r="A396" s="214"/>
      <c r="B396" s="214"/>
      <c r="C396" s="214"/>
      <c r="D396" s="214"/>
      <c r="E396" s="214"/>
      <c r="F396" s="214"/>
      <c r="G396" s="214"/>
      <c r="H396" s="214"/>
      <c r="I396" s="214"/>
      <c r="J396" s="214"/>
      <c r="K396" s="214"/>
      <c r="L396" s="214"/>
      <c r="M396" s="214"/>
      <c r="N396" s="214"/>
      <c r="O396" s="214"/>
      <c r="P396" s="214"/>
      <c r="Q396" s="214"/>
      <c r="R396" s="214"/>
      <c r="S396" s="214"/>
      <c r="T396" s="214"/>
      <c r="U396" s="214"/>
      <c r="V396" s="214"/>
      <c r="W396" s="214"/>
      <c r="X396" s="214"/>
      <c r="Y396" s="214"/>
      <c r="Z396" s="214"/>
    </row>
    <row r="397" ht="12.0" customHeight="1">
      <c r="A397" s="214"/>
      <c r="B397" s="214"/>
      <c r="C397" s="214"/>
      <c r="D397" s="214"/>
      <c r="E397" s="214"/>
      <c r="F397" s="214"/>
      <c r="G397" s="214"/>
      <c r="H397" s="214"/>
      <c r="I397" s="214"/>
      <c r="J397" s="214"/>
      <c r="K397" s="214"/>
      <c r="L397" s="214"/>
      <c r="M397" s="214"/>
      <c r="N397" s="214"/>
      <c r="O397" s="214"/>
      <c r="P397" s="214"/>
      <c r="Q397" s="214"/>
      <c r="R397" s="214"/>
      <c r="S397" s="214"/>
      <c r="T397" s="214"/>
      <c r="U397" s="214"/>
      <c r="V397" s="214"/>
      <c r="W397" s="214"/>
      <c r="X397" s="214"/>
      <c r="Y397" s="214"/>
      <c r="Z397" s="214"/>
    </row>
    <row r="398" ht="12.0" customHeight="1">
      <c r="A398" s="214"/>
      <c r="B398" s="214"/>
      <c r="C398" s="214"/>
      <c r="D398" s="214"/>
      <c r="E398" s="214"/>
      <c r="F398" s="214"/>
      <c r="G398" s="214"/>
      <c r="H398" s="214"/>
      <c r="I398" s="214"/>
      <c r="J398" s="214"/>
      <c r="K398" s="214"/>
      <c r="L398" s="214"/>
      <c r="M398" s="214"/>
      <c r="N398" s="214"/>
      <c r="O398" s="214"/>
      <c r="P398" s="214"/>
      <c r="Q398" s="214"/>
      <c r="R398" s="214"/>
      <c r="S398" s="214"/>
      <c r="T398" s="214"/>
      <c r="U398" s="214"/>
      <c r="V398" s="214"/>
      <c r="W398" s="214"/>
      <c r="X398" s="214"/>
      <c r="Y398" s="214"/>
      <c r="Z398" s="214"/>
    </row>
    <row r="399" ht="12.0" customHeight="1">
      <c r="A399" s="214"/>
      <c r="B399" s="214"/>
      <c r="C399" s="214"/>
      <c r="D399" s="214"/>
      <c r="E399" s="214"/>
      <c r="F399" s="214"/>
      <c r="G399" s="214"/>
      <c r="H399" s="214"/>
      <c r="I399" s="214"/>
      <c r="J399" s="214"/>
      <c r="K399" s="214"/>
      <c r="L399" s="214"/>
      <c r="M399" s="214"/>
      <c r="N399" s="214"/>
      <c r="O399" s="214"/>
      <c r="P399" s="214"/>
      <c r="Q399" s="214"/>
      <c r="R399" s="214"/>
      <c r="S399" s="214"/>
      <c r="T399" s="214"/>
      <c r="U399" s="214"/>
      <c r="V399" s="214"/>
      <c r="W399" s="214"/>
      <c r="X399" s="214"/>
      <c r="Y399" s="214"/>
      <c r="Z399" s="214"/>
    </row>
    <row r="400" ht="12.0" customHeight="1">
      <c r="A400" s="214"/>
      <c r="B400" s="214"/>
      <c r="C400" s="214"/>
      <c r="D400" s="214"/>
      <c r="E400" s="214"/>
      <c r="F400" s="214"/>
      <c r="G400" s="214"/>
      <c r="H400" s="214"/>
      <c r="I400" s="214"/>
      <c r="J400" s="214"/>
      <c r="K400" s="214"/>
      <c r="L400" s="214"/>
      <c r="M400" s="214"/>
      <c r="N400" s="214"/>
      <c r="O400" s="214"/>
      <c r="P400" s="214"/>
      <c r="Q400" s="214"/>
      <c r="R400" s="214"/>
      <c r="S400" s="214"/>
      <c r="T400" s="214"/>
      <c r="U400" s="214"/>
      <c r="V400" s="214"/>
      <c r="W400" s="214"/>
      <c r="X400" s="214"/>
      <c r="Y400" s="214"/>
      <c r="Z400" s="214"/>
    </row>
    <row r="401" ht="12.0" customHeight="1">
      <c r="A401" s="214"/>
      <c r="B401" s="214"/>
      <c r="C401" s="214"/>
      <c r="D401" s="214"/>
      <c r="E401" s="214"/>
      <c r="F401" s="214"/>
      <c r="G401" s="214"/>
      <c r="H401" s="214"/>
      <c r="I401" s="214"/>
      <c r="J401" s="214"/>
      <c r="K401" s="214"/>
      <c r="L401" s="214"/>
      <c r="M401" s="214"/>
      <c r="N401" s="214"/>
      <c r="O401" s="214"/>
      <c r="P401" s="214"/>
      <c r="Q401" s="214"/>
      <c r="R401" s="214"/>
      <c r="S401" s="214"/>
      <c r="T401" s="214"/>
      <c r="U401" s="214"/>
      <c r="V401" s="214"/>
      <c r="W401" s="214"/>
      <c r="X401" s="214"/>
      <c r="Y401" s="214"/>
      <c r="Z401" s="214"/>
    </row>
    <row r="402" ht="12.0" customHeight="1">
      <c r="A402" s="214"/>
      <c r="B402" s="214"/>
      <c r="C402" s="214"/>
      <c r="D402" s="214"/>
      <c r="E402" s="214"/>
      <c r="F402" s="214"/>
      <c r="G402" s="214"/>
      <c r="H402" s="214"/>
      <c r="I402" s="214"/>
      <c r="J402" s="214"/>
      <c r="K402" s="214"/>
      <c r="L402" s="214"/>
      <c r="M402" s="214"/>
      <c r="N402" s="214"/>
      <c r="O402" s="214"/>
      <c r="P402" s="214"/>
      <c r="Q402" s="214"/>
      <c r="R402" s="214"/>
      <c r="S402" s="214"/>
      <c r="T402" s="214"/>
      <c r="U402" s="214"/>
      <c r="V402" s="214"/>
      <c r="W402" s="214"/>
      <c r="X402" s="214"/>
      <c r="Y402" s="214"/>
      <c r="Z402" s="214"/>
    </row>
    <row r="403" ht="12.0" customHeight="1">
      <c r="A403" s="214"/>
      <c r="B403" s="214"/>
      <c r="C403" s="214"/>
      <c r="D403" s="214"/>
      <c r="E403" s="214"/>
      <c r="F403" s="214"/>
      <c r="G403" s="214"/>
      <c r="H403" s="214"/>
      <c r="I403" s="214"/>
      <c r="J403" s="214"/>
      <c r="K403" s="214"/>
      <c r="L403" s="214"/>
      <c r="M403" s="214"/>
      <c r="N403" s="214"/>
      <c r="O403" s="214"/>
      <c r="P403" s="214"/>
      <c r="Q403" s="214"/>
      <c r="R403" s="214"/>
      <c r="S403" s="214"/>
      <c r="T403" s="214"/>
      <c r="U403" s="214"/>
      <c r="V403" s="214"/>
      <c r="W403" s="214"/>
      <c r="X403" s="214"/>
      <c r="Y403" s="214"/>
      <c r="Z403" s="214"/>
    </row>
    <row r="404" ht="12.0" customHeight="1">
      <c r="A404" s="214"/>
      <c r="B404" s="214"/>
      <c r="C404" s="214"/>
      <c r="D404" s="214"/>
      <c r="E404" s="214"/>
      <c r="F404" s="214"/>
      <c r="G404" s="214"/>
      <c r="H404" s="214"/>
      <c r="I404" s="214"/>
      <c r="J404" s="214"/>
      <c r="K404" s="214"/>
      <c r="L404" s="214"/>
      <c r="M404" s="214"/>
      <c r="N404" s="214"/>
      <c r="O404" s="214"/>
      <c r="P404" s="214"/>
      <c r="Q404" s="214"/>
      <c r="R404" s="214"/>
      <c r="S404" s="214"/>
      <c r="T404" s="214"/>
      <c r="U404" s="214"/>
      <c r="V404" s="214"/>
      <c r="W404" s="214"/>
      <c r="X404" s="214"/>
      <c r="Y404" s="214"/>
      <c r="Z404" s="214"/>
    </row>
    <row r="405" ht="12.0" customHeight="1">
      <c r="A405" s="214"/>
      <c r="B405" s="214"/>
      <c r="C405" s="214"/>
      <c r="D405" s="214"/>
      <c r="E405" s="214"/>
      <c r="F405" s="214"/>
      <c r="G405" s="214"/>
      <c r="H405" s="214"/>
      <c r="I405" s="214"/>
      <c r="J405" s="214"/>
      <c r="K405" s="214"/>
      <c r="L405" s="214"/>
      <c r="M405" s="214"/>
      <c r="N405" s="214"/>
      <c r="O405" s="214"/>
      <c r="P405" s="214"/>
      <c r="Q405" s="214"/>
      <c r="R405" s="214"/>
      <c r="S405" s="214"/>
      <c r="T405" s="214"/>
      <c r="U405" s="214"/>
      <c r="V405" s="214"/>
      <c r="W405" s="214"/>
      <c r="X405" s="214"/>
      <c r="Y405" s="214"/>
      <c r="Z405" s="214"/>
    </row>
    <row r="406" ht="12.0" customHeight="1">
      <c r="A406" s="214"/>
      <c r="B406" s="214"/>
      <c r="C406" s="214"/>
      <c r="D406" s="214"/>
      <c r="E406" s="214"/>
      <c r="F406" s="214"/>
      <c r="G406" s="214"/>
      <c r="H406" s="214"/>
      <c r="I406" s="214"/>
      <c r="J406" s="214"/>
      <c r="K406" s="214"/>
      <c r="L406" s="214"/>
      <c r="M406" s="214"/>
      <c r="N406" s="214"/>
      <c r="O406" s="214"/>
      <c r="P406" s="214"/>
      <c r="Q406" s="214"/>
      <c r="R406" s="214"/>
      <c r="S406" s="214"/>
      <c r="T406" s="214"/>
      <c r="U406" s="214"/>
      <c r="V406" s="214"/>
      <c r="W406" s="214"/>
      <c r="X406" s="214"/>
      <c r="Y406" s="214"/>
      <c r="Z406" s="214"/>
    </row>
    <row r="407" ht="12.0" customHeight="1">
      <c r="A407" s="214"/>
      <c r="B407" s="214"/>
      <c r="C407" s="214"/>
      <c r="D407" s="214"/>
      <c r="E407" s="214"/>
      <c r="F407" s="214"/>
      <c r="G407" s="214"/>
      <c r="H407" s="214"/>
      <c r="I407" s="214"/>
      <c r="J407" s="214"/>
      <c r="K407" s="214"/>
      <c r="L407" s="214"/>
      <c r="M407" s="214"/>
      <c r="N407" s="214"/>
      <c r="O407" s="214"/>
      <c r="P407" s="214"/>
      <c r="Q407" s="214"/>
      <c r="R407" s="214"/>
      <c r="S407" s="214"/>
      <c r="T407" s="214"/>
      <c r="U407" s="214"/>
      <c r="V407" s="214"/>
      <c r="W407" s="214"/>
      <c r="X407" s="214"/>
      <c r="Y407" s="214"/>
      <c r="Z407" s="214"/>
    </row>
    <row r="408" ht="12.0" customHeight="1">
      <c r="A408" s="214"/>
      <c r="B408" s="214"/>
      <c r="C408" s="214"/>
      <c r="D408" s="214"/>
      <c r="E408" s="214"/>
      <c r="F408" s="214"/>
      <c r="G408" s="214"/>
      <c r="H408" s="214"/>
      <c r="I408" s="214"/>
      <c r="J408" s="214"/>
      <c r="K408" s="214"/>
      <c r="L408" s="214"/>
      <c r="M408" s="214"/>
      <c r="N408" s="214"/>
      <c r="O408" s="214"/>
      <c r="P408" s="214"/>
      <c r="Q408" s="214"/>
      <c r="R408" s="214"/>
      <c r="S408" s="214"/>
      <c r="T408" s="214"/>
      <c r="U408" s="214"/>
      <c r="V408" s="214"/>
      <c r="W408" s="214"/>
      <c r="X408" s="214"/>
      <c r="Y408" s="214"/>
      <c r="Z408" s="214"/>
    </row>
    <row r="409" ht="12.0" customHeight="1">
      <c r="A409" s="214"/>
      <c r="B409" s="214"/>
      <c r="C409" s="214"/>
      <c r="D409" s="214"/>
      <c r="E409" s="214"/>
      <c r="F409" s="214"/>
      <c r="G409" s="214"/>
      <c r="H409" s="214"/>
      <c r="I409" s="214"/>
      <c r="J409" s="214"/>
      <c r="K409" s="214"/>
      <c r="L409" s="214"/>
      <c r="M409" s="214"/>
      <c r="N409" s="214"/>
      <c r="O409" s="214"/>
      <c r="P409" s="214"/>
      <c r="Q409" s="214"/>
      <c r="R409" s="214"/>
      <c r="S409" s="214"/>
      <c r="T409" s="214"/>
      <c r="U409" s="214"/>
      <c r="V409" s="214"/>
      <c r="W409" s="214"/>
      <c r="X409" s="214"/>
      <c r="Y409" s="214"/>
      <c r="Z409" s="214"/>
    </row>
    <row r="410" ht="12.0" customHeight="1">
      <c r="A410" s="214"/>
      <c r="B410" s="214"/>
      <c r="C410" s="214"/>
      <c r="D410" s="214"/>
      <c r="E410" s="214"/>
      <c r="F410" s="214"/>
      <c r="G410" s="214"/>
      <c r="H410" s="214"/>
      <c r="I410" s="214"/>
      <c r="J410" s="214"/>
      <c r="K410" s="214"/>
      <c r="L410" s="214"/>
      <c r="M410" s="214"/>
      <c r="N410" s="214"/>
      <c r="O410" s="214"/>
      <c r="P410" s="214"/>
      <c r="Q410" s="214"/>
      <c r="R410" s="214"/>
      <c r="S410" s="214"/>
      <c r="T410" s="214"/>
      <c r="U410" s="214"/>
      <c r="V410" s="214"/>
      <c r="W410" s="214"/>
      <c r="X410" s="214"/>
      <c r="Y410" s="214"/>
      <c r="Z410" s="214"/>
    </row>
    <row r="411" ht="12.0" customHeight="1">
      <c r="A411" s="214"/>
      <c r="B411" s="214"/>
      <c r="C411" s="214"/>
      <c r="D411" s="214"/>
      <c r="E411" s="214"/>
      <c r="F411" s="214"/>
      <c r="G411" s="214"/>
      <c r="H411" s="214"/>
      <c r="I411" s="214"/>
      <c r="J411" s="214"/>
      <c r="K411" s="214"/>
      <c r="L411" s="214"/>
      <c r="M411" s="214"/>
      <c r="N411" s="214"/>
      <c r="O411" s="214"/>
      <c r="P411" s="214"/>
      <c r="Q411" s="214"/>
      <c r="R411" s="214"/>
      <c r="S411" s="214"/>
      <c r="T411" s="214"/>
      <c r="U411" s="214"/>
      <c r="V411" s="214"/>
      <c r="W411" s="214"/>
      <c r="X411" s="214"/>
      <c r="Y411" s="214"/>
      <c r="Z411" s="214"/>
    </row>
    <row r="412" ht="12.0" customHeight="1">
      <c r="A412" s="214"/>
      <c r="B412" s="214"/>
      <c r="C412" s="214"/>
      <c r="D412" s="214"/>
      <c r="E412" s="214"/>
      <c r="F412" s="214"/>
      <c r="G412" s="214"/>
      <c r="H412" s="214"/>
      <c r="I412" s="214"/>
      <c r="J412" s="214"/>
      <c r="K412" s="214"/>
      <c r="L412" s="214"/>
      <c r="M412" s="214"/>
      <c r="N412" s="214"/>
      <c r="O412" s="214"/>
      <c r="P412" s="214"/>
      <c r="Q412" s="214"/>
      <c r="R412" s="214"/>
      <c r="S412" s="214"/>
      <c r="T412" s="214"/>
      <c r="U412" s="214"/>
      <c r="V412" s="214"/>
      <c r="W412" s="214"/>
      <c r="X412" s="214"/>
      <c r="Y412" s="214"/>
      <c r="Z412" s="214"/>
    </row>
    <row r="413" ht="12.0" customHeight="1">
      <c r="A413" s="214"/>
      <c r="B413" s="214"/>
      <c r="C413" s="214"/>
      <c r="D413" s="214"/>
      <c r="E413" s="214"/>
      <c r="F413" s="214"/>
      <c r="G413" s="214"/>
      <c r="H413" s="214"/>
      <c r="I413" s="214"/>
      <c r="J413" s="214"/>
      <c r="K413" s="214"/>
      <c r="L413" s="214"/>
      <c r="M413" s="214"/>
      <c r="N413" s="214"/>
      <c r="O413" s="214"/>
      <c r="P413" s="214"/>
      <c r="Q413" s="214"/>
      <c r="R413" s="214"/>
      <c r="S413" s="214"/>
      <c r="T413" s="214"/>
      <c r="U413" s="214"/>
      <c r="V413" s="214"/>
      <c r="W413" s="214"/>
      <c r="X413" s="214"/>
      <c r="Y413" s="214"/>
      <c r="Z413" s="214"/>
    </row>
    <row r="414" ht="12.0" customHeight="1">
      <c r="A414" s="214"/>
      <c r="B414" s="214"/>
      <c r="C414" s="214"/>
      <c r="D414" s="214"/>
      <c r="E414" s="214"/>
      <c r="F414" s="214"/>
      <c r="G414" s="214"/>
      <c r="H414" s="214"/>
      <c r="I414" s="214"/>
      <c r="J414" s="214"/>
      <c r="K414" s="214"/>
      <c r="L414" s="214"/>
      <c r="M414" s="214"/>
      <c r="N414" s="214"/>
      <c r="O414" s="214"/>
      <c r="P414" s="214"/>
      <c r="Q414" s="214"/>
      <c r="R414" s="214"/>
      <c r="S414" s="214"/>
      <c r="T414" s="214"/>
      <c r="U414" s="214"/>
      <c r="V414" s="214"/>
      <c r="W414" s="214"/>
      <c r="X414" s="214"/>
      <c r="Y414" s="214"/>
      <c r="Z414" s="214"/>
    </row>
    <row r="415" ht="12.0" customHeight="1">
      <c r="A415" s="214"/>
      <c r="B415" s="214"/>
      <c r="C415" s="214"/>
      <c r="D415" s="214"/>
      <c r="E415" s="214"/>
      <c r="F415" s="214"/>
      <c r="G415" s="214"/>
      <c r="H415" s="214"/>
      <c r="I415" s="214"/>
      <c r="J415" s="214"/>
      <c r="K415" s="214"/>
      <c r="L415" s="214"/>
      <c r="M415" s="214"/>
      <c r="N415" s="214"/>
      <c r="O415" s="214"/>
      <c r="P415" s="214"/>
      <c r="Q415" s="214"/>
      <c r="R415" s="214"/>
      <c r="S415" s="214"/>
      <c r="T415" s="214"/>
      <c r="U415" s="214"/>
      <c r="V415" s="214"/>
      <c r="W415" s="214"/>
      <c r="X415" s="214"/>
      <c r="Y415" s="214"/>
      <c r="Z415" s="214"/>
    </row>
    <row r="416" ht="12.0" customHeight="1">
      <c r="A416" s="214"/>
      <c r="B416" s="214"/>
      <c r="C416" s="214"/>
      <c r="D416" s="214"/>
      <c r="E416" s="214"/>
      <c r="F416" s="214"/>
      <c r="G416" s="214"/>
      <c r="H416" s="214"/>
      <c r="I416" s="214"/>
      <c r="J416" s="214"/>
      <c r="K416" s="214"/>
      <c r="L416" s="214"/>
      <c r="M416" s="214"/>
      <c r="N416" s="214"/>
      <c r="O416" s="214"/>
      <c r="P416" s="214"/>
      <c r="Q416" s="214"/>
      <c r="R416" s="214"/>
      <c r="S416" s="214"/>
      <c r="T416" s="214"/>
      <c r="U416" s="214"/>
      <c r="V416" s="214"/>
      <c r="W416" s="214"/>
      <c r="X416" s="214"/>
      <c r="Y416" s="214"/>
      <c r="Z416" s="214"/>
    </row>
    <row r="417" ht="12.0" customHeight="1">
      <c r="A417" s="214"/>
      <c r="B417" s="214"/>
      <c r="C417" s="214"/>
      <c r="D417" s="214"/>
      <c r="E417" s="214"/>
      <c r="F417" s="214"/>
      <c r="G417" s="214"/>
      <c r="H417" s="214"/>
      <c r="I417" s="214"/>
      <c r="J417" s="214"/>
      <c r="K417" s="214"/>
      <c r="L417" s="214"/>
      <c r="M417" s="214"/>
      <c r="N417" s="214"/>
      <c r="O417" s="214"/>
      <c r="P417" s="214"/>
      <c r="Q417" s="214"/>
      <c r="R417" s="214"/>
      <c r="S417" s="214"/>
      <c r="T417" s="214"/>
      <c r="U417" s="214"/>
      <c r="V417" s="214"/>
      <c r="W417" s="214"/>
      <c r="X417" s="214"/>
      <c r="Y417" s="214"/>
      <c r="Z417" s="214"/>
    </row>
    <row r="418" ht="12.0" customHeight="1">
      <c r="A418" s="214"/>
      <c r="B418" s="214"/>
      <c r="C418" s="214"/>
      <c r="D418" s="214"/>
      <c r="E418" s="214"/>
      <c r="F418" s="214"/>
      <c r="G418" s="214"/>
      <c r="H418" s="214"/>
      <c r="I418" s="214"/>
      <c r="J418" s="214"/>
      <c r="K418" s="214"/>
      <c r="L418" s="214"/>
      <c r="M418" s="214"/>
      <c r="N418" s="214"/>
      <c r="O418" s="214"/>
      <c r="P418" s="214"/>
      <c r="Q418" s="214"/>
      <c r="R418" s="214"/>
      <c r="S418" s="214"/>
      <c r="T418" s="214"/>
      <c r="U418" s="214"/>
      <c r="V418" s="214"/>
      <c r="W418" s="214"/>
      <c r="X418" s="214"/>
      <c r="Y418" s="214"/>
      <c r="Z418" s="214"/>
    </row>
    <row r="419" ht="12.0" customHeight="1">
      <c r="A419" s="214"/>
      <c r="B419" s="214"/>
      <c r="C419" s="214"/>
      <c r="D419" s="214"/>
      <c r="E419" s="214"/>
      <c r="F419" s="214"/>
      <c r="G419" s="214"/>
      <c r="H419" s="214"/>
      <c r="I419" s="214"/>
      <c r="J419" s="214"/>
      <c r="K419" s="214"/>
      <c r="L419" s="214"/>
      <c r="M419" s="214"/>
      <c r="N419" s="214"/>
      <c r="O419" s="214"/>
      <c r="P419" s="214"/>
      <c r="Q419" s="214"/>
      <c r="R419" s="214"/>
      <c r="S419" s="214"/>
      <c r="T419" s="214"/>
      <c r="U419" s="214"/>
      <c r="V419" s="214"/>
      <c r="W419" s="214"/>
      <c r="X419" s="214"/>
      <c r="Y419" s="214"/>
      <c r="Z419" s="214"/>
    </row>
    <row r="420" ht="12.0" customHeight="1">
      <c r="A420" s="214"/>
      <c r="B420" s="214"/>
      <c r="C420" s="214"/>
      <c r="D420" s="214"/>
      <c r="E420" s="214"/>
      <c r="F420" s="214"/>
      <c r="G420" s="214"/>
      <c r="H420" s="214"/>
      <c r="I420" s="214"/>
      <c r="J420" s="214"/>
      <c r="K420" s="214"/>
      <c r="L420" s="214"/>
      <c r="M420" s="214"/>
      <c r="N420" s="214"/>
      <c r="O420" s="214"/>
      <c r="P420" s="214"/>
      <c r="Q420" s="214"/>
      <c r="R420" s="214"/>
      <c r="S420" s="214"/>
      <c r="T420" s="214"/>
      <c r="U420" s="214"/>
      <c r="V420" s="214"/>
      <c r="W420" s="214"/>
      <c r="X420" s="214"/>
      <c r="Y420" s="214"/>
      <c r="Z420" s="214"/>
    </row>
    <row r="421" ht="12.0" customHeight="1">
      <c r="A421" s="214"/>
      <c r="B421" s="214"/>
      <c r="C421" s="214"/>
      <c r="D421" s="214"/>
      <c r="E421" s="214"/>
      <c r="F421" s="214"/>
      <c r="G421" s="214"/>
      <c r="H421" s="214"/>
      <c r="I421" s="214"/>
      <c r="J421" s="214"/>
      <c r="K421" s="214"/>
      <c r="L421" s="214"/>
      <c r="M421" s="214"/>
      <c r="N421" s="214"/>
      <c r="O421" s="214"/>
      <c r="P421" s="214"/>
      <c r="Q421" s="214"/>
      <c r="R421" s="214"/>
      <c r="S421" s="214"/>
      <c r="T421" s="214"/>
      <c r="U421" s="214"/>
      <c r="V421" s="214"/>
      <c r="W421" s="214"/>
      <c r="X421" s="214"/>
      <c r="Y421" s="214"/>
      <c r="Z421" s="214"/>
    </row>
    <row r="422" ht="12.0" customHeight="1">
      <c r="A422" s="214"/>
      <c r="B422" s="214"/>
      <c r="C422" s="214"/>
      <c r="D422" s="214"/>
      <c r="E422" s="214"/>
      <c r="F422" s="214"/>
      <c r="G422" s="214"/>
      <c r="H422" s="214"/>
      <c r="I422" s="214"/>
      <c r="J422" s="214"/>
      <c r="K422" s="214"/>
      <c r="L422" s="214"/>
      <c r="M422" s="214"/>
      <c r="N422" s="214"/>
      <c r="O422" s="214"/>
      <c r="P422" s="214"/>
      <c r="Q422" s="214"/>
      <c r="R422" s="214"/>
      <c r="S422" s="214"/>
      <c r="T422" s="214"/>
      <c r="U422" s="214"/>
      <c r="V422" s="214"/>
      <c r="W422" s="214"/>
      <c r="X422" s="214"/>
      <c r="Y422" s="214"/>
      <c r="Z422" s="214"/>
    </row>
    <row r="423" ht="12.0" customHeight="1">
      <c r="A423" s="214"/>
      <c r="B423" s="214"/>
      <c r="C423" s="214"/>
      <c r="D423" s="214"/>
      <c r="E423" s="214"/>
      <c r="F423" s="214"/>
      <c r="G423" s="214"/>
      <c r="H423" s="214"/>
      <c r="I423" s="214"/>
      <c r="J423" s="214"/>
      <c r="K423" s="214"/>
      <c r="L423" s="214"/>
      <c r="M423" s="214"/>
      <c r="N423" s="214"/>
      <c r="O423" s="214"/>
      <c r="P423" s="214"/>
      <c r="Q423" s="214"/>
      <c r="R423" s="214"/>
      <c r="S423" s="214"/>
      <c r="T423" s="214"/>
      <c r="U423" s="214"/>
      <c r="V423" s="214"/>
      <c r="W423" s="214"/>
      <c r="X423" s="214"/>
      <c r="Y423" s="214"/>
      <c r="Z423" s="214"/>
    </row>
    <row r="424" ht="12.0" customHeight="1">
      <c r="A424" s="214"/>
      <c r="B424" s="214"/>
      <c r="C424" s="214"/>
      <c r="D424" s="214"/>
      <c r="E424" s="214"/>
      <c r="F424" s="214"/>
      <c r="G424" s="214"/>
      <c r="H424" s="214"/>
      <c r="I424" s="214"/>
      <c r="J424" s="214"/>
      <c r="K424" s="214"/>
      <c r="L424" s="214"/>
      <c r="M424" s="214"/>
      <c r="N424" s="214"/>
      <c r="O424" s="214"/>
      <c r="P424" s="214"/>
      <c r="Q424" s="214"/>
      <c r="R424" s="214"/>
      <c r="S424" s="214"/>
      <c r="T424" s="214"/>
      <c r="U424" s="214"/>
      <c r="V424" s="214"/>
      <c r="W424" s="214"/>
      <c r="X424" s="214"/>
      <c r="Y424" s="214"/>
      <c r="Z424" s="214"/>
    </row>
    <row r="425" ht="12.0" customHeight="1">
      <c r="A425" s="214"/>
      <c r="B425" s="214"/>
      <c r="C425" s="214"/>
      <c r="D425" s="214"/>
      <c r="E425" s="214"/>
      <c r="F425" s="214"/>
      <c r="G425" s="214"/>
      <c r="H425" s="214"/>
      <c r="I425" s="214"/>
      <c r="J425" s="214"/>
      <c r="K425" s="214"/>
      <c r="L425" s="214"/>
      <c r="M425" s="214"/>
      <c r="N425" s="214"/>
      <c r="O425" s="214"/>
      <c r="P425" s="214"/>
      <c r="Q425" s="214"/>
      <c r="R425" s="214"/>
      <c r="S425" s="214"/>
      <c r="T425" s="214"/>
      <c r="U425" s="214"/>
      <c r="V425" s="214"/>
      <c r="W425" s="214"/>
      <c r="X425" s="214"/>
      <c r="Y425" s="214"/>
      <c r="Z425" s="214"/>
    </row>
    <row r="426" ht="12.0" customHeight="1">
      <c r="A426" s="214"/>
      <c r="B426" s="214"/>
      <c r="C426" s="214"/>
      <c r="D426" s="214"/>
      <c r="E426" s="214"/>
      <c r="F426" s="214"/>
      <c r="G426" s="214"/>
      <c r="H426" s="214"/>
      <c r="I426" s="214"/>
      <c r="J426" s="214"/>
      <c r="K426" s="214"/>
      <c r="L426" s="214"/>
      <c r="M426" s="214"/>
      <c r="N426" s="214"/>
      <c r="O426" s="214"/>
      <c r="P426" s="214"/>
      <c r="Q426" s="214"/>
      <c r="R426" s="214"/>
      <c r="S426" s="214"/>
      <c r="T426" s="214"/>
      <c r="U426" s="214"/>
      <c r="V426" s="214"/>
      <c r="W426" s="214"/>
      <c r="X426" s="214"/>
      <c r="Y426" s="214"/>
      <c r="Z426" s="214"/>
    </row>
    <row r="427" ht="12.0" customHeight="1">
      <c r="A427" s="214"/>
      <c r="B427" s="214"/>
      <c r="C427" s="214"/>
      <c r="D427" s="214"/>
      <c r="E427" s="214"/>
      <c r="F427" s="214"/>
      <c r="G427" s="214"/>
      <c r="H427" s="214"/>
      <c r="I427" s="214"/>
      <c r="J427" s="214"/>
      <c r="K427" s="214"/>
      <c r="L427" s="214"/>
      <c r="M427" s="214"/>
      <c r="N427" s="214"/>
      <c r="O427" s="214"/>
      <c r="P427" s="214"/>
      <c r="Q427" s="214"/>
      <c r="R427" s="214"/>
      <c r="S427" s="214"/>
      <c r="T427" s="214"/>
      <c r="U427" s="214"/>
      <c r="V427" s="214"/>
      <c r="W427" s="214"/>
      <c r="X427" s="214"/>
      <c r="Y427" s="214"/>
      <c r="Z427" s="214"/>
    </row>
    <row r="428" ht="12.0" customHeight="1">
      <c r="A428" s="214"/>
      <c r="B428" s="214"/>
      <c r="C428" s="214"/>
      <c r="D428" s="214"/>
      <c r="E428" s="214"/>
      <c r="F428" s="214"/>
      <c r="G428" s="214"/>
      <c r="H428" s="214"/>
      <c r="I428" s="214"/>
      <c r="J428" s="214"/>
      <c r="K428" s="214"/>
      <c r="L428" s="214"/>
      <c r="M428" s="214"/>
      <c r="N428" s="214"/>
      <c r="O428" s="214"/>
      <c r="P428" s="214"/>
      <c r="Q428" s="214"/>
      <c r="R428" s="214"/>
      <c r="S428" s="214"/>
      <c r="T428" s="214"/>
      <c r="U428" s="214"/>
      <c r="V428" s="214"/>
      <c r="W428" s="214"/>
      <c r="X428" s="214"/>
      <c r="Y428" s="214"/>
      <c r="Z428" s="214"/>
    </row>
    <row r="429" ht="12.0" customHeight="1">
      <c r="A429" s="214"/>
      <c r="B429" s="214"/>
      <c r="C429" s="214"/>
      <c r="D429" s="214"/>
      <c r="E429" s="214"/>
      <c r="F429" s="214"/>
      <c r="G429" s="214"/>
      <c r="H429" s="214"/>
      <c r="I429" s="214"/>
      <c r="J429" s="214"/>
      <c r="K429" s="214"/>
      <c r="L429" s="214"/>
      <c r="M429" s="214"/>
      <c r="N429" s="214"/>
      <c r="O429" s="214"/>
      <c r="P429" s="214"/>
      <c r="Q429" s="214"/>
      <c r="R429" s="214"/>
      <c r="S429" s="214"/>
      <c r="T429" s="214"/>
      <c r="U429" s="214"/>
      <c r="V429" s="214"/>
      <c r="W429" s="214"/>
      <c r="X429" s="214"/>
      <c r="Y429" s="214"/>
      <c r="Z429" s="214"/>
    </row>
    <row r="430" ht="12.0" customHeight="1">
      <c r="A430" s="214"/>
      <c r="B430" s="214"/>
      <c r="C430" s="214"/>
      <c r="D430" s="214"/>
      <c r="E430" s="214"/>
      <c r="F430" s="214"/>
      <c r="G430" s="214"/>
      <c r="H430" s="214"/>
      <c r="I430" s="214"/>
      <c r="J430" s="214"/>
      <c r="K430" s="214"/>
      <c r="L430" s="214"/>
      <c r="M430" s="214"/>
      <c r="N430" s="214"/>
      <c r="O430" s="214"/>
      <c r="P430" s="214"/>
      <c r="Q430" s="214"/>
      <c r="R430" s="214"/>
      <c r="S430" s="214"/>
      <c r="T430" s="214"/>
      <c r="U430" s="214"/>
      <c r="V430" s="214"/>
      <c r="W430" s="214"/>
      <c r="X430" s="214"/>
      <c r="Y430" s="214"/>
      <c r="Z430" s="214"/>
    </row>
    <row r="431" ht="12.0" customHeight="1">
      <c r="A431" s="214"/>
      <c r="B431" s="214"/>
      <c r="C431" s="214"/>
      <c r="D431" s="214"/>
      <c r="E431" s="214"/>
      <c r="F431" s="214"/>
      <c r="G431" s="214"/>
      <c r="H431" s="214"/>
      <c r="I431" s="214"/>
      <c r="J431" s="214"/>
      <c r="K431" s="214"/>
      <c r="L431" s="214"/>
      <c r="M431" s="214"/>
      <c r="N431" s="214"/>
      <c r="O431" s="214"/>
      <c r="P431" s="214"/>
      <c r="Q431" s="214"/>
      <c r="R431" s="214"/>
      <c r="S431" s="214"/>
      <c r="T431" s="214"/>
      <c r="U431" s="214"/>
      <c r="V431" s="214"/>
      <c r="W431" s="214"/>
      <c r="X431" s="214"/>
      <c r="Y431" s="214"/>
      <c r="Z431" s="214"/>
    </row>
    <row r="432" ht="12.0" customHeight="1">
      <c r="A432" s="214"/>
      <c r="B432" s="214"/>
      <c r="C432" s="214"/>
      <c r="D432" s="214"/>
      <c r="E432" s="214"/>
      <c r="F432" s="214"/>
      <c r="G432" s="214"/>
      <c r="H432" s="214"/>
      <c r="I432" s="214"/>
      <c r="J432" s="214"/>
      <c r="K432" s="214"/>
      <c r="L432" s="214"/>
      <c r="M432" s="214"/>
      <c r="N432" s="214"/>
      <c r="O432" s="214"/>
      <c r="P432" s="214"/>
      <c r="Q432" s="214"/>
      <c r="R432" s="214"/>
      <c r="S432" s="214"/>
      <c r="T432" s="214"/>
      <c r="U432" s="214"/>
      <c r="V432" s="214"/>
      <c r="W432" s="214"/>
      <c r="X432" s="214"/>
      <c r="Y432" s="214"/>
      <c r="Z432" s="214"/>
    </row>
    <row r="433" ht="12.0" customHeight="1">
      <c r="A433" s="214"/>
      <c r="B433" s="214"/>
      <c r="C433" s="214"/>
      <c r="D433" s="214"/>
      <c r="E433" s="214"/>
      <c r="F433" s="214"/>
      <c r="G433" s="214"/>
      <c r="H433" s="214"/>
      <c r="I433" s="214"/>
      <c r="J433" s="214"/>
      <c r="K433" s="214"/>
      <c r="L433" s="214"/>
      <c r="M433" s="214"/>
      <c r="N433" s="214"/>
      <c r="O433" s="214"/>
      <c r="P433" s="214"/>
      <c r="Q433" s="214"/>
      <c r="R433" s="214"/>
      <c r="S433" s="214"/>
      <c r="T433" s="214"/>
      <c r="U433" s="214"/>
      <c r="V433" s="214"/>
      <c r="W433" s="214"/>
      <c r="X433" s="214"/>
      <c r="Y433" s="214"/>
      <c r="Z433" s="214"/>
    </row>
    <row r="434" ht="12.0" customHeight="1">
      <c r="A434" s="214"/>
      <c r="B434" s="214"/>
      <c r="C434" s="214"/>
      <c r="D434" s="214"/>
      <c r="E434" s="214"/>
      <c r="F434" s="214"/>
      <c r="G434" s="214"/>
      <c r="H434" s="214"/>
      <c r="I434" s="214"/>
      <c r="J434" s="214"/>
      <c r="K434" s="214"/>
      <c r="L434" s="214"/>
      <c r="M434" s="214"/>
      <c r="N434" s="214"/>
      <c r="O434" s="214"/>
      <c r="P434" s="214"/>
      <c r="Q434" s="214"/>
      <c r="R434" s="214"/>
      <c r="S434" s="214"/>
      <c r="T434" s="214"/>
      <c r="U434" s="214"/>
      <c r="V434" s="214"/>
      <c r="W434" s="214"/>
      <c r="X434" s="214"/>
      <c r="Y434" s="214"/>
      <c r="Z434" s="214"/>
    </row>
    <row r="435" ht="12.0" customHeight="1">
      <c r="A435" s="214"/>
      <c r="B435" s="214"/>
      <c r="C435" s="214"/>
      <c r="D435" s="214"/>
      <c r="E435" s="214"/>
      <c r="F435" s="214"/>
      <c r="G435" s="214"/>
      <c r="H435" s="214"/>
      <c r="I435" s="214"/>
      <c r="J435" s="214"/>
      <c r="K435" s="214"/>
      <c r="L435" s="214"/>
      <c r="M435" s="214"/>
      <c r="N435" s="214"/>
      <c r="O435" s="214"/>
      <c r="P435" s="214"/>
      <c r="Q435" s="214"/>
      <c r="R435" s="214"/>
      <c r="S435" s="214"/>
      <c r="T435" s="214"/>
      <c r="U435" s="214"/>
      <c r="V435" s="214"/>
      <c r="W435" s="214"/>
      <c r="X435" s="214"/>
      <c r="Y435" s="214"/>
      <c r="Z435" s="214"/>
    </row>
    <row r="436" ht="12.0" customHeight="1">
      <c r="A436" s="214"/>
      <c r="B436" s="214"/>
      <c r="C436" s="214"/>
      <c r="D436" s="214"/>
      <c r="E436" s="214"/>
      <c r="F436" s="214"/>
      <c r="G436" s="214"/>
      <c r="H436" s="214"/>
      <c r="I436" s="214"/>
      <c r="J436" s="214"/>
      <c r="K436" s="214"/>
      <c r="L436" s="214"/>
      <c r="M436" s="214"/>
      <c r="N436" s="214"/>
      <c r="O436" s="214"/>
      <c r="P436" s="214"/>
      <c r="Q436" s="214"/>
      <c r="R436" s="214"/>
      <c r="S436" s="214"/>
      <c r="T436" s="214"/>
      <c r="U436" s="214"/>
      <c r="V436" s="214"/>
      <c r="W436" s="214"/>
      <c r="X436" s="214"/>
      <c r="Y436" s="214"/>
      <c r="Z436" s="214"/>
    </row>
    <row r="437" ht="12.0" customHeight="1">
      <c r="A437" s="214"/>
      <c r="B437" s="214"/>
      <c r="C437" s="214"/>
      <c r="D437" s="214"/>
      <c r="E437" s="214"/>
      <c r="F437" s="214"/>
      <c r="G437" s="214"/>
      <c r="H437" s="214"/>
      <c r="I437" s="214"/>
      <c r="J437" s="214"/>
      <c r="K437" s="214"/>
      <c r="L437" s="214"/>
      <c r="M437" s="214"/>
      <c r="N437" s="214"/>
      <c r="O437" s="214"/>
      <c r="P437" s="214"/>
      <c r="Q437" s="214"/>
      <c r="R437" s="214"/>
      <c r="S437" s="214"/>
      <c r="T437" s="214"/>
      <c r="U437" s="214"/>
      <c r="V437" s="214"/>
      <c r="W437" s="214"/>
      <c r="X437" s="214"/>
      <c r="Y437" s="214"/>
      <c r="Z437" s="214"/>
    </row>
    <row r="438" ht="12.0" customHeight="1">
      <c r="A438" s="214"/>
      <c r="B438" s="214"/>
      <c r="C438" s="214"/>
      <c r="D438" s="214"/>
      <c r="E438" s="214"/>
      <c r="F438" s="214"/>
      <c r="G438" s="214"/>
      <c r="H438" s="214"/>
      <c r="I438" s="214"/>
      <c r="J438" s="214"/>
      <c r="K438" s="214"/>
      <c r="L438" s="214"/>
      <c r="M438" s="214"/>
      <c r="N438" s="214"/>
      <c r="O438" s="214"/>
      <c r="P438" s="214"/>
      <c r="Q438" s="214"/>
      <c r="R438" s="214"/>
      <c r="S438" s="214"/>
      <c r="T438" s="214"/>
      <c r="U438" s="214"/>
      <c r="V438" s="214"/>
      <c r="W438" s="214"/>
      <c r="X438" s="214"/>
      <c r="Y438" s="214"/>
      <c r="Z438" s="214"/>
    </row>
    <row r="439" ht="12.0" customHeight="1">
      <c r="A439" s="214"/>
      <c r="B439" s="214"/>
      <c r="C439" s="214"/>
      <c r="D439" s="214"/>
      <c r="E439" s="214"/>
      <c r="F439" s="214"/>
      <c r="G439" s="214"/>
      <c r="H439" s="214"/>
      <c r="I439" s="214"/>
      <c r="J439" s="214"/>
      <c r="K439" s="214"/>
      <c r="L439" s="214"/>
      <c r="M439" s="214"/>
      <c r="N439" s="214"/>
      <c r="O439" s="214"/>
      <c r="P439" s="214"/>
      <c r="Q439" s="214"/>
      <c r="R439" s="214"/>
      <c r="S439" s="214"/>
      <c r="T439" s="214"/>
      <c r="U439" s="214"/>
      <c r="V439" s="214"/>
      <c r="W439" s="214"/>
      <c r="X439" s="214"/>
      <c r="Y439" s="214"/>
      <c r="Z439" s="214"/>
    </row>
    <row r="440" ht="12.0" customHeight="1">
      <c r="A440" s="214"/>
      <c r="B440" s="214"/>
      <c r="C440" s="214"/>
      <c r="D440" s="214"/>
      <c r="E440" s="214"/>
      <c r="F440" s="214"/>
      <c r="G440" s="214"/>
      <c r="H440" s="214"/>
      <c r="I440" s="214"/>
      <c r="J440" s="214"/>
      <c r="K440" s="214"/>
      <c r="L440" s="214"/>
      <c r="M440" s="214"/>
      <c r="N440" s="214"/>
      <c r="O440" s="214"/>
      <c r="P440" s="214"/>
      <c r="Q440" s="214"/>
      <c r="R440" s="214"/>
      <c r="S440" s="214"/>
      <c r="T440" s="214"/>
      <c r="U440" s="214"/>
      <c r="V440" s="214"/>
      <c r="W440" s="214"/>
      <c r="X440" s="214"/>
      <c r="Y440" s="214"/>
      <c r="Z440" s="214"/>
    </row>
    <row r="441" ht="12.0" customHeight="1">
      <c r="A441" s="214"/>
      <c r="B441" s="214"/>
      <c r="C441" s="214"/>
      <c r="D441" s="214"/>
      <c r="E441" s="214"/>
      <c r="F441" s="214"/>
      <c r="G441" s="214"/>
      <c r="H441" s="214"/>
      <c r="I441" s="214"/>
      <c r="J441" s="214"/>
      <c r="K441" s="214"/>
      <c r="L441" s="214"/>
      <c r="M441" s="214"/>
      <c r="N441" s="214"/>
      <c r="O441" s="214"/>
      <c r="P441" s="214"/>
      <c r="Q441" s="214"/>
      <c r="R441" s="214"/>
      <c r="S441" s="214"/>
      <c r="T441" s="214"/>
      <c r="U441" s="214"/>
      <c r="V441" s="214"/>
      <c r="W441" s="214"/>
      <c r="X441" s="214"/>
      <c r="Y441" s="214"/>
      <c r="Z441" s="214"/>
    </row>
    <row r="442" ht="12.0" customHeight="1">
      <c r="A442" s="214"/>
      <c r="B442" s="214"/>
      <c r="C442" s="214"/>
      <c r="D442" s="214"/>
      <c r="E442" s="214"/>
      <c r="F442" s="214"/>
      <c r="G442" s="214"/>
      <c r="H442" s="214"/>
      <c r="I442" s="214"/>
      <c r="J442" s="214"/>
      <c r="K442" s="214"/>
      <c r="L442" s="214"/>
      <c r="M442" s="214"/>
      <c r="N442" s="214"/>
      <c r="O442" s="214"/>
      <c r="P442" s="214"/>
      <c r="Q442" s="214"/>
      <c r="R442" s="214"/>
      <c r="S442" s="214"/>
      <c r="T442" s="214"/>
      <c r="U442" s="214"/>
      <c r="V442" s="214"/>
      <c r="W442" s="214"/>
      <c r="X442" s="214"/>
      <c r="Y442" s="214"/>
      <c r="Z442" s="214"/>
    </row>
    <row r="443" ht="12.0" customHeight="1">
      <c r="A443" s="214"/>
      <c r="B443" s="214"/>
      <c r="C443" s="214"/>
      <c r="D443" s="214"/>
      <c r="E443" s="214"/>
      <c r="F443" s="214"/>
      <c r="G443" s="214"/>
      <c r="H443" s="214"/>
      <c r="I443" s="214"/>
      <c r="J443" s="214"/>
      <c r="K443" s="214"/>
      <c r="L443" s="214"/>
      <c r="M443" s="214"/>
      <c r="N443" s="214"/>
      <c r="O443" s="214"/>
      <c r="P443" s="214"/>
      <c r="Q443" s="214"/>
      <c r="R443" s="214"/>
      <c r="S443" s="214"/>
      <c r="T443" s="214"/>
      <c r="U443" s="214"/>
      <c r="V443" s="214"/>
      <c r="W443" s="214"/>
      <c r="X443" s="214"/>
      <c r="Y443" s="214"/>
      <c r="Z443" s="214"/>
    </row>
    <row r="444" ht="12.0" customHeight="1">
      <c r="A444" s="214"/>
      <c r="B444" s="214"/>
      <c r="C444" s="214"/>
      <c r="D444" s="214"/>
      <c r="E444" s="214"/>
      <c r="F444" s="214"/>
      <c r="G444" s="214"/>
      <c r="H444" s="214"/>
      <c r="I444" s="214"/>
      <c r="J444" s="214"/>
      <c r="K444" s="214"/>
      <c r="L444" s="214"/>
      <c r="M444" s="214"/>
      <c r="N444" s="214"/>
      <c r="O444" s="214"/>
      <c r="P444" s="214"/>
      <c r="Q444" s="214"/>
      <c r="R444" s="214"/>
      <c r="S444" s="214"/>
      <c r="T444" s="214"/>
      <c r="U444" s="214"/>
      <c r="V444" s="214"/>
      <c r="W444" s="214"/>
      <c r="X444" s="214"/>
      <c r="Y444" s="214"/>
      <c r="Z444" s="214"/>
    </row>
    <row r="445" ht="12.0" customHeight="1">
      <c r="A445" s="214"/>
      <c r="B445" s="214"/>
      <c r="C445" s="214"/>
      <c r="D445" s="214"/>
      <c r="E445" s="214"/>
      <c r="F445" s="214"/>
      <c r="G445" s="214"/>
      <c r="H445" s="214"/>
      <c r="I445" s="214"/>
      <c r="J445" s="214"/>
      <c r="K445" s="214"/>
      <c r="L445" s="214"/>
      <c r="M445" s="214"/>
      <c r="N445" s="214"/>
      <c r="O445" s="214"/>
      <c r="P445" s="214"/>
      <c r="Q445" s="214"/>
      <c r="R445" s="214"/>
      <c r="S445" s="214"/>
      <c r="T445" s="214"/>
      <c r="U445" s="214"/>
      <c r="V445" s="214"/>
      <c r="W445" s="214"/>
      <c r="X445" s="214"/>
      <c r="Y445" s="214"/>
      <c r="Z445" s="214"/>
    </row>
    <row r="446" ht="12.0" customHeight="1">
      <c r="A446" s="214"/>
      <c r="B446" s="214"/>
      <c r="C446" s="214"/>
      <c r="D446" s="214"/>
      <c r="E446" s="214"/>
      <c r="F446" s="214"/>
      <c r="G446" s="214"/>
      <c r="H446" s="214"/>
      <c r="I446" s="214"/>
      <c r="J446" s="214"/>
      <c r="K446" s="214"/>
      <c r="L446" s="214"/>
      <c r="M446" s="214"/>
      <c r="N446" s="214"/>
      <c r="O446" s="214"/>
      <c r="P446" s="214"/>
      <c r="Q446" s="214"/>
      <c r="R446" s="214"/>
      <c r="S446" s="214"/>
      <c r="T446" s="214"/>
      <c r="U446" s="214"/>
      <c r="V446" s="214"/>
      <c r="W446" s="214"/>
      <c r="X446" s="214"/>
      <c r="Y446" s="214"/>
      <c r="Z446" s="214"/>
    </row>
    <row r="447" ht="12.0" customHeight="1">
      <c r="A447" s="214"/>
      <c r="B447" s="214"/>
      <c r="C447" s="214"/>
      <c r="D447" s="214"/>
      <c r="E447" s="214"/>
      <c r="F447" s="214"/>
      <c r="G447" s="214"/>
      <c r="H447" s="214"/>
      <c r="I447" s="214"/>
      <c r="J447" s="214"/>
      <c r="K447" s="214"/>
      <c r="L447" s="214"/>
      <c r="M447" s="214"/>
      <c r="N447" s="214"/>
      <c r="O447" s="214"/>
      <c r="P447" s="214"/>
      <c r="Q447" s="214"/>
      <c r="R447" s="214"/>
      <c r="S447" s="214"/>
      <c r="T447" s="214"/>
      <c r="U447" s="214"/>
      <c r="V447" s="214"/>
      <c r="W447" s="214"/>
      <c r="X447" s="214"/>
      <c r="Y447" s="214"/>
      <c r="Z447" s="214"/>
    </row>
    <row r="448" ht="12.0" customHeight="1">
      <c r="A448" s="214"/>
      <c r="B448" s="214"/>
      <c r="C448" s="214"/>
      <c r="D448" s="214"/>
      <c r="E448" s="214"/>
      <c r="F448" s="214"/>
      <c r="G448" s="214"/>
      <c r="H448" s="214"/>
      <c r="I448" s="214"/>
      <c r="J448" s="214"/>
      <c r="K448" s="214"/>
      <c r="L448" s="214"/>
      <c r="M448" s="214"/>
      <c r="N448" s="214"/>
      <c r="O448" s="214"/>
      <c r="P448" s="214"/>
      <c r="Q448" s="214"/>
      <c r="R448" s="214"/>
      <c r="S448" s="214"/>
      <c r="T448" s="214"/>
      <c r="U448" s="214"/>
      <c r="V448" s="214"/>
      <c r="W448" s="214"/>
      <c r="X448" s="214"/>
      <c r="Y448" s="214"/>
      <c r="Z448" s="214"/>
    </row>
    <row r="449" ht="12.0" customHeight="1">
      <c r="A449" s="214"/>
      <c r="B449" s="214"/>
      <c r="C449" s="214"/>
      <c r="D449" s="214"/>
      <c r="E449" s="214"/>
      <c r="F449" s="214"/>
      <c r="G449" s="214"/>
      <c r="H449" s="214"/>
      <c r="I449" s="214"/>
      <c r="J449" s="214"/>
      <c r="K449" s="214"/>
      <c r="L449" s="214"/>
      <c r="M449" s="214"/>
      <c r="N449" s="214"/>
      <c r="O449" s="214"/>
      <c r="P449" s="214"/>
      <c r="Q449" s="214"/>
      <c r="R449" s="214"/>
      <c r="S449" s="214"/>
      <c r="T449" s="214"/>
      <c r="U449" s="214"/>
      <c r="V449" s="214"/>
      <c r="W449" s="214"/>
      <c r="X449" s="214"/>
      <c r="Y449" s="214"/>
      <c r="Z449" s="214"/>
    </row>
    <row r="450" ht="12.0" customHeight="1">
      <c r="A450" s="214"/>
      <c r="B450" s="214"/>
      <c r="C450" s="214"/>
      <c r="D450" s="214"/>
      <c r="E450" s="214"/>
      <c r="F450" s="214"/>
      <c r="G450" s="214"/>
      <c r="H450" s="214"/>
      <c r="I450" s="214"/>
      <c r="J450" s="214"/>
      <c r="K450" s="214"/>
      <c r="L450" s="214"/>
      <c r="M450" s="214"/>
      <c r="N450" s="214"/>
      <c r="O450" s="214"/>
      <c r="P450" s="214"/>
      <c r="Q450" s="214"/>
      <c r="R450" s="214"/>
      <c r="S450" s="214"/>
      <c r="T450" s="214"/>
      <c r="U450" s="214"/>
      <c r="V450" s="214"/>
      <c r="W450" s="214"/>
      <c r="X450" s="214"/>
      <c r="Y450" s="214"/>
      <c r="Z450" s="214"/>
    </row>
    <row r="451" ht="12.0" customHeight="1">
      <c r="A451" s="214"/>
      <c r="B451" s="214"/>
      <c r="C451" s="214"/>
      <c r="D451" s="214"/>
      <c r="E451" s="214"/>
      <c r="F451" s="214"/>
      <c r="G451" s="214"/>
      <c r="H451" s="214"/>
      <c r="I451" s="214"/>
      <c r="J451" s="214"/>
      <c r="K451" s="214"/>
      <c r="L451" s="214"/>
      <c r="M451" s="214"/>
      <c r="N451" s="214"/>
      <c r="O451" s="214"/>
      <c r="P451" s="214"/>
      <c r="Q451" s="214"/>
      <c r="R451" s="214"/>
      <c r="S451" s="214"/>
      <c r="T451" s="214"/>
      <c r="U451" s="214"/>
      <c r="V451" s="214"/>
      <c r="W451" s="214"/>
      <c r="X451" s="214"/>
      <c r="Y451" s="214"/>
      <c r="Z451" s="214"/>
    </row>
    <row r="452" ht="12.0" customHeight="1">
      <c r="A452" s="214"/>
      <c r="B452" s="214"/>
      <c r="C452" s="214"/>
      <c r="D452" s="214"/>
      <c r="E452" s="214"/>
      <c r="F452" s="214"/>
      <c r="G452" s="214"/>
      <c r="H452" s="214"/>
      <c r="I452" s="214"/>
      <c r="J452" s="214"/>
      <c r="K452" s="214"/>
      <c r="L452" s="214"/>
      <c r="M452" s="214"/>
      <c r="N452" s="214"/>
      <c r="O452" s="214"/>
      <c r="P452" s="214"/>
      <c r="Q452" s="214"/>
      <c r="R452" s="214"/>
      <c r="S452" s="214"/>
      <c r="T452" s="214"/>
      <c r="U452" s="214"/>
      <c r="V452" s="214"/>
      <c r="W452" s="214"/>
      <c r="X452" s="214"/>
      <c r="Y452" s="214"/>
      <c r="Z452" s="214"/>
    </row>
    <row r="453" ht="12.0" customHeight="1">
      <c r="A453" s="214"/>
      <c r="B453" s="214"/>
      <c r="C453" s="214"/>
      <c r="D453" s="214"/>
      <c r="E453" s="214"/>
      <c r="F453" s="214"/>
      <c r="G453" s="214"/>
      <c r="H453" s="214"/>
      <c r="I453" s="214"/>
      <c r="J453" s="214"/>
      <c r="K453" s="214"/>
      <c r="L453" s="214"/>
      <c r="M453" s="214"/>
      <c r="N453" s="214"/>
      <c r="O453" s="214"/>
      <c r="P453" s="214"/>
      <c r="Q453" s="214"/>
      <c r="R453" s="214"/>
      <c r="S453" s="214"/>
      <c r="T453" s="214"/>
      <c r="U453" s="214"/>
      <c r="V453" s="214"/>
      <c r="W453" s="214"/>
      <c r="X453" s="214"/>
      <c r="Y453" s="214"/>
      <c r="Z453" s="214"/>
    </row>
    <row r="454" ht="12.0" customHeight="1">
      <c r="A454" s="214"/>
      <c r="B454" s="214"/>
      <c r="C454" s="214"/>
      <c r="D454" s="214"/>
      <c r="E454" s="214"/>
      <c r="F454" s="214"/>
      <c r="G454" s="214"/>
      <c r="H454" s="214"/>
      <c r="I454" s="214"/>
      <c r="J454" s="214"/>
      <c r="K454" s="214"/>
      <c r="L454" s="214"/>
      <c r="M454" s="214"/>
      <c r="N454" s="214"/>
      <c r="O454" s="214"/>
      <c r="P454" s="214"/>
      <c r="Q454" s="214"/>
      <c r="R454" s="214"/>
      <c r="S454" s="214"/>
      <c r="T454" s="214"/>
      <c r="U454" s="214"/>
      <c r="V454" s="214"/>
      <c r="W454" s="214"/>
      <c r="X454" s="214"/>
      <c r="Y454" s="214"/>
      <c r="Z454" s="214"/>
    </row>
    <row r="455" ht="12.0" customHeight="1">
      <c r="A455" s="214"/>
      <c r="B455" s="214"/>
      <c r="C455" s="214"/>
      <c r="D455" s="214"/>
      <c r="E455" s="214"/>
      <c r="F455" s="214"/>
      <c r="G455" s="214"/>
      <c r="H455" s="214"/>
      <c r="I455" s="214"/>
      <c r="J455" s="214"/>
      <c r="K455" s="214"/>
      <c r="L455" s="214"/>
      <c r="M455" s="214"/>
      <c r="N455" s="214"/>
      <c r="O455" s="214"/>
      <c r="P455" s="214"/>
      <c r="Q455" s="214"/>
      <c r="R455" s="214"/>
      <c r="S455" s="214"/>
      <c r="T455" s="214"/>
      <c r="U455" s="214"/>
      <c r="V455" s="214"/>
      <c r="W455" s="214"/>
      <c r="X455" s="214"/>
      <c r="Y455" s="214"/>
      <c r="Z455" s="214"/>
    </row>
    <row r="456" ht="12.0" customHeight="1">
      <c r="A456" s="214"/>
      <c r="B456" s="214"/>
      <c r="C456" s="214"/>
      <c r="D456" s="214"/>
      <c r="E456" s="214"/>
      <c r="F456" s="214"/>
      <c r="G456" s="214"/>
      <c r="H456" s="214"/>
      <c r="I456" s="214"/>
      <c r="J456" s="214"/>
      <c r="K456" s="214"/>
      <c r="L456" s="214"/>
      <c r="M456" s="214"/>
      <c r="N456" s="214"/>
      <c r="O456" s="214"/>
      <c r="P456" s="214"/>
      <c r="Q456" s="214"/>
      <c r="R456" s="214"/>
      <c r="S456" s="214"/>
      <c r="T456" s="214"/>
      <c r="U456" s="214"/>
      <c r="V456" s="214"/>
      <c r="W456" s="214"/>
      <c r="X456" s="214"/>
      <c r="Y456" s="214"/>
      <c r="Z456" s="214"/>
    </row>
    <row r="457" ht="12.0" customHeight="1">
      <c r="A457" s="214"/>
      <c r="B457" s="214"/>
      <c r="C457" s="214"/>
      <c r="D457" s="214"/>
      <c r="E457" s="214"/>
      <c r="F457" s="214"/>
      <c r="G457" s="214"/>
      <c r="H457" s="214"/>
      <c r="I457" s="214"/>
      <c r="J457" s="214"/>
      <c r="K457" s="214"/>
      <c r="L457" s="214"/>
      <c r="M457" s="214"/>
      <c r="N457" s="214"/>
      <c r="O457" s="214"/>
      <c r="P457" s="214"/>
      <c r="Q457" s="214"/>
      <c r="R457" s="214"/>
      <c r="S457" s="214"/>
      <c r="T457" s="214"/>
      <c r="U457" s="214"/>
      <c r="V457" s="214"/>
      <c r="W457" s="214"/>
      <c r="X457" s="214"/>
      <c r="Y457" s="214"/>
      <c r="Z457" s="214"/>
    </row>
    <row r="458" ht="12.0" customHeight="1">
      <c r="A458" s="214"/>
      <c r="B458" s="214"/>
      <c r="C458" s="214"/>
      <c r="D458" s="214"/>
      <c r="E458" s="214"/>
      <c r="F458" s="214"/>
      <c r="G458" s="214"/>
      <c r="H458" s="214"/>
      <c r="I458" s="214"/>
      <c r="J458" s="214"/>
      <c r="K458" s="214"/>
      <c r="L458" s="214"/>
      <c r="M458" s="214"/>
      <c r="N458" s="214"/>
      <c r="O458" s="214"/>
      <c r="P458" s="214"/>
      <c r="Q458" s="214"/>
      <c r="R458" s="214"/>
      <c r="S458" s="214"/>
      <c r="T458" s="214"/>
      <c r="U458" s="214"/>
      <c r="V458" s="214"/>
      <c r="W458" s="214"/>
      <c r="X458" s="214"/>
      <c r="Y458" s="214"/>
      <c r="Z458" s="214"/>
    </row>
    <row r="459" ht="12.0" customHeight="1">
      <c r="A459" s="214"/>
      <c r="B459" s="214"/>
      <c r="C459" s="214"/>
      <c r="D459" s="214"/>
      <c r="E459" s="214"/>
      <c r="F459" s="214"/>
      <c r="G459" s="214"/>
      <c r="H459" s="214"/>
      <c r="I459" s="214"/>
      <c r="J459" s="214"/>
      <c r="K459" s="214"/>
      <c r="L459" s="214"/>
      <c r="M459" s="214"/>
      <c r="N459" s="214"/>
      <c r="O459" s="214"/>
      <c r="P459" s="214"/>
      <c r="Q459" s="214"/>
      <c r="R459" s="214"/>
      <c r="S459" s="214"/>
      <c r="T459" s="214"/>
      <c r="U459" s="214"/>
      <c r="V459" s="214"/>
      <c r="W459" s="214"/>
      <c r="X459" s="214"/>
      <c r="Y459" s="214"/>
      <c r="Z459" s="214"/>
    </row>
    <row r="460" ht="12.0" customHeight="1">
      <c r="A460" s="214"/>
      <c r="B460" s="214"/>
      <c r="C460" s="214"/>
      <c r="D460" s="214"/>
      <c r="E460" s="214"/>
      <c r="F460" s="214"/>
      <c r="G460" s="214"/>
      <c r="H460" s="214"/>
      <c r="I460" s="214"/>
      <c r="J460" s="214"/>
      <c r="K460" s="214"/>
      <c r="L460" s="214"/>
      <c r="M460" s="214"/>
      <c r="N460" s="214"/>
      <c r="O460" s="214"/>
      <c r="P460" s="214"/>
      <c r="Q460" s="214"/>
      <c r="R460" s="214"/>
      <c r="S460" s="214"/>
      <c r="T460" s="214"/>
      <c r="U460" s="214"/>
      <c r="V460" s="214"/>
      <c r="W460" s="214"/>
      <c r="X460" s="214"/>
      <c r="Y460" s="214"/>
      <c r="Z460" s="214"/>
    </row>
    <row r="461" ht="12.0" customHeight="1">
      <c r="A461" s="214"/>
      <c r="B461" s="214"/>
      <c r="C461" s="214"/>
      <c r="D461" s="214"/>
      <c r="E461" s="214"/>
      <c r="F461" s="214"/>
      <c r="G461" s="214"/>
      <c r="H461" s="214"/>
      <c r="I461" s="214"/>
      <c r="J461" s="214"/>
      <c r="K461" s="214"/>
      <c r="L461" s="214"/>
      <c r="M461" s="214"/>
      <c r="N461" s="214"/>
      <c r="O461" s="214"/>
      <c r="P461" s="214"/>
      <c r="Q461" s="214"/>
      <c r="R461" s="214"/>
      <c r="S461" s="214"/>
      <c r="T461" s="214"/>
      <c r="U461" s="214"/>
      <c r="V461" s="214"/>
      <c r="W461" s="214"/>
      <c r="X461" s="214"/>
      <c r="Y461" s="214"/>
      <c r="Z461" s="214"/>
    </row>
    <row r="462" ht="12.0" customHeight="1">
      <c r="A462" s="214"/>
      <c r="B462" s="214"/>
      <c r="C462" s="214"/>
      <c r="D462" s="214"/>
      <c r="E462" s="214"/>
      <c r="F462" s="214"/>
      <c r="G462" s="214"/>
      <c r="H462" s="214"/>
      <c r="I462" s="214"/>
      <c r="J462" s="214"/>
      <c r="K462" s="214"/>
      <c r="L462" s="214"/>
      <c r="M462" s="214"/>
      <c r="N462" s="214"/>
      <c r="O462" s="214"/>
      <c r="P462" s="214"/>
      <c r="Q462" s="214"/>
      <c r="R462" s="214"/>
      <c r="S462" s="214"/>
      <c r="T462" s="214"/>
      <c r="U462" s="214"/>
      <c r="V462" s="214"/>
      <c r="W462" s="214"/>
      <c r="X462" s="214"/>
      <c r="Y462" s="214"/>
      <c r="Z462" s="214"/>
    </row>
    <row r="463" ht="12.0" customHeight="1">
      <c r="A463" s="214"/>
      <c r="B463" s="214"/>
      <c r="C463" s="214"/>
      <c r="D463" s="214"/>
      <c r="E463" s="214"/>
      <c r="F463" s="214"/>
      <c r="G463" s="214"/>
      <c r="H463" s="214"/>
      <c r="I463" s="214"/>
      <c r="J463" s="214"/>
      <c r="K463" s="214"/>
      <c r="L463" s="214"/>
      <c r="M463" s="214"/>
      <c r="N463" s="214"/>
      <c r="O463" s="214"/>
      <c r="P463" s="214"/>
      <c r="Q463" s="214"/>
      <c r="R463" s="214"/>
      <c r="S463" s="214"/>
      <c r="T463" s="214"/>
      <c r="U463" s="214"/>
      <c r="V463" s="214"/>
      <c r="W463" s="214"/>
      <c r="X463" s="214"/>
      <c r="Y463" s="214"/>
      <c r="Z463" s="214"/>
    </row>
    <row r="464" ht="12.0" customHeight="1">
      <c r="A464" s="214"/>
      <c r="B464" s="214"/>
      <c r="C464" s="214"/>
      <c r="D464" s="214"/>
      <c r="E464" s="214"/>
      <c r="F464" s="214"/>
      <c r="G464" s="214"/>
      <c r="H464" s="214"/>
      <c r="I464" s="214"/>
      <c r="J464" s="214"/>
      <c r="K464" s="214"/>
      <c r="L464" s="214"/>
      <c r="M464" s="214"/>
      <c r="N464" s="214"/>
      <c r="O464" s="214"/>
      <c r="P464" s="214"/>
      <c r="Q464" s="214"/>
      <c r="R464" s="214"/>
      <c r="S464" s="214"/>
      <c r="T464" s="214"/>
      <c r="U464" s="214"/>
      <c r="V464" s="214"/>
      <c r="W464" s="214"/>
      <c r="X464" s="214"/>
      <c r="Y464" s="214"/>
      <c r="Z464" s="214"/>
    </row>
    <row r="465" ht="12.0" customHeight="1">
      <c r="A465" s="214"/>
      <c r="B465" s="214"/>
      <c r="C465" s="214"/>
      <c r="D465" s="214"/>
      <c r="E465" s="214"/>
      <c r="F465" s="214"/>
      <c r="G465" s="214"/>
      <c r="H465" s="214"/>
      <c r="I465" s="214"/>
      <c r="J465" s="214"/>
      <c r="K465" s="214"/>
      <c r="L465" s="214"/>
      <c r="M465" s="214"/>
      <c r="N465" s="214"/>
      <c r="O465" s="214"/>
      <c r="P465" s="214"/>
      <c r="Q465" s="214"/>
      <c r="R465" s="214"/>
      <c r="S465" s="214"/>
      <c r="T465" s="214"/>
      <c r="U465" s="214"/>
      <c r="V465" s="214"/>
      <c r="W465" s="214"/>
      <c r="X465" s="214"/>
      <c r="Y465" s="214"/>
      <c r="Z465" s="214"/>
    </row>
    <row r="466" ht="12.0" customHeight="1">
      <c r="A466" s="214"/>
      <c r="B466" s="214"/>
      <c r="C466" s="214"/>
      <c r="D466" s="214"/>
      <c r="E466" s="214"/>
      <c r="F466" s="214"/>
      <c r="G466" s="214"/>
      <c r="H466" s="214"/>
      <c r="I466" s="214"/>
      <c r="J466" s="214"/>
      <c r="K466" s="214"/>
      <c r="L466" s="214"/>
      <c r="M466" s="214"/>
      <c r="N466" s="214"/>
      <c r="O466" s="214"/>
      <c r="P466" s="214"/>
      <c r="Q466" s="214"/>
      <c r="R466" s="214"/>
      <c r="S466" s="214"/>
      <c r="T466" s="214"/>
      <c r="U466" s="214"/>
      <c r="V466" s="214"/>
      <c r="W466" s="214"/>
      <c r="X466" s="214"/>
      <c r="Y466" s="214"/>
      <c r="Z466" s="214"/>
    </row>
    <row r="467" ht="12.0" customHeight="1">
      <c r="A467" s="214"/>
      <c r="B467" s="214"/>
      <c r="C467" s="214"/>
      <c r="D467" s="214"/>
      <c r="E467" s="214"/>
      <c r="F467" s="214"/>
      <c r="G467" s="214"/>
      <c r="H467" s="214"/>
      <c r="I467" s="214"/>
      <c r="J467" s="214"/>
      <c r="K467" s="214"/>
      <c r="L467" s="214"/>
      <c r="M467" s="214"/>
      <c r="N467" s="214"/>
      <c r="O467" s="214"/>
      <c r="P467" s="214"/>
      <c r="Q467" s="214"/>
      <c r="R467" s="214"/>
      <c r="S467" s="214"/>
      <c r="T467" s="214"/>
      <c r="U467" s="214"/>
      <c r="V467" s="214"/>
      <c r="W467" s="214"/>
      <c r="X467" s="214"/>
      <c r="Y467" s="214"/>
      <c r="Z467" s="214"/>
    </row>
    <row r="468" ht="12.0" customHeight="1">
      <c r="A468" s="214"/>
      <c r="B468" s="214"/>
      <c r="C468" s="214"/>
      <c r="D468" s="214"/>
      <c r="E468" s="214"/>
      <c r="F468" s="214"/>
      <c r="G468" s="214"/>
      <c r="H468" s="214"/>
      <c r="I468" s="214"/>
      <c r="J468" s="214"/>
      <c r="K468" s="214"/>
      <c r="L468" s="214"/>
      <c r="M468" s="214"/>
      <c r="N468" s="214"/>
      <c r="O468" s="214"/>
      <c r="P468" s="214"/>
      <c r="Q468" s="214"/>
      <c r="R468" s="214"/>
      <c r="S468" s="214"/>
      <c r="T468" s="214"/>
      <c r="U468" s="214"/>
      <c r="V468" s="214"/>
      <c r="W468" s="214"/>
      <c r="X468" s="214"/>
      <c r="Y468" s="214"/>
      <c r="Z468" s="214"/>
    </row>
    <row r="469" ht="12.0" customHeight="1">
      <c r="A469" s="214"/>
      <c r="B469" s="214"/>
      <c r="C469" s="214"/>
      <c r="D469" s="214"/>
      <c r="E469" s="214"/>
      <c r="F469" s="214"/>
      <c r="G469" s="214"/>
      <c r="H469" s="214"/>
      <c r="I469" s="214"/>
      <c r="J469" s="214"/>
      <c r="K469" s="214"/>
      <c r="L469" s="214"/>
      <c r="M469" s="214"/>
      <c r="N469" s="214"/>
      <c r="O469" s="214"/>
      <c r="P469" s="214"/>
      <c r="Q469" s="214"/>
      <c r="R469" s="214"/>
      <c r="S469" s="214"/>
      <c r="T469" s="214"/>
      <c r="U469" s="214"/>
      <c r="V469" s="214"/>
      <c r="W469" s="214"/>
      <c r="X469" s="214"/>
      <c r="Y469" s="214"/>
      <c r="Z469" s="214"/>
    </row>
    <row r="470" ht="12.0" customHeight="1">
      <c r="A470" s="214"/>
      <c r="B470" s="214"/>
      <c r="C470" s="214"/>
      <c r="D470" s="214"/>
      <c r="E470" s="214"/>
      <c r="F470" s="214"/>
      <c r="G470" s="214"/>
      <c r="H470" s="214"/>
      <c r="I470" s="214"/>
      <c r="J470" s="214"/>
      <c r="K470" s="214"/>
      <c r="L470" s="214"/>
      <c r="M470" s="214"/>
      <c r="N470" s="214"/>
      <c r="O470" s="214"/>
      <c r="P470" s="214"/>
      <c r="Q470" s="214"/>
      <c r="R470" s="214"/>
      <c r="S470" s="214"/>
      <c r="T470" s="214"/>
      <c r="U470" s="214"/>
      <c r="V470" s="214"/>
      <c r="W470" s="214"/>
      <c r="X470" s="214"/>
      <c r="Y470" s="214"/>
      <c r="Z470" s="214"/>
    </row>
    <row r="471" ht="12.0" customHeight="1">
      <c r="A471" s="214"/>
      <c r="B471" s="214"/>
      <c r="C471" s="214"/>
      <c r="D471" s="214"/>
      <c r="E471" s="214"/>
      <c r="F471" s="214"/>
      <c r="G471" s="214"/>
      <c r="H471" s="214"/>
      <c r="I471" s="214"/>
      <c r="J471" s="214"/>
      <c r="K471" s="214"/>
      <c r="L471" s="214"/>
      <c r="M471" s="214"/>
      <c r="N471" s="214"/>
      <c r="O471" s="214"/>
      <c r="P471" s="214"/>
      <c r="Q471" s="214"/>
      <c r="R471" s="214"/>
      <c r="S471" s="214"/>
      <c r="T471" s="214"/>
      <c r="U471" s="214"/>
      <c r="V471" s="214"/>
      <c r="W471" s="214"/>
      <c r="X471" s="214"/>
      <c r="Y471" s="214"/>
      <c r="Z471" s="214"/>
    </row>
    <row r="472" ht="12.0" customHeight="1">
      <c r="A472" s="214"/>
      <c r="B472" s="214"/>
      <c r="C472" s="214"/>
      <c r="D472" s="214"/>
      <c r="E472" s="214"/>
      <c r="F472" s="214"/>
      <c r="G472" s="214"/>
      <c r="H472" s="214"/>
      <c r="I472" s="214"/>
      <c r="J472" s="214"/>
      <c r="K472" s="214"/>
      <c r="L472" s="214"/>
      <c r="M472" s="214"/>
      <c r="N472" s="214"/>
      <c r="O472" s="214"/>
      <c r="P472" s="214"/>
      <c r="Q472" s="214"/>
      <c r="R472" s="214"/>
      <c r="S472" s="214"/>
      <c r="T472" s="214"/>
      <c r="U472" s="214"/>
      <c r="V472" s="214"/>
      <c r="W472" s="214"/>
      <c r="X472" s="214"/>
      <c r="Y472" s="214"/>
      <c r="Z472" s="214"/>
    </row>
    <row r="473" ht="12.0" customHeight="1">
      <c r="A473" s="214"/>
      <c r="B473" s="214"/>
      <c r="C473" s="214"/>
      <c r="D473" s="214"/>
      <c r="E473" s="214"/>
      <c r="F473" s="214"/>
      <c r="G473" s="214"/>
      <c r="H473" s="214"/>
      <c r="I473" s="214"/>
      <c r="J473" s="214"/>
      <c r="K473" s="214"/>
      <c r="L473" s="214"/>
      <c r="M473" s="214"/>
      <c r="N473" s="214"/>
      <c r="O473" s="214"/>
      <c r="P473" s="214"/>
      <c r="Q473" s="214"/>
      <c r="R473" s="214"/>
      <c r="S473" s="214"/>
      <c r="T473" s="214"/>
      <c r="U473" s="214"/>
      <c r="V473" s="214"/>
      <c r="W473" s="214"/>
      <c r="X473" s="214"/>
      <c r="Y473" s="214"/>
      <c r="Z473" s="214"/>
    </row>
    <row r="474" ht="12.0" customHeight="1">
      <c r="A474" s="214"/>
      <c r="B474" s="214"/>
      <c r="C474" s="214"/>
      <c r="D474" s="214"/>
      <c r="E474" s="214"/>
      <c r="F474" s="214"/>
      <c r="G474" s="214"/>
      <c r="H474" s="214"/>
      <c r="I474" s="214"/>
      <c r="J474" s="214"/>
      <c r="K474" s="214"/>
      <c r="L474" s="214"/>
      <c r="M474" s="214"/>
      <c r="N474" s="214"/>
      <c r="O474" s="214"/>
      <c r="P474" s="214"/>
      <c r="Q474" s="214"/>
      <c r="R474" s="214"/>
      <c r="S474" s="214"/>
      <c r="T474" s="214"/>
      <c r="U474" s="214"/>
      <c r="V474" s="214"/>
      <c r="W474" s="214"/>
      <c r="X474" s="214"/>
      <c r="Y474" s="214"/>
      <c r="Z474" s="214"/>
    </row>
    <row r="475" ht="12.0" customHeight="1">
      <c r="A475" s="214"/>
      <c r="B475" s="214"/>
      <c r="C475" s="214"/>
      <c r="D475" s="214"/>
      <c r="E475" s="214"/>
      <c r="F475" s="214"/>
      <c r="G475" s="214"/>
      <c r="H475" s="214"/>
      <c r="I475" s="214"/>
      <c r="J475" s="214"/>
      <c r="K475" s="214"/>
      <c r="L475" s="214"/>
      <c r="M475" s="214"/>
      <c r="N475" s="214"/>
      <c r="O475" s="214"/>
      <c r="P475" s="214"/>
      <c r="Q475" s="214"/>
      <c r="R475" s="214"/>
      <c r="S475" s="214"/>
      <c r="T475" s="214"/>
      <c r="U475" s="214"/>
      <c r="V475" s="214"/>
      <c r="W475" s="214"/>
      <c r="X475" s="214"/>
      <c r="Y475" s="214"/>
      <c r="Z475" s="214"/>
    </row>
    <row r="476" ht="12.0" customHeight="1">
      <c r="A476" s="214"/>
      <c r="B476" s="214"/>
      <c r="C476" s="214"/>
      <c r="D476" s="214"/>
      <c r="E476" s="214"/>
      <c r="F476" s="214"/>
      <c r="G476" s="214"/>
      <c r="H476" s="214"/>
      <c r="I476" s="214"/>
      <c r="J476" s="214"/>
      <c r="K476" s="214"/>
      <c r="L476" s="214"/>
      <c r="M476" s="214"/>
      <c r="N476" s="214"/>
      <c r="O476" s="214"/>
      <c r="P476" s="214"/>
      <c r="Q476" s="214"/>
      <c r="R476" s="214"/>
      <c r="S476" s="214"/>
      <c r="T476" s="214"/>
      <c r="U476" s="214"/>
      <c r="V476" s="214"/>
      <c r="W476" s="214"/>
      <c r="X476" s="214"/>
      <c r="Y476" s="214"/>
      <c r="Z476" s="214"/>
    </row>
    <row r="477" ht="12.0" customHeight="1">
      <c r="A477" s="214"/>
      <c r="B477" s="214"/>
      <c r="C477" s="214"/>
      <c r="D477" s="214"/>
      <c r="E477" s="214"/>
      <c r="F477" s="214"/>
      <c r="G477" s="214"/>
      <c r="H477" s="214"/>
      <c r="I477" s="214"/>
      <c r="J477" s="214"/>
      <c r="K477" s="214"/>
      <c r="L477" s="214"/>
      <c r="M477" s="214"/>
      <c r="N477" s="214"/>
      <c r="O477" s="214"/>
      <c r="P477" s="214"/>
      <c r="Q477" s="214"/>
      <c r="R477" s="214"/>
      <c r="S477" s="214"/>
      <c r="T477" s="214"/>
      <c r="U477" s="214"/>
      <c r="V477" s="214"/>
      <c r="W477" s="214"/>
      <c r="X477" s="214"/>
      <c r="Y477" s="214"/>
      <c r="Z477" s="214"/>
    </row>
    <row r="478" ht="12.0" customHeight="1">
      <c r="A478" s="214"/>
      <c r="B478" s="214"/>
      <c r="C478" s="214"/>
      <c r="D478" s="214"/>
      <c r="E478" s="214"/>
      <c r="F478" s="214"/>
      <c r="G478" s="214"/>
      <c r="H478" s="214"/>
      <c r="I478" s="214"/>
      <c r="J478" s="214"/>
      <c r="K478" s="214"/>
      <c r="L478" s="214"/>
      <c r="M478" s="214"/>
      <c r="N478" s="214"/>
      <c r="O478" s="214"/>
      <c r="P478" s="214"/>
      <c r="Q478" s="214"/>
      <c r="R478" s="214"/>
      <c r="S478" s="214"/>
      <c r="T478" s="214"/>
      <c r="U478" s="214"/>
      <c r="V478" s="214"/>
      <c r="W478" s="214"/>
      <c r="X478" s="214"/>
      <c r="Y478" s="214"/>
      <c r="Z478" s="214"/>
    </row>
    <row r="479" ht="12.0" customHeight="1">
      <c r="A479" s="214"/>
      <c r="B479" s="214"/>
      <c r="C479" s="214"/>
      <c r="D479" s="214"/>
      <c r="E479" s="214"/>
      <c r="F479" s="214"/>
      <c r="G479" s="214"/>
      <c r="H479" s="214"/>
      <c r="I479" s="214"/>
      <c r="J479" s="214"/>
      <c r="K479" s="214"/>
      <c r="L479" s="214"/>
      <c r="M479" s="214"/>
      <c r="N479" s="214"/>
      <c r="O479" s="214"/>
      <c r="P479" s="214"/>
      <c r="Q479" s="214"/>
      <c r="R479" s="214"/>
      <c r="S479" s="214"/>
      <c r="T479" s="214"/>
      <c r="U479" s="214"/>
      <c r="V479" s="214"/>
      <c r="W479" s="214"/>
      <c r="X479" s="214"/>
      <c r="Y479" s="214"/>
      <c r="Z479" s="214"/>
    </row>
    <row r="480" ht="12.0" customHeight="1">
      <c r="A480" s="214"/>
      <c r="B480" s="214"/>
      <c r="C480" s="214"/>
      <c r="D480" s="214"/>
      <c r="E480" s="214"/>
      <c r="F480" s="214"/>
      <c r="G480" s="214"/>
      <c r="H480" s="214"/>
      <c r="I480" s="214"/>
      <c r="J480" s="214"/>
      <c r="K480" s="214"/>
      <c r="L480" s="214"/>
      <c r="M480" s="214"/>
      <c r="N480" s="214"/>
      <c r="O480" s="214"/>
      <c r="P480" s="214"/>
      <c r="Q480" s="214"/>
      <c r="R480" s="214"/>
      <c r="S480" s="214"/>
      <c r="T480" s="214"/>
      <c r="U480" s="214"/>
      <c r="V480" s="214"/>
      <c r="W480" s="214"/>
      <c r="X480" s="214"/>
      <c r="Y480" s="214"/>
      <c r="Z480" s="214"/>
    </row>
    <row r="481" ht="12.0" customHeight="1">
      <c r="A481" s="214"/>
      <c r="B481" s="214"/>
      <c r="C481" s="214"/>
      <c r="D481" s="214"/>
      <c r="E481" s="214"/>
      <c r="F481" s="214"/>
      <c r="G481" s="214"/>
      <c r="H481" s="214"/>
      <c r="I481" s="214"/>
      <c r="J481" s="214"/>
      <c r="K481" s="214"/>
      <c r="L481" s="214"/>
      <c r="M481" s="214"/>
      <c r="N481" s="214"/>
      <c r="O481" s="214"/>
      <c r="P481" s="214"/>
      <c r="Q481" s="214"/>
      <c r="R481" s="214"/>
      <c r="S481" s="214"/>
      <c r="T481" s="214"/>
      <c r="U481" s="214"/>
      <c r="V481" s="214"/>
      <c r="W481" s="214"/>
      <c r="X481" s="214"/>
      <c r="Y481" s="214"/>
      <c r="Z481" s="214"/>
    </row>
    <row r="482" ht="12.0" customHeight="1">
      <c r="A482" s="214"/>
      <c r="B482" s="214"/>
      <c r="C482" s="214"/>
      <c r="D482" s="214"/>
      <c r="E482" s="214"/>
      <c r="F482" s="214"/>
      <c r="G482" s="214"/>
      <c r="H482" s="214"/>
      <c r="I482" s="214"/>
      <c r="J482" s="214"/>
      <c r="K482" s="214"/>
      <c r="L482" s="214"/>
      <c r="M482" s="214"/>
      <c r="N482" s="214"/>
      <c r="O482" s="214"/>
      <c r="P482" s="214"/>
      <c r="Q482" s="214"/>
      <c r="R482" s="214"/>
      <c r="S482" s="214"/>
      <c r="T482" s="214"/>
      <c r="U482" s="214"/>
      <c r="V482" s="214"/>
      <c r="W482" s="214"/>
      <c r="X482" s="214"/>
      <c r="Y482" s="214"/>
      <c r="Z482" s="214"/>
    </row>
    <row r="483" ht="12.0" customHeight="1">
      <c r="A483" s="214"/>
      <c r="B483" s="214"/>
      <c r="C483" s="214"/>
      <c r="D483" s="214"/>
      <c r="E483" s="214"/>
      <c r="F483" s="214"/>
      <c r="G483" s="214"/>
      <c r="H483" s="214"/>
      <c r="I483" s="214"/>
      <c r="J483" s="214"/>
      <c r="K483" s="214"/>
      <c r="L483" s="214"/>
      <c r="M483" s="214"/>
      <c r="N483" s="214"/>
      <c r="O483" s="214"/>
      <c r="P483" s="214"/>
      <c r="Q483" s="214"/>
      <c r="R483" s="214"/>
      <c r="S483" s="214"/>
      <c r="T483" s="214"/>
      <c r="U483" s="214"/>
      <c r="V483" s="214"/>
      <c r="W483" s="214"/>
      <c r="X483" s="214"/>
      <c r="Y483" s="214"/>
      <c r="Z483" s="214"/>
    </row>
    <row r="484" ht="12.0" customHeight="1">
      <c r="A484" s="214"/>
      <c r="B484" s="214"/>
      <c r="C484" s="214"/>
      <c r="D484" s="214"/>
      <c r="E484" s="214"/>
      <c r="F484" s="214"/>
      <c r="G484" s="214"/>
      <c r="H484" s="214"/>
      <c r="I484" s="214"/>
      <c r="J484" s="214"/>
      <c r="K484" s="214"/>
      <c r="L484" s="214"/>
      <c r="M484" s="214"/>
      <c r="N484" s="214"/>
      <c r="O484" s="214"/>
      <c r="P484" s="214"/>
      <c r="Q484" s="214"/>
      <c r="R484" s="214"/>
      <c r="S484" s="214"/>
      <c r="T484" s="214"/>
      <c r="U484" s="214"/>
      <c r="V484" s="214"/>
      <c r="W484" s="214"/>
      <c r="X484" s="214"/>
      <c r="Y484" s="214"/>
      <c r="Z484" s="214"/>
    </row>
    <row r="485" ht="12.0" customHeight="1">
      <c r="A485" s="214"/>
      <c r="B485" s="214"/>
      <c r="C485" s="214"/>
      <c r="D485" s="214"/>
      <c r="E485" s="214"/>
      <c r="F485" s="214"/>
      <c r="G485" s="214"/>
      <c r="H485" s="214"/>
      <c r="I485" s="214"/>
      <c r="J485" s="214"/>
      <c r="K485" s="214"/>
      <c r="L485" s="214"/>
      <c r="M485" s="214"/>
      <c r="N485" s="214"/>
      <c r="O485" s="214"/>
      <c r="P485" s="214"/>
      <c r="Q485" s="214"/>
      <c r="R485" s="214"/>
      <c r="S485" s="214"/>
      <c r="T485" s="214"/>
      <c r="U485" s="214"/>
      <c r="V485" s="214"/>
      <c r="W485" s="214"/>
      <c r="X485" s="214"/>
      <c r="Y485" s="214"/>
      <c r="Z485" s="214"/>
    </row>
    <row r="486" ht="12.0" customHeight="1">
      <c r="A486" s="214"/>
      <c r="B486" s="214"/>
      <c r="C486" s="214"/>
      <c r="D486" s="214"/>
      <c r="E486" s="214"/>
      <c r="F486" s="214"/>
      <c r="G486" s="214"/>
      <c r="H486" s="214"/>
      <c r="I486" s="214"/>
      <c r="J486" s="214"/>
      <c r="K486" s="214"/>
      <c r="L486" s="214"/>
      <c r="M486" s="214"/>
      <c r="N486" s="214"/>
      <c r="O486" s="214"/>
      <c r="P486" s="214"/>
      <c r="Q486" s="214"/>
      <c r="R486" s="214"/>
      <c r="S486" s="214"/>
      <c r="T486" s="214"/>
      <c r="U486" s="214"/>
      <c r="V486" s="214"/>
      <c r="W486" s="214"/>
      <c r="X486" s="214"/>
      <c r="Y486" s="214"/>
      <c r="Z486" s="214"/>
    </row>
    <row r="487" ht="12.0" customHeight="1">
      <c r="A487" s="214"/>
      <c r="B487" s="214"/>
      <c r="C487" s="214"/>
      <c r="D487" s="214"/>
      <c r="E487" s="214"/>
      <c r="F487" s="214"/>
      <c r="G487" s="214"/>
      <c r="H487" s="214"/>
      <c r="I487" s="214"/>
      <c r="J487" s="214"/>
      <c r="K487" s="214"/>
      <c r="L487" s="214"/>
      <c r="M487" s="214"/>
      <c r="N487" s="214"/>
      <c r="O487" s="214"/>
      <c r="P487" s="214"/>
      <c r="Q487" s="214"/>
      <c r="R487" s="214"/>
      <c r="S487" s="214"/>
      <c r="T487" s="214"/>
      <c r="U487" s="214"/>
      <c r="V487" s="214"/>
      <c r="W487" s="214"/>
      <c r="X487" s="214"/>
      <c r="Y487" s="214"/>
      <c r="Z487" s="214"/>
    </row>
    <row r="488" ht="12.0" customHeight="1">
      <c r="A488" s="214"/>
      <c r="B488" s="214"/>
      <c r="C488" s="214"/>
      <c r="D488" s="214"/>
      <c r="E488" s="214"/>
      <c r="F488" s="214"/>
      <c r="G488" s="214"/>
      <c r="H488" s="214"/>
      <c r="I488" s="214"/>
      <c r="J488" s="214"/>
      <c r="K488" s="214"/>
      <c r="L488" s="214"/>
      <c r="M488" s="214"/>
      <c r="N488" s="214"/>
      <c r="O488" s="214"/>
      <c r="P488" s="214"/>
      <c r="Q488" s="214"/>
      <c r="R488" s="214"/>
      <c r="S488" s="214"/>
      <c r="T488" s="214"/>
      <c r="U488" s="214"/>
      <c r="V488" s="214"/>
      <c r="W488" s="214"/>
      <c r="X488" s="214"/>
      <c r="Y488" s="214"/>
      <c r="Z488" s="214"/>
    </row>
    <row r="489" ht="12.0" customHeight="1">
      <c r="A489" s="214"/>
      <c r="B489" s="214"/>
      <c r="C489" s="214"/>
      <c r="D489" s="214"/>
      <c r="E489" s="214"/>
      <c r="F489" s="214"/>
      <c r="G489" s="214"/>
      <c r="H489" s="214"/>
      <c r="I489" s="214"/>
      <c r="J489" s="214"/>
      <c r="K489" s="214"/>
      <c r="L489" s="214"/>
      <c r="M489" s="214"/>
      <c r="N489" s="214"/>
      <c r="O489" s="214"/>
      <c r="P489" s="214"/>
      <c r="Q489" s="214"/>
      <c r="R489" s="214"/>
      <c r="S489" s="214"/>
      <c r="T489" s="214"/>
      <c r="U489" s="214"/>
      <c r="V489" s="214"/>
      <c r="W489" s="214"/>
      <c r="X489" s="214"/>
      <c r="Y489" s="214"/>
      <c r="Z489" s="214"/>
    </row>
    <row r="490" ht="12.0" customHeight="1">
      <c r="A490" s="214"/>
      <c r="B490" s="214"/>
      <c r="C490" s="214"/>
      <c r="D490" s="214"/>
      <c r="E490" s="214"/>
      <c r="F490" s="214"/>
      <c r="G490" s="214"/>
      <c r="H490" s="214"/>
      <c r="I490" s="214"/>
      <c r="J490" s="214"/>
      <c r="K490" s="214"/>
      <c r="L490" s="214"/>
      <c r="M490" s="214"/>
      <c r="N490" s="214"/>
      <c r="O490" s="214"/>
      <c r="P490" s="214"/>
      <c r="Q490" s="214"/>
      <c r="R490" s="214"/>
      <c r="S490" s="214"/>
      <c r="T490" s="214"/>
      <c r="U490" s="214"/>
      <c r="V490" s="214"/>
      <c r="W490" s="214"/>
      <c r="X490" s="214"/>
      <c r="Y490" s="214"/>
      <c r="Z490" s="214"/>
    </row>
    <row r="491" ht="12.0" customHeight="1">
      <c r="A491" s="214"/>
      <c r="B491" s="214"/>
      <c r="C491" s="214"/>
      <c r="D491" s="214"/>
      <c r="E491" s="214"/>
      <c r="F491" s="214"/>
      <c r="G491" s="214"/>
      <c r="H491" s="214"/>
      <c r="I491" s="214"/>
      <c r="J491" s="214"/>
      <c r="K491" s="214"/>
      <c r="L491" s="214"/>
      <c r="M491" s="214"/>
      <c r="N491" s="214"/>
      <c r="O491" s="214"/>
      <c r="P491" s="214"/>
      <c r="Q491" s="214"/>
      <c r="R491" s="214"/>
      <c r="S491" s="214"/>
      <c r="T491" s="214"/>
      <c r="U491" s="214"/>
      <c r="V491" s="214"/>
      <c r="W491" s="214"/>
      <c r="X491" s="214"/>
      <c r="Y491" s="214"/>
      <c r="Z491" s="214"/>
    </row>
    <row r="492" ht="12.0" customHeight="1">
      <c r="A492" s="214"/>
      <c r="B492" s="214"/>
      <c r="C492" s="214"/>
      <c r="D492" s="214"/>
      <c r="E492" s="214"/>
      <c r="F492" s="214"/>
      <c r="G492" s="214"/>
      <c r="H492" s="214"/>
      <c r="I492" s="214"/>
      <c r="J492" s="214"/>
      <c r="K492" s="214"/>
      <c r="L492" s="214"/>
      <c r="M492" s="214"/>
      <c r="N492" s="214"/>
      <c r="O492" s="214"/>
      <c r="P492" s="214"/>
      <c r="Q492" s="214"/>
      <c r="R492" s="214"/>
      <c r="S492" s="214"/>
      <c r="T492" s="214"/>
      <c r="U492" s="214"/>
      <c r="V492" s="214"/>
      <c r="W492" s="214"/>
      <c r="X492" s="214"/>
      <c r="Y492" s="214"/>
      <c r="Z492" s="214"/>
    </row>
    <row r="493" ht="12.0" customHeight="1">
      <c r="A493" s="214"/>
      <c r="B493" s="214"/>
      <c r="C493" s="214"/>
      <c r="D493" s="214"/>
      <c r="E493" s="214"/>
      <c r="F493" s="214"/>
      <c r="G493" s="214"/>
      <c r="H493" s="214"/>
      <c r="I493" s="214"/>
      <c r="J493" s="214"/>
      <c r="K493" s="214"/>
      <c r="L493" s="214"/>
      <c r="M493" s="214"/>
      <c r="N493" s="214"/>
      <c r="O493" s="214"/>
      <c r="P493" s="214"/>
      <c r="Q493" s="214"/>
      <c r="R493" s="214"/>
      <c r="S493" s="214"/>
      <c r="T493" s="214"/>
      <c r="U493" s="214"/>
      <c r="V493" s="214"/>
      <c r="W493" s="214"/>
      <c r="X493" s="214"/>
      <c r="Y493" s="214"/>
      <c r="Z493" s="214"/>
    </row>
    <row r="494" ht="12.0" customHeight="1">
      <c r="A494" s="214"/>
      <c r="B494" s="214"/>
      <c r="C494" s="214"/>
      <c r="D494" s="214"/>
      <c r="E494" s="214"/>
      <c r="F494" s="214"/>
      <c r="G494" s="214"/>
      <c r="H494" s="214"/>
      <c r="I494" s="214"/>
      <c r="J494" s="214"/>
      <c r="K494" s="214"/>
      <c r="L494" s="214"/>
      <c r="M494" s="214"/>
      <c r="N494" s="214"/>
      <c r="O494" s="214"/>
      <c r="P494" s="214"/>
      <c r="Q494" s="214"/>
      <c r="R494" s="214"/>
      <c r="S494" s="214"/>
      <c r="T494" s="214"/>
      <c r="U494" s="214"/>
      <c r="V494" s="214"/>
      <c r="W494" s="214"/>
      <c r="X494" s="214"/>
      <c r="Y494" s="214"/>
      <c r="Z494" s="214"/>
    </row>
    <row r="495" ht="12.0" customHeight="1">
      <c r="A495" s="214"/>
      <c r="B495" s="214"/>
      <c r="C495" s="214"/>
      <c r="D495" s="214"/>
      <c r="E495" s="214"/>
      <c r="F495" s="214"/>
      <c r="G495" s="214"/>
      <c r="H495" s="214"/>
      <c r="I495" s="214"/>
      <c r="J495" s="214"/>
      <c r="K495" s="214"/>
      <c r="L495" s="214"/>
      <c r="M495" s="214"/>
      <c r="N495" s="214"/>
      <c r="O495" s="214"/>
      <c r="P495" s="214"/>
      <c r="Q495" s="214"/>
      <c r="R495" s="214"/>
      <c r="S495" s="214"/>
      <c r="T495" s="214"/>
      <c r="U495" s="214"/>
      <c r="V495" s="214"/>
      <c r="W495" s="214"/>
      <c r="X495" s="214"/>
      <c r="Y495" s="214"/>
      <c r="Z495" s="214"/>
    </row>
    <row r="496" ht="12.0" customHeight="1">
      <c r="A496" s="214"/>
      <c r="B496" s="214"/>
      <c r="C496" s="214"/>
      <c r="D496" s="214"/>
      <c r="E496" s="214"/>
      <c r="F496" s="214"/>
      <c r="G496" s="214"/>
      <c r="H496" s="214"/>
      <c r="I496" s="214"/>
      <c r="J496" s="214"/>
      <c r="K496" s="214"/>
      <c r="L496" s="214"/>
      <c r="M496" s="214"/>
      <c r="N496" s="214"/>
      <c r="O496" s="214"/>
      <c r="P496" s="214"/>
      <c r="Q496" s="214"/>
      <c r="R496" s="214"/>
      <c r="S496" s="214"/>
      <c r="T496" s="214"/>
      <c r="U496" s="214"/>
      <c r="V496" s="214"/>
      <c r="W496" s="214"/>
      <c r="X496" s="214"/>
      <c r="Y496" s="214"/>
      <c r="Z496" s="214"/>
    </row>
    <row r="497" ht="12.0" customHeight="1">
      <c r="A497" s="214"/>
      <c r="B497" s="214"/>
      <c r="C497" s="214"/>
      <c r="D497" s="214"/>
      <c r="E497" s="214"/>
      <c r="F497" s="214"/>
      <c r="G497" s="214"/>
      <c r="H497" s="214"/>
      <c r="I497" s="214"/>
      <c r="J497" s="214"/>
      <c r="K497" s="214"/>
      <c r="L497" s="214"/>
      <c r="M497" s="214"/>
      <c r="N497" s="214"/>
      <c r="O497" s="214"/>
      <c r="P497" s="214"/>
      <c r="Q497" s="214"/>
      <c r="R497" s="214"/>
      <c r="S497" s="214"/>
      <c r="T497" s="214"/>
      <c r="U497" s="214"/>
      <c r="V497" s="214"/>
      <c r="W497" s="214"/>
      <c r="X497" s="214"/>
      <c r="Y497" s="214"/>
      <c r="Z497" s="214"/>
    </row>
    <row r="498" ht="12.0" customHeight="1">
      <c r="A498" s="214"/>
      <c r="B498" s="214"/>
      <c r="C498" s="214"/>
      <c r="D498" s="214"/>
      <c r="E498" s="214"/>
      <c r="F498" s="214"/>
      <c r="G498" s="214"/>
      <c r="H498" s="214"/>
      <c r="I498" s="214"/>
      <c r="J498" s="214"/>
      <c r="K498" s="214"/>
      <c r="L498" s="214"/>
      <c r="M498" s="214"/>
      <c r="N498" s="214"/>
      <c r="O498" s="214"/>
      <c r="P498" s="214"/>
      <c r="Q498" s="214"/>
      <c r="R498" s="214"/>
      <c r="S498" s="214"/>
      <c r="T498" s="214"/>
      <c r="U498" s="214"/>
      <c r="V498" s="214"/>
      <c r="W498" s="214"/>
      <c r="X498" s="214"/>
      <c r="Y498" s="214"/>
      <c r="Z498" s="214"/>
    </row>
    <row r="499" ht="12.0" customHeight="1">
      <c r="A499" s="214"/>
      <c r="B499" s="214"/>
      <c r="C499" s="214"/>
      <c r="D499" s="214"/>
      <c r="E499" s="214"/>
      <c r="F499" s="214"/>
      <c r="G499" s="214"/>
      <c r="H499" s="214"/>
      <c r="I499" s="214"/>
      <c r="J499" s="214"/>
      <c r="K499" s="214"/>
      <c r="L499" s="214"/>
      <c r="M499" s="214"/>
      <c r="N499" s="214"/>
      <c r="O499" s="214"/>
      <c r="P499" s="214"/>
      <c r="Q499" s="214"/>
      <c r="R499" s="214"/>
      <c r="S499" s="214"/>
      <c r="T499" s="214"/>
      <c r="U499" s="214"/>
      <c r="V499" s="214"/>
      <c r="W499" s="214"/>
      <c r="X499" s="214"/>
      <c r="Y499" s="214"/>
      <c r="Z499" s="214"/>
    </row>
    <row r="500" ht="12.0" customHeight="1">
      <c r="A500" s="214"/>
      <c r="B500" s="214"/>
      <c r="C500" s="214"/>
      <c r="D500" s="214"/>
      <c r="E500" s="214"/>
      <c r="F500" s="214"/>
      <c r="G500" s="214"/>
      <c r="H500" s="214"/>
      <c r="I500" s="214"/>
      <c r="J500" s="214"/>
      <c r="K500" s="214"/>
      <c r="L500" s="214"/>
      <c r="M500" s="214"/>
      <c r="N500" s="214"/>
      <c r="O500" s="214"/>
      <c r="P500" s="214"/>
      <c r="Q500" s="214"/>
      <c r="R500" s="214"/>
      <c r="S500" s="214"/>
      <c r="T500" s="214"/>
      <c r="U500" s="214"/>
      <c r="V500" s="214"/>
      <c r="W500" s="214"/>
      <c r="X500" s="214"/>
      <c r="Y500" s="214"/>
      <c r="Z500" s="214"/>
    </row>
    <row r="501" ht="12.0" customHeight="1">
      <c r="A501" s="214"/>
      <c r="B501" s="214"/>
      <c r="C501" s="214"/>
      <c r="D501" s="214"/>
      <c r="E501" s="214"/>
      <c r="F501" s="214"/>
      <c r="G501" s="214"/>
      <c r="H501" s="214"/>
      <c r="I501" s="214"/>
      <c r="J501" s="214"/>
      <c r="K501" s="214"/>
      <c r="L501" s="214"/>
      <c r="M501" s="214"/>
      <c r="N501" s="214"/>
      <c r="O501" s="214"/>
      <c r="P501" s="214"/>
      <c r="Q501" s="214"/>
      <c r="R501" s="214"/>
      <c r="S501" s="214"/>
      <c r="T501" s="214"/>
      <c r="U501" s="214"/>
      <c r="V501" s="214"/>
      <c r="W501" s="214"/>
      <c r="X501" s="214"/>
      <c r="Y501" s="214"/>
      <c r="Z501" s="214"/>
    </row>
    <row r="502" ht="12.0" customHeight="1">
      <c r="A502" s="214"/>
      <c r="B502" s="214"/>
      <c r="C502" s="214"/>
      <c r="D502" s="214"/>
      <c r="E502" s="214"/>
      <c r="F502" s="214"/>
      <c r="G502" s="214"/>
      <c r="H502" s="214"/>
      <c r="I502" s="214"/>
      <c r="J502" s="214"/>
      <c r="K502" s="214"/>
      <c r="L502" s="214"/>
      <c r="M502" s="214"/>
      <c r="N502" s="214"/>
      <c r="O502" s="214"/>
      <c r="P502" s="214"/>
      <c r="Q502" s="214"/>
      <c r="R502" s="214"/>
      <c r="S502" s="214"/>
      <c r="T502" s="214"/>
      <c r="U502" s="214"/>
      <c r="V502" s="214"/>
      <c r="W502" s="214"/>
      <c r="X502" s="214"/>
      <c r="Y502" s="214"/>
      <c r="Z502" s="214"/>
    </row>
    <row r="503" ht="12.0" customHeight="1">
      <c r="A503" s="214"/>
      <c r="B503" s="214"/>
      <c r="C503" s="214"/>
      <c r="D503" s="214"/>
      <c r="E503" s="214"/>
      <c r="F503" s="214"/>
      <c r="G503" s="214"/>
      <c r="H503" s="214"/>
      <c r="I503" s="214"/>
      <c r="J503" s="214"/>
      <c r="K503" s="214"/>
      <c r="L503" s="214"/>
      <c r="M503" s="214"/>
      <c r="N503" s="214"/>
      <c r="O503" s="214"/>
      <c r="P503" s="214"/>
      <c r="Q503" s="214"/>
      <c r="R503" s="214"/>
      <c r="S503" s="214"/>
      <c r="T503" s="214"/>
      <c r="U503" s="214"/>
      <c r="V503" s="214"/>
      <c r="W503" s="214"/>
      <c r="X503" s="214"/>
      <c r="Y503" s="214"/>
      <c r="Z503" s="214"/>
    </row>
    <row r="504" ht="12.0" customHeight="1">
      <c r="A504" s="214"/>
      <c r="B504" s="214"/>
      <c r="C504" s="214"/>
      <c r="D504" s="214"/>
      <c r="E504" s="214"/>
      <c r="F504" s="214"/>
      <c r="G504" s="214"/>
      <c r="H504" s="214"/>
      <c r="I504" s="214"/>
      <c r="J504" s="214"/>
      <c r="K504" s="214"/>
      <c r="L504" s="214"/>
      <c r="M504" s="214"/>
      <c r="N504" s="214"/>
      <c r="O504" s="214"/>
      <c r="P504" s="214"/>
      <c r="Q504" s="214"/>
      <c r="R504" s="214"/>
      <c r="S504" s="214"/>
      <c r="T504" s="214"/>
      <c r="U504" s="214"/>
      <c r="V504" s="214"/>
      <c r="W504" s="214"/>
      <c r="X504" s="214"/>
      <c r="Y504" s="214"/>
      <c r="Z504" s="214"/>
    </row>
    <row r="505" ht="12.0" customHeight="1">
      <c r="A505" s="214"/>
      <c r="B505" s="214"/>
      <c r="C505" s="214"/>
      <c r="D505" s="214"/>
      <c r="E505" s="214"/>
      <c r="F505" s="214"/>
      <c r="G505" s="214"/>
      <c r="H505" s="214"/>
      <c r="I505" s="214"/>
      <c r="J505" s="214"/>
      <c r="K505" s="214"/>
      <c r="L505" s="214"/>
      <c r="M505" s="214"/>
      <c r="N505" s="214"/>
      <c r="O505" s="214"/>
      <c r="P505" s="214"/>
      <c r="Q505" s="214"/>
      <c r="R505" s="214"/>
      <c r="S505" s="214"/>
      <c r="T505" s="214"/>
      <c r="U505" s="214"/>
      <c r="V505" s="214"/>
      <c r="W505" s="214"/>
      <c r="X505" s="214"/>
      <c r="Y505" s="214"/>
      <c r="Z505" s="214"/>
    </row>
    <row r="506" ht="12.0" customHeight="1">
      <c r="A506" s="214"/>
      <c r="B506" s="214"/>
      <c r="C506" s="214"/>
      <c r="D506" s="214"/>
      <c r="E506" s="214"/>
      <c r="F506" s="214"/>
      <c r="G506" s="214"/>
      <c r="H506" s="214"/>
      <c r="I506" s="214"/>
      <c r="J506" s="214"/>
      <c r="K506" s="214"/>
      <c r="L506" s="214"/>
      <c r="M506" s="214"/>
      <c r="N506" s="214"/>
      <c r="O506" s="214"/>
      <c r="P506" s="214"/>
      <c r="Q506" s="214"/>
      <c r="R506" s="214"/>
      <c r="S506" s="214"/>
      <c r="T506" s="214"/>
      <c r="U506" s="214"/>
      <c r="V506" s="214"/>
      <c r="W506" s="214"/>
      <c r="X506" s="214"/>
      <c r="Y506" s="214"/>
      <c r="Z506" s="214"/>
    </row>
    <row r="507" ht="12.0" customHeight="1">
      <c r="A507" s="214"/>
      <c r="B507" s="214"/>
      <c r="C507" s="214"/>
      <c r="D507" s="214"/>
      <c r="E507" s="214"/>
      <c r="F507" s="214"/>
      <c r="G507" s="214"/>
      <c r="H507" s="214"/>
      <c r="I507" s="214"/>
      <c r="J507" s="214"/>
      <c r="K507" s="214"/>
      <c r="L507" s="214"/>
      <c r="M507" s="214"/>
      <c r="N507" s="214"/>
      <c r="O507" s="214"/>
      <c r="P507" s="214"/>
      <c r="Q507" s="214"/>
      <c r="R507" s="214"/>
      <c r="S507" s="214"/>
      <c r="T507" s="214"/>
      <c r="U507" s="214"/>
      <c r="V507" s="214"/>
      <c r="W507" s="214"/>
      <c r="X507" s="214"/>
      <c r="Y507" s="214"/>
      <c r="Z507" s="214"/>
    </row>
    <row r="508" ht="12.0" customHeight="1">
      <c r="A508" s="214"/>
      <c r="B508" s="214"/>
      <c r="C508" s="214"/>
      <c r="D508" s="214"/>
      <c r="E508" s="214"/>
      <c r="F508" s="214"/>
      <c r="G508" s="214"/>
      <c r="H508" s="214"/>
      <c r="I508" s="214"/>
      <c r="J508" s="214"/>
      <c r="K508" s="214"/>
      <c r="L508" s="214"/>
      <c r="M508" s="214"/>
      <c r="N508" s="214"/>
      <c r="O508" s="214"/>
      <c r="P508" s="214"/>
      <c r="Q508" s="214"/>
      <c r="R508" s="214"/>
      <c r="S508" s="214"/>
      <c r="T508" s="214"/>
      <c r="U508" s="214"/>
      <c r="V508" s="214"/>
      <c r="W508" s="214"/>
      <c r="X508" s="214"/>
      <c r="Y508" s="214"/>
      <c r="Z508" s="214"/>
    </row>
    <row r="509" ht="12.0" customHeight="1">
      <c r="A509" s="214"/>
      <c r="B509" s="214"/>
      <c r="C509" s="214"/>
      <c r="D509" s="214"/>
      <c r="E509" s="214"/>
      <c r="F509" s="214"/>
      <c r="G509" s="214"/>
      <c r="H509" s="214"/>
      <c r="I509" s="214"/>
      <c r="J509" s="214"/>
      <c r="K509" s="214"/>
      <c r="L509" s="214"/>
      <c r="M509" s="214"/>
      <c r="N509" s="214"/>
      <c r="O509" s="214"/>
      <c r="P509" s="214"/>
      <c r="Q509" s="214"/>
      <c r="R509" s="214"/>
      <c r="S509" s="214"/>
      <c r="T509" s="214"/>
      <c r="U509" s="214"/>
      <c r="V509" s="214"/>
      <c r="W509" s="214"/>
      <c r="X509" s="214"/>
      <c r="Y509" s="214"/>
      <c r="Z509" s="214"/>
    </row>
    <row r="510" ht="12.0" customHeight="1">
      <c r="A510" s="214"/>
      <c r="B510" s="214"/>
      <c r="C510" s="214"/>
      <c r="D510" s="214"/>
      <c r="E510" s="214"/>
      <c r="F510" s="214"/>
      <c r="G510" s="214"/>
      <c r="H510" s="214"/>
      <c r="I510" s="214"/>
      <c r="J510" s="214"/>
      <c r="K510" s="214"/>
      <c r="L510" s="214"/>
      <c r="M510" s="214"/>
      <c r="N510" s="214"/>
      <c r="O510" s="214"/>
      <c r="P510" s="214"/>
      <c r="Q510" s="214"/>
      <c r="R510" s="214"/>
      <c r="S510" s="214"/>
      <c r="T510" s="214"/>
      <c r="U510" s="214"/>
      <c r="V510" s="214"/>
      <c r="W510" s="214"/>
      <c r="X510" s="214"/>
      <c r="Y510" s="214"/>
      <c r="Z510" s="214"/>
    </row>
    <row r="511" ht="12.0" customHeight="1">
      <c r="A511" s="214"/>
      <c r="B511" s="214"/>
      <c r="C511" s="214"/>
      <c r="D511" s="214"/>
      <c r="E511" s="214"/>
      <c r="F511" s="214"/>
      <c r="G511" s="214"/>
      <c r="H511" s="214"/>
      <c r="I511" s="214"/>
      <c r="J511" s="214"/>
      <c r="K511" s="214"/>
      <c r="L511" s="214"/>
      <c r="M511" s="214"/>
      <c r="N511" s="214"/>
      <c r="O511" s="214"/>
      <c r="P511" s="214"/>
      <c r="Q511" s="214"/>
      <c r="R511" s="214"/>
      <c r="S511" s="214"/>
      <c r="T511" s="214"/>
      <c r="U511" s="214"/>
      <c r="V511" s="214"/>
      <c r="W511" s="214"/>
      <c r="X511" s="214"/>
      <c r="Y511" s="214"/>
      <c r="Z511" s="214"/>
    </row>
    <row r="512" ht="12.0" customHeight="1">
      <c r="A512" s="214"/>
      <c r="B512" s="214"/>
      <c r="C512" s="214"/>
      <c r="D512" s="214"/>
      <c r="E512" s="214"/>
      <c r="F512" s="214"/>
      <c r="G512" s="214"/>
      <c r="H512" s="214"/>
      <c r="I512" s="214"/>
      <c r="J512" s="214"/>
      <c r="K512" s="214"/>
      <c r="L512" s="214"/>
      <c r="M512" s="214"/>
      <c r="N512" s="214"/>
      <c r="O512" s="214"/>
      <c r="P512" s="214"/>
      <c r="Q512" s="214"/>
      <c r="R512" s="214"/>
      <c r="S512" s="214"/>
      <c r="T512" s="214"/>
      <c r="U512" s="214"/>
      <c r="V512" s="214"/>
      <c r="W512" s="214"/>
      <c r="X512" s="214"/>
      <c r="Y512" s="214"/>
      <c r="Z512" s="214"/>
    </row>
    <row r="513" ht="12.0" customHeight="1">
      <c r="A513" s="214"/>
      <c r="B513" s="214"/>
      <c r="C513" s="214"/>
      <c r="D513" s="214"/>
      <c r="E513" s="214"/>
      <c r="F513" s="214"/>
      <c r="G513" s="214"/>
      <c r="H513" s="214"/>
      <c r="I513" s="214"/>
      <c r="J513" s="214"/>
      <c r="K513" s="214"/>
      <c r="L513" s="214"/>
      <c r="M513" s="214"/>
      <c r="N513" s="214"/>
      <c r="O513" s="214"/>
      <c r="P513" s="214"/>
      <c r="Q513" s="214"/>
      <c r="R513" s="214"/>
      <c r="S513" s="214"/>
      <c r="T513" s="214"/>
      <c r="U513" s="214"/>
      <c r="V513" s="214"/>
      <c r="W513" s="214"/>
      <c r="X513" s="214"/>
      <c r="Y513" s="214"/>
      <c r="Z513" s="214"/>
    </row>
    <row r="514" ht="12.0" customHeight="1">
      <c r="A514" s="214"/>
      <c r="B514" s="214"/>
      <c r="C514" s="214"/>
      <c r="D514" s="214"/>
      <c r="E514" s="214"/>
      <c r="F514" s="214"/>
      <c r="G514" s="214"/>
      <c r="H514" s="214"/>
      <c r="I514" s="214"/>
      <c r="J514" s="214"/>
      <c r="K514" s="214"/>
      <c r="L514" s="214"/>
      <c r="M514" s="214"/>
      <c r="N514" s="214"/>
      <c r="O514" s="214"/>
      <c r="P514" s="214"/>
      <c r="Q514" s="214"/>
      <c r="R514" s="214"/>
      <c r="S514" s="214"/>
      <c r="T514" s="214"/>
      <c r="U514" s="214"/>
      <c r="V514" s="214"/>
      <c r="W514" s="214"/>
      <c r="X514" s="214"/>
      <c r="Y514" s="214"/>
      <c r="Z514" s="214"/>
    </row>
    <row r="515" ht="12.0" customHeight="1">
      <c r="A515" s="214"/>
      <c r="B515" s="214"/>
      <c r="C515" s="214"/>
      <c r="D515" s="214"/>
      <c r="E515" s="214"/>
      <c r="F515" s="214"/>
      <c r="G515" s="214"/>
      <c r="H515" s="214"/>
      <c r="I515" s="214"/>
      <c r="J515" s="214"/>
      <c r="K515" s="214"/>
      <c r="L515" s="214"/>
      <c r="M515" s="214"/>
      <c r="N515" s="214"/>
      <c r="O515" s="214"/>
      <c r="P515" s="214"/>
      <c r="Q515" s="214"/>
      <c r="R515" s="214"/>
      <c r="S515" s="214"/>
      <c r="T515" s="214"/>
      <c r="U515" s="214"/>
      <c r="V515" s="214"/>
      <c r="W515" s="214"/>
      <c r="X515" s="214"/>
      <c r="Y515" s="214"/>
      <c r="Z515" s="214"/>
    </row>
    <row r="516" ht="12.0" customHeight="1">
      <c r="A516" s="214"/>
      <c r="B516" s="214"/>
      <c r="C516" s="214"/>
      <c r="D516" s="214"/>
      <c r="E516" s="214"/>
      <c r="F516" s="214"/>
      <c r="G516" s="214"/>
      <c r="H516" s="214"/>
      <c r="I516" s="214"/>
      <c r="J516" s="214"/>
      <c r="K516" s="214"/>
      <c r="L516" s="214"/>
      <c r="M516" s="214"/>
      <c r="N516" s="214"/>
      <c r="O516" s="214"/>
      <c r="P516" s="214"/>
      <c r="Q516" s="214"/>
      <c r="R516" s="214"/>
      <c r="S516" s="214"/>
      <c r="T516" s="214"/>
      <c r="U516" s="214"/>
      <c r="V516" s="214"/>
      <c r="W516" s="214"/>
      <c r="X516" s="214"/>
      <c r="Y516" s="214"/>
      <c r="Z516" s="214"/>
    </row>
    <row r="517" ht="12.0" customHeight="1">
      <c r="A517" s="214"/>
      <c r="B517" s="214"/>
      <c r="C517" s="214"/>
      <c r="D517" s="214"/>
      <c r="E517" s="214"/>
      <c r="F517" s="214"/>
      <c r="G517" s="214"/>
      <c r="H517" s="214"/>
      <c r="I517" s="214"/>
      <c r="J517" s="214"/>
      <c r="K517" s="214"/>
      <c r="L517" s="214"/>
      <c r="M517" s="214"/>
      <c r="N517" s="214"/>
      <c r="O517" s="214"/>
      <c r="P517" s="214"/>
      <c r="Q517" s="214"/>
      <c r="R517" s="214"/>
      <c r="S517" s="214"/>
      <c r="T517" s="214"/>
      <c r="U517" s="214"/>
      <c r="V517" s="214"/>
      <c r="W517" s="214"/>
      <c r="X517" s="214"/>
      <c r="Y517" s="214"/>
      <c r="Z517" s="214"/>
    </row>
    <row r="518" ht="12.0" customHeight="1">
      <c r="A518" s="214"/>
      <c r="B518" s="214"/>
      <c r="C518" s="214"/>
      <c r="D518" s="214"/>
      <c r="E518" s="214"/>
      <c r="F518" s="214"/>
      <c r="G518" s="214"/>
      <c r="H518" s="214"/>
      <c r="I518" s="214"/>
      <c r="J518" s="214"/>
      <c r="K518" s="214"/>
      <c r="L518" s="214"/>
      <c r="M518" s="214"/>
      <c r="N518" s="214"/>
      <c r="O518" s="214"/>
      <c r="P518" s="214"/>
      <c r="Q518" s="214"/>
      <c r="R518" s="214"/>
      <c r="S518" s="214"/>
      <c r="T518" s="214"/>
      <c r="U518" s="214"/>
      <c r="V518" s="214"/>
      <c r="W518" s="214"/>
      <c r="X518" s="214"/>
      <c r="Y518" s="214"/>
      <c r="Z518" s="214"/>
    </row>
    <row r="519" ht="12.0" customHeight="1">
      <c r="A519" s="214"/>
      <c r="B519" s="214"/>
      <c r="C519" s="214"/>
      <c r="D519" s="214"/>
      <c r="E519" s="214"/>
      <c r="F519" s="214"/>
      <c r="G519" s="214"/>
      <c r="H519" s="214"/>
      <c r="I519" s="214"/>
      <c r="J519" s="214"/>
      <c r="K519" s="214"/>
      <c r="L519" s="214"/>
      <c r="M519" s="214"/>
      <c r="N519" s="214"/>
      <c r="O519" s="214"/>
      <c r="P519" s="214"/>
      <c r="Q519" s="214"/>
      <c r="R519" s="214"/>
      <c r="S519" s="214"/>
      <c r="T519" s="214"/>
      <c r="U519" s="214"/>
      <c r="V519" s="214"/>
      <c r="W519" s="214"/>
      <c r="X519" s="214"/>
      <c r="Y519" s="214"/>
      <c r="Z519" s="214"/>
    </row>
    <row r="520" ht="12.0" customHeight="1">
      <c r="A520" s="214"/>
      <c r="B520" s="214"/>
      <c r="C520" s="214"/>
      <c r="D520" s="214"/>
      <c r="E520" s="214"/>
      <c r="F520" s="214"/>
      <c r="G520" s="214"/>
      <c r="H520" s="214"/>
      <c r="I520" s="214"/>
      <c r="J520" s="214"/>
      <c r="K520" s="214"/>
      <c r="L520" s="214"/>
      <c r="M520" s="214"/>
      <c r="N520" s="214"/>
      <c r="O520" s="214"/>
      <c r="P520" s="214"/>
      <c r="Q520" s="214"/>
      <c r="R520" s="214"/>
      <c r="S520" s="214"/>
      <c r="T520" s="214"/>
      <c r="U520" s="214"/>
      <c r="V520" s="214"/>
      <c r="W520" s="214"/>
      <c r="X520" s="214"/>
      <c r="Y520" s="214"/>
      <c r="Z520" s="214"/>
    </row>
    <row r="521" ht="12.0" customHeight="1">
      <c r="A521" s="214"/>
      <c r="B521" s="214"/>
      <c r="C521" s="214"/>
      <c r="D521" s="214"/>
      <c r="E521" s="214"/>
      <c r="F521" s="214"/>
      <c r="G521" s="214"/>
      <c r="H521" s="214"/>
      <c r="I521" s="214"/>
      <c r="J521" s="214"/>
      <c r="K521" s="214"/>
      <c r="L521" s="214"/>
      <c r="M521" s="214"/>
      <c r="N521" s="214"/>
      <c r="O521" s="214"/>
      <c r="P521" s="214"/>
      <c r="Q521" s="214"/>
      <c r="R521" s="214"/>
      <c r="S521" s="214"/>
      <c r="T521" s="214"/>
      <c r="U521" s="214"/>
      <c r="V521" s="214"/>
      <c r="W521" s="214"/>
      <c r="X521" s="214"/>
      <c r="Y521" s="214"/>
      <c r="Z521" s="214"/>
    </row>
    <row r="522" ht="12.0" customHeight="1">
      <c r="A522" s="214"/>
      <c r="B522" s="214"/>
      <c r="C522" s="214"/>
      <c r="D522" s="214"/>
      <c r="E522" s="214"/>
      <c r="F522" s="214"/>
      <c r="G522" s="214"/>
      <c r="H522" s="214"/>
      <c r="I522" s="214"/>
      <c r="J522" s="214"/>
      <c r="K522" s="214"/>
      <c r="L522" s="214"/>
      <c r="M522" s="214"/>
      <c r="N522" s="214"/>
      <c r="O522" s="214"/>
      <c r="P522" s="214"/>
      <c r="Q522" s="214"/>
      <c r="R522" s="214"/>
      <c r="S522" s="214"/>
      <c r="T522" s="214"/>
      <c r="U522" s="214"/>
      <c r="V522" s="214"/>
      <c r="W522" s="214"/>
      <c r="X522" s="214"/>
      <c r="Y522" s="214"/>
      <c r="Z522" s="214"/>
    </row>
    <row r="523" ht="12.0" customHeight="1">
      <c r="A523" s="214"/>
      <c r="B523" s="214"/>
      <c r="C523" s="214"/>
      <c r="D523" s="214"/>
      <c r="E523" s="214"/>
      <c r="F523" s="214"/>
      <c r="G523" s="214"/>
      <c r="H523" s="214"/>
      <c r="I523" s="214"/>
      <c r="J523" s="214"/>
      <c r="K523" s="214"/>
      <c r="L523" s="214"/>
      <c r="M523" s="214"/>
      <c r="N523" s="214"/>
      <c r="O523" s="214"/>
      <c r="P523" s="214"/>
      <c r="Q523" s="214"/>
      <c r="R523" s="214"/>
      <c r="S523" s="214"/>
      <c r="T523" s="214"/>
      <c r="U523" s="214"/>
      <c r="V523" s="214"/>
      <c r="W523" s="214"/>
      <c r="X523" s="214"/>
      <c r="Y523" s="214"/>
      <c r="Z523" s="214"/>
    </row>
    <row r="524" ht="12.0" customHeight="1">
      <c r="A524" s="214"/>
      <c r="B524" s="214"/>
      <c r="C524" s="214"/>
      <c r="D524" s="214"/>
      <c r="E524" s="214"/>
      <c r="F524" s="214"/>
      <c r="G524" s="214"/>
      <c r="H524" s="214"/>
      <c r="I524" s="214"/>
      <c r="J524" s="214"/>
      <c r="K524" s="214"/>
      <c r="L524" s="214"/>
      <c r="M524" s="214"/>
      <c r="N524" s="214"/>
      <c r="O524" s="214"/>
      <c r="P524" s="214"/>
      <c r="Q524" s="214"/>
      <c r="R524" s="214"/>
      <c r="S524" s="214"/>
      <c r="T524" s="214"/>
      <c r="U524" s="214"/>
      <c r="V524" s="214"/>
      <c r="W524" s="214"/>
      <c r="X524" s="214"/>
      <c r="Y524" s="214"/>
      <c r="Z524" s="214"/>
    </row>
    <row r="525" ht="12.0" customHeight="1">
      <c r="A525" s="214"/>
      <c r="B525" s="214"/>
      <c r="C525" s="214"/>
      <c r="D525" s="214"/>
      <c r="E525" s="214"/>
      <c r="F525" s="214"/>
      <c r="G525" s="214"/>
      <c r="H525" s="214"/>
      <c r="I525" s="214"/>
      <c r="J525" s="214"/>
      <c r="K525" s="214"/>
      <c r="L525" s="214"/>
      <c r="M525" s="214"/>
      <c r="N525" s="214"/>
      <c r="O525" s="214"/>
      <c r="P525" s="214"/>
      <c r="Q525" s="214"/>
      <c r="R525" s="214"/>
      <c r="S525" s="214"/>
      <c r="T525" s="214"/>
      <c r="U525" s="214"/>
      <c r="V525" s="214"/>
      <c r="W525" s="214"/>
      <c r="X525" s="214"/>
      <c r="Y525" s="214"/>
      <c r="Z525" s="214"/>
    </row>
    <row r="526" ht="12.0" customHeight="1">
      <c r="A526" s="214"/>
      <c r="B526" s="214"/>
      <c r="C526" s="214"/>
      <c r="D526" s="214"/>
      <c r="E526" s="214"/>
      <c r="F526" s="214"/>
      <c r="G526" s="214"/>
      <c r="H526" s="214"/>
      <c r="I526" s="214"/>
      <c r="J526" s="214"/>
      <c r="K526" s="214"/>
      <c r="L526" s="214"/>
      <c r="M526" s="214"/>
      <c r="N526" s="214"/>
      <c r="O526" s="214"/>
      <c r="P526" s="214"/>
      <c r="Q526" s="214"/>
      <c r="R526" s="214"/>
      <c r="S526" s="214"/>
      <c r="T526" s="214"/>
      <c r="U526" s="214"/>
      <c r="V526" s="214"/>
      <c r="W526" s="214"/>
      <c r="X526" s="214"/>
      <c r="Y526" s="214"/>
      <c r="Z526" s="214"/>
    </row>
    <row r="527" ht="12.0" customHeight="1">
      <c r="A527" s="214"/>
      <c r="B527" s="214"/>
      <c r="C527" s="214"/>
      <c r="D527" s="214"/>
      <c r="E527" s="214"/>
      <c r="F527" s="214"/>
      <c r="G527" s="214"/>
      <c r="H527" s="214"/>
      <c r="I527" s="214"/>
      <c r="J527" s="214"/>
      <c r="K527" s="214"/>
      <c r="L527" s="214"/>
      <c r="M527" s="214"/>
      <c r="N527" s="214"/>
      <c r="O527" s="214"/>
      <c r="P527" s="214"/>
      <c r="Q527" s="214"/>
      <c r="R527" s="214"/>
      <c r="S527" s="214"/>
      <c r="T527" s="214"/>
      <c r="U527" s="214"/>
      <c r="V527" s="214"/>
      <c r="W527" s="214"/>
      <c r="X527" s="214"/>
      <c r="Y527" s="214"/>
      <c r="Z527" s="214"/>
    </row>
    <row r="528" ht="12.0" customHeight="1">
      <c r="A528" s="214"/>
      <c r="B528" s="214"/>
      <c r="C528" s="214"/>
      <c r="D528" s="214"/>
      <c r="E528" s="214"/>
      <c r="F528" s="214"/>
      <c r="G528" s="214"/>
      <c r="H528" s="214"/>
      <c r="I528" s="214"/>
      <c r="J528" s="214"/>
      <c r="K528" s="214"/>
      <c r="L528" s="214"/>
      <c r="M528" s="214"/>
      <c r="N528" s="214"/>
      <c r="O528" s="214"/>
      <c r="P528" s="214"/>
      <c r="Q528" s="214"/>
      <c r="R528" s="214"/>
      <c r="S528" s="214"/>
      <c r="T528" s="214"/>
      <c r="U528" s="214"/>
      <c r="V528" s="214"/>
      <c r="W528" s="214"/>
      <c r="X528" s="214"/>
      <c r="Y528" s="214"/>
      <c r="Z528" s="214"/>
    </row>
    <row r="529" ht="12.0" customHeight="1">
      <c r="A529" s="214"/>
      <c r="B529" s="214"/>
      <c r="C529" s="214"/>
      <c r="D529" s="214"/>
      <c r="E529" s="214"/>
      <c r="F529" s="214"/>
      <c r="G529" s="214"/>
      <c r="H529" s="214"/>
      <c r="I529" s="214"/>
      <c r="J529" s="214"/>
      <c r="K529" s="214"/>
      <c r="L529" s="214"/>
      <c r="M529" s="214"/>
      <c r="N529" s="214"/>
      <c r="O529" s="214"/>
      <c r="P529" s="214"/>
      <c r="Q529" s="214"/>
      <c r="R529" s="214"/>
      <c r="S529" s="214"/>
      <c r="T529" s="214"/>
      <c r="U529" s="214"/>
      <c r="V529" s="214"/>
      <c r="W529" s="214"/>
      <c r="X529" s="214"/>
      <c r="Y529" s="214"/>
      <c r="Z529" s="214"/>
    </row>
    <row r="530" ht="12.0" customHeight="1">
      <c r="A530" s="214"/>
      <c r="B530" s="214"/>
      <c r="C530" s="214"/>
      <c r="D530" s="214"/>
      <c r="E530" s="214"/>
      <c r="F530" s="214"/>
      <c r="G530" s="214"/>
      <c r="H530" s="214"/>
      <c r="I530" s="214"/>
      <c r="J530" s="214"/>
      <c r="K530" s="214"/>
      <c r="L530" s="214"/>
      <c r="M530" s="214"/>
      <c r="N530" s="214"/>
      <c r="O530" s="214"/>
      <c r="P530" s="214"/>
      <c r="Q530" s="214"/>
      <c r="R530" s="214"/>
      <c r="S530" s="214"/>
      <c r="T530" s="214"/>
      <c r="U530" s="214"/>
      <c r="V530" s="214"/>
      <c r="W530" s="214"/>
      <c r="X530" s="214"/>
      <c r="Y530" s="214"/>
      <c r="Z530" s="214"/>
    </row>
    <row r="531" ht="12.0" customHeight="1">
      <c r="A531" s="214"/>
      <c r="B531" s="214"/>
      <c r="C531" s="214"/>
      <c r="D531" s="214"/>
      <c r="E531" s="214"/>
      <c r="F531" s="214"/>
      <c r="G531" s="214"/>
      <c r="H531" s="214"/>
      <c r="I531" s="214"/>
      <c r="J531" s="214"/>
      <c r="K531" s="214"/>
      <c r="L531" s="214"/>
      <c r="M531" s="214"/>
      <c r="N531" s="214"/>
      <c r="O531" s="214"/>
      <c r="P531" s="214"/>
      <c r="Q531" s="214"/>
      <c r="R531" s="214"/>
      <c r="S531" s="214"/>
      <c r="T531" s="214"/>
      <c r="U531" s="214"/>
      <c r="V531" s="214"/>
      <c r="W531" s="214"/>
      <c r="X531" s="214"/>
      <c r="Y531" s="214"/>
      <c r="Z531" s="214"/>
    </row>
    <row r="532" ht="12.0" customHeight="1">
      <c r="A532" s="214"/>
      <c r="B532" s="214"/>
      <c r="C532" s="214"/>
      <c r="D532" s="214"/>
      <c r="E532" s="214"/>
      <c r="F532" s="214"/>
      <c r="G532" s="214"/>
      <c r="H532" s="214"/>
      <c r="I532" s="214"/>
      <c r="J532" s="214"/>
      <c r="K532" s="214"/>
      <c r="L532" s="214"/>
      <c r="M532" s="214"/>
      <c r="N532" s="214"/>
      <c r="O532" s="214"/>
      <c r="P532" s="214"/>
      <c r="Q532" s="214"/>
      <c r="R532" s="214"/>
      <c r="S532" s="214"/>
      <c r="T532" s="214"/>
      <c r="U532" s="214"/>
      <c r="V532" s="214"/>
      <c r="W532" s="214"/>
      <c r="X532" s="214"/>
      <c r="Y532" s="214"/>
      <c r="Z532" s="214"/>
    </row>
    <row r="533" ht="12.0" customHeight="1">
      <c r="A533" s="214"/>
      <c r="B533" s="214"/>
      <c r="C533" s="214"/>
      <c r="D533" s="214"/>
      <c r="E533" s="214"/>
      <c r="F533" s="214"/>
      <c r="G533" s="214"/>
      <c r="H533" s="214"/>
      <c r="I533" s="214"/>
      <c r="J533" s="214"/>
      <c r="K533" s="214"/>
      <c r="L533" s="214"/>
      <c r="M533" s="214"/>
      <c r="N533" s="214"/>
      <c r="O533" s="214"/>
      <c r="P533" s="214"/>
      <c r="Q533" s="214"/>
      <c r="R533" s="214"/>
      <c r="S533" s="214"/>
      <c r="T533" s="214"/>
      <c r="U533" s="214"/>
      <c r="V533" s="214"/>
      <c r="W533" s="214"/>
      <c r="X533" s="214"/>
      <c r="Y533" s="214"/>
      <c r="Z533" s="214"/>
    </row>
    <row r="534" ht="12.0" customHeight="1">
      <c r="A534" s="214"/>
      <c r="B534" s="214"/>
      <c r="C534" s="214"/>
      <c r="D534" s="214"/>
      <c r="E534" s="214"/>
      <c r="F534" s="214"/>
      <c r="G534" s="214"/>
      <c r="H534" s="214"/>
      <c r="I534" s="214"/>
      <c r="J534" s="214"/>
      <c r="K534" s="214"/>
      <c r="L534" s="214"/>
      <c r="M534" s="214"/>
      <c r="N534" s="214"/>
      <c r="O534" s="214"/>
      <c r="P534" s="214"/>
      <c r="Q534" s="214"/>
      <c r="R534" s="214"/>
      <c r="S534" s="214"/>
      <c r="T534" s="214"/>
      <c r="U534" s="214"/>
      <c r="V534" s="214"/>
      <c r="W534" s="214"/>
      <c r="X534" s="214"/>
      <c r="Y534" s="214"/>
      <c r="Z534" s="214"/>
    </row>
    <row r="535" ht="12.0" customHeight="1">
      <c r="A535" s="214"/>
      <c r="B535" s="214"/>
      <c r="C535" s="214"/>
      <c r="D535" s="214"/>
      <c r="E535" s="214"/>
      <c r="F535" s="214"/>
      <c r="G535" s="214"/>
      <c r="H535" s="214"/>
      <c r="I535" s="214"/>
      <c r="J535" s="214"/>
      <c r="K535" s="214"/>
      <c r="L535" s="214"/>
      <c r="M535" s="214"/>
      <c r="N535" s="214"/>
      <c r="O535" s="214"/>
      <c r="P535" s="214"/>
      <c r="Q535" s="214"/>
      <c r="R535" s="214"/>
      <c r="S535" s="214"/>
      <c r="T535" s="214"/>
      <c r="U535" s="214"/>
      <c r="V535" s="214"/>
      <c r="W535" s="214"/>
      <c r="X535" s="214"/>
      <c r="Y535" s="214"/>
      <c r="Z535" s="214"/>
    </row>
    <row r="536" ht="12.0" customHeight="1">
      <c r="A536" s="214"/>
      <c r="B536" s="214"/>
      <c r="C536" s="214"/>
      <c r="D536" s="214"/>
      <c r="E536" s="214"/>
      <c r="F536" s="214"/>
      <c r="G536" s="214"/>
      <c r="H536" s="214"/>
      <c r="I536" s="214"/>
      <c r="J536" s="214"/>
      <c r="K536" s="214"/>
      <c r="L536" s="214"/>
      <c r="M536" s="214"/>
      <c r="N536" s="214"/>
      <c r="O536" s="214"/>
      <c r="P536" s="214"/>
      <c r="Q536" s="214"/>
      <c r="R536" s="214"/>
      <c r="S536" s="214"/>
      <c r="T536" s="214"/>
      <c r="U536" s="214"/>
      <c r="V536" s="214"/>
      <c r="W536" s="214"/>
      <c r="X536" s="214"/>
      <c r="Y536" s="214"/>
      <c r="Z536" s="214"/>
    </row>
    <row r="537" ht="12.0" customHeight="1">
      <c r="A537" s="214"/>
      <c r="B537" s="214"/>
      <c r="C537" s="214"/>
      <c r="D537" s="214"/>
      <c r="E537" s="214"/>
      <c r="F537" s="214"/>
      <c r="G537" s="214"/>
      <c r="H537" s="214"/>
      <c r="I537" s="214"/>
      <c r="J537" s="214"/>
      <c r="K537" s="214"/>
      <c r="L537" s="214"/>
      <c r="M537" s="214"/>
      <c r="N537" s="214"/>
      <c r="O537" s="214"/>
      <c r="P537" s="214"/>
      <c r="Q537" s="214"/>
      <c r="R537" s="214"/>
      <c r="S537" s="214"/>
      <c r="T537" s="214"/>
      <c r="U537" s="214"/>
      <c r="V537" s="214"/>
      <c r="W537" s="214"/>
      <c r="X537" s="214"/>
      <c r="Y537" s="214"/>
      <c r="Z537" s="214"/>
    </row>
    <row r="538" ht="12.0" customHeight="1">
      <c r="A538" s="214"/>
      <c r="B538" s="214"/>
      <c r="C538" s="214"/>
      <c r="D538" s="214"/>
      <c r="E538" s="214"/>
      <c r="F538" s="214"/>
      <c r="G538" s="214"/>
      <c r="H538" s="214"/>
      <c r="I538" s="214"/>
      <c r="J538" s="214"/>
      <c r="K538" s="214"/>
      <c r="L538" s="214"/>
      <c r="M538" s="214"/>
      <c r="N538" s="214"/>
      <c r="O538" s="214"/>
      <c r="P538" s="214"/>
      <c r="Q538" s="214"/>
      <c r="R538" s="214"/>
      <c r="S538" s="214"/>
      <c r="T538" s="214"/>
      <c r="U538" s="214"/>
      <c r="V538" s="214"/>
      <c r="W538" s="214"/>
      <c r="X538" s="214"/>
      <c r="Y538" s="214"/>
      <c r="Z538" s="214"/>
    </row>
    <row r="539" ht="12.0" customHeight="1">
      <c r="A539" s="214"/>
      <c r="B539" s="214"/>
      <c r="C539" s="214"/>
      <c r="D539" s="214"/>
      <c r="E539" s="214"/>
      <c r="F539" s="214"/>
      <c r="G539" s="214"/>
      <c r="H539" s="214"/>
      <c r="I539" s="214"/>
      <c r="J539" s="214"/>
      <c r="K539" s="214"/>
      <c r="L539" s="214"/>
      <c r="M539" s="214"/>
      <c r="N539" s="214"/>
      <c r="O539" s="214"/>
      <c r="P539" s="214"/>
      <c r="Q539" s="214"/>
      <c r="R539" s="214"/>
      <c r="S539" s="214"/>
      <c r="T539" s="214"/>
      <c r="U539" s="214"/>
      <c r="V539" s="214"/>
      <c r="W539" s="214"/>
      <c r="X539" s="214"/>
      <c r="Y539" s="214"/>
      <c r="Z539" s="214"/>
    </row>
    <row r="540" ht="12.0" customHeight="1">
      <c r="A540" s="214"/>
      <c r="B540" s="214"/>
      <c r="C540" s="214"/>
      <c r="D540" s="214"/>
      <c r="E540" s="214"/>
      <c r="F540" s="214"/>
      <c r="G540" s="214"/>
      <c r="H540" s="214"/>
      <c r="I540" s="214"/>
      <c r="J540" s="214"/>
      <c r="K540" s="214"/>
      <c r="L540" s="214"/>
      <c r="M540" s="214"/>
      <c r="N540" s="214"/>
      <c r="O540" s="214"/>
      <c r="P540" s="214"/>
      <c r="Q540" s="214"/>
      <c r="R540" s="214"/>
      <c r="S540" s="214"/>
      <c r="T540" s="214"/>
      <c r="U540" s="214"/>
      <c r="V540" s="214"/>
      <c r="W540" s="214"/>
      <c r="X540" s="214"/>
      <c r="Y540" s="214"/>
      <c r="Z540" s="214"/>
    </row>
    <row r="541" ht="12.0" customHeight="1">
      <c r="A541" s="214"/>
      <c r="B541" s="214"/>
      <c r="C541" s="214"/>
      <c r="D541" s="214"/>
      <c r="E541" s="214"/>
      <c r="F541" s="214"/>
      <c r="G541" s="214"/>
      <c r="H541" s="214"/>
      <c r="I541" s="214"/>
      <c r="J541" s="214"/>
      <c r="K541" s="214"/>
      <c r="L541" s="214"/>
      <c r="M541" s="214"/>
      <c r="N541" s="214"/>
      <c r="O541" s="214"/>
      <c r="P541" s="214"/>
      <c r="Q541" s="214"/>
      <c r="R541" s="214"/>
      <c r="S541" s="214"/>
      <c r="T541" s="214"/>
      <c r="U541" s="214"/>
      <c r="V541" s="214"/>
      <c r="W541" s="214"/>
      <c r="X541" s="214"/>
      <c r="Y541" s="214"/>
      <c r="Z541" s="214"/>
    </row>
    <row r="542" ht="12.0" customHeight="1">
      <c r="A542" s="214"/>
      <c r="B542" s="214"/>
      <c r="C542" s="214"/>
      <c r="D542" s="214"/>
      <c r="E542" s="214"/>
      <c r="F542" s="214"/>
      <c r="G542" s="214"/>
      <c r="H542" s="214"/>
      <c r="I542" s="214"/>
      <c r="J542" s="214"/>
      <c r="K542" s="214"/>
      <c r="L542" s="214"/>
      <c r="M542" s="214"/>
      <c r="N542" s="214"/>
      <c r="O542" s="214"/>
      <c r="P542" s="214"/>
      <c r="Q542" s="214"/>
      <c r="R542" s="214"/>
      <c r="S542" s="214"/>
      <c r="T542" s="214"/>
      <c r="U542" s="214"/>
      <c r="V542" s="214"/>
      <c r="W542" s="214"/>
      <c r="X542" s="214"/>
      <c r="Y542" s="214"/>
      <c r="Z542" s="214"/>
    </row>
    <row r="543" ht="12.0" customHeight="1">
      <c r="A543" s="214"/>
      <c r="B543" s="214"/>
      <c r="C543" s="214"/>
      <c r="D543" s="214"/>
      <c r="E543" s="214"/>
      <c r="F543" s="214"/>
      <c r="G543" s="214"/>
      <c r="H543" s="214"/>
      <c r="I543" s="214"/>
      <c r="J543" s="214"/>
      <c r="K543" s="214"/>
      <c r="L543" s="214"/>
      <c r="M543" s="214"/>
      <c r="N543" s="214"/>
      <c r="O543" s="214"/>
      <c r="P543" s="214"/>
      <c r="Q543" s="214"/>
      <c r="R543" s="214"/>
      <c r="S543" s="214"/>
      <c r="T543" s="214"/>
      <c r="U543" s="214"/>
      <c r="V543" s="214"/>
      <c r="W543" s="214"/>
      <c r="X543" s="214"/>
      <c r="Y543" s="214"/>
      <c r="Z543" s="214"/>
    </row>
    <row r="544" ht="12.0" customHeight="1">
      <c r="A544" s="214"/>
      <c r="B544" s="214"/>
      <c r="C544" s="214"/>
      <c r="D544" s="214"/>
      <c r="E544" s="214"/>
      <c r="F544" s="214"/>
      <c r="G544" s="214"/>
      <c r="H544" s="214"/>
      <c r="I544" s="214"/>
      <c r="J544" s="214"/>
      <c r="K544" s="214"/>
      <c r="L544" s="214"/>
      <c r="M544" s="214"/>
      <c r="N544" s="214"/>
      <c r="O544" s="214"/>
      <c r="P544" s="214"/>
      <c r="Q544" s="214"/>
      <c r="R544" s="214"/>
      <c r="S544" s="214"/>
      <c r="T544" s="214"/>
      <c r="U544" s="214"/>
      <c r="V544" s="214"/>
      <c r="W544" s="214"/>
      <c r="X544" s="214"/>
      <c r="Y544" s="214"/>
      <c r="Z544" s="214"/>
    </row>
    <row r="545" ht="12.0" customHeight="1">
      <c r="A545" s="214"/>
      <c r="B545" s="214"/>
      <c r="C545" s="214"/>
      <c r="D545" s="214"/>
      <c r="E545" s="214"/>
      <c r="F545" s="214"/>
      <c r="G545" s="214"/>
      <c r="H545" s="214"/>
      <c r="I545" s="214"/>
      <c r="J545" s="214"/>
      <c r="K545" s="214"/>
      <c r="L545" s="214"/>
      <c r="M545" s="214"/>
      <c r="N545" s="214"/>
      <c r="O545" s="214"/>
      <c r="P545" s="214"/>
      <c r="Q545" s="214"/>
      <c r="R545" s="214"/>
      <c r="S545" s="214"/>
      <c r="T545" s="214"/>
      <c r="U545" s="214"/>
      <c r="V545" s="214"/>
      <c r="W545" s="214"/>
      <c r="X545" s="214"/>
      <c r="Y545" s="214"/>
      <c r="Z545" s="214"/>
    </row>
    <row r="546" ht="12.0" customHeight="1">
      <c r="A546" s="214"/>
      <c r="B546" s="214"/>
      <c r="C546" s="214"/>
      <c r="D546" s="214"/>
      <c r="E546" s="214"/>
      <c r="F546" s="214"/>
      <c r="G546" s="214"/>
      <c r="H546" s="214"/>
      <c r="I546" s="214"/>
      <c r="J546" s="214"/>
      <c r="K546" s="214"/>
      <c r="L546" s="214"/>
      <c r="M546" s="214"/>
      <c r="N546" s="214"/>
      <c r="O546" s="214"/>
      <c r="P546" s="214"/>
      <c r="Q546" s="214"/>
      <c r="R546" s="214"/>
      <c r="S546" s="214"/>
      <c r="T546" s="214"/>
      <c r="U546" s="214"/>
      <c r="V546" s="214"/>
      <c r="W546" s="214"/>
      <c r="X546" s="214"/>
      <c r="Y546" s="214"/>
      <c r="Z546" s="214"/>
    </row>
    <row r="547" ht="12.0" customHeight="1">
      <c r="A547" s="214"/>
      <c r="B547" s="214"/>
      <c r="C547" s="214"/>
      <c r="D547" s="214"/>
      <c r="E547" s="214"/>
      <c r="F547" s="214"/>
      <c r="G547" s="214"/>
      <c r="H547" s="214"/>
      <c r="I547" s="214"/>
      <c r="J547" s="214"/>
      <c r="K547" s="214"/>
      <c r="L547" s="214"/>
      <c r="M547" s="214"/>
      <c r="N547" s="214"/>
      <c r="O547" s="214"/>
      <c r="P547" s="214"/>
      <c r="Q547" s="214"/>
      <c r="R547" s="214"/>
      <c r="S547" s="214"/>
      <c r="T547" s="214"/>
      <c r="U547" s="214"/>
      <c r="V547" s="214"/>
      <c r="W547" s="214"/>
      <c r="X547" s="214"/>
      <c r="Y547" s="214"/>
      <c r="Z547" s="214"/>
    </row>
    <row r="548" ht="12.0" customHeight="1">
      <c r="A548" s="214"/>
      <c r="B548" s="214"/>
      <c r="C548" s="214"/>
      <c r="D548" s="214"/>
      <c r="E548" s="214"/>
      <c r="F548" s="214"/>
      <c r="G548" s="214"/>
      <c r="H548" s="214"/>
      <c r="I548" s="214"/>
      <c r="J548" s="214"/>
      <c r="K548" s="214"/>
      <c r="L548" s="214"/>
      <c r="M548" s="214"/>
      <c r="N548" s="214"/>
      <c r="O548" s="214"/>
      <c r="P548" s="214"/>
      <c r="Q548" s="214"/>
      <c r="R548" s="214"/>
      <c r="S548" s="214"/>
      <c r="T548" s="214"/>
      <c r="U548" s="214"/>
      <c r="V548" s="214"/>
      <c r="W548" s="214"/>
      <c r="X548" s="214"/>
      <c r="Y548" s="214"/>
      <c r="Z548" s="214"/>
    </row>
    <row r="549" ht="12.0" customHeight="1">
      <c r="A549" s="214"/>
      <c r="B549" s="214"/>
      <c r="C549" s="214"/>
      <c r="D549" s="214"/>
      <c r="E549" s="214"/>
      <c r="F549" s="214"/>
      <c r="G549" s="214"/>
      <c r="H549" s="214"/>
      <c r="I549" s="214"/>
      <c r="J549" s="214"/>
      <c r="K549" s="214"/>
      <c r="L549" s="214"/>
      <c r="M549" s="214"/>
      <c r="N549" s="214"/>
      <c r="O549" s="214"/>
      <c r="P549" s="214"/>
      <c r="Q549" s="214"/>
      <c r="R549" s="214"/>
      <c r="S549" s="214"/>
      <c r="T549" s="214"/>
      <c r="U549" s="214"/>
      <c r="V549" s="214"/>
      <c r="W549" s="214"/>
      <c r="X549" s="214"/>
      <c r="Y549" s="214"/>
      <c r="Z549" s="214"/>
    </row>
    <row r="550" ht="12.0" customHeight="1">
      <c r="A550" s="214"/>
      <c r="B550" s="214"/>
      <c r="C550" s="214"/>
      <c r="D550" s="214"/>
      <c r="E550" s="214"/>
      <c r="F550" s="214"/>
      <c r="G550" s="214"/>
      <c r="H550" s="214"/>
      <c r="I550" s="214"/>
      <c r="J550" s="214"/>
      <c r="K550" s="214"/>
      <c r="L550" s="214"/>
      <c r="M550" s="214"/>
      <c r="N550" s="214"/>
      <c r="O550" s="214"/>
      <c r="P550" s="214"/>
      <c r="Q550" s="214"/>
      <c r="R550" s="214"/>
      <c r="S550" s="214"/>
      <c r="T550" s="214"/>
      <c r="U550" s="214"/>
      <c r="V550" s="214"/>
      <c r="W550" s="214"/>
      <c r="X550" s="214"/>
      <c r="Y550" s="214"/>
      <c r="Z550" s="214"/>
    </row>
    <row r="551" ht="12.0" customHeight="1">
      <c r="A551" s="214"/>
      <c r="B551" s="214"/>
      <c r="C551" s="214"/>
      <c r="D551" s="214"/>
      <c r="E551" s="214"/>
      <c r="F551" s="214"/>
      <c r="G551" s="214"/>
      <c r="H551" s="214"/>
      <c r="I551" s="214"/>
      <c r="J551" s="214"/>
      <c r="K551" s="214"/>
      <c r="L551" s="214"/>
      <c r="M551" s="214"/>
      <c r="N551" s="214"/>
      <c r="O551" s="214"/>
      <c r="P551" s="214"/>
      <c r="Q551" s="214"/>
      <c r="R551" s="214"/>
      <c r="S551" s="214"/>
      <c r="T551" s="214"/>
      <c r="U551" s="214"/>
      <c r="V551" s="214"/>
      <c r="W551" s="214"/>
      <c r="X551" s="214"/>
      <c r="Y551" s="214"/>
      <c r="Z551" s="214"/>
    </row>
    <row r="552" ht="12.0" customHeight="1">
      <c r="A552" s="214"/>
      <c r="B552" s="214"/>
      <c r="C552" s="214"/>
      <c r="D552" s="214"/>
      <c r="E552" s="214"/>
      <c r="F552" s="214"/>
      <c r="G552" s="214"/>
      <c r="H552" s="214"/>
      <c r="I552" s="214"/>
      <c r="J552" s="214"/>
      <c r="K552" s="214"/>
      <c r="L552" s="214"/>
      <c r="M552" s="214"/>
      <c r="N552" s="214"/>
      <c r="O552" s="214"/>
      <c r="P552" s="214"/>
      <c r="Q552" s="214"/>
      <c r="R552" s="214"/>
      <c r="S552" s="214"/>
      <c r="T552" s="214"/>
      <c r="U552" s="214"/>
      <c r="V552" s="214"/>
      <c r="W552" s="214"/>
      <c r="X552" s="214"/>
      <c r="Y552" s="214"/>
      <c r="Z552" s="214"/>
    </row>
    <row r="553" ht="12.0" customHeight="1">
      <c r="A553" s="214"/>
      <c r="B553" s="214"/>
      <c r="C553" s="214"/>
      <c r="D553" s="214"/>
      <c r="E553" s="214"/>
      <c r="F553" s="214"/>
      <c r="G553" s="214"/>
      <c r="H553" s="214"/>
      <c r="I553" s="214"/>
      <c r="J553" s="214"/>
      <c r="K553" s="214"/>
      <c r="L553" s="214"/>
      <c r="M553" s="214"/>
      <c r="N553" s="214"/>
      <c r="O553" s="214"/>
      <c r="P553" s="214"/>
      <c r="Q553" s="214"/>
      <c r="R553" s="214"/>
      <c r="S553" s="214"/>
      <c r="T553" s="214"/>
      <c r="U553" s="214"/>
      <c r="V553" s="214"/>
      <c r="W553" s="214"/>
      <c r="X553" s="214"/>
      <c r="Y553" s="214"/>
      <c r="Z553" s="214"/>
    </row>
    <row r="554" ht="12.0" customHeight="1">
      <c r="A554" s="214"/>
      <c r="B554" s="214"/>
      <c r="C554" s="214"/>
      <c r="D554" s="214"/>
      <c r="E554" s="214"/>
      <c r="F554" s="214"/>
      <c r="G554" s="214"/>
      <c r="H554" s="214"/>
      <c r="I554" s="214"/>
      <c r="J554" s="214"/>
      <c r="K554" s="214"/>
      <c r="L554" s="214"/>
      <c r="M554" s="214"/>
      <c r="N554" s="214"/>
      <c r="O554" s="214"/>
      <c r="P554" s="214"/>
      <c r="Q554" s="214"/>
      <c r="R554" s="214"/>
      <c r="S554" s="214"/>
      <c r="T554" s="214"/>
      <c r="U554" s="214"/>
      <c r="V554" s="214"/>
      <c r="W554" s="214"/>
      <c r="X554" s="214"/>
      <c r="Y554" s="214"/>
      <c r="Z554" s="214"/>
    </row>
    <row r="555" ht="12.0" customHeight="1">
      <c r="A555" s="214"/>
      <c r="B555" s="214"/>
      <c r="C555" s="214"/>
      <c r="D555" s="214"/>
      <c r="E555" s="214"/>
      <c r="F555" s="214"/>
      <c r="G555" s="214"/>
      <c r="H555" s="214"/>
      <c r="I555" s="214"/>
      <c r="J555" s="214"/>
      <c r="K555" s="214"/>
      <c r="L555" s="214"/>
      <c r="M555" s="214"/>
      <c r="N555" s="214"/>
      <c r="O555" s="214"/>
      <c r="P555" s="214"/>
      <c r="Q555" s="214"/>
      <c r="R555" s="214"/>
      <c r="S555" s="214"/>
      <c r="T555" s="214"/>
      <c r="U555" s="214"/>
      <c r="V555" s="214"/>
      <c r="W555" s="214"/>
      <c r="X555" s="214"/>
      <c r="Y555" s="214"/>
      <c r="Z555" s="214"/>
    </row>
    <row r="556" ht="12.0" customHeight="1">
      <c r="A556" s="214"/>
      <c r="B556" s="214"/>
      <c r="C556" s="214"/>
      <c r="D556" s="214"/>
      <c r="E556" s="214"/>
      <c r="F556" s="214"/>
      <c r="G556" s="214"/>
      <c r="H556" s="214"/>
      <c r="I556" s="214"/>
      <c r="J556" s="214"/>
      <c r="K556" s="214"/>
      <c r="L556" s="214"/>
      <c r="M556" s="214"/>
      <c r="N556" s="214"/>
      <c r="O556" s="214"/>
      <c r="P556" s="214"/>
      <c r="Q556" s="214"/>
      <c r="R556" s="214"/>
      <c r="S556" s="214"/>
      <c r="T556" s="214"/>
      <c r="U556" s="214"/>
      <c r="V556" s="214"/>
      <c r="W556" s="214"/>
      <c r="X556" s="214"/>
      <c r="Y556" s="214"/>
      <c r="Z556" s="214"/>
    </row>
    <row r="557" ht="12.0" customHeight="1">
      <c r="A557" s="214"/>
      <c r="B557" s="214"/>
      <c r="C557" s="214"/>
      <c r="D557" s="214"/>
      <c r="E557" s="214"/>
      <c r="F557" s="214"/>
      <c r="G557" s="214"/>
      <c r="H557" s="214"/>
      <c r="I557" s="214"/>
      <c r="J557" s="214"/>
      <c r="K557" s="214"/>
      <c r="L557" s="214"/>
      <c r="M557" s="214"/>
      <c r="N557" s="214"/>
      <c r="O557" s="214"/>
      <c r="P557" s="214"/>
      <c r="Q557" s="214"/>
      <c r="R557" s="214"/>
      <c r="S557" s="214"/>
      <c r="T557" s="214"/>
      <c r="U557" s="214"/>
      <c r="V557" s="214"/>
      <c r="W557" s="214"/>
      <c r="X557" s="214"/>
      <c r="Y557" s="214"/>
      <c r="Z557" s="214"/>
    </row>
    <row r="558" ht="12.0" customHeight="1">
      <c r="A558" s="214"/>
      <c r="B558" s="214"/>
      <c r="C558" s="214"/>
      <c r="D558" s="214"/>
      <c r="E558" s="214"/>
      <c r="F558" s="214"/>
      <c r="G558" s="214"/>
      <c r="H558" s="214"/>
      <c r="I558" s="214"/>
      <c r="J558" s="214"/>
      <c r="K558" s="214"/>
      <c r="L558" s="214"/>
      <c r="M558" s="214"/>
      <c r="N558" s="214"/>
      <c r="O558" s="214"/>
      <c r="P558" s="214"/>
      <c r="Q558" s="214"/>
      <c r="R558" s="214"/>
      <c r="S558" s="214"/>
      <c r="T558" s="214"/>
      <c r="U558" s="214"/>
      <c r="V558" s="214"/>
      <c r="W558" s="214"/>
      <c r="X558" s="214"/>
      <c r="Y558" s="214"/>
      <c r="Z558" s="214"/>
    </row>
    <row r="559" ht="12.0" customHeight="1">
      <c r="A559" s="214"/>
      <c r="B559" s="214"/>
      <c r="C559" s="214"/>
      <c r="D559" s="214"/>
      <c r="E559" s="214"/>
      <c r="F559" s="214"/>
      <c r="G559" s="214"/>
      <c r="H559" s="214"/>
      <c r="I559" s="214"/>
      <c r="J559" s="214"/>
      <c r="K559" s="214"/>
      <c r="L559" s="214"/>
      <c r="M559" s="214"/>
      <c r="N559" s="214"/>
      <c r="O559" s="214"/>
      <c r="P559" s="214"/>
      <c r="Q559" s="214"/>
      <c r="R559" s="214"/>
      <c r="S559" s="214"/>
      <c r="T559" s="214"/>
      <c r="U559" s="214"/>
      <c r="V559" s="214"/>
      <c r="W559" s="214"/>
      <c r="X559" s="214"/>
      <c r="Y559" s="214"/>
      <c r="Z559" s="214"/>
    </row>
    <row r="560" ht="12.0" customHeight="1">
      <c r="A560" s="214"/>
      <c r="B560" s="214"/>
      <c r="C560" s="214"/>
      <c r="D560" s="214"/>
      <c r="E560" s="214"/>
      <c r="F560" s="214"/>
      <c r="G560" s="214"/>
      <c r="H560" s="214"/>
      <c r="I560" s="214"/>
      <c r="J560" s="214"/>
      <c r="K560" s="214"/>
      <c r="L560" s="214"/>
      <c r="M560" s="214"/>
      <c r="N560" s="214"/>
      <c r="O560" s="214"/>
      <c r="P560" s="214"/>
      <c r="Q560" s="214"/>
      <c r="R560" s="214"/>
      <c r="S560" s="214"/>
      <c r="T560" s="214"/>
      <c r="U560" s="214"/>
      <c r="V560" s="214"/>
      <c r="W560" s="214"/>
      <c r="X560" s="214"/>
      <c r="Y560" s="214"/>
      <c r="Z560" s="214"/>
    </row>
    <row r="561" ht="12.0" customHeight="1">
      <c r="A561" s="214"/>
      <c r="B561" s="214"/>
      <c r="C561" s="214"/>
      <c r="D561" s="214"/>
      <c r="E561" s="214"/>
      <c r="F561" s="214"/>
      <c r="G561" s="214"/>
      <c r="H561" s="214"/>
      <c r="I561" s="214"/>
      <c r="J561" s="214"/>
      <c r="K561" s="214"/>
      <c r="L561" s="214"/>
      <c r="M561" s="214"/>
      <c r="N561" s="214"/>
      <c r="O561" s="214"/>
      <c r="P561" s="214"/>
      <c r="Q561" s="214"/>
      <c r="R561" s="214"/>
      <c r="S561" s="214"/>
      <c r="T561" s="214"/>
      <c r="U561" s="214"/>
      <c r="V561" s="214"/>
      <c r="W561" s="214"/>
      <c r="X561" s="214"/>
      <c r="Y561" s="214"/>
      <c r="Z561" s="214"/>
    </row>
    <row r="562" ht="12.0" customHeight="1">
      <c r="A562" s="214"/>
      <c r="B562" s="214"/>
      <c r="C562" s="214"/>
      <c r="D562" s="214"/>
      <c r="E562" s="214"/>
      <c r="F562" s="214"/>
      <c r="G562" s="214"/>
      <c r="H562" s="214"/>
      <c r="I562" s="214"/>
      <c r="J562" s="214"/>
      <c r="K562" s="214"/>
      <c r="L562" s="214"/>
      <c r="M562" s="214"/>
      <c r="N562" s="214"/>
      <c r="O562" s="214"/>
      <c r="P562" s="214"/>
      <c r="Q562" s="214"/>
      <c r="R562" s="214"/>
      <c r="S562" s="214"/>
      <c r="T562" s="214"/>
      <c r="U562" s="214"/>
      <c r="V562" s="214"/>
      <c r="W562" s="214"/>
      <c r="X562" s="214"/>
      <c r="Y562" s="214"/>
      <c r="Z562" s="214"/>
    </row>
    <row r="563" ht="12.0" customHeight="1">
      <c r="A563" s="214"/>
      <c r="B563" s="214"/>
      <c r="C563" s="214"/>
      <c r="D563" s="214"/>
      <c r="E563" s="214"/>
      <c r="F563" s="214"/>
      <c r="G563" s="214"/>
      <c r="H563" s="214"/>
      <c r="I563" s="214"/>
      <c r="J563" s="214"/>
      <c r="K563" s="214"/>
      <c r="L563" s="214"/>
      <c r="M563" s="214"/>
      <c r="N563" s="214"/>
      <c r="O563" s="214"/>
      <c r="P563" s="214"/>
      <c r="Q563" s="214"/>
      <c r="R563" s="214"/>
      <c r="S563" s="214"/>
      <c r="T563" s="214"/>
      <c r="U563" s="214"/>
      <c r="V563" s="214"/>
      <c r="W563" s="214"/>
      <c r="X563" s="214"/>
      <c r="Y563" s="214"/>
      <c r="Z563" s="214"/>
    </row>
    <row r="564" ht="12.0" customHeight="1">
      <c r="A564" s="214"/>
      <c r="B564" s="214"/>
      <c r="C564" s="214"/>
      <c r="D564" s="214"/>
      <c r="E564" s="214"/>
      <c r="F564" s="214"/>
      <c r="G564" s="214"/>
      <c r="H564" s="214"/>
      <c r="I564" s="214"/>
      <c r="J564" s="214"/>
      <c r="K564" s="214"/>
      <c r="L564" s="214"/>
      <c r="M564" s="214"/>
      <c r="N564" s="214"/>
      <c r="O564" s="214"/>
      <c r="P564" s="214"/>
      <c r="Q564" s="214"/>
      <c r="R564" s="214"/>
      <c r="S564" s="214"/>
      <c r="T564" s="214"/>
      <c r="U564" s="214"/>
      <c r="V564" s="214"/>
      <c r="W564" s="214"/>
      <c r="X564" s="214"/>
      <c r="Y564" s="214"/>
      <c r="Z564" s="214"/>
    </row>
    <row r="565" ht="12.0" customHeight="1">
      <c r="A565" s="214"/>
      <c r="B565" s="214"/>
      <c r="C565" s="214"/>
      <c r="D565" s="214"/>
      <c r="E565" s="214"/>
      <c r="F565" s="214"/>
      <c r="G565" s="214"/>
      <c r="H565" s="214"/>
      <c r="I565" s="214"/>
      <c r="J565" s="214"/>
      <c r="K565" s="214"/>
      <c r="L565" s="214"/>
      <c r="M565" s="214"/>
      <c r="N565" s="214"/>
      <c r="O565" s="214"/>
      <c r="P565" s="214"/>
      <c r="Q565" s="214"/>
      <c r="R565" s="214"/>
      <c r="S565" s="214"/>
      <c r="T565" s="214"/>
      <c r="U565" s="214"/>
      <c r="V565" s="214"/>
      <c r="W565" s="214"/>
      <c r="X565" s="214"/>
      <c r="Y565" s="214"/>
      <c r="Z565" s="214"/>
    </row>
    <row r="566" ht="12.0" customHeight="1">
      <c r="A566" s="214"/>
      <c r="B566" s="214"/>
      <c r="C566" s="214"/>
      <c r="D566" s="214"/>
      <c r="E566" s="214"/>
      <c r="F566" s="214"/>
      <c r="G566" s="214"/>
      <c r="H566" s="214"/>
      <c r="I566" s="214"/>
      <c r="J566" s="214"/>
      <c r="K566" s="214"/>
      <c r="L566" s="214"/>
      <c r="M566" s="214"/>
      <c r="N566" s="214"/>
      <c r="O566" s="214"/>
      <c r="P566" s="214"/>
      <c r="Q566" s="214"/>
      <c r="R566" s="214"/>
      <c r="S566" s="214"/>
      <c r="T566" s="214"/>
      <c r="U566" s="214"/>
      <c r="V566" s="214"/>
      <c r="W566" s="214"/>
      <c r="X566" s="214"/>
      <c r="Y566" s="214"/>
      <c r="Z566" s="214"/>
    </row>
    <row r="567" ht="12.0" customHeight="1">
      <c r="A567" s="214"/>
      <c r="B567" s="214"/>
      <c r="C567" s="214"/>
      <c r="D567" s="214"/>
      <c r="E567" s="214"/>
      <c r="F567" s="214"/>
      <c r="G567" s="214"/>
      <c r="H567" s="214"/>
      <c r="I567" s="214"/>
      <c r="J567" s="214"/>
      <c r="K567" s="214"/>
      <c r="L567" s="214"/>
      <c r="M567" s="214"/>
      <c r="N567" s="214"/>
      <c r="O567" s="214"/>
      <c r="P567" s="214"/>
      <c r="Q567" s="214"/>
      <c r="R567" s="214"/>
      <c r="S567" s="214"/>
      <c r="T567" s="214"/>
      <c r="U567" s="214"/>
      <c r="V567" s="214"/>
      <c r="W567" s="214"/>
      <c r="X567" s="214"/>
      <c r="Y567" s="214"/>
      <c r="Z567" s="214"/>
    </row>
    <row r="568" ht="12.0" customHeight="1">
      <c r="A568" s="214"/>
      <c r="B568" s="214"/>
      <c r="C568" s="214"/>
      <c r="D568" s="214"/>
      <c r="E568" s="214"/>
      <c r="F568" s="214"/>
      <c r="G568" s="214"/>
      <c r="H568" s="214"/>
      <c r="I568" s="214"/>
      <c r="J568" s="214"/>
      <c r="K568" s="214"/>
      <c r="L568" s="214"/>
      <c r="M568" s="214"/>
      <c r="N568" s="214"/>
      <c r="O568" s="214"/>
      <c r="P568" s="214"/>
      <c r="Q568" s="214"/>
      <c r="R568" s="214"/>
      <c r="S568" s="214"/>
      <c r="T568" s="214"/>
      <c r="U568" s="214"/>
      <c r="V568" s="214"/>
      <c r="W568" s="214"/>
      <c r="X568" s="214"/>
      <c r="Y568" s="214"/>
      <c r="Z568" s="214"/>
    </row>
    <row r="569" ht="12.0" customHeight="1">
      <c r="A569" s="214"/>
      <c r="B569" s="214"/>
      <c r="C569" s="214"/>
      <c r="D569" s="214"/>
      <c r="E569" s="214"/>
      <c r="F569" s="214"/>
      <c r="G569" s="214"/>
      <c r="H569" s="214"/>
      <c r="I569" s="214"/>
      <c r="J569" s="214"/>
      <c r="K569" s="214"/>
      <c r="L569" s="214"/>
      <c r="M569" s="214"/>
      <c r="N569" s="214"/>
      <c r="O569" s="214"/>
      <c r="P569" s="214"/>
      <c r="Q569" s="214"/>
      <c r="R569" s="214"/>
      <c r="S569" s="214"/>
      <c r="T569" s="214"/>
      <c r="U569" s="214"/>
      <c r="V569" s="214"/>
      <c r="W569" s="214"/>
      <c r="X569" s="214"/>
      <c r="Y569" s="214"/>
      <c r="Z569" s="214"/>
    </row>
    <row r="570" ht="12.0" customHeight="1">
      <c r="A570" s="214"/>
      <c r="B570" s="214"/>
      <c r="C570" s="214"/>
      <c r="D570" s="214"/>
      <c r="E570" s="214"/>
      <c r="F570" s="214"/>
      <c r="G570" s="214"/>
      <c r="H570" s="214"/>
      <c r="I570" s="214"/>
      <c r="J570" s="214"/>
      <c r="K570" s="214"/>
      <c r="L570" s="214"/>
      <c r="M570" s="214"/>
      <c r="N570" s="214"/>
      <c r="O570" s="214"/>
      <c r="P570" s="214"/>
      <c r="Q570" s="214"/>
      <c r="R570" s="214"/>
      <c r="S570" s="214"/>
      <c r="T570" s="214"/>
      <c r="U570" s="214"/>
      <c r="V570" s="214"/>
      <c r="W570" s="214"/>
      <c r="X570" s="214"/>
      <c r="Y570" s="214"/>
      <c r="Z570" s="214"/>
    </row>
    <row r="571" ht="12.0" customHeight="1">
      <c r="A571" s="214"/>
      <c r="B571" s="214"/>
      <c r="C571" s="214"/>
      <c r="D571" s="214"/>
      <c r="E571" s="214"/>
      <c r="F571" s="214"/>
      <c r="G571" s="214"/>
      <c r="H571" s="214"/>
      <c r="I571" s="214"/>
      <c r="J571" s="214"/>
      <c r="K571" s="214"/>
      <c r="L571" s="214"/>
      <c r="M571" s="214"/>
      <c r="N571" s="214"/>
      <c r="O571" s="214"/>
      <c r="P571" s="214"/>
      <c r="Q571" s="214"/>
      <c r="R571" s="214"/>
      <c r="S571" s="214"/>
      <c r="T571" s="214"/>
      <c r="U571" s="214"/>
      <c r="V571" s="214"/>
      <c r="W571" s="214"/>
      <c r="X571" s="214"/>
      <c r="Y571" s="214"/>
      <c r="Z571" s="214"/>
    </row>
    <row r="572" ht="12.0" customHeight="1">
      <c r="A572" s="214"/>
      <c r="B572" s="214"/>
      <c r="C572" s="214"/>
      <c r="D572" s="214"/>
      <c r="E572" s="214"/>
      <c r="F572" s="214"/>
      <c r="G572" s="214"/>
      <c r="H572" s="214"/>
      <c r="I572" s="214"/>
      <c r="J572" s="214"/>
      <c r="K572" s="214"/>
      <c r="L572" s="214"/>
      <c r="M572" s="214"/>
      <c r="N572" s="214"/>
      <c r="O572" s="214"/>
      <c r="P572" s="214"/>
      <c r="Q572" s="214"/>
      <c r="R572" s="214"/>
      <c r="S572" s="214"/>
      <c r="T572" s="214"/>
      <c r="U572" s="214"/>
      <c r="V572" s="214"/>
      <c r="W572" s="214"/>
      <c r="X572" s="214"/>
      <c r="Y572" s="214"/>
      <c r="Z572" s="214"/>
    </row>
    <row r="573" ht="12.0" customHeight="1">
      <c r="A573" s="214"/>
      <c r="B573" s="214"/>
      <c r="C573" s="214"/>
      <c r="D573" s="214"/>
      <c r="E573" s="214"/>
      <c r="F573" s="214"/>
      <c r="G573" s="214"/>
      <c r="H573" s="214"/>
      <c r="I573" s="214"/>
      <c r="J573" s="214"/>
      <c r="K573" s="214"/>
      <c r="L573" s="214"/>
      <c r="M573" s="214"/>
      <c r="N573" s="214"/>
      <c r="O573" s="214"/>
      <c r="P573" s="214"/>
      <c r="Q573" s="214"/>
      <c r="R573" s="214"/>
      <c r="S573" s="214"/>
      <c r="T573" s="214"/>
      <c r="U573" s="214"/>
      <c r="V573" s="214"/>
      <c r="W573" s="214"/>
      <c r="X573" s="214"/>
      <c r="Y573" s="214"/>
      <c r="Z573" s="214"/>
    </row>
    <row r="574" ht="12.0" customHeight="1">
      <c r="A574" s="214"/>
      <c r="B574" s="214"/>
      <c r="C574" s="214"/>
      <c r="D574" s="214"/>
      <c r="E574" s="214"/>
      <c r="F574" s="214"/>
      <c r="G574" s="214"/>
      <c r="H574" s="214"/>
      <c r="I574" s="214"/>
      <c r="J574" s="214"/>
      <c r="K574" s="214"/>
      <c r="L574" s="214"/>
      <c r="M574" s="214"/>
      <c r="N574" s="214"/>
      <c r="O574" s="214"/>
      <c r="P574" s="214"/>
      <c r="Q574" s="214"/>
      <c r="R574" s="214"/>
      <c r="S574" s="214"/>
      <c r="T574" s="214"/>
      <c r="U574" s="214"/>
      <c r="V574" s="214"/>
      <c r="W574" s="214"/>
      <c r="X574" s="214"/>
      <c r="Y574" s="214"/>
      <c r="Z574" s="214"/>
    </row>
    <row r="575" ht="12.0" customHeight="1">
      <c r="A575" s="214"/>
      <c r="B575" s="214"/>
      <c r="C575" s="214"/>
      <c r="D575" s="214"/>
      <c r="E575" s="214"/>
      <c r="F575" s="214"/>
      <c r="G575" s="214"/>
      <c r="H575" s="214"/>
      <c r="I575" s="214"/>
      <c r="J575" s="214"/>
      <c r="K575" s="214"/>
      <c r="L575" s="214"/>
      <c r="M575" s="214"/>
      <c r="N575" s="214"/>
      <c r="O575" s="214"/>
      <c r="P575" s="214"/>
      <c r="Q575" s="214"/>
      <c r="R575" s="214"/>
      <c r="S575" s="214"/>
      <c r="T575" s="214"/>
      <c r="U575" s="214"/>
      <c r="V575" s="214"/>
      <c r="W575" s="214"/>
      <c r="X575" s="214"/>
      <c r="Y575" s="214"/>
      <c r="Z575" s="214"/>
    </row>
    <row r="576" ht="12.0" customHeight="1">
      <c r="A576" s="214"/>
      <c r="B576" s="214"/>
      <c r="C576" s="214"/>
      <c r="D576" s="214"/>
      <c r="E576" s="214"/>
      <c r="F576" s="214"/>
      <c r="G576" s="214"/>
      <c r="H576" s="214"/>
      <c r="I576" s="214"/>
      <c r="J576" s="214"/>
      <c r="K576" s="214"/>
      <c r="L576" s="214"/>
      <c r="M576" s="214"/>
      <c r="N576" s="214"/>
      <c r="O576" s="214"/>
      <c r="P576" s="214"/>
      <c r="Q576" s="214"/>
      <c r="R576" s="214"/>
      <c r="S576" s="214"/>
      <c r="T576" s="214"/>
      <c r="U576" s="214"/>
      <c r="V576" s="214"/>
      <c r="W576" s="214"/>
      <c r="X576" s="214"/>
      <c r="Y576" s="214"/>
      <c r="Z576" s="214"/>
    </row>
    <row r="577" ht="12.0" customHeight="1">
      <c r="A577" s="214"/>
      <c r="B577" s="214"/>
      <c r="C577" s="214"/>
      <c r="D577" s="214"/>
      <c r="E577" s="214"/>
      <c r="F577" s="214"/>
      <c r="G577" s="214"/>
      <c r="H577" s="214"/>
      <c r="I577" s="214"/>
      <c r="J577" s="214"/>
      <c r="K577" s="214"/>
      <c r="L577" s="214"/>
      <c r="M577" s="214"/>
      <c r="N577" s="214"/>
      <c r="O577" s="214"/>
      <c r="P577" s="214"/>
      <c r="Q577" s="214"/>
      <c r="R577" s="214"/>
      <c r="S577" s="214"/>
      <c r="T577" s="214"/>
      <c r="U577" s="214"/>
      <c r="V577" s="214"/>
      <c r="W577" s="214"/>
      <c r="X577" s="214"/>
      <c r="Y577" s="214"/>
      <c r="Z577" s="214"/>
    </row>
    <row r="578" ht="12.0" customHeight="1">
      <c r="A578" s="214"/>
      <c r="B578" s="214"/>
      <c r="C578" s="214"/>
      <c r="D578" s="214"/>
      <c r="E578" s="214"/>
      <c r="F578" s="214"/>
      <c r="G578" s="214"/>
      <c r="H578" s="214"/>
      <c r="I578" s="214"/>
      <c r="J578" s="214"/>
      <c r="K578" s="214"/>
      <c r="L578" s="214"/>
      <c r="M578" s="214"/>
      <c r="N578" s="214"/>
      <c r="O578" s="214"/>
      <c r="P578" s="214"/>
      <c r="Q578" s="214"/>
      <c r="R578" s="214"/>
      <c r="S578" s="214"/>
      <c r="T578" s="214"/>
      <c r="U578" s="214"/>
      <c r="V578" s="214"/>
      <c r="W578" s="214"/>
      <c r="X578" s="214"/>
      <c r="Y578" s="214"/>
      <c r="Z578" s="214"/>
    </row>
    <row r="579" ht="12.0" customHeight="1">
      <c r="A579" s="214"/>
      <c r="B579" s="214"/>
      <c r="C579" s="214"/>
      <c r="D579" s="214"/>
      <c r="E579" s="214"/>
      <c r="F579" s="214"/>
      <c r="G579" s="214"/>
      <c r="H579" s="214"/>
      <c r="I579" s="214"/>
      <c r="J579" s="214"/>
      <c r="K579" s="214"/>
      <c r="L579" s="214"/>
      <c r="M579" s="214"/>
      <c r="N579" s="214"/>
      <c r="O579" s="214"/>
      <c r="P579" s="214"/>
      <c r="Q579" s="214"/>
      <c r="R579" s="214"/>
      <c r="S579" s="214"/>
      <c r="T579" s="214"/>
      <c r="U579" s="214"/>
      <c r="V579" s="214"/>
      <c r="W579" s="214"/>
      <c r="X579" s="214"/>
      <c r="Y579" s="214"/>
      <c r="Z579" s="214"/>
    </row>
    <row r="580" ht="12.0" customHeight="1">
      <c r="A580" s="214"/>
      <c r="B580" s="214"/>
      <c r="C580" s="214"/>
      <c r="D580" s="214"/>
      <c r="E580" s="214"/>
      <c r="F580" s="214"/>
      <c r="G580" s="214"/>
      <c r="H580" s="214"/>
      <c r="I580" s="214"/>
      <c r="J580" s="214"/>
      <c r="K580" s="214"/>
      <c r="L580" s="214"/>
      <c r="M580" s="214"/>
      <c r="N580" s="214"/>
      <c r="O580" s="214"/>
      <c r="P580" s="214"/>
      <c r="Q580" s="214"/>
      <c r="R580" s="214"/>
      <c r="S580" s="214"/>
      <c r="T580" s="214"/>
      <c r="U580" s="214"/>
      <c r="V580" s="214"/>
      <c r="W580" s="214"/>
      <c r="X580" s="214"/>
      <c r="Y580" s="214"/>
      <c r="Z580" s="214"/>
    </row>
    <row r="581" ht="12.0" customHeight="1">
      <c r="A581" s="214"/>
      <c r="B581" s="214"/>
      <c r="C581" s="214"/>
      <c r="D581" s="214"/>
      <c r="E581" s="214"/>
      <c r="F581" s="214"/>
      <c r="G581" s="214"/>
      <c r="H581" s="214"/>
      <c r="I581" s="214"/>
      <c r="J581" s="214"/>
      <c r="K581" s="214"/>
      <c r="L581" s="214"/>
      <c r="M581" s="214"/>
      <c r="N581" s="214"/>
      <c r="O581" s="214"/>
      <c r="P581" s="214"/>
      <c r="Q581" s="214"/>
      <c r="R581" s="214"/>
      <c r="S581" s="214"/>
      <c r="T581" s="214"/>
      <c r="U581" s="214"/>
      <c r="V581" s="214"/>
      <c r="W581" s="214"/>
      <c r="X581" s="214"/>
      <c r="Y581" s="214"/>
      <c r="Z581" s="214"/>
    </row>
    <row r="582" ht="12.0" customHeight="1">
      <c r="A582" s="214"/>
      <c r="B582" s="214"/>
      <c r="C582" s="214"/>
      <c r="D582" s="214"/>
      <c r="E582" s="214"/>
      <c r="F582" s="214"/>
      <c r="G582" s="214"/>
      <c r="H582" s="214"/>
      <c r="I582" s="214"/>
      <c r="J582" s="214"/>
      <c r="K582" s="214"/>
      <c r="L582" s="214"/>
      <c r="M582" s="214"/>
      <c r="N582" s="214"/>
      <c r="O582" s="214"/>
      <c r="P582" s="214"/>
      <c r="Q582" s="214"/>
      <c r="R582" s="214"/>
      <c r="S582" s="214"/>
      <c r="T582" s="214"/>
      <c r="U582" s="214"/>
      <c r="V582" s="214"/>
      <c r="W582" s="214"/>
      <c r="X582" s="214"/>
      <c r="Y582" s="214"/>
      <c r="Z582" s="214"/>
    </row>
    <row r="583" ht="12.0" customHeight="1">
      <c r="A583" s="214"/>
      <c r="B583" s="214"/>
      <c r="C583" s="214"/>
      <c r="D583" s="214"/>
      <c r="E583" s="214"/>
      <c r="F583" s="214"/>
      <c r="G583" s="214"/>
      <c r="H583" s="214"/>
      <c r="I583" s="214"/>
      <c r="J583" s="214"/>
      <c r="K583" s="214"/>
      <c r="L583" s="214"/>
      <c r="M583" s="214"/>
      <c r="N583" s="214"/>
      <c r="O583" s="214"/>
      <c r="P583" s="214"/>
      <c r="Q583" s="214"/>
      <c r="R583" s="214"/>
      <c r="S583" s="214"/>
      <c r="T583" s="214"/>
      <c r="U583" s="214"/>
      <c r="V583" s="214"/>
      <c r="W583" s="214"/>
      <c r="X583" s="214"/>
      <c r="Y583" s="214"/>
      <c r="Z583" s="214"/>
    </row>
    <row r="584" ht="12.0" customHeight="1">
      <c r="A584" s="214"/>
      <c r="B584" s="214"/>
      <c r="C584" s="214"/>
      <c r="D584" s="214"/>
      <c r="E584" s="214"/>
      <c r="F584" s="214"/>
      <c r="G584" s="214"/>
      <c r="H584" s="214"/>
      <c r="I584" s="214"/>
      <c r="J584" s="214"/>
      <c r="K584" s="214"/>
      <c r="L584" s="214"/>
      <c r="M584" s="214"/>
      <c r="N584" s="214"/>
      <c r="O584" s="214"/>
      <c r="P584" s="214"/>
      <c r="Q584" s="214"/>
      <c r="R584" s="214"/>
      <c r="S584" s="214"/>
      <c r="T584" s="214"/>
      <c r="U584" s="214"/>
      <c r="V584" s="214"/>
      <c r="W584" s="214"/>
      <c r="X584" s="214"/>
      <c r="Y584" s="214"/>
      <c r="Z584" s="214"/>
    </row>
    <row r="585" ht="12.0" customHeight="1">
      <c r="A585" s="214"/>
      <c r="B585" s="214"/>
      <c r="C585" s="214"/>
      <c r="D585" s="214"/>
      <c r="E585" s="214"/>
      <c r="F585" s="214"/>
      <c r="G585" s="214"/>
      <c r="H585" s="214"/>
      <c r="I585" s="214"/>
      <c r="J585" s="214"/>
      <c r="K585" s="214"/>
      <c r="L585" s="214"/>
      <c r="M585" s="214"/>
      <c r="N585" s="214"/>
      <c r="O585" s="214"/>
      <c r="P585" s="214"/>
      <c r="Q585" s="214"/>
      <c r="R585" s="214"/>
      <c r="S585" s="214"/>
      <c r="T585" s="214"/>
      <c r="U585" s="214"/>
      <c r="V585" s="214"/>
      <c r="W585" s="214"/>
      <c r="X585" s="214"/>
      <c r="Y585" s="214"/>
      <c r="Z585" s="214"/>
    </row>
    <row r="586" ht="12.0" customHeight="1">
      <c r="A586" s="214"/>
      <c r="B586" s="214"/>
      <c r="C586" s="214"/>
      <c r="D586" s="214"/>
      <c r="E586" s="214"/>
      <c r="F586" s="214"/>
      <c r="G586" s="214"/>
      <c r="H586" s="214"/>
      <c r="I586" s="214"/>
      <c r="J586" s="214"/>
      <c r="K586" s="214"/>
      <c r="L586" s="214"/>
      <c r="M586" s="214"/>
      <c r="N586" s="214"/>
      <c r="O586" s="214"/>
      <c r="P586" s="214"/>
      <c r="Q586" s="214"/>
      <c r="R586" s="214"/>
      <c r="S586" s="214"/>
      <c r="T586" s="214"/>
      <c r="U586" s="214"/>
      <c r="V586" s="214"/>
      <c r="W586" s="214"/>
      <c r="X586" s="214"/>
      <c r="Y586" s="214"/>
      <c r="Z586" s="214"/>
    </row>
    <row r="587" ht="12.0" customHeight="1">
      <c r="A587" s="214"/>
      <c r="B587" s="214"/>
      <c r="C587" s="214"/>
      <c r="D587" s="214"/>
      <c r="E587" s="214"/>
      <c r="F587" s="214"/>
      <c r="G587" s="214"/>
      <c r="H587" s="214"/>
      <c r="I587" s="214"/>
      <c r="J587" s="214"/>
      <c r="K587" s="214"/>
      <c r="L587" s="214"/>
      <c r="M587" s="214"/>
      <c r="N587" s="214"/>
      <c r="O587" s="214"/>
      <c r="P587" s="214"/>
      <c r="Q587" s="214"/>
      <c r="R587" s="214"/>
      <c r="S587" s="214"/>
      <c r="T587" s="214"/>
      <c r="U587" s="214"/>
      <c r="V587" s="214"/>
      <c r="W587" s="214"/>
      <c r="X587" s="214"/>
      <c r="Y587" s="214"/>
      <c r="Z587" s="214"/>
    </row>
    <row r="588" ht="12.0" customHeight="1">
      <c r="A588" s="214"/>
      <c r="B588" s="214"/>
      <c r="C588" s="214"/>
      <c r="D588" s="214"/>
      <c r="E588" s="214"/>
      <c r="F588" s="214"/>
      <c r="G588" s="214"/>
      <c r="H588" s="214"/>
      <c r="I588" s="214"/>
      <c r="J588" s="214"/>
      <c r="K588" s="214"/>
      <c r="L588" s="214"/>
      <c r="M588" s="214"/>
      <c r="N588" s="214"/>
      <c r="O588" s="214"/>
      <c r="P588" s="214"/>
      <c r="Q588" s="214"/>
      <c r="R588" s="214"/>
      <c r="S588" s="214"/>
      <c r="T588" s="214"/>
      <c r="U588" s="214"/>
      <c r="V588" s="214"/>
      <c r="W588" s="214"/>
      <c r="X588" s="214"/>
      <c r="Y588" s="214"/>
      <c r="Z588" s="214"/>
    </row>
    <row r="589" ht="12.0" customHeight="1">
      <c r="A589" s="214"/>
      <c r="B589" s="214"/>
      <c r="C589" s="214"/>
      <c r="D589" s="214"/>
      <c r="E589" s="214"/>
      <c r="F589" s="214"/>
      <c r="G589" s="214"/>
      <c r="H589" s="214"/>
      <c r="I589" s="214"/>
      <c r="J589" s="214"/>
      <c r="K589" s="214"/>
      <c r="L589" s="214"/>
      <c r="M589" s="214"/>
      <c r="N589" s="214"/>
      <c r="O589" s="214"/>
      <c r="P589" s="214"/>
      <c r="Q589" s="214"/>
      <c r="R589" s="214"/>
      <c r="S589" s="214"/>
      <c r="T589" s="214"/>
      <c r="U589" s="214"/>
      <c r="V589" s="214"/>
      <c r="W589" s="214"/>
      <c r="X589" s="214"/>
      <c r="Y589" s="214"/>
      <c r="Z589" s="214"/>
    </row>
    <row r="590" ht="12.0" customHeight="1">
      <c r="A590" s="214"/>
      <c r="B590" s="214"/>
      <c r="C590" s="214"/>
      <c r="D590" s="214"/>
      <c r="E590" s="214"/>
      <c r="F590" s="214"/>
      <c r="G590" s="214"/>
      <c r="H590" s="214"/>
      <c r="I590" s="214"/>
      <c r="J590" s="214"/>
      <c r="K590" s="214"/>
      <c r="L590" s="214"/>
      <c r="M590" s="214"/>
      <c r="N590" s="214"/>
      <c r="O590" s="214"/>
      <c r="P590" s="214"/>
      <c r="Q590" s="214"/>
      <c r="R590" s="214"/>
      <c r="S590" s="214"/>
      <c r="T590" s="214"/>
      <c r="U590" s="214"/>
      <c r="V590" s="214"/>
      <c r="W590" s="214"/>
      <c r="X590" s="214"/>
      <c r="Y590" s="214"/>
      <c r="Z590" s="214"/>
    </row>
    <row r="591" ht="12.0" customHeight="1">
      <c r="A591" s="214"/>
      <c r="B591" s="214"/>
      <c r="C591" s="214"/>
      <c r="D591" s="214"/>
      <c r="E591" s="214"/>
      <c r="F591" s="214"/>
      <c r="G591" s="214"/>
      <c r="H591" s="214"/>
      <c r="I591" s="214"/>
      <c r="J591" s="214"/>
      <c r="K591" s="214"/>
      <c r="L591" s="214"/>
      <c r="M591" s="214"/>
      <c r="N591" s="214"/>
      <c r="O591" s="214"/>
      <c r="P591" s="214"/>
      <c r="Q591" s="214"/>
      <c r="R591" s="214"/>
      <c r="S591" s="214"/>
      <c r="T591" s="214"/>
      <c r="U591" s="214"/>
      <c r="V591" s="214"/>
      <c r="W591" s="214"/>
      <c r="X591" s="214"/>
      <c r="Y591" s="214"/>
      <c r="Z591" s="214"/>
    </row>
    <row r="592" ht="12.0" customHeight="1">
      <c r="A592" s="214"/>
      <c r="B592" s="214"/>
      <c r="C592" s="214"/>
      <c r="D592" s="214"/>
      <c r="E592" s="214"/>
      <c r="F592" s="214"/>
      <c r="G592" s="214"/>
      <c r="H592" s="214"/>
      <c r="I592" s="214"/>
      <c r="J592" s="214"/>
      <c r="K592" s="214"/>
      <c r="L592" s="214"/>
      <c r="M592" s="214"/>
      <c r="N592" s="214"/>
      <c r="O592" s="214"/>
      <c r="P592" s="214"/>
      <c r="Q592" s="214"/>
      <c r="R592" s="214"/>
      <c r="S592" s="214"/>
      <c r="T592" s="214"/>
      <c r="U592" s="214"/>
      <c r="V592" s="214"/>
      <c r="W592" s="214"/>
      <c r="X592" s="214"/>
      <c r="Y592" s="214"/>
      <c r="Z592" s="214"/>
    </row>
    <row r="593" ht="12.0" customHeight="1">
      <c r="A593" s="214"/>
      <c r="B593" s="214"/>
      <c r="C593" s="214"/>
      <c r="D593" s="214"/>
      <c r="E593" s="214"/>
      <c r="F593" s="214"/>
      <c r="G593" s="214"/>
      <c r="H593" s="214"/>
      <c r="I593" s="214"/>
      <c r="J593" s="214"/>
      <c r="K593" s="214"/>
      <c r="L593" s="214"/>
      <c r="M593" s="214"/>
      <c r="N593" s="214"/>
      <c r="O593" s="214"/>
      <c r="P593" s="214"/>
      <c r="Q593" s="214"/>
      <c r="R593" s="214"/>
      <c r="S593" s="214"/>
      <c r="T593" s="214"/>
      <c r="U593" s="214"/>
      <c r="V593" s="214"/>
      <c r="W593" s="214"/>
      <c r="X593" s="214"/>
      <c r="Y593" s="214"/>
      <c r="Z593" s="214"/>
    </row>
    <row r="594" ht="12.0" customHeight="1">
      <c r="A594" s="214"/>
      <c r="B594" s="214"/>
      <c r="C594" s="214"/>
      <c r="D594" s="214"/>
      <c r="E594" s="214"/>
      <c r="F594" s="214"/>
      <c r="G594" s="214"/>
      <c r="H594" s="214"/>
      <c r="I594" s="214"/>
      <c r="J594" s="214"/>
      <c r="K594" s="214"/>
      <c r="L594" s="214"/>
      <c r="M594" s="214"/>
      <c r="N594" s="214"/>
      <c r="O594" s="214"/>
      <c r="P594" s="214"/>
      <c r="Q594" s="214"/>
      <c r="R594" s="214"/>
      <c r="S594" s="214"/>
      <c r="T594" s="214"/>
      <c r="U594" s="214"/>
      <c r="V594" s="214"/>
      <c r="W594" s="214"/>
      <c r="X594" s="214"/>
      <c r="Y594" s="214"/>
      <c r="Z594" s="214"/>
    </row>
    <row r="595" ht="12.0" customHeight="1">
      <c r="A595" s="214"/>
      <c r="B595" s="214"/>
      <c r="C595" s="214"/>
      <c r="D595" s="214"/>
      <c r="E595" s="214"/>
      <c r="F595" s="214"/>
      <c r="G595" s="214"/>
      <c r="H595" s="214"/>
      <c r="I595" s="214"/>
      <c r="J595" s="214"/>
      <c r="K595" s="214"/>
      <c r="L595" s="214"/>
      <c r="M595" s="214"/>
      <c r="N595" s="214"/>
      <c r="O595" s="214"/>
      <c r="P595" s="214"/>
      <c r="Q595" s="214"/>
      <c r="R595" s="214"/>
      <c r="S595" s="214"/>
      <c r="T595" s="214"/>
      <c r="U595" s="214"/>
      <c r="V595" s="214"/>
      <c r="W595" s="214"/>
      <c r="X595" s="214"/>
      <c r="Y595" s="214"/>
      <c r="Z595" s="214"/>
    </row>
    <row r="596" ht="12.0" customHeight="1">
      <c r="A596" s="214"/>
      <c r="B596" s="214"/>
      <c r="C596" s="214"/>
      <c r="D596" s="214"/>
      <c r="E596" s="214"/>
      <c r="F596" s="214"/>
      <c r="G596" s="214"/>
      <c r="H596" s="214"/>
      <c r="I596" s="214"/>
      <c r="J596" s="214"/>
      <c r="K596" s="214"/>
      <c r="L596" s="214"/>
      <c r="M596" s="214"/>
      <c r="N596" s="214"/>
      <c r="O596" s="214"/>
      <c r="P596" s="214"/>
      <c r="Q596" s="214"/>
      <c r="R596" s="214"/>
      <c r="S596" s="214"/>
      <c r="T596" s="214"/>
      <c r="U596" s="214"/>
      <c r="V596" s="214"/>
      <c r="W596" s="214"/>
      <c r="X596" s="214"/>
      <c r="Y596" s="214"/>
      <c r="Z596" s="214"/>
    </row>
    <row r="597" ht="12.0" customHeight="1">
      <c r="A597" s="214"/>
      <c r="B597" s="214"/>
      <c r="C597" s="214"/>
      <c r="D597" s="214"/>
      <c r="E597" s="214"/>
      <c r="F597" s="214"/>
      <c r="G597" s="214"/>
      <c r="H597" s="214"/>
      <c r="I597" s="214"/>
      <c r="J597" s="214"/>
      <c r="K597" s="214"/>
      <c r="L597" s="214"/>
      <c r="M597" s="214"/>
      <c r="N597" s="214"/>
      <c r="O597" s="214"/>
      <c r="P597" s="214"/>
      <c r="Q597" s="214"/>
      <c r="R597" s="214"/>
      <c r="S597" s="214"/>
      <c r="T597" s="214"/>
      <c r="U597" s="214"/>
      <c r="V597" s="214"/>
      <c r="W597" s="214"/>
      <c r="X597" s="214"/>
      <c r="Y597" s="214"/>
      <c r="Z597" s="214"/>
    </row>
    <row r="598" ht="12.0" customHeight="1">
      <c r="A598" s="214"/>
      <c r="B598" s="214"/>
      <c r="C598" s="214"/>
      <c r="D598" s="214"/>
      <c r="E598" s="214"/>
      <c r="F598" s="214"/>
      <c r="G598" s="214"/>
      <c r="H598" s="214"/>
      <c r="I598" s="214"/>
      <c r="J598" s="214"/>
      <c r="K598" s="214"/>
      <c r="L598" s="214"/>
      <c r="M598" s="214"/>
      <c r="N598" s="214"/>
      <c r="O598" s="214"/>
      <c r="P598" s="214"/>
      <c r="Q598" s="214"/>
      <c r="R598" s="214"/>
      <c r="S598" s="214"/>
      <c r="T598" s="214"/>
      <c r="U598" s="214"/>
      <c r="V598" s="214"/>
      <c r="W598" s="214"/>
      <c r="X598" s="214"/>
      <c r="Y598" s="214"/>
      <c r="Z598" s="214"/>
    </row>
    <row r="599" ht="12.0" customHeight="1">
      <c r="A599" s="214"/>
      <c r="B599" s="214"/>
      <c r="C599" s="214"/>
      <c r="D599" s="214"/>
      <c r="E599" s="214"/>
      <c r="F599" s="214"/>
      <c r="G599" s="214"/>
      <c r="H599" s="214"/>
      <c r="I599" s="214"/>
      <c r="J599" s="214"/>
      <c r="K599" s="214"/>
      <c r="L599" s="214"/>
      <c r="M599" s="214"/>
      <c r="N599" s="214"/>
      <c r="O599" s="214"/>
      <c r="P599" s="214"/>
      <c r="Q599" s="214"/>
      <c r="R599" s="214"/>
      <c r="S599" s="214"/>
      <c r="T599" s="214"/>
      <c r="U599" s="214"/>
      <c r="V599" s="214"/>
      <c r="W599" s="214"/>
      <c r="X599" s="214"/>
      <c r="Y599" s="214"/>
      <c r="Z599" s="214"/>
    </row>
    <row r="600" ht="12.0" customHeight="1">
      <c r="A600" s="214"/>
      <c r="B600" s="214"/>
      <c r="C600" s="214"/>
      <c r="D600" s="214"/>
      <c r="E600" s="214"/>
      <c r="F600" s="214"/>
      <c r="G600" s="214"/>
      <c r="H600" s="214"/>
      <c r="I600" s="214"/>
      <c r="J600" s="214"/>
      <c r="K600" s="214"/>
      <c r="L600" s="214"/>
      <c r="M600" s="214"/>
      <c r="N600" s="214"/>
      <c r="O600" s="214"/>
      <c r="P600" s="214"/>
      <c r="Q600" s="214"/>
      <c r="R600" s="214"/>
      <c r="S600" s="214"/>
      <c r="T600" s="214"/>
      <c r="U600" s="214"/>
      <c r="V600" s="214"/>
      <c r="W600" s="214"/>
      <c r="X600" s="214"/>
      <c r="Y600" s="214"/>
      <c r="Z600" s="214"/>
    </row>
    <row r="601" ht="12.0" customHeight="1">
      <c r="A601" s="214"/>
      <c r="B601" s="214"/>
      <c r="C601" s="214"/>
      <c r="D601" s="214"/>
      <c r="E601" s="214"/>
      <c r="F601" s="214"/>
      <c r="G601" s="214"/>
      <c r="H601" s="214"/>
      <c r="I601" s="214"/>
      <c r="J601" s="214"/>
      <c r="K601" s="214"/>
      <c r="L601" s="214"/>
      <c r="M601" s="214"/>
      <c r="N601" s="214"/>
      <c r="O601" s="214"/>
      <c r="P601" s="214"/>
      <c r="Q601" s="214"/>
      <c r="R601" s="214"/>
      <c r="S601" s="214"/>
      <c r="T601" s="214"/>
      <c r="U601" s="214"/>
      <c r="V601" s="214"/>
      <c r="W601" s="214"/>
      <c r="X601" s="214"/>
      <c r="Y601" s="214"/>
      <c r="Z601" s="214"/>
    </row>
    <row r="602" ht="12.0" customHeight="1">
      <c r="A602" s="214"/>
      <c r="B602" s="214"/>
      <c r="C602" s="214"/>
      <c r="D602" s="214"/>
      <c r="E602" s="214"/>
      <c r="F602" s="214"/>
      <c r="G602" s="214"/>
      <c r="H602" s="214"/>
      <c r="I602" s="214"/>
      <c r="J602" s="214"/>
      <c r="K602" s="214"/>
      <c r="L602" s="214"/>
      <c r="M602" s="214"/>
      <c r="N602" s="214"/>
      <c r="O602" s="214"/>
      <c r="P602" s="214"/>
      <c r="Q602" s="214"/>
      <c r="R602" s="214"/>
      <c r="S602" s="214"/>
      <c r="T602" s="214"/>
      <c r="U602" s="214"/>
      <c r="V602" s="214"/>
      <c r="W602" s="214"/>
      <c r="X602" s="214"/>
      <c r="Y602" s="214"/>
      <c r="Z602" s="214"/>
    </row>
    <row r="603" ht="12.0" customHeight="1">
      <c r="A603" s="214"/>
      <c r="B603" s="214"/>
      <c r="C603" s="214"/>
      <c r="D603" s="214"/>
      <c r="E603" s="214"/>
      <c r="F603" s="214"/>
      <c r="G603" s="214"/>
      <c r="H603" s="214"/>
      <c r="I603" s="214"/>
      <c r="J603" s="214"/>
      <c r="K603" s="214"/>
      <c r="L603" s="214"/>
      <c r="M603" s="214"/>
      <c r="N603" s="214"/>
      <c r="O603" s="214"/>
      <c r="P603" s="214"/>
      <c r="Q603" s="214"/>
      <c r="R603" s="214"/>
      <c r="S603" s="214"/>
      <c r="T603" s="214"/>
      <c r="U603" s="214"/>
      <c r="V603" s="214"/>
      <c r="W603" s="214"/>
      <c r="X603" s="214"/>
      <c r="Y603" s="214"/>
      <c r="Z603" s="214"/>
    </row>
    <row r="604" ht="12.0" customHeight="1">
      <c r="A604" s="214"/>
      <c r="B604" s="214"/>
      <c r="C604" s="214"/>
      <c r="D604" s="214"/>
      <c r="E604" s="214"/>
      <c r="F604" s="214"/>
      <c r="G604" s="214"/>
      <c r="H604" s="214"/>
      <c r="I604" s="214"/>
      <c r="J604" s="214"/>
      <c r="K604" s="214"/>
      <c r="L604" s="214"/>
      <c r="M604" s="214"/>
      <c r="N604" s="214"/>
      <c r="O604" s="214"/>
      <c r="P604" s="214"/>
      <c r="Q604" s="214"/>
      <c r="R604" s="214"/>
      <c r="S604" s="214"/>
      <c r="T604" s="214"/>
      <c r="U604" s="214"/>
      <c r="V604" s="214"/>
      <c r="W604" s="214"/>
      <c r="X604" s="214"/>
      <c r="Y604" s="214"/>
      <c r="Z604" s="214"/>
    </row>
    <row r="605" ht="12.0" customHeight="1">
      <c r="A605" s="214"/>
      <c r="B605" s="214"/>
      <c r="C605" s="214"/>
      <c r="D605" s="214"/>
      <c r="E605" s="214"/>
      <c r="F605" s="214"/>
      <c r="G605" s="214"/>
      <c r="H605" s="214"/>
      <c r="I605" s="214"/>
      <c r="J605" s="214"/>
      <c r="K605" s="214"/>
      <c r="L605" s="214"/>
      <c r="M605" s="214"/>
      <c r="N605" s="214"/>
      <c r="O605" s="214"/>
      <c r="P605" s="214"/>
      <c r="Q605" s="214"/>
      <c r="R605" s="214"/>
      <c r="S605" s="214"/>
      <c r="T605" s="214"/>
      <c r="U605" s="214"/>
      <c r="V605" s="214"/>
      <c r="W605" s="214"/>
      <c r="X605" s="214"/>
      <c r="Y605" s="214"/>
      <c r="Z605" s="214"/>
    </row>
    <row r="606" ht="12.0" customHeight="1">
      <c r="A606" s="214"/>
      <c r="B606" s="214"/>
      <c r="C606" s="214"/>
      <c r="D606" s="214"/>
      <c r="E606" s="214"/>
      <c r="F606" s="214"/>
      <c r="G606" s="214"/>
      <c r="H606" s="214"/>
      <c r="I606" s="214"/>
      <c r="J606" s="214"/>
      <c r="K606" s="214"/>
      <c r="L606" s="214"/>
      <c r="M606" s="214"/>
      <c r="N606" s="214"/>
      <c r="O606" s="214"/>
      <c r="P606" s="214"/>
      <c r="Q606" s="214"/>
      <c r="R606" s="214"/>
      <c r="S606" s="214"/>
      <c r="T606" s="214"/>
      <c r="U606" s="214"/>
      <c r="V606" s="214"/>
      <c r="W606" s="214"/>
      <c r="X606" s="214"/>
      <c r="Y606" s="214"/>
      <c r="Z606" s="214"/>
    </row>
    <row r="607" ht="12.0" customHeight="1">
      <c r="A607" s="214"/>
      <c r="B607" s="214"/>
      <c r="C607" s="214"/>
      <c r="D607" s="214"/>
      <c r="E607" s="214"/>
      <c r="F607" s="214"/>
      <c r="G607" s="214"/>
      <c r="H607" s="214"/>
      <c r="I607" s="214"/>
      <c r="J607" s="214"/>
      <c r="K607" s="214"/>
      <c r="L607" s="214"/>
      <c r="M607" s="214"/>
      <c r="N607" s="214"/>
      <c r="O607" s="214"/>
      <c r="P607" s="214"/>
      <c r="Q607" s="214"/>
      <c r="R607" s="214"/>
      <c r="S607" s="214"/>
      <c r="T607" s="214"/>
      <c r="U607" s="214"/>
      <c r="V607" s="214"/>
      <c r="W607" s="214"/>
      <c r="X607" s="214"/>
      <c r="Y607" s="214"/>
      <c r="Z607" s="214"/>
    </row>
    <row r="608" ht="12.0" customHeight="1">
      <c r="A608" s="214"/>
      <c r="B608" s="214"/>
      <c r="C608" s="214"/>
      <c r="D608" s="214"/>
      <c r="E608" s="214"/>
      <c r="F608" s="214"/>
      <c r="G608" s="214"/>
      <c r="H608" s="214"/>
      <c r="I608" s="214"/>
      <c r="J608" s="214"/>
      <c r="K608" s="214"/>
      <c r="L608" s="214"/>
      <c r="M608" s="214"/>
      <c r="N608" s="214"/>
      <c r="O608" s="214"/>
      <c r="P608" s="214"/>
      <c r="Q608" s="214"/>
      <c r="R608" s="214"/>
      <c r="S608" s="214"/>
      <c r="T608" s="214"/>
      <c r="U608" s="214"/>
      <c r="V608" s="214"/>
      <c r="W608" s="214"/>
      <c r="X608" s="214"/>
      <c r="Y608" s="214"/>
      <c r="Z608" s="214"/>
    </row>
    <row r="609" ht="12.0" customHeight="1">
      <c r="A609" s="214"/>
      <c r="B609" s="214"/>
      <c r="C609" s="214"/>
      <c r="D609" s="214"/>
      <c r="E609" s="214"/>
      <c r="F609" s="214"/>
      <c r="G609" s="214"/>
      <c r="H609" s="214"/>
      <c r="I609" s="214"/>
      <c r="J609" s="214"/>
      <c r="K609" s="214"/>
      <c r="L609" s="214"/>
      <c r="M609" s="214"/>
      <c r="N609" s="214"/>
      <c r="O609" s="214"/>
      <c r="P609" s="214"/>
      <c r="Q609" s="214"/>
      <c r="R609" s="214"/>
      <c r="S609" s="214"/>
      <c r="T609" s="214"/>
      <c r="U609" s="214"/>
      <c r="V609" s="214"/>
      <c r="W609" s="214"/>
      <c r="X609" s="214"/>
      <c r="Y609" s="214"/>
      <c r="Z609" s="214"/>
    </row>
    <row r="610" ht="12.0" customHeight="1">
      <c r="A610" s="214"/>
      <c r="B610" s="214"/>
      <c r="C610" s="214"/>
      <c r="D610" s="214"/>
      <c r="E610" s="214"/>
      <c r="F610" s="214"/>
      <c r="G610" s="214"/>
      <c r="H610" s="214"/>
      <c r="I610" s="214"/>
      <c r="J610" s="214"/>
      <c r="K610" s="214"/>
      <c r="L610" s="214"/>
      <c r="M610" s="214"/>
      <c r="N610" s="214"/>
      <c r="O610" s="214"/>
      <c r="P610" s="214"/>
      <c r="Q610" s="214"/>
      <c r="R610" s="214"/>
      <c r="S610" s="214"/>
      <c r="T610" s="214"/>
      <c r="U610" s="214"/>
      <c r="V610" s="214"/>
      <c r="W610" s="214"/>
      <c r="X610" s="214"/>
      <c r="Y610" s="214"/>
      <c r="Z610" s="214"/>
    </row>
    <row r="611" ht="12.0" customHeight="1">
      <c r="A611" s="214"/>
      <c r="B611" s="214"/>
      <c r="C611" s="214"/>
      <c r="D611" s="214"/>
      <c r="E611" s="214"/>
      <c r="F611" s="214"/>
      <c r="G611" s="214"/>
      <c r="H611" s="214"/>
      <c r="I611" s="214"/>
      <c r="J611" s="214"/>
      <c r="K611" s="214"/>
      <c r="L611" s="214"/>
      <c r="M611" s="214"/>
      <c r="N611" s="214"/>
      <c r="O611" s="214"/>
      <c r="P611" s="214"/>
      <c r="Q611" s="214"/>
      <c r="R611" s="214"/>
      <c r="S611" s="214"/>
      <c r="T611" s="214"/>
      <c r="U611" s="214"/>
      <c r="V611" s="214"/>
      <c r="W611" s="214"/>
      <c r="X611" s="214"/>
      <c r="Y611" s="214"/>
      <c r="Z611" s="214"/>
    </row>
    <row r="612" ht="12.0" customHeight="1">
      <c r="A612" s="214"/>
      <c r="B612" s="214"/>
      <c r="C612" s="214"/>
      <c r="D612" s="214"/>
      <c r="E612" s="214"/>
      <c r="F612" s="214"/>
      <c r="G612" s="214"/>
      <c r="H612" s="214"/>
      <c r="I612" s="214"/>
      <c r="J612" s="214"/>
      <c r="K612" s="214"/>
      <c r="L612" s="214"/>
      <c r="M612" s="214"/>
      <c r="N612" s="214"/>
      <c r="O612" s="214"/>
      <c r="P612" s="214"/>
      <c r="Q612" s="214"/>
      <c r="R612" s="214"/>
      <c r="S612" s="214"/>
      <c r="T612" s="214"/>
      <c r="U612" s="214"/>
      <c r="V612" s="214"/>
      <c r="W612" s="214"/>
      <c r="X612" s="214"/>
      <c r="Y612" s="214"/>
      <c r="Z612" s="214"/>
    </row>
    <row r="613" ht="12.0" customHeight="1">
      <c r="A613" s="214"/>
      <c r="B613" s="214"/>
      <c r="C613" s="214"/>
      <c r="D613" s="214"/>
      <c r="E613" s="214"/>
      <c r="F613" s="214"/>
      <c r="G613" s="214"/>
      <c r="H613" s="214"/>
      <c r="I613" s="214"/>
      <c r="J613" s="214"/>
      <c r="K613" s="214"/>
      <c r="L613" s="214"/>
      <c r="M613" s="214"/>
      <c r="N613" s="214"/>
      <c r="O613" s="214"/>
      <c r="P613" s="214"/>
      <c r="Q613" s="214"/>
      <c r="R613" s="214"/>
      <c r="S613" s="214"/>
      <c r="T613" s="214"/>
      <c r="U613" s="214"/>
      <c r="V613" s="214"/>
      <c r="W613" s="214"/>
      <c r="X613" s="214"/>
      <c r="Y613" s="214"/>
      <c r="Z613" s="214"/>
    </row>
    <row r="614" ht="12.0" customHeight="1">
      <c r="A614" s="214"/>
      <c r="B614" s="214"/>
      <c r="C614" s="214"/>
      <c r="D614" s="214"/>
      <c r="E614" s="214"/>
      <c r="F614" s="214"/>
      <c r="G614" s="214"/>
      <c r="H614" s="214"/>
      <c r="I614" s="214"/>
      <c r="J614" s="214"/>
      <c r="K614" s="214"/>
      <c r="L614" s="214"/>
      <c r="M614" s="214"/>
      <c r="N614" s="214"/>
      <c r="O614" s="214"/>
      <c r="P614" s="214"/>
      <c r="Q614" s="214"/>
      <c r="R614" s="214"/>
      <c r="S614" s="214"/>
      <c r="T614" s="214"/>
      <c r="U614" s="214"/>
      <c r="V614" s="214"/>
      <c r="W614" s="214"/>
      <c r="X614" s="214"/>
      <c r="Y614" s="214"/>
      <c r="Z614" s="214"/>
    </row>
    <row r="615" ht="12.0" customHeight="1">
      <c r="A615" s="214"/>
      <c r="B615" s="214"/>
      <c r="C615" s="214"/>
      <c r="D615" s="214"/>
      <c r="E615" s="214"/>
      <c r="F615" s="214"/>
      <c r="G615" s="214"/>
      <c r="H615" s="214"/>
      <c r="I615" s="214"/>
      <c r="J615" s="214"/>
      <c r="K615" s="214"/>
      <c r="L615" s="214"/>
      <c r="M615" s="214"/>
      <c r="N615" s="214"/>
      <c r="O615" s="214"/>
      <c r="P615" s="214"/>
      <c r="Q615" s="214"/>
      <c r="R615" s="214"/>
      <c r="S615" s="214"/>
      <c r="T615" s="214"/>
      <c r="U615" s="214"/>
      <c r="V615" s="214"/>
      <c r="W615" s="214"/>
      <c r="X615" s="214"/>
      <c r="Y615" s="214"/>
      <c r="Z615" s="214"/>
    </row>
    <row r="616" ht="12.0" customHeight="1">
      <c r="A616" s="214"/>
      <c r="B616" s="214"/>
      <c r="C616" s="214"/>
      <c r="D616" s="214"/>
      <c r="E616" s="214"/>
      <c r="F616" s="214"/>
      <c r="G616" s="214"/>
      <c r="H616" s="214"/>
      <c r="I616" s="214"/>
      <c r="J616" s="214"/>
      <c r="K616" s="214"/>
      <c r="L616" s="214"/>
      <c r="M616" s="214"/>
      <c r="N616" s="214"/>
      <c r="O616" s="214"/>
      <c r="P616" s="214"/>
      <c r="Q616" s="214"/>
      <c r="R616" s="214"/>
      <c r="S616" s="214"/>
      <c r="T616" s="214"/>
      <c r="U616" s="214"/>
      <c r="V616" s="214"/>
      <c r="W616" s="214"/>
      <c r="X616" s="214"/>
      <c r="Y616" s="214"/>
      <c r="Z616" s="214"/>
    </row>
    <row r="617" ht="12.0" customHeight="1">
      <c r="A617" s="214"/>
      <c r="B617" s="214"/>
      <c r="C617" s="214"/>
      <c r="D617" s="214"/>
      <c r="E617" s="214"/>
      <c r="F617" s="214"/>
      <c r="G617" s="214"/>
      <c r="H617" s="214"/>
      <c r="I617" s="214"/>
      <c r="J617" s="214"/>
      <c r="K617" s="214"/>
      <c r="L617" s="214"/>
      <c r="M617" s="214"/>
      <c r="N617" s="214"/>
      <c r="O617" s="214"/>
      <c r="P617" s="214"/>
      <c r="Q617" s="214"/>
      <c r="R617" s="214"/>
      <c r="S617" s="214"/>
      <c r="T617" s="214"/>
      <c r="U617" s="214"/>
      <c r="V617" s="214"/>
      <c r="W617" s="214"/>
      <c r="X617" s="214"/>
      <c r="Y617" s="214"/>
      <c r="Z617" s="214"/>
    </row>
    <row r="618" ht="12.0" customHeight="1">
      <c r="A618" s="214"/>
      <c r="B618" s="214"/>
      <c r="C618" s="214"/>
      <c r="D618" s="214"/>
      <c r="E618" s="214"/>
      <c r="F618" s="214"/>
      <c r="G618" s="214"/>
      <c r="H618" s="214"/>
      <c r="I618" s="214"/>
      <c r="J618" s="214"/>
      <c r="K618" s="214"/>
      <c r="L618" s="214"/>
      <c r="M618" s="214"/>
      <c r="N618" s="214"/>
      <c r="O618" s="214"/>
      <c r="P618" s="214"/>
      <c r="Q618" s="214"/>
      <c r="R618" s="214"/>
      <c r="S618" s="214"/>
      <c r="T618" s="214"/>
      <c r="U618" s="214"/>
      <c r="V618" s="214"/>
      <c r="W618" s="214"/>
      <c r="X618" s="214"/>
      <c r="Y618" s="214"/>
      <c r="Z618" s="214"/>
    </row>
    <row r="619" ht="12.0" customHeight="1">
      <c r="A619" s="214"/>
      <c r="B619" s="214"/>
      <c r="C619" s="214"/>
      <c r="D619" s="214"/>
      <c r="E619" s="214"/>
      <c r="F619" s="214"/>
      <c r="G619" s="214"/>
      <c r="H619" s="214"/>
      <c r="I619" s="214"/>
      <c r="J619" s="214"/>
      <c r="K619" s="214"/>
      <c r="L619" s="214"/>
      <c r="M619" s="214"/>
      <c r="N619" s="214"/>
      <c r="O619" s="214"/>
      <c r="P619" s="214"/>
      <c r="Q619" s="214"/>
      <c r="R619" s="214"/>
      <c r="S619" s="214"/>
      <c r="T619" s="214"/>
      <c r="U619" s="214"/>
      <c r="V619" s="214"/>
      <c r="W619" s="214"/>
      <c r="X619" s="214"/>
      <c r="Y619" s="214"/>
      <c r="Z619" s="214"/>
    </row>
    <row r="620" ht="12.0" customHeight="1">
      <c r="A620" s="214"/>
      <c r="B620" s="214"/>
      <c r="C620" s="214"/>
      <c r="D620" s="214"/>
      <c r="E620" s="214"/>
      <c r="F620" s="214"/>
      <c r="G620" s="214"/>
      <c r="H620" s="214"/>
      <c r="I620" s="214"/>
      <c r="J620" s="214"/>
      <c r="K620" s="214"/>
      <c r="L620" s="214"/>
      <c r="M620" s="214"/>
      <c r="N620" s="214"/>
      <c r="O620" s="214"/>
      <c r="P620" s="214"/>
      <c r="Q620" s="214"/>
      <c r="R620" s="214"/>
      <c r="S620" s="214"/>
      <c r="T620" s="214"/>
      <c r="U620" s="214"/>
      <c r="V620" s="214"/>
      <c r="W620" s="214"/>
      <c r="X620" s="214"/>
      <c r="Y620" s="214"/>
      <c r="Z620" s="214"/>
    </row>
    <row r="621" ht="12.0" customHeight="1">
      <c r="A621" s="214"/>
      <c r="B621" s="214"/>
      <c r="C621" s="214"/>
      <c r="D621" s="214"/>
      <c r="E621" s="214"/>
      <c r="F621" s="214"/>
      <c r="G621" s="214"/>
      <c r="H621" s="214"/>
      <c r="I621" s="214"/>
      <c r="J621" s="214"/>
      <c r="K621" s="214"/>
      <c r="L621" s="214"/>
      <c r="M621" s="214"/>
      <c r="N621" s="214"/>
      <c r="O621" s="214"/>
      <c r="P621" s="214"/>
      <c r="Q621" s="214"/>
      <c r="R621" s="214"/>
      <c r="S621" s="214"/>
      <c r="T621" s="214"/>
      <c r="U621" s="214"/>
      <c r="V621" s="214"/>
      <c r="W621" s="214"/>
      <c r="X621" s="214"/>
      <c r="Y621" s="214"/>
      <c r="Z621" s="214"/>
    </row>
    <row r="622" ht="12.0" customHeight="1">
      <c r="A622" s="214"/>
      <c r="B622" s="214"/>
      <c r="C622" s="214"/>
      <c r="D622" s="214"/>
      <c r="E622" s="214"/>
      <c r="F622" s="214"/>
      <c r="G622" s="214"/>
      <c r="H622" s="214"/>
      <c r="I622" s="214"/>
      <c r="J622" s="214"/>
      <c r="K622" s="214"/>
      <c r="L622" s="214"/>
      <c r="M622" s="214"/>
      <c r="N622" s="214"/>
      <c r="O622" s="214"/>
      <c r="P622" s="214"/>
      <c r="Q622" s="214"/>
      <c r="R622" s="214"/>
      <c r="S622" s="214"/>
      <c r="T622" s="214"/>
      <c r="U622" s="214"/>
      <c r="V622" s="214"/>
      <c r="W622" s="214"/>
      <c r="X622" s="214"/>
      <c r="Y622" s="214"/>
      <c r="Z622" s="214"/>
    </row>
    <row r="623" ht="12.0" customHeight="1">
      <c r="A623" s="214"/>
      <c r="B623" s="214"/>
      <c r="C623" s="214"/>
      <c r="D623" s="214"/>
      <c r="E623" s="214"/>
      <c r="F623" s="214"/>
      <c r="G623" s="214"/>
      <c r="H623" s="214"/>
      <c r="I623" s="214"/>
      <c r="J623" s="214"/>
      <c r="K623" s="214"/>
      <c r="L623" s="214"/>
      <c r="M623" s="214"/>
      <c r="N623" s="214"/>
      <c r="O623" s="214"/>
      <c r="P623" s="214"/>
      <c r="Q623" s="214"/>
      <c r="R623" s="214"/>
      <c r="S623" s="214"/>
      <c r="T623" s="214"/>
      <c r="U623" s="214"/>
      <c r="V623" s="214"/>
      <c r="W623" s="214"/>
      <c r="X623" s="214"/>
      <c r="Y623" s="214"/>
      <c r="Z623" s="214"/>
    </row>
    <row r="624" ht="12.0" customHeight="1">
      <c r="A624" s="214"/>
      <c r="B624" s="214"/>
      <c r="C624" s="214"/>
      <c r="D624" s="214"/>
      <c r="E624" s="214"/>
      <c r="F624" s="214"/>
      <c r="G624" s="214"/>
      <c r="H624" s="214"/>
      <c r="I624" s="214"/>
      <c r="J624" s="214"/>
      <c r="K624" s="214"/>
      <c r="L624" s="214"/>
      <c r="M624" s="214"/>
      <c r="N624" s="214"/>
      <c r="O624" s="214"/>
      <c r="P624" s="214"/>
      <c r="Q624" s="214"/>
      <c r="R624" s="214"/>
      <c r="S624" s="214"/>
      <c r="T624" s="214"/>
      <c r="U624" s="214"/>
      <c r="V624" s="214"/>
      <c r="W624" s="214"/>
      <c r="X624" s="214"/>
      <c r="Y624" s="214"/>
      <c r="Z624" s="214"/>
    </row>
    <row r="625" ht="12.0" customHeight="1">
      <c r="A625" s="214"/>
      <c r="B625" s="214"/>
      <c r="C625" s="214"/>
      <c r="D625" s="214"/>
      <c r="E625" s="214"/>
      <c r="F625" s="214"/>
      <c r="G625" s="214"/>
      <c r="H625" s="214"/>
      <c r="I625" s="214"/>
      <c r="J625" s="214"/>
      <c r="K625" s="214"/>
      <c r="L625" s="214"/>
      <c r="M625" s="214"/>
      <c r="N625" s="214"/>
      <c r="O625" s="214"/>
      <c r="P625" s="214"/>
      <c r="Q625" s="214"/>
      <c r="R625" s="214"/>
      <c r="S625" s="214"/>
      <c r="T625" s="214"/>
      <c r="U625" s="214"/>
      <c r="V625" s="214"/>
      <c r="W625" s="214"/>
      <c r="X625" s="214"/>
      <c r="Y625" s="214"/>
      <c r="Z625" s="214"/>
    </row>
    <row r="626" ht="12.0" customHeight="1">
      <c r="A626" s="214"/>
      <c r="B626" s="214"/>
      <c r="C626" s="214"/>
      <c r="D626" s="214"/>
      <c r="E626" s="214"/>
      <c r="F626" s="214"/>
      <c r="G626" s="214"/>
      <c r="H626" s="214"/>
      <c r="I626" s="214"/>
      <c r="J626" s="214"/>
      <c r="K626" s="214"/>
      <c r="L626" s="214"/>
      <c r="M626" s="214"/>
      <c r="N626" s="214"/>
      <c r="O626" s="214"/>
      <c r="P626" s="214"/>
      <c r="Q626" s="214"/>
      <c r="R626" s="214"/>
      <c r="S626" s="214"/>
      <c r="T626" s="214"/>
      <c r="U626" s="214"/>
      <c r="V626" s="214"/>
      <c r="W626" s="214"/>
      <c r="X626" s="214"/>
      <c r="Y626" s="214"/>
      <c r="Z626" s="214"/>
    </row>
    <row r="627" ht="12.0" customHeight="1">
      <c r="A627" s="214"/>
      <c r="B627" s="214"/>
      <c r="C627" s="214"/>
      <c r="D627" s="214"/>
      <c r="E627" s="214"/>
      <c r="F627" s="214"/>
      <c r="G627" s="214"/>
      <c r="H627" s="214"/>
      <c r="I627" s="214"/>
      <c r="J627" s="214"/>
      <c r="K627" s="214"/>
      <c r="L627" s="214"/>
      <c r="M627" s="214"/>
      <c r="N627" s="214"/>
      <c r="O627" s="214"/>
      <c r="P627" s="214"/>
      <c r="Q627" s="214"/>
      <c r="R627" s="214"/>
      <c r="S627" s="214"/>
      <c r="T627" s="214"/>
      <c r="U627" s="214"/>
      <c r="V627" s="214"/>
      <c r="W627" s="214"/>
      <c r="X627" s="214"/>
      <c r="Y627" s="214"/>
      <c r="Z627" s="214"/>
    </row>
    <row r="628" ht="12.0" customHeight="1">
      <c r="A628" s="214"/>
      <c r="B628" s="214"/>
      <c r="C628" s="214"/>
      <c r="D628" s="214"/>
      <c r="E628" s="214"/>
      <c r="F628" s="214"/>
      <c r="G628" s="214"/>
      <c r="H628" s="214"/>
      <c r="I628" s="214"/>
      <c r="J628" s="214"/>
      <c r="K628" s="214"/>
      <c r="L628" s="214"/>
      <c r="M628" s="214"/>
      <c r="N628" s="214"/>
      <c r="O628" s="214"/>
      <c r="P628" s="214"/>
      <c r="Q628" s="214"/>
      <c r="R628" s="214"/>
      <c r="S628" s="214"/>
      <c r="T628" s="214"/>
      <c r="U628" s="214"/>
      <c r="V628" s="214"/>
      <c r="W628" s="214"/>
      <c r="X628" s="214"/>
      <c r="Y628" s="214"/>
      <c r="Z628" s="214"/>
    </row>
    <row r="629" ht="12.0" customHeight="1">
      <c r="A629" s="214"/>
      <c r="B629" s="214"/>
      <c r="C629" s="214"/>
      <c r="D629" s="214"/>
      <c r="E629" s="214"/>
      <c r="F629" s="214"/>
      <c r="G629" s="214"/>
      <c r="H629" s="214"/>
      <c r="I629" s="214"/>
      <c r="J629" s="214"/>
      <c r="K629" s="214"/>
      <c r="L629" s="214"/>
      <c r="M629" s="214"/>
      <c r="N629" s="214"/>
      <c r="O629" s="214"/>
      <c r="P629" s="214"/>
      <c r="Q629" s="214"/>
      <c r="R629" s="214"/>
      <c r="S629" s="214"/>
      <c r="T629" s="214"/>
      <c r="U629" s="214"/>
      <c r="V629" s="214"/>
      <c r="W629" s="214"/>
      <c r="X629" s="214"/>
      <c r="Y629" s="214"/>
      <c r="Z629" s="214"/>
    </row>
    <row r="630" ht="12.0" customHeight="1">
      <c r="A630" s="214"/>
      <c r="B630" s="214"/>
      <c r="C630" s="214"/>
      <c r="D630" s="214"/>
      <c r="E630" s="214"/>
      <c r="F630" s="214"/>
      <c r="G630" s="214"/>
      <c r="H630" s="214"/>
      <c r="I630" s="214"/>
      <c r="J630" s="214"/>
      <c r="K630" s="214"/>
      <c r="L630" s="214"/>
      <c r="M630" s="214"/>
      <c r="N630" s="214"/>
      <c r="O630" s="214"/>
      <c r="P630" s="214"/>
      <c r="Q630" s="214"/>
      <c r="R630" s="214"/>
      <c r="S630" s="214"/>
      <c r="T630" s="214"/>
      <c r="U630" s="214"/>
      <c r="V630" s="214"/>
      <c r="W630" s="214"/>
      <c r="X630" s="214"/>
      <c r="Y630" s="214"/>
      <c r="Z630" s="214"/>
    </row>
    <row r="631" ht="12.0" customHeight="1">
      <c r="A631" s="214"/>
      <c r="B631" s="214"/>
      <c r="C631" s="214"/>
      <c r="D631" s="214"/>
      <c r="E631" s="214"/>
      <c r="F631" s="214"/>
      <c r="G631" s="214"/>
      <c r="H631" s="214"/>
      <c r="I631" s="214"/>
      <c r="J631" s="214"/>
      <c r="K631" s="214"/>
      <c r="L631" s="214"/>
      <c r="M631" s="214"/>
      <c r="N631" s="214"/>
      <c r="O631" s="214"/>
      <c r="P631" s="214"/>
      <c r="Q631" s="214"/>
      <c r="R631" s="214"/>
      <c r="S631" s="214"/>
      <c r="T631" s="214"/>
      <c r="U631" s="214"/>
      <c r="V631" s="214"/>
      <c r="W631" s="214"/>
      <c r="X631" s="214"/>
      <c r="Y631" s="214"/>
      <c r="Z631" s="214"/>
    </row>
    <row r="632" ht="12.0" customHeight="1">
      <c r="A632" s="214"/>
      <c r="B632" s="214"/>
      <c r="C632" s="214"/>
      <c r="D632" s="214"/>
      <c r="E632" s="214"/>
      <c r="F632" s="214"/>
      <c r="G632" s="214"/>
      <c r="H632" s="214"/>
      <c r="I632" s="214"/>
      <c r="J632" s="214"/>
      <c r="K632" s="214"/>
      <c r="L632" s="214"/>
      <c r="M632" s="214"/>
      <c r="N632" s="214"/>
      <c r="O632" s="214"/>
      <c r="P632" s="214"/>
      <c r="Q632" s="214"/>
      <c r="R632" s="214"/>
      <c r="S632" s="214"/>
      <c r="T632" s="214"/>
      <c r="U632" s="214"/>
      <c r="V632" s="214"/>
      <c r="W632" s="214"/>
      <c r="X632" s="214"/>
      <c r="Y632" s="214"/>
      <c r="Z632" s="214"/>
    </row>
    <row r="633" ht="12.0" customHeight="1">
      <c r="A633" s="214"/>
      <c r="B633" s="214"/>
      <c r="C633" s="214"/>
      <c r="D633" s="214"/>
      <c r="E633" s="214"/>
      <c r="F633" s="214"/>
      <c r="G633" s="214"/>
      <c r="H633" s="214"/>
      <c r="I633" s="214"/>
      <c r="J633" s="214"/>
      <c r="K633" s="214"/>
      <c r="L633" s="214"/>
      <c r="M633" s="214"/>
      <c r="N633" s="214"/>
      <c r="O633" s="214"/>
      <c r="P633" s="214"/>
      <c r="Q633" s="214"/>
      <c r="R633" s="214"/>
      <c r="S633" s="214"/>
      <c r="T633" s="214"/>
      <c r="U633" s="214"/>
      <c r="V633" s="214"/>
      <c r="W633" s="214"/>
      <c r="X633" s="214"/>
      <c r="Y633" s="214"/>
      <c r="Z633" s="214"/>
    </row>
    <row r="634" ht="12.0" customHeight="1">
      <c r="A634" s="214"/>
      <c r="B634" s="214"/>
      <c r="C634" s="214"/>
      <c r="D634" s="214"/>
      <c r="E634" s="214"/>
      <c r="F634" s="214"/>
      <c r="G634" s="214"/>
      <c r="H634" s="214"/>
      <c r="I634" s="214"/>
      <c r="J634" s="214"/>
      <c r="K634" s="214"/>
      <c r="L634" s="214"/>
      <c r="M634" s="214"/>
      <c r="N634" s="214"/>
      <c r="O634" s="214"/>
      <c r="P634" s="214"/>
      <c r="Q634" s="214"/>
      <c r="R634" s="214"/>
      <c r="S634" s="214"/>
      <c r="T634" s="214"/>
      <c r="U634" s="214"/>
      <c r="V634" s="214"/>
      <c r="W634" s="214"/>
      <c r="X634" s="214"/>
      <c r="Y634" s="214"/>
      <c r="Z634" s="214"/>
    </row>
    <row r="635" ht="12.0" customHeight="1">
      <c r="A635" s="214"/>
      <c r="B635" s="214"/>
      <c r="C635" s="214"/>
      <c r="D635" s="214"/>
      <c r="E635" s="214"/>
      <c r="F635" s="214"/>
      <c r="G635" s="214"/>
      <c r="H635" s="214"/>
      <c r="I635" s="214"/>
      <c r="J635" s="214"/>
      <c r="K635" s="214"/>
      <c r="L635" s="214"/>
      <c r="M635" s="214"/>
      <c r="N635" s="214"/>
      <c r="O635" s="214"/>
      <c r="P635" s="214"/>
      <c r="Q635" s="214"/>
      <c r="R635" s="214"/>
      <c r="S635" s="214"/>
      <c r="T635" s="214"/>
      <c r="U635" s="214"/>
      <c r="V635" s="214"/>
      <c r="W635" s="214"/>
      <c r="X635" s="214"/>
      <c r="Y635" s="214"/>
      <c r="Z635" s="214"/>
    </row>
    <row r="636" ht="12.0" customHeight="1">
      <c r="A636" s="214"/>
      <c r="B636" s="214"/>
      <c r="C636" s="214"/>
      <c r="D636" s="214"/>
      <c r="E636" s="214"/>
      <c r="F636" s="214"/>
      <c r="G636" s="214"/>
      <c r="H636" s="214"/>
      <c r="I636" s="214"/>
      <c r="J636" s="214"/>
      <c r="K636" s="214"/>
      <c r="L636" s="214"/>
      <c r="M636" s="214"/>
      <c r="N636" s="214"/>
      <c r="O636" s="214"/>
      <c r="P636" s="214"/>
      <c r="Q636" s="214"/>
      <c r="R636" s="214"/>
      <c r="S636" s="214"/>
      <c r="T636" s="214"/>
      <c r="U636" s="214"/>
      <c r="V636" s="214"/>
      <c r="W636" s="214"/>
      <c r="X636" s="214"/>
      <c r="Y636" s="214"/>
      <c r="Z636" s="214"/>
    </row>
    <row r="637" ht="12.0" customHeight="1">
      <c r="A637" s="214"/>
      <c r="B637" s="214"/>
      <c r="C637" s="214"/>
      <c r="D637" s="214"/>
      <c r="E637" s="214"/>
      <c r="F637" s="214"/>
      <c r="G637" s="214"/>
      <c r="H637" s="214"/>
      <c r="I637" s="214"/>
      <c r="J637" s="214"/>
      <c r="K637" s="214"/>
      <c r="L637" s="214"/>
      <c r="M637" s="214"/>
      <c r="N637" s="214"/>
      <c r="O637" s="214"/>
      <c r="P637" s="214"/>
      <c r="Q637" s="214"/>
      <c r="R637" s="214"/>
      <c r="S637" s="214"/>
      <c r="T637" s="214"/>
      <c r="U637" s="214"/>
      <c r="V637" s="214"/>
      <c r="W637" s="214"/>
      <c r="X637" s="214"/>
      <c r="Y637" s="214"/>
      <c r="Z637" s="214"/>
    </row>
    <row r="638" ht="12.0" customHeight="1">
      <c r="A638" s="214"/>
      <c r="B638" s="214"/>
      <c r="C638" s="214"/>
      <c r="D638" s="214"/>
      <c r="E638" s="214"/>
      <c r="F638" s="214"/>
      <c r="G638" s="214"/>
      <c r="H638" s="214"/>
      <c r="I638" s="214"/>
      <c r="J638" s="214"/>
      <c r="K638" s="214"/>
      <c r="L638" s="214"/>
      <c r="M638" s="214"/>
      <c r="N638" s="214"/>
      <c r="O638" s="214"/>
      <c r="P638" s="214"/>
      <c r="Q638" s="214"/>
      <c r="R638" s="214"/>
      <c r="S638" s="214"/>
      <c r="T638" s="214"/>
      <c r="U638" s="214"/>
      <c r="V638" s="214"/>
      <c r="W638" s="214"/>
      <c r="X638" s="214"/>
      <c r="Y638" s="214"/>
      <c r="Z638" s="214"/>
    </row>
    <row r="639" ht="12.0" customHeight="1">
      <c r="A639" s="214"/>
      <c r="B639" s="214"/>
      <c r="C639" s="214"/>
      <c r="D639" s="214"/>
      <c r="E639" s="214"/>
      <c r="F639" s="214"/>
      <c r="G639" s="214"/>
      <c r="H639" s="214"/>
      <c r="I639" s="214"/>
      <c r="J639" s="214"/>
      <c r="K639" s="214"/>
      <c r="L639" s="214"/>
      <c r="M639" s="214"/>
      <c r="N639" s="214"/>
      <c r="O639" s="214"/>
      <c r="P639" s="214"/>
      <c r="Q639" s="214"/>
      <c r="R639" s="214"/>
      <c r="S639" s="214"/>
      <c r="T639" s="214"/>
      <c r="U639" s="214"/>
      <c r="V639" s="214"/>
      <c r="W639" s="214"/>
      <c r="X639" s="214"/>
      <c r="Y639" s="214"/>
      <c r="Z639" s="214"/>
    </row>
    <row r="640" ht="12.0" customHeight="1">
      <c r="A640" s="214"/>
      <c r="B640" s="214"/>
      <c r="C640" s="214"/>
      <c r="D640" s="214"/>
      <c r="E640" s="214"/>
      <c r="F640" s="214"/>
      <c r="G640" s="214"/>
      <c r="H640" s="214"/>
      <c r="I640" s="214"/>
      <c r="J640" s="214"/>
      <c r="K640" s="214"/>
      <c r="L640" s="214"/>
      <c r="M640" s="214"/>
      <c r="N640" s="214"/>
      <c r="O640" s="214"/>
      <c r="P640" s="214"/>
      <c r="Q640" s="214"/>
      <c r="R640" s="214"/>
      <c r="S640" s="214"/>
      <c r="T640" s="214"/>
      <c r="U640" s="214"/>
      <c r="V640" s="214"/>
      <c r="W640" s="214"/>
      <c r="X640" s="214"/>
      <c r="Y640" s="214"/>
      <c r="Z640" s="214"/>
    </row>
    <row r="641" ht="12.0" customHeight="1">
      <c r="A641" s="214"/>
      <c r="B641" s="214"/>
      <c r="C641" s="214"/>
      <c r="D641" s="214"/>
      <c r="E641" s="214"/>
      <c r="F641" s="214"/>
      <c r="G641" s="214"/>
      <c r="H641" s="214"/>
      <c r="I641" s="214"/>
      <c r="J641" s="214"/>
      <c r="K641" s="214"/>
      <c r="L641" s="214"/>
      <c r="M641" s="214"/>
      <c r="N641" s="214"/>
      <c r="O641" s="214"/>
      <c r="P641" s="214"/>
      <c r="Q641" s="214"/>
      <c r="R641" s="214"/>
      <c r="S641" s="214"/>
      <c r="T641" s="214"/>
      <c r="U641" s="214"/>
      <c r="V641" s="214"/>
      <c r="W641" s="214"/>
      <c r="X641" s="214"/>
      <c r="Y641" s="214"/>
      <c r="Z641" s="214"/>
    </row>
    <row r="642" ht="12.0" customHeight="1">
      <c r="A642" s="214"/>
      <c r="B642" s="214"/>
      <c r="C642" s="214"/>
      <c r="D642" s="214"/>
      <c r="E642" s="214"/>
      <c r="F642" s="214"/>
      <c r="G642" s="214"/>
      <c r="H642" s="214"/>
      <c r="I642" s="214"/>
      <c r="J642" s="214"/>
      <c r="K642" s="214"/>
      <c r="L642" s="214"/>
      <c r="M642" s="214"/>
      <c r="N642" s="214"/>
      <c r="O642" s="214"/>
      <c r="P642" s="214"/>
      <c r="Q642" s="214"/>
      <c r="R642" s="214"/>
      <c r="S642" s="214"/>
      <c r="T642" s="214"/>
      <c r="U642" s="214"/>
      <c r="V642" s="214"/>
      <c r="W642" s="214"/>
      <c r="X642" s="214"/>
      <c r="Y642" s="214"/>
      <c r="Z642" s="214"/>
    </row>
    <row r="643" ht="12.0" customHeight="1">
      <c r="A643" s="214"/>
      <c r="B643" s="214"/>
      <c r="C643" s="214"/>
      <c r="D643" s="214"/>
      <c r="E643" s="214"/>
      <c r="F643" s="214"/>
      <c r="G643" s="214"/>
      <c r="H643" s="214"/>
      <c r="I643" s="214"/>
      <c r="J643" s="214"/>
      <c r="K643" s="214"/>
      <c r="L643" s="214"/>
      <c r="M643" s="214"/>
      <c r="N643" s="214"/>
      <c r="O643" s="214"/>
      <c r="P643" s="214"/>
      <c r="Q643" s="214"/>
      <c r="R643" s="214"/>
      <c r="S643" s="214"/>
      <c r="T643" s="214"/>
      <c r="U643" s="214"/>
      <c r="V643" s="214"/>
      <c r="W643" s="214"/>
      <c r="X643" s="214"/>
      <c r="Y643" s="214"/>
      <c r="Z643" s="214"/>
    </row>
    <row r="644" ht="12.0" customHeight="1">
      <c r="A644" s="214"/>
      <c r="B644" s="214"/>
      <c r="C644" s="214"/>
      <c r="D644" s="214"/>
      <c r="E644" s="214"/>
      <c r="F644" s="214"/>
      <c r="G644" s="214"/>
      <c r="H644" s="214"/>
      <c r="I644" s="214"/>
      <c r="J644" s="214"/>
      <c r="K644" s="214"/>
      <c r="L644" s="214"/>
      <c r="M644" s="214"/>
      <c r="N644" s="214"/>
      <c r="O644" s="214"/>
      <c r="P644" s="214"/>
      <c r="Q644" s="214"/>
      <c r="R644" s="214"/>
      <c r="S644" s="214"/>
      <c r="T644" s="214"/>
      <c r="U644" s="214"/>
      <c r="V644" s="214"/>
      <c r="W644" s="214"/>
      <c r="X644" s="214"/>
      <c r="Y644" s="214"/>
      <c r="Z644" s="214"/>
    </row>
    <row r="645" ht="12.0" customHeight="1">
      <c r="A645" s="214"/>
      <c r="B645" s="214"/>
      <c r="C645" s="214"/>
      <c r="D645" s="214"/>
      <c r="E645" s="214"/>
      <c r="F645" s="214"/>
      <c r="G645" s="214"/>
      <c r="H645" s="214"/>
      <c r="I645" s="214"/>
      <c r="J645" s="214"/>
      <c r="K645" s="214"/>
      <c r="L645" s="214"/>
      <c r="M645" s="214"/>
      <c r="N645" s="214"/>
      <c r="O645" s="214"/>
      <c r="P645" s="214"/>
      <c r="Q645" s="214"/>
      <c r="R645" s="214"/>
      <c r="S645" s="214"/>
      <c r="T645" s="214"/>
      <c r="U645" s="214"/>
      <c r="V645" s="214"/>
      <c r="W645" s="214"/>
      <c r="X645" s="214"/>
      <c r="Y645" s="214"/>
      <c r="Z645" s="214"/>
    </row>
    <row r="646" ht="12.0" customHeight="1">
      <c r="A646" s="214"/>
      <c r="B646" s="214"/>
      <c r="C646" s="214"/>
      <c r="D646" s="214"/>
      <c r="E646" s="214"/>
      <c r="F646" s="214"/>
      <c r="G646" s="214"/>
      <c r="H646" s="214"/>
      <c r="I646" s="214"/>
      <c r="J646" s="214"/>
      <c r="K646" s="214"/>
      <c r="L646" s="214"/>
      <c r="M646" s="214"/>
      <c r="N646" s="214"/>
      <c r="O646" s="214"/>
      <c r="P646" s="214"/>
      <c r="Q646" s="214"/>
      <c r="R646" s="214"/>
      <c r="S646" s="214"/>
      <c r="T646" s="214"/>
      <c r="U646" s="214"/>
      <c r="V646" s="214"/>
      <c r="W646" s="214"/>
      <c r="X646" s="214"/>
      <c r="Y646" s="214"/>
      <c r="Z646" s="214"/>
    </row>
    <row r="647" ht="12.0" customHeight="1">
      <c r="A647" s="214"/>
      <c r="B647" s="214"/>
      <c r="C647" s="214"/>
      <c r="D647" s="214"/>
      <c r="E647" s="214"/>
      <c r="F647" s="214"/>
      <c r="G647" s="214"/>
      <c r="H647" s="214"/>
      <c r="I647" s="214"/>
      <c r="J647" s="214"/>
      <c r="K647" s="214"/>
      <c r="L647" s="214"/>
      <c r="M647" s="214"/>
      <c r="N647" s="214"/>
      <c r="O647" s="214"/>
      <c r="P647" s="214"/>
      <c r="Q647" s="214"/>
      <c r="R647" s="214"/>
      <c r="S647" s="214"/>
      <c r="T647" s="214"/>
      <c r="U647" s="214"/>
      <c r="V647" s="214"/>
      <c r="W647" s="214"/>
      <c r="X647" s="214"/>
      <c r="Y647" s="214"/>
      <c r="Z647" s="214"/>
    </row>
    <row r="648" ht="12.0" customHeight="1">
      <c r="A648" s="214"/>
      <c r="B648" s="214"/>
      <c r="C648" s="214"/>
      <c r="D648" s="214"/>
      <c r="E648" s="214"/>
      <c r="F648" s="214"/>
      <c r="G648" s="214"/>
      <c r="H648" s="214"/>
      <c r="I648" s="214"/>
      <c r="J648" s="214"/>
      <c r="K648" s="214"/>
      <c r="L648" s="214"/>
      <c r="M648" s="214"/>
      <c r="N648" s="214"/>
      <c r="O648" s="214"/>
      <c r="P648" s="214"/>
      <c r="Q648" s="214"/>
      <c r="R648" s="214"/>
      <c r="S648" s="214"/>
      <c r="T648" s="214"/>
      <c r="U648" s="214"/>
      <c r="V648" s="214"/>
      <c r="W648" s="214"/>
      <c r="X648" s="214"/>
      <c r="Y648" s="214"/>
      <c r="Z648" s="214"/>
    </row>
    <row r="649" ht="12.0" customHeight="1">
      <c r="A649" s="214"/>
      <c r="B649" s="214"/>
      <c r="C649" s="214"/>
      <c r="D649" s="214"/>
      <c r="E649" s="214"/>
      <c r="F649" s="214"/>
      <c r="G649" s="214"/>
      <c r="H649" s="214"/>
      <c r="I649" s="214"/>
      <c r="J649" s="214"/>
      <c r="K649" s="214"/>
      <c r="L649" s="214"/>
      <c r="M649" s="214"/>
      <c r="N649" s="214"/>
      <c r="O649" s="214"/>
      <c r="P649" s="214"/>
      <c r="Q649" s="214"/>
      <c r="R649" s="214"/>
      <c r="S649" s="214"/>
      <c r="T649" s="214"/>
      <c r="U649" s="214"/>
      <c r="V649" s="214"/>
      <c r="W649" s="214"/>
      <c r="X649" s="214"/>
      <c r="Y649" s="214"/>
      <c r="Z649" s="214"/>
    </row>
    <row r="650" ht="12.0" customHeight="1">
      <c r="A650" s="214"/>
      <c r="B650" s="214"/>
      <c r="C650" s="214"/>
      <c r="D650" s="214"/>
      <c r="E650" s="214"/>
      <c r="F650" s="214"/>
      <c r="G650" s="214"/>
      <c r="H650" s="214"/>
      <c r="I650" s="214"/>
      <c r="J650" s="214"/>
      <c r="K650" s="214"/>
      <c r="L650" s="214"/>
      <c r="M650" s="214"/>
      <c r="N650" s="214"/>
      <c r="O650" s="214"/>
      <c r="P650" s="214"/>
      <c r="Q650" s="214"/>
      <c r="R650" s="214"/>
      <c r="S650" s="214"/>
      <c r="T650" s="214"/>
      <c r="U650" s="214"/>
      <c r="V650" s="214"/>
      <c r="W650" s="214"/>
      <c r="X650" s="214"/>
      <c r="Y650" s="214"/>
      <c r="Z650" s="214"/>
    </row>
    <row r="651" ht="12.0" customHeight="1">
      <c r="A651" s="214"/>
      <c r="B651" s="214"/>
      <c r="C651" s="214"/>
      <c r="D651" s="214"/>
      <c r="E651" s="214"/>
      <c r="F651" s="214"/>
      <c r="G651" s="214"/>
      <c r="H651" s="214"/>
      <c r="I651" s="214"/>
      <c r="J651" s="214"/>
      <c r="K651" s="214"/>
      <c r="L651" s="214"/>
      <c r="M651" s="214"/>
      <c r="N651" s="214"/>
      <c r="O651" s="214"/>
      <c r="P651" s="214"/>
      <c r="Q651" s="214"/>
      <c r="R651" s="214"/>
      <c r="S651" s="214"/>
      <c r="T651" s="214"/>
      <c r="U651" s="214"/>
      <c r="V651" s="214"/>
      <c r="W651" s="214"/>
      <c r="X651" s="214"/>
      <c r="Y651" s="214"/>
      <c r="Z651" s="214"/>
    </row>
    <row r="652" ht="12.0" customHeight="1">
      <c r="A652" s="214"/>
      <c r="B652" s="214"/>
      <c r="C652" s="214"/>
      <c r="D652" s="214"/>
      <c r="E652" s="214"/>
      <c r="F652" s="214"/>
      <c r="G652" s="214"/>
      <c r="H652" s="214"/>
      <c r="I652" s="214"/>
      <c r="J652" s="214"/>
      <c r="K652" s="214"/>
      <c r="L652" s="214"/>
      <c r="M652" s="214"/>
      <c r="N652" s="214"/>
      <c r="O652" s="214"/>
      <c r="P652" s="214"/>
      <c r="Q652" s="214"/>
      <c r="R652" s="214"/>
      <c r="S652" s="214"/>
      <c r="T652" s="214"/>
      <c r="U652" s="214"/>
      <c r="V652" s="214"/>
      <c r="W652" s="214"/>
      <c r="X652" s="214"/>
      <c r="Y652" s="214"/>
      <c r="Z652" s="214"/>
    </row>
    <row r="653" ht="12.0" customHeight="1">
      <c r="A653" s="214"/>
      <c r="B653" s="214"/>
      <c r="C653" s="214"/>
      <c r="D653" s="214"/>
      <c r="E653" s="214"/>
      <c r="F653" s="214"/>
      <c r="G653" s="214"/>
      <c r="H653" s="214"/>
      <c r="I653" s="214"/>
      <c r="J653" s="214"/>
      <c r="K653" s="214"/>
      <c r="L653" s="214"/>
      <c r="M653" s="214"/>
      <c r="N653" s="214"/>
      <c r="O653" s="214"/>
      <c r="P653" s="214"/>
      <c r="Q653" s="214"/>
      <c r="R653" s="214"/>
      <c r="S653" s="214"/>
      <c r="T653" s="214"/>
      <c r="U653" s="214"/>
      <c r="V653" s="214"/>
      <c r="W653" s="214"/>
      <c r="X653" s="214"/>
      <c r="Y653" s="214"/>
      <c r="Z653" s="214"/>
    </row>
    <row r="654" ht="12.0" customHeight="1">
      <c r="A654" s="214"/>
      <c r="B654" s="214"/>
      <c r="C654" s="214"/>
      <c r="D654" s="214"/>
      <c r="E654" s="214"/>
      <c r="F654" s="214"/>
      <c r="G654" s="214"/>
      <c r="H654" s="214"/>
      <c r="I654" s="214"/>
      <c r="J654" s="214"/>
      <c r="K654" s="214"/>
      <c r="L654" s="214"/>
      <c r="M654" s="214"/>
      <c r="N654" s="214"/>
      <c r="O654" s="214"/>
      <c r="P654" s="214"/>
      <c r="Q654" s="214"/>
      <c r="R654" s="214"/>
      <c r="S654" s="214"/>
      <c r="T654" s="214"/>
      <c r="U654" s="214"/>
      <c r="V654" s="214"/>
      <c r="W654" s="214"/>
      <c r="X654" s="214"/>
      <c r="Y654" s="214"/>
      <c r="Z654" s="214"/>
    </row>
    <row r="655" ht="12.0" customHeight="1">
      <c r="A655" s="214"/>
      <c r="B655" s="214"/>
      <c r="C655" s="214"/>
      <c r="D655" s="214"/>
      <c r="E655" s="214"/>
      <c r="F655" s="214"/>
      <c r="G655" s="214"/>
      <c r="H655" s="214"/>
      <c r="I655" s="214"/>
      <c r="J655" s="214"/>
      <c r="K655" s="214"/>
      <c r="L655" s="214"/>
      <c r="M655" s="214"/>
      <c r="N655" s="214"/>
      <c r="O655" s="214"/>
      <c r="P655" s="214"/>
      <c r="Q655" s="214"/>
      <c r="R655" s="214"/>
      <c r="S655" s="214"/>
      <c r="T655" s="214"/>
      <c r="U655" s="214"/>
      <c r="V655" s="214"/>
      <c r="W655" s="214"/>
      <c r="X655" s="214"/>
      <c r="Y655" s="214"/>
      <c r="Z655" s="214"/>
    </row>
    <row r="656" ht="12.0" customHeight="1">
      <c r="A656" s="214"/>
      <c r="B656" s="214"/>
      <c r="C656" s="214"/>
      <c r="D656" s="214"/>
      <c r="E656" s="214"/>
      <c r="F656" s="214"/>
      <c r="G656" s="214"/>
      <c r="H656" s="214"/>
      <c r="I656" s="214"/>
      <c r="J656" s="214"/>
      <c r="K656" s="214"/>
      <c r="L656" s="214"/>
      <c r="M656" s="214"/>
      <c r="N656" s="214"/>
      <c r="O656" s="214"/>
      <c r="P656" s="214"/>
      <c r="Q656" s="214"/>
      <c r="R656" s="214"/>
      <c r="S656" s="214"/>
      <c r="T656" s="214"/>
      <c r="U656" s="214"/>
      <c r="V656" s="214"/>
      <c r="W656" s="214"/>
      <c r="X656" s="214"/>
      <c r="Y656" s="214"/>
      <c r="Z656" s="214"/>
    </row>
    <row r="657" ht="12.0" customHeight="1">
      <c r="A657" s="214"/>
      <c r="B657" s="214"/>
      <c r="C657" s="214"/>
      <c r="D657" s="214"/>
      <c r="E657" s="214"/>
      <c r="F657" s="214"/>
      <c r="G657" s="214"/>
      <c r="H657" s="214"/>
      <c r="I657" s="214"/>
      <c r="J657" s="214"/>
      <c r="K657" s="214"/>
      <c r="L657" s="214"/>
      <c r="M657" s="214"/>
      <c r="N657" s="214"/>
      <c r="O657" s="214"/>
      <c r="P657" s="214"/>
      <c r="Q657" s="214"/>
      <c r="R657" s="214"/>
      <c r="S657" s="214"/>
      <c r="T657" s="214"/>
      <c r="U657" s="214"/>
      <c r="V657" s="214"/>
      <c r="W657" s="214"/>
      <c r="X657" s="214"/>
      <c r="Y657" s="214"/>
      <c r="Z657" s="214"/>
    </row>
    <row r="658" ht="12.0" customHeight="1">
      <c r="A658" s="214"/>
      <c r="B658" s="214"/>
      <c r="C658" s="214"/>
      <c r="D658" s="214"/>
      <c r="E658" s="214"/>
      <c r="F658" s="214"/>
      <c r="G658" s="214"/>
      <c r="H658" s="214"/>
      <c r="I658" s="214"/>
      <c r="J658" s="214"/>
      <c r="K658" s="214"/>
      <c r="L658" s="214"/>
      <c r="M658" s="214"/>
      <c r="N658" s="214"/>
      <c r="O658" s="214"/>
      <c r="P658" s="214"/>
      <c r="Q658" s="214"/>
      <c r="R658" s="214"/>
      <c r="S658" s="214"/>
      <c r="T658" s="214"/>
      <c r="U658" s="214"/>
      <c r="V658" s="214"/>
      <c r="W658" s="214"/>
      <c r="X658" s="214"/>
      <c r="Y658" s="214"/>
      <c r="Z658" s="214"/>
    </row>
    <row r="659" ht="12.0" customHeight="1">
      <c r="A659" s="214"/>
      <c r="B659" s="214"/>
      <c r="C659" s="214"/>
      <c r="D659" s="214"/>
      <c r="E659" s="214"/>
      <c r="F659" s="214"/>
      <c r="G659" s="214"/>
      <c r="H659" s="214"/>
      <c r="I659" s="214"/>
      <c r="J659" s="214"/>
      <c r="K659" s="214"/>
      <c r="L659" s="214"/>
      <c r="M659" s="214"/>
      <c r="N659" s="214"/>
      <c r="O659" s="214"/>
      <c r="P659" s="214"/>
      <c r="Q659" s="214"/>
      <c r="R659" s="214"/>
      <c r="S659" s="214"/>
      <c r="T659" s="214"/>
      <c r="U659" s="214"/>
      <c r="V659" s="214"/>
      <c r="W659" s="214"/>
      <c r="X659" s="214"/>
      <c r="Y659" s="214"/>
      <c r="Z659" s="214"/>
    </row>
    <row r="660" ht="12.0" customHeight="1">
      <c r="A660" s="214"/>
      <c r="B660" s="214"/>
      <c r="C660" s="214"/>
      <c r="D660" s="214"/>
      <c r="E660" s="214"/>
      <c r="F660" s="214"/>
      <c r="G660" s="214"/>
      <c r="H660" s="214"/>
      <c r="I660" s="214"/>
      <c r="J660" s="214"/>
      <c r="K660" s="214"/>
      <c r="L660" s="214"/>
      <c r="M660" s="214"/>
      <c r="N660" s="214"/>
      <c r="O660" s="214"/>
      <c r="P660" s="214"/>
      <c r="Q660" s="214"/>
      <c r="R660" s="214"/>
      <c r="S660" s="214"/>
      <c r="T660" s="214"/>
      <c r="U660" s="214"/>
      <c r="V660" s="214"/>
      <c r="W660" s="214"/>
      <c r="X660" s="214"/>
      <c r="Y660" s="214"/>
      <c r="Z660" s="214"/>
    </row>
    <row r="661" ht="12.0" customHeight="1">
      <c r="A661" s="214"/>
      <c r="B661" s="214"/>
      <c r="C661" s="214"/>
      <c r="D661" s="214"/>
      <c r="E661" s="214"/>
      <c r="F661" s="214"/>
      <c r="G661" s="214"/>
      <c r="H661" s="214"/>
      <c r="I661" s="214"/>
      <c r="J661" s="214"/>
      <c r="K661" s="214"/>
      <c r="L661" s="214"/>
      <c r="M661" s="214"/>
      <c r="N661" s="214"/>
      <c r="O661" s="214"/>
      <c r="P661" s="214"/>
      <c r="Q661" s="214"/>
      <c r="R661" s="214"/>
      <c r="S661" s="214"/>
      <c r="T661" s="214"/>
      <c r="U661" s="214"/>
      <c r="V661" s="214"/>
      <c r="W661" s="214"/>
      <c r="X661" s="214"/>
      <c r="Y661" s="214"/>
      <c r="Z661" s="214"/>
    </row>
    <row r="662" ht="12.0" customHeight="1">
      <c r="A662" s="214"/>
      <c r="B662" s="214"/>
      <c r="C662" s="214"/>
      <c r="D662" s="214"/>
      <c r="E662" s="214"/>
      <c r="F662" s="214"/>
      <c r="G662" s="214"/>
      <c r="H662" s="214"/>
      <c r="I662" s="214"/>
      <c r="J662" s="214"/>
      <c r="K662" s="214"/>
      <c r="L662" s="214"/>
      <c r="M662" s="214"/>
      <c r="N662" s="214"/>
      <c r="O662" s="214"/>
      <c r="P662" s="214"/>
      <c r="Q662" s="214"/>
      <c r="R662" s="214"/>
      <c r="S662" s="214"/>
      <c r="T662" s="214"/>
      <c r="U662" s="214"/>
      <c r="V662" s="214"/>
      <c r="W662" s="214"/>
      <c r="X662" s="214"/>
      <c r="Y662" s="214"/>
      <c r="Z662" s="214"/>
    </row>
    <row r="663" ht="12.0" customHeight="1">
      <c r="A663" s="214"/>
      <c r="B663" s="214"/>
      <c r="C663" s="214"/>
      <c r="D663" s="214"/>
      <c r="E663" s="214"/>
      <c r="F663" s="214"/>
      <c r="G663" s="214"/>
      <c r="H663" s="214"/>
      <c r="I663" s="214"/>
      <c r="J663" s="214"/>
      <c r="K663" s="214"/>
      <c r="L663" s="214"/>
      <c r="M663" s="214"/>
      <c r="N663" s="214"/>
      <c r="O663" s="214"/>
      <c r="P663" s="214"/>
      <c r="Q663" s="214"/>
      <c r="R663" s="214"/>
      <c r="S663" s="214"/>
      <c r="T663" s="214"/>
      <c r="U663" s="214"/>
      <c r="V663" s="214"/>
      <c r="W663" s="214"/>
      <c r="X663" s="214"/>
      <c r="Y663" s="214"/>
      <c r="Z663" s="214"/>
    </row>
    <row r="664" ht="12.0" customHeight="1">
      <c r="A664" s="214"/>
      <c r="B664" s="214"/>
      <c r="C664" s="214"/>
      <c r="D664" s="214"/>
      <c r="E664" s="214"/>
      <c r="F664" s="214"/>
      <c r="G664" s="214"/>
      <c r="H664" s="214"/>
      <c r="I664" s="214"/>
      <c r="J664" s="214"/>
      <c r="K664" s="214"/>
      <c r="L664" s="214"/>
      <c r="M664" s="214"/>
      <c r="N664" s="214"/>
      <c r="O664" s="214"/>
      <c r="P664" s="214"/>
      <c r="Q664" s="214"/>
      <c r="R664" s="214"/>
      <c r="S664" s="214"/>
      <c r="T664" s="214"/>
      <c r="U664" s="214"/>
      <c r="V664" s="214"/>
      <c r="W664" s="214"/>
      <c r="X664" s="214"/>
      <c r="Y664" s="214"/>
      <c r="Z664" s="214"/>
    </row>
    <row r="665" ht="12.0" customHeight="1">
      <c r="A665" s="214"/>
      <c r="B665" s="214"/>
      <c r="C665" s="214"/>
      <c r="D665" s="214"/>
      <c r="E665" s="214"/>
      <c r="F665" s="214"/>
      <c r="G665" s="214"/>
      <c r="H665" s="214"/>
      <c r="I665" s="214"/>
      <c r="J665" s="214"/>
      <c r="K665" s="214"/>
      <c r="L665" s="214"/>
      <c r="M665" s="214"/>
      <c r="N665" s="214"/>
      <c r="O665" s="214"/>
      <c r="P665" s="214"/>
      <c r="Q665" s="214"/>
      <c r="R665" s="214"/>
      <c r="S665" s="214"/>
      <c r="T665" s="214"/>
      <c r="U665" s="214"/>
      <c r="V665" s="214"/>
      <c r="W665" s="214"/>
      <c r="X665" s="214"/>
      <c r="Y665" s="214"/>
      <c r="Z665" s="214"/>
    </row>
    <row r="666" ht="12.0" customHeight="1">
      <c r="A666" s="214"/>
      <c r="B666" s="214"/>
      <c r="C666" s="214"/>
      <c r="D666" s="214"/>
      <c r="E666" s="214"/>
      <c r="F666" s="214"/>
      <c r="G666" s="214"/>
      <c r="H666" s="214"/>
      <c r="I666" s="214"/>
      <c r="J666" s="214"/>
      <c r="K666" s="214"/>
      <c r="L666" s="214"/>
      <c r="M666" s="214"/>
      <c r="N666" s="214"/>
      <c r="O666" s="214"/>
      <c r="P666" s="214"/>
      <c r="Q666" s="214"/>
      <c r="R666" s="214"/>
      <c r="S666" s="214"/>
      <c r="T666" s="214"/>
      <c r="U666" s="214"/>
      <c r="V666" s="214"/>
      <c r="W666" s="214"/>
      <c r="X666" s="214"/>
      <c r="Y666" s="214"/>
      <c r="Z666" s="214"/>
    </row>
    <row r="667" ht="12.0" customHeight="1">
      <c r="A667" s="214"/>
      <c r="B667" s="214"/>
      <c r="C667" s="214"/>
      <c r="D667" s="214"/>
      <c r="E667" s="214"/>
      <c r="F667" s="214"/>
      <c r="G667" s="214"/>
      <c r="H667" s="214"/>
      <c r="I667" s="214"/>
      <c r="J667" s="214"/>
      <c r="K667" s="214"/>
      <c r="L667" s="214"/>
      <c r="M667" s="214"/>
      <c r="N667" s="214"/>
      <c r="O667" s="214"/>
      <c r="P667" s="214"/>
      <c r="Q667" s="214"/>
      <c r="R667" s="214"/>
      <c r="S667" s="214"/>
      <c r="T667" s="214"/>
      <c r="U667" s="214"/>
      <c r="V667" s="214"/>
      <c r="W667" s="214"/>
      <c r="X667" s="214"/>
      <c r="Y667" s="214"/>
      <c r="Z667" s="214"/>
    </row>
    <row r="668" ht="12.0" customHeight="1">
      <c r="A668" s="214"/>
      <c r="B668" s="214"/>
      <c r="C668" s="214"/>
      <c r="D668" s="214"/>
      <c r="E668" s="214"/>
      <c r="F668" s="214"/>
      <c r="G668" s="214"/>
      <c r="H668" s="214"/>
      <c r="I668" s="214"/>
      <c r="J668" s="214"/>
      <c r="K668" s="214"/>
      <c r="L668" s="214"/>
      <c r="M668" s="214"/>
      <c r="N668" s="214"/>
      <c r="O668" s="214"/>
      <c r="P668" s="214"/>
      <c r="Q668" s="214"/>
      <c r="R668" s="214"/>
      <c r="S668" s="214"/>
      <c r="T668" s="214"/>
      <c r="U668" s="214"/>
      <c r="V668" s="214"/>
      <c r="W668" s="214"/>
      <c r="X668" s="214"/>
      <c r="Y668" s="214"/>
      <c r="Z668" s="214"/>
    </row>
    <row r="669" ht="12.0" customHeight="1">
      <c r="A669" s="214"/>
      <c r="B669" s="214"/>
      <c r="C669" s="214"/>
      <c r="D669" s="214"/>
      <c r="E669" s="214"/>
      <c r="F669" s="214"/>
      <c r="G669" s="214"/>
      <c r="H669" s="214"/>
      <c r="I669" s="214"/>
      <c r="J669" s="214"/>
      <c r="K669" s="214"/>
      <c r="L669" s="214"/>
      <c r="M669" s="214"/>
      <c r="N669" s="214"/>
      <c r="O669" s="214"/>
      <c r="P669" s="214"/>
      <c r="Q669" s="214"/>
      <c r="R669" s="214"/>
      <c r="S669" s="214"/>
      <c r="T669" s="214"/>
      <c r="U669" s="214"/>
      <c r="V669" s="214"/>
      <c r="W669" s="214"/>
      <c r="X669" s="214"/>
      <c r="Y669" s="214"/>
      <c r="Z669" s="214"/>
    </row>
    <row r="670" ht="12.0" customHeight="1">
      <c r="A670" s="214"/>
      <c r="B670" s="214"/>
      <c r="C670" s="214"/>
      <c r="D670" s="214"/>
      <c r="E670" s="214"/>
      <c r="F670" s="214"/>
      <c r="G670" s="214"/>
      <c r="H670" s="214"/>
      <c r="I670" s="214"/>
      <c r="J670" s="214"/>
      <c r="K670" s="214"/>
      <c r="L670" s="214"/>
      <c r="M670" s="214"/>
      <c r="N670" s="214"/>
      <c r="O670" s="214"/>
      <c r="P670" s="214"/>
      <c r="Q670" s="214"/>
      <c r="R670" s="214"/>
      <c r="S670" s="214"/>
      <c r="T670" s="214"/>
      <c r="U670" s="214"/>
      <c r="V670" s="214"/>
      <c r="W670" s="214"/>
      <c r="X670" s="214"/>
      <c r="Y670" s="214"/>
      <c r="Z670" s="214"/>
    </row>
    <row r="671" ht="12.0" customHeight="1">
      <c r="A671" s="214"/>
      <c r="B671" s="214"/>
      <c r="C671" s="214"/>
      <c r="D671" s="214"/>
      <c r="E671" s="214"/>
      <c r="F671" s="214"/>
      <c r="G671" s="214"/>
      <c r="H671" s="214"/>
      <c r="I671" s="214"/>
      <c r="J671" s="214"/>
      <c r="K671" s="214"/>
      <c r="L671" s="214"/>
      <c r="M671" s="214"/>
      <c r="N671" s="214"/>
      <c r="O671" s="214"/>
      <c r="P671" s="214"/>
      <c r="Q671" s="214"/>
      <c r="R671" s="214"/>
      <c r="S671" s="214"/>
      <c r="T671" s="214"/>
      <c r="U671" s="214"/>
      <c r="V671" s="214"/>
      <c r="W671" s="214"/>
      <c r="X671" s="214"/>
      <c r="Y671" s="214"/>
      <c r="Z671" s="214"/>
    </row>
    <row r="672" ht="12.0" customHeight="1">
      <c r="A672" s="214"/>
      <c r="B672" s="214"/>
      <c r="C672" s="214"/>
      <c r="D672" s="214"/>
      <c r="E672" s="214"/>
      <c r="F672" s="214"/>
      <c r="G672" s="214"/>
      <c r="H672" s="214"/>
      <c r="I672" s="214"/>
      <c r="J672" s="214"/>
      <c r="K672" s="214"/>
      <c r="L672" s="214"/>
      <c r="M672" s="214"/>
      <c r="N672" s="214"/>
      <c r="O672" s="214"/>
      <c r="P672" s="214"/>
      <c r="Q672" s="214"/>
      <c r="R672" s="214"/>
      <c r="S672" s="214"/>
      <c r="T672" s="214"/>
      <c r="U672" s="214"/>
      <c r="V672" s="214"/>
      <c r="W672" s="214"/>
      <c r="X672" s="214"/>
      <c r="Y672" s="214"/>
      <c r="Z672" s="214"/>
    </row>
    <row r="673" ht="12.0" customHeight="1">
      <c r="A673" s="214"/>
      <c r="B673" s="214"/>
      <c r="C673" s="214"/>
      <c r="D673" s="214"/>
      <c r="E673" s="214"/>
      <c r="F673" s="214"/>
      <c r="G673" s="214"/>
      <c r="H673" s="214"/>
      <c r="I673" s="214"/>
      <c r="J673" s="214"/>
      <c r="K673" s="214"/>
      <c r="L673" s="214"/>
      <c r="M673" s="214"/>
      <c r="N673" s="214"/>
      <c r="O673" s="214"/>
      <c r="P673" s="214"/>
      <c r="Q673" s="214"/>
      <c r="R673" s="214"/>
      <c r="S673" s="214"/>
      <c r="T673" s="214"/>
      <c r="U673" s="214"/>
      <c r="V673" s="214"/>
      <c r="W673" s="214"/>
      <c r="X673" s="214"/>
      <c r="Y673" s="214"/>
      <c r="Z673" s="214"/>
    </row>
    <row r="674" ht="12.0" customHeight="1">
      <c r="A674" s="214"/>
      <c r="B674" s="214"/>
      <c r="C674" s="214"/>
      <c r="D674" s="214"/>
      <c r="E674" s="214"/>
      <c r="F674" s="214"/>
      <c r="G674" s="214"/>
      <c r="H674" s="214"/>
      <c r="I674" s="214"/>
      <c r="J674" s="214"/>
      <c r="K674" s="214"/>
      <c r="L674" s="214"/>
      <c r="M674" s="214"/>
      <c r="N674" s="214"/>
      <c r="O674" s="214"/>
      <c r="P674" s="214"/>
      <c r="Q674" s="214"/>
      <c r="R674" s="214"/>
      <c r="S674" s="214"/>
      <c r="T674" s="214"/>
      <c r="U674" s="214"/>
      <c r="V674" s="214"/>
      <c r="W674" s="214"/>
      <c r="X674" s="214"/>
      <c r="Y674" s="214"/>
      <c r="Z674" s="214"/>
    </row>
    <row r="675" ht="12.0" customHeight="1">
      <c r="A675" s="214"/>
      <c r="B675" s="214"/>
      <c r="C675" s="214"/>
      <c r="D675" s="214"/>
      <c r="E675" s="214"/>
      <c r="F675" s="214"/>
      <c r="G675" s="214"/>
      <c r="H675" s="214"/>
      <c r="I675" s="214"/>
      <c r="J675" s="214"/>
      <c r="K675" s="214"/>
      <c r="L675" s="214"/>
      <c r="M675" s="214"/>
      <c r="N675" s="214"/>
      <c r="O675" s="214"/>
      <c r="P675" s="214"/>
      <c r="Q675" s="214"/>
      <c r="R675" s="214"/>
      <c r="S675" s="214"/>
      <c r="T675" s="214"/>
      <c r="U675" s="214"/>
      <c r="V675" s="214"/>
      <c r="W675" s="214"/>
      <c r="X675" s="214"/>
      <c r="Y675" s="214"/>
      <c r="Z675" s="214"/>
    </row>
    <row r="676" ht="12.0" customHeight="1">
      <c r="A676" s="214"/>
      <c r="B676" s="214"/>
      <c r="C676" s="214"/>
      <c r="D676" s="214"/>
      <c r="E676" s="214"/>
      <c r="F676" s="214"/>
      <c r="G676" s="214"/>
      <c r="H676" s="214"/>
      <c r="I676" s="214"/>
      <c r="J676" s="214"/>
      <c r="K676" s="214"/>
      <c r="L676" s="214"/>
      <c r="M676" s="214"/>
      <c r="N676" s="214"/>
      <c r="O676" s="214"/>
      <c r="P676" s="214"/>
      <c r="Q676" s="214"/>
      <c r="R676" s="214"/>
      <c r="S676" s="214"/>
      <c r="T676" s="214"/>
      <c r="U676" s="214"/>
      <c r="V676" s="214"/>
      <c r="W676" s="214"/>
      <c r="X676" s="214"/>
      <c r="Y676" s="214"/>
      <c r="Z676" s="214"/>
    </row>
    <row r="677" ht="12.0" customHeight="1">
      <c r="A677" s="214"/>
      <c r="B677" s="214"/>
      <c r="C677" s="214"/>
      <c r="D677" s="214"/>
      <c r="E677" s="214"/>
      <c r="F677" s="214"/>
      <c r="G677" s="214"/>
      <c r="H677" s="214"/>
      <c r="I677" s="214"/>
      <c r="J677" s="214"/>
      <c r="K677" s="214"/>
      <c r="L677" s="214"/>
      <c r="M677" s="214"/>
      <c r="N677" s="214"/>
      <c r="O677" s="214"/>
      <c r="P677" s="214"/>
      <c r="Q677" s="214"/>
      <c r="R677" s="214"/>
      <c r="S677" s="214"/>
      <c r="T677" s="214"/>
      <c r="U677" s="214"/>
      <c r="V677" s="214"/>
      <c r="W677" s="214"/>
      <c r="X677" s="214"/>
      <c r="Y677" s="214"/>
      <c r="Z677" s="214"/>
    </row>
    <row r="678" ht="12.0" customHeight="1">
      <c r="A678" s="214"/>
      <c r="B678" s="214"/>
      <c r="C678" s="214"/>
      <c r="D678" s="214"/>
      <c r="E678" s="214"/>
      <c r="F678" s="214"/>
      <c r="G678" s="214"/>
      <c r="H678" s="214"/>
      <c r="I678" s="214"/>
      <c r="J678" s="214"/>
      <c r="K678" s="214"/>
      <c r="L678" s="214"/>
      <c r="M678" s="214"/>
      <c r="N678" s="214"/>
      <c r="O678" s="214"/>
      <c r="P678" s="214"/>
      <c r="Q678" s="214"/>
      <c r="R678" s="214"/>
      <c r="S678" s="214"/>
      <c r="T678" s="214"/>
      <c r="U678" s="214"/>
      <c r="V678" s="214"/>
      <c r="W678" s="214"/>
      <c r="X678" s="214"/>
      <c r="Y678" s="214"/>
      <c r="Z678" s="214"/>
    </row>
    <row r="679" ht="12.0" customHeight="1">
      <c r="A679" s="214"/>
      <c r="B679" s="214"/>
      <c r="C679" s="214"/>
      <c r="D679" s="214"/>
      <c r="E679" s="214"/>
      <c r="F679" s="214"/>
      <c r="G679" s="214"/>
      <c r="H679" s="214"/>
      <c r="I679" s="214"/>
      <c r="J679" s="214"/>
      <c r="K679" s="214"/>
      <c r="L679" s="214"/>
      <c r="M679" s="214"/>
      <c r="N679" s="214"/>
      <c r="O679" s="214"/>
      <c r="P679" s="214"/>
      <c r="Q679" s="214"/>
      <c r="R679" s="214"/>
      <c r="S679" s="214"/>
      <c r="T679" s="214"/>
      <c r="U679" s="214"/>
      <c r="V679" s="214"/>
      <c r="W679" s="214"/>
      <c r="X679" s="214"/>
      <c r="Y679" s="214"/>
      <c r="Z679" s="214"/>
    </row>
    <row r="680" ht="12.0" customHeight="1">
      <c r="A680" s="214"/>
      <c r="B680" s="214"/>
      <c r="C680" s="214"/>
      <c r="D680" s="214"/>
      <c r="E680" s="214"/>
      <c r="F680" s="214"/>
      <c r="G680" s="214"/>
      <c r="H680" s="214"/>
      <c r="I680" s="214"/>
      <c r="J680" s="214"/>
      <c r="K680" s="214"/>
      <c r="L680" s="214"/>
      <c r="M680" s="214"/>
      <c r="N680" s="214"/>
      <c r="O680" s="214"/>
      <c r="P680" s="214"/>
      <c r="Q680" s="214"/>
      <c r="R680" s="214"/>
      <c r="S680" s="214"/>
      <c r="T680" s="214"/>
      <c r="U680" s="214"/>
      <c r="V680" s="214"/>
      <c r="W680" s="214"/>
      <c r="X680" s="214"/>
      <c r="Y680" s="214"/>
      <c r="Z680" s="214"/>
    </row>
    <row r="681" ht="12.0" customHeight="1">
      <c r="A681" s="214"/>
      <c r="B681" s="214"/>
      <c r="C681" s="214"/>
      <c r="D681" s="214"/>
      <c r="E681" s="214"/>
      <c r="F681" s="214"/>
      <c r="G681" s="214"/>
      <c r="H681" s="214"/>
      <c r="I681" s="214"/>
      <c r="J681" s="214"/>
      <c r="K681" s="214"/>
      <c r="L681" s="214"/>
      <c r="M681" s="214"/>
      <c r="N681" s="214"/>
      <c r="O681" s="214"/>
      <c r="P681" s="214"/>
      <c r="Q681" s="214"/>
      <c r="R681" s="214"/>
      <c r="S681" s="214"/>
      <c r="T681" s="214"/>
      <c r="U681" s="214"/>
      <c r="V681" s="214"/>
      <c r="W681" s="214"/>
      <c r="X681" s="214"/>
      <c r="Y681" s="214"/>
      <c r="Z681" s="214"/>
    </row>
    <row r="682" ht="12.0" customHeight="1">
      <c r="A682" s="214"/>
      <c r="B682" s="214"/>
      <c r="C682" s="214"/>
      <c r="D682" s="214"/>
      <c r="E682" s="214"/>
      <c r="F682" s="214"/>
      <c r="G682" s="214"/>
      <c r="H682" s="214"/>
      <c r="I682" s="214"/>
      <c r="J682" s="214"/>
      <c r="K682" s="214"/>
      <c r="L682" s="214"/>
      <c r="M682" s="214"/>
      <c r="N682" s="214"/>
      <c r="O682" s="214"/>
      <c r="P682" s="214"/>
      <c r="Q682" s="214"/>
      <c r="R682" s="214"/>
      <c r="S682" s="214"/>
      <c r="T682" s="214"/>
      <c r="U682" s="214"/>
      <c r="V682" s="214"/>
      <c r="W682" s="214"/>
      <c r="X682" s="214"/>
      <c r="Y682" s="214"/>
      <c r="Z682" s="214"/>
    </row>
    <row r="683" ht="12.0" customHeight="1">
      <c r="A683" s="214"/>
      <c r="B683" s="214"/>
      <c r="C683" s="214"/>
      <c r="D683" s="214"/>
      <c r="E683" s="214"/>
      <c r="F683" s="214"/>
      <c r="G683" s="214"/>
      <c r="H683" s="214"/>
      <c r="I683" s="214"/>
      <c r="J683" s="214"/>
      <c r="K683" s="214"/>
      <c r="L683" s="214"/>
      <c r="M683" s="214"/>
      <c r="N683" s="214"/>
      <c r="O683" s="214"/>
      <c r="P683" s="214"/>
      <c r="Q683" s="214"/>
      <c r="R683" s="214"/>
      <c r="S683" s="214"/>
      <c r="T683" s="214"/>
      <c r="U683" s="214"/>
      <c r="V683" s="214"/>
      <c r="W683" s="214"/>
      <c r="X683" s="214"/>
      <c r="Y683" s="214"/>
      <c r="Z683" s="214"/>
    </row>
    <row r="684" ht="12.0" customHeight="1">
      <c r="A684" s="214"/>
      <c r="B684" s="214"/>
      <c r="C684" s="214"/>
      <c r="D684" s="214"/>
      <c r="E684" s="214"/>
      <c r="F684" s="214"/>
      <c r="G684" s="214"/>
      <c r="H684" s="214"/>
      <c r="I684" s="214"/>
      <c r="J684" s="214"/>
      <c r="K684" s="214"/>
      <c r="L684" s="214"/>
      <c r="M684" s="214"/>
      <c r="N684" s="214"/>
      <c r="O684" s="214"/>
      <c r="P684" s="214"/>
      <c r="Q684" s="214"/>
      <c r="R684" s="214"/>
      <c r="S684" s="214"/>
      <c r="T684" s="214"/>
      <c r="U684" s="214"/>
      <c r="V684" s="214"/>
      <c r="W684" s="214"/>
      <c r="X684" s="214"/>
      <c r="Y684" s="214"/>
      <c r="Z684" s="214"/>
    </row>
    <row r="685" ht="12.0" customHeight="1">
      <c r="A685" s="214"/>
      <c r="B685" s="214"/>
      <c r="C685" s="214"/>
      <c r="D685" s="214"/>
      <c r="E685" s="214"/>
      <c r="F685" s="214"/>
      <c r="G685" s="214"/>
      <c r="H685" s="214"/>
      <c r="I685" s="214"/>
      <c r="J685" s="214"/>
      <c r="K685" s="214"/>
      <c r="L685" s="214"/>
      <c r="M685" s="214"/>
      <c r="N685" s="214"/>
      <c r="O685" s="214"/>
      <c r="P685" s="214"/>
      <c r="Q685" s="214"/>
      <c r="R685" s="214"/>
      <c r="S685" s="214"/>
      <c r="T685" s="214"/>
      <c r="U685" s="214"/>
      <c r="V685" s="214"/>
      <c r="W685" s="214"/>
      <c r="X685" s="214"/>
      <c r="Y685" s="214"/>
      <c r="Z685" s="214"/>
    </row>
    <row r="686" ht="12.0" customHeight="1">
      <c r="A686" s="214"/>
      <c r="B686" s="214"/>
      <c r="C686" s="214"/>
      <c r="D686" s="214"/>
      <c r="E686" s="214"/>
      <c r="F686" s="214"/>
      <c r="G686" s="214"/>
      <c r="H686" s="214"/>
      <c r="I686" s="214"/>
      <c r="J686" s="214"/>
      <c r="K686" s="214"/>
      <c r="L686" s="214"/>
      <c r="M686" s="214"/>
      <c r="N686" s="214"/>
      <c r="O686" s="214"/>
      <c r="P686" s="214"/>
      <c r="Q686" s="214"/>
      <c r="R686" s="214"/>
      <c r="S686" s="214"/>
      <c r="T686" s="214"/>
      <c r="U686" s="214"/>
      <c r="V686" s="214"/>
      <c r="W686" s="214"/>
      <c r="X686" s="214"/>
      <c r="Y686" s="214"/>
      <c r="Z686" s="214"/>
    </row>
    <row r="687" ht="12.0" customHeight="1">
      <c r="A687" s="214"/>
      <c r="B687" s="214"/>
      <c r="C687" s="214"/>
      <c r="D687" s="214"/>
      <c r="E687" s="214"/>
      <c r="F687" s="214"/>
      <c r="G687" s="214"/>
      <c r="H687" s="214"/>
      <c r="I687" s="214"/>
      <c r="J687" s="214"/>
      <c r="K687" s="214"/>
      <c r="L687" s="214"/>
      <c r="M687" s="214"/>
      <c r="N687" s="214"/>
      <c r="O687" s="214"/>
      <c r="P687" s="214"/>
      <c r="Q687" s="214"/>
      <c r="R687" s="214"/>
      <c r="S687" s="214"/>
      <c r="T687" s="214"/>
      <c r="U687" s="214"/>
      <c r="V687" s="214"/>
      <c r="W687" s="214"/>
      <c r="X687" s="214"/>
      <c r="Y687" s="214"/>
      <c r="Z687" s="214"/>
    </row>
    <row r="688" ht="12.0" customHeight="1">
      <c r="A688" s="214"/>
      <c r="B688" s="214"/>
      <c r="C688" s="214"/>
      <c r="D688" s="214"/>
      <c r="E688" s="214"/>
      <c r="F688" s="214"/>
      <c r="G688" s="214"/>
      <c r="H688" s="214"/>
      <c r="I688" s="214"/>
      <c r="J688" s="214"/>
      <c r="K688" s="214"/>
      <c r="L688" s="214"/>
      <c r="M688" s="214"/>
      <c r="N688" s="214"/>
      <c r="O688" s="214"/>
      <c r="P688" s="214"/>
      <c r="Q688" s="214"/>
      <c r="R688" s="214"/>
      <c r="S688" s="214"/>
      <c r="T688" s="214"/>
      <c r="U688" s="214"/>
      <c r="V688" s="214"/>
      <c r="W688" s="214"/>
      <c r="X688" s="214"/>
      <c r="Y688" s="214"/>
      <c r="Z688" s="214"/>
    </row>
    <row r="689" ht="12.0" customHeight="1">
      <c r="A689" s="214"/>
      <c r="B689" s="214"/>
      <c r="C689" s="214"/>
      <c r="D689" s="214"/>
      <c r="E689" s="214"/>
      <c r="F689" s="214"/>
      <c r="G689" s="214"/>
      <c r="H689" s="214"/>
      <c r="I689" s="214"/>
      <c r="J689" s="214"/>
      <c r="K689" s="214"/>
      <c r="L689" s="214"/>
      <c r="M689" s="214"/>
      <c r="N689" s="214"/>
      <c r="O689" s="214"/>
      <c r="P689" s="214"/>
      <c r="Q689" s="214"/>
      <c r="R689" s="214"/>
      <c r="S689" s="214"/>
      <c r="T689" s="214"/>
      <c r="U689" s="214"/>
      <c r="V689" s="214"/>
      <c r="W689" s="214"/>
      <c r="X689" s="214"/>
      <c r="Y689" s="214"/>
      <c r="Z689" s="214"/>
    </row>
    <row r="690" ht="12.0" customHeight="1">
      <c r="A690" s="214"/>
      <c r="B690" s="214"/>
      <c r="C690" s="214"/>
      <c r="D690" s="214"/>
      <c r="E690" s="214"/>
      <c r="F690" s="214"/>
      <c r="G690" s="214"/>
      <c r="H690" s="214"/>
      <c r="I690" s="214"/>
      <c r="J690" s="214"/>
      <c r="K690" s="214"/>
      <c r="L690" s="214"/>
      <c r="M690" s="214"/>
      <c r="N690" s="214"/>
      <c r="O690" s="214"/>
      <c r="P690" s="214"/>
      <c r="Q690" s="214"/>
      <c r="R690" s="214"/>
      <c r="S690" s="214"/>
      <c r="T690" s="214"/>
      <c r="U690" s="214"/>
      <c r="V690" s="214"/>
      <c r="W690" s="214"/>
      <c r="X690" s="214"/>
      <c r="Y690" s="214"/>
      <c r="Z690" s="214"/>
    </row>
    <row r="691" ht="12.0" customHeight="1">
      <c r="A691" s="214"/>
      <c r="B691" s="214"/>
      <c r="C691" s="214"/>
      <c r="D691" s="214"/>
      <c r="E691" s="214"/>
      <c r="F691" s="214"/>
      <c r="G691" s="214"/>
      <c r="H691" s="214"/>
      <c r="I691" s="214"/>
      <c r="J691" s="214"/>
      <c r="K691" s="214"/>
      <c r="L691" s="214"/>
      <c r="M691" s="214"/>
      <c r="N691" s="214"/>
      <c r="O691" s="214"/>
      <c r="P691" s="214"/>
      <c r="Q691" s="214"/>
      <c r="R691" s="214"/>
      <c r="S691" s="214"/>
      <c r="T691" s="214"/>
      <c r="U691" s="214"/>
      <c r="V691" s="214"/>
      <c r="W691" s="214"/>
      <c r="X691" s="214"/>
      <c r="Y691" s="214"/>
      <c r="Z691" s="214"/>
    </row>
    <row r="692" ht="12.0" customHeight="1">
      <c r="A692" s="214"/>
      <c r="B692" s="214"/>
      <c r="C692" s="214"/>
      <c r="D692" s="214"/>
      <c r="E692" s="214"/>
      <c r="F692" s="214"/>
      <c r="G692" s="214"/>
      <c r="H692" s="214"/>
      <c r="I692" s="214"/>
      <c r="J692" s="214"/>
      <c r="K692" s="214"/>
      <c r="L692" s="214"/>
      <c r="M692" s="214"/>
      <c r="N692" s="214"/>
      <c r="O692" s="214"/>
      <c r="P692" s="214"/>
      <c r="Q692" s="214"/>
      <c r="R692" s="214"/>
      <c r="S692" s="214"/>
      <c r="T692" s="214"/>
      <c r="U692" s="214"/>
      <c r="V692" s="214"/>
      <c r="W692" s="214"/>
      <c r="X692" s="214"/>
      <c r="Y692" s="214"/>
      <c r="Z692" s="214"/>
    </row>
    <row r="693" ht="12.0" customHeight="1">
      <c r="A693" s="214"/>
      <c r="B693" s="214"/>
      <c r="C693" s="214"/>
      <c r="D693" s="214"/>
      <c r="E693" s="214"/>
      <c r="F693" s="214"/>
      <c r="G693" s="214"/>
      <c r="H693" s="214"/>
      <c r="I693" s="214"/>
      <c r="J693" s="214"/>
      <c r="K693" s="214"/>
      <c r="L693" s="214"/>
      <c r="M693" s="214"/>
      <c r="N693" s="214"/>
      <c r="O693" s="214"/>
      <c r="P693" s="214"/>
      <c r="Q693" s="214"/>
      <c r="R693" s="214"/>
      <c r="S693" s="214"/>
      <c r="T693" s="214"/>
      <c r="U693" s="214"/>
      <c r="V693" s="214"/>
      <c r="W693" s="214"/>
      <c r="X693" s="214"/>
      <c r="Y693" s="214"/>
      <c r="Z693" s="214"/>
    </row>
    <row r="694" ht="12.0" customHeight="1">
      <c r="A694" s="214"/>
      <c r="B694" s="214"/>
      <c r="C694" s="214"/>
      <c r="D694" s="214"/>
      <c r="E694" s="214"/>
      <c r="F694" s="214"/>
      <c r="G694" s="214"/>
      <c r="H694" s="214"/>
      <c r="I694" s="214"/>
      <c r="J694" s="214"/>
      <c r="K694" s="214"/>
      <c r="L694" s="214"/>
      <c r="M694" s="214"/>
      <c r="N694" s="214"/>
      <c r="O694" s="214"/>
      <c r="P694" s="214"/>
      <c r="Q694" s="214"/>
      <c r="R694" s="214"/>
      <c r="S694" s="214"/>
      <c r="T694" s="214"/>
      <c r="U694" s="214"/>
      <c r="V694" s="214"/>
      <c r="W694" s="214"/>
      <c r="X694" s="214"/>
      <c r="Y694" s="214"/>
      <c r="Z694" s="214"/>
    </row>
    <row r="695" ht="12.0" customHeight="1">
      <c r="A695" s="214"/>
      <c r="B695" s="214"/>
      <c r="C695" s="214"/>
      <c r="D695" s="214"/>
      <c r="E695" s="214"/>
      <c r="F695" s="214"/>
      <c r="G695" s="214"/>
      <c r="H695" s="214"/>
      <c r="I695" s="214"/>
      <c r="J695" s="214"/>
      <c r="K695" s="214"/>
      <c r="L695" s="214"/>
      <c r="M695" s="214"/>
      <c r="N695" s="214"/>
      <c r="O695" s="214"/>
      <c r="P695" s="214"/>
      <c r="Q695" s="214"/>
      <c r="R695" s="214"/>
      <c r="S695" s="214"/>
      <c r="T695" s="214"/>
      <c r="U695" s="214"/>
      <c r="V695" s="214"/>
      <c r="W695" s="214"/>
      <c r="X695" s="214"/>
      <c r="Y695" s="214"/>
      <c r="Z695" s="214"/>
    </row>
    <row r="696" ht="12.0" customHeight="1">
      <c r="A696" s="214"/>
      <c r="B696" s="214"/>
      <c r="C696" s="214"/>
      <c r="D696" s="214"/>
      <c r="E696" s="214"/>
      <c r="F696" s="214"/>
      <c r="G696" s="214"/>
      <c r="H696" s="214"/>
      <c r="I696" s="214"/>
      <c r="J696" s="214"/>
      <c r="K696" s="214"/>
      <c r="L696" s="214"/>
      <c r="M696" s="214"/>
      <c r="N696" s="214"/>
      <c r="O696" s="214"/>
      <c r="P696" s="214"/>
      <c r="Q696" s="214"/>
      <c r="R696" s="214"/>
      <c r="S696" s="214"/>
      <c r="T696" s="214"/>
      <c r="U696" s="214"/>
      <c r="V696" s="214"/>
      <c r="W696" s="214"/>
      <c r="X696" s="214"/>
      <c r="Y696" s="214"/>
      <c r="Z696" s="214"/>
    </row>
    <row r="697" ht="12.0" customHeight="1">
      <c r="A697" s="214"/>
      <c r="B697" s="214"/>
      <c r="C697" s="214"/>
      <c r="D697" s="214"/>
      <c r="E697" s="214"/>
      <c r="F697" s="214"/>
      <c r="G697" s="214"/>
      <c r="H697" s="214"/>
      <c r="I697" s="214"/>
      <c r="J697" s="214"/>
      <c r="K697" s="214"/>
      <c r="L697" s="214"/>
      <c r="M697" s="214"/>
      <c r="N697" s="214"/>
      <c r="O697" s="214"/>
      <c r="P697" s="214"/>
      <c r="Q697" s="214"/>
      <c r="R697" s="214"/>
      <c r="S697" s="214"/>
      <c r="T697" s="214"/>
      <c r="U697" s="214"/>
      <c r="V697" s="214"/>
      <c r="W697" s="214"/>
      <c r="X697" s="214"/>
      <c r="Y697" s="214"/>
      <c r="Z697" s="214"/>
    </row>
    <row r="698" ht="12.0" customHeight="1">
      <c r="A698" s="214"/>
      <c r="B698" s="214"/>
      <c r="C698" s="214"/>
      <c r="D698" s="214"/>
      <c r="E698" s="214"/>
      <c r="F698" s="214"/>
      <c r="G698" s="214"/>
      <c r="H698" s="214"/>
      <c r="I698" s="214"/>
      <c r="J698" s="214"/>
      <c r="K698" s="214"/>
      <c r="L698" s="214"/>
      <c r="M698" s="214"/>
      <c r="N698" s="214"/>
      <c r="O698" s="214"/>
      <c r="P698" s="214"/>
      <c r="Q698" s="214"/>
      <c r="R698" s="214"/>
      <c r="S698" s="214"/>
      <c r="T698" s="214"/>
      <c r="U698" s="214"/>
      <c r="V698" s="214"/>
      <c r="W698" s="214"/>
      <c r="X698" s="214"/>
      <c r="Y698" s="214"/>
      <c r="Z698" s="214"/>
    </row>
    <row r="699" ht="12.0" customHeight="1">
      <c r="A699" s="214"/>
      <c r="B699" s="214"/>
      <c r="C699" s="214"/>
      <c r="D699" s="214"/>
      <c r="E699" s="214"/>
      <c r="F699" s="214"/>
      <c r="G699" s="214"/>
      <c r="H699" s="214"/>
      <c r="I699" s="214"/>
      <c r="J699" s="214"/>
      <c r="K699" s="214"/>
      <c r="L699" s="214"/>
      <c r="M699" s="214"/>
      <c r="N699" s="214"/>
      <c r="O699" s="214"/>
      <c r="P699" s="214"/>
      <c r="Q699" s="214"/>
      <c r="R699" s="214"/>
      <c r="S699" s="214"/>
      <c r="T699" s="214"/>
      <c r="U699" s="214"/>
      <c r="V699" s="214"/>
      <c r="W699" s="214"/>
      <c r="X699" s="214"/>
      <c r="Y699" s="214"/>
      <c r="Z699" s="214"/>
    </row>
    <row r="700" ht="12.0" customHeight="1">
      <c r="A700" s="214"/>
      <c r="B700" s="214"/>
      <c r="C700" s="214"/>
      <c r="D700" s="214"/>
      <c r="E700" s="214"/>
      <c r="F700" s="214"/>
      <c r="G700" s="214"/>
      <c r="H700" s="214"/>
      <c r="I700" s="214"/>
      <c r="J700" s="214"/>
      <c r="K700" s="214"/>
      <c r="L700" s="214"/>
      <c r="M700" s="214"/>
      <c r="N700" s="214"/>
      <c r="O700" s="214"/>
      <c r="P700" s="214"/>
      <c r="Q700" s="214"/>
      <c r="R700" s="214"/>
      <c r="S700" s="214"/>
      <c r="T700" s="214"/>
      <c r="U700" s="214"/>
      <c r="V700" s="214"/>
      <c r="W700" s="214"/>
      <c r="X700" s="214"/>
      <c r="Y700" s="214"/>
      <c r="Z700" s="214"/>
    </row>
    <row r="701" ht="12.0" customHeight="1">
      <c r="A701" s="214"/>
      <c r="B701" s="214"/>
      <c r="C701" s="214"/>
      <c r="D701" s="214"/>
      <c r="E701" s="214"/>
      <c r="F701" s="214"/>
      <c r="G701" s="214"/>
      <c r="H701" s="214"/>
      <c r="I701" s="214"/>
      <c r="J701" s="214"/>
      <c r="K701" s="214"/>
      <c r="L701" s="214"/>
      <c r="M701" s="214"/>
      <c r="N701" s="214"/>
      <c r="O701" s="214"/>
      <c r="P701" s="214"/>
      <c r="Q701" s="214"/>
      <c r="R701" s="214"/>
      <c r="S701" s="214"/>
      <c r="T701" s="214"/>
      <c r="U701" s="214"/>
      <c r="V701" s="214"/>
      <c r="W701" s="214"/>
      <c r="X701" s="214"/>
      <c r="Y701" s="214"/>
      <c r="Z701" s="214"/>
    </row>
    <row r="702" ht="12.0" customHeight="1">
      <c r="A702" s="214"/>
      <c r="B702" s="214"/>
      <c r="C702" s="214"/>
      <c r="D702" s="214"/>
      <c r="E702" s="214"/>
      <c r="F702" s="214"/>
      <c r="G702" s="214"/>
      <c r="H702" s="214"/>
      <c r="I702" s="214"/>
      <c r="J702" s="214"/>
      <c r="K702" s="214"/>
      <c r="L702" s="214"/>
      <c r="M702" s="214"/>
      <c r="N702" s="214"/>
      <c r="O702" s="214"/>
      <c r="P702" s="214"/>
      <c r="Q702" s="214"/>
      <c r="R702" s="214"/>
      <c r="S702" s="214"/>
      <c r="T702" s="214"/>
      <c r="U702" s="214"/>
      <c r="V702" s="214"/>
      <c r="W702" s="214"/>
      <c r="X702" s="214"/>
      <c r="Y702" s="214"/>
      <c r="Z702" s="214"/>
    </row>
    <row r="703" ht="12.0" customHeight="1">
      <c r="A703" s="214"/>
      <c r="B703" s="214"/>
      <c r="C703" s="214"/>
      <c r="D703" s="214"/>
      <c r="E703" s="214"/>
      <c r="F703" s="214"/>
      <c r="G703" s="214"/>
      <c r="H703" s="214"/>
      <c r="I703" s="214"/>
      <c r="J703" s="214"/>
      <c r="K703" s="214"/>
      <c r="L703" s="214"/>
      <c r="M703" s="214"/>
      <c r="N703" s="214"/>
      <c r="O703" s="214"/>
      <c r="P703" s="214"/>
      <c r="Q703" s="214"/>
      <c r="R703" s="214"/>
      <c r="S703" s="214"/>
      <c r="T703" s="214"/>
      <c r="U703" s="214"/>
      <c r="V703" s="214"/>
      <c r="W703" s="214"/>
      <c r="X703" s="214"/>
      <c r="Y703" s="214"/>
      <c r="Z703" s="214"/>
    </row>
    <row r="704" ht="12.0" customHeight="1">
      <c r="A704" s="214"/>
      <c r="B704" s="214"/>
      <c r="C704" s="214"/>
      <c r="D704" s="214"/>
      <c r="E704" s="214"/>
      <c r="F704" s="214"/>
      <c r="G704" s="214"/>
      <c r="H704" s="214"/>
      <c r="I704" s="214"/>
      <c r="J704" s="214"/>
      <c r="K704" s="214"/>
      <c r="L704" s="214"/>
      <c r="M704" s="214"/>
      <c r="N704" s="214"/>
      <c r="O704" s="214"/>
      <c r="P704" s="214"/>
      <c r="Q704" s="214"/>
      <c r="R704" s="214"/>
      <c r="S704" s="214"/>
      <c r="T704" s="214"/>
      <c r="U704" s="214"/>
      <c r="V704" s="214"/>
      <c r="W704" s="214"/>
      <c r="X704" s="214"/>
      <c r="Y704" s="214"/>
      <c r="Z704" s="214"/>
    </row>
    <row r="705" ht="12.0" customHeight="1">
      <c r="A705" s="214"/>
      <c r="B705" s="214"/>
      <c r="C705" s="214"/>
      <c r="D705" s="214"/>
      <c r="E705" s="214"/>
      <c r="F705" s="214"/>
      <c r="G705" s="214"/>
      <c r="H705" s="214"/>
      <c r="I705" s="214"/>
      <c r="J705" s="214"/>
      <c r="K705" s="214"/>
      <c r="L705" s="214"/>
      <c r="M705" s="214"/>
      <c r="N705" s="214"/>
      <c r="O705" s="214"/>
      <c r="P705" s="214"/>
      <c r="Q705" s="214"/>
      <c r="R705" s="214"/>
      <c r="S705" s="214"/>
      <c r="T705" s="214"/>
      <c r="U705" s="214"/>
      <c r="V705" s="214"/>
      <c r="W705" s="214"/>
      <c r="X705" s="214"/>
      <c r="Y705" s="214"/>
      <c r="Z705" s="214"/>
    </row>
    <row r="706" ht="12.0" customHeight="1">
      <c r="A706" s="214"/>
      <c r="B706" s="214"/>
      <c r="C706" s="214"/>
      <c r="D706" s="214"/>
      <c r="E706" s="214"/>
      <c r="F706" s="214"/>
      <c r="G706" s="214"/>
      <c r="H706" s="214"/>
      <c r="I706" s="214"/>
      <c r="J706" s="214"/>
      <c r="K706" s="214"/>
      <c r="L706" s="214"/>
      <c r="M706" s="214"/>
      <c r="N706" s="214"/>
      <c r="O706" s="214"/>
      <c r="P706" s="214"/>
      <c r="Q706" s="214"/>
      <c r="R706" s="214"/>
      <c r="S706" s="214"/>
      <c r="T706" s="214"/>
      <c r="U706" s="214"/>
      <c r="V706" s="214"/>
      <c r="W706" s="214"/>
      <c r="X706" s="214"/>
      <c r="Y706" s="214"/>
      <c r="Z706" s="214"/>
    </row>
    <row r="707" ht="12.0" customHeight="1">
      <c r="A707" s="214"/>
      <c r="B707" s="214"/>
      <c r="C707" s="214"/>
      <c r="D707" s="214"/>
      <c r="E707" s="214"/>
      <c r="F707" s="214"/>
      <c r="G707" s="214"/>
      <c r="H707" s="214"/>
      <c r="I707" s="214"/>
      <c r="J707" s="214"/>
      <c r="K707" s="214"/>
      <c r="L707" s="214"/>
      <c r="M707" s="214"/>
      <c r="N707" s="214"/>
      <c r="O707" s="214"/>
      <c r="P707" s="214"/>
      <c r="Q707" s="214"/>
      <c r="R707" s="214"/>
      <c r="S707" s="214"/>
      <c r="T707" s="214"/>
      <c r="U707" s="214"/>
      <c r="V707" s="214"/>
      <c r="W707" s="214"/>
      <c r="X707" s="214"/>
      <c r="Y707" s="214"/>
      <c r="Z707" s="214"/>
    </row>
    <row r="708" ht="12.0" customHeight="1">
      <c r="A708" s="214"/>
      <c r="B708" s="214"/>
      <c r="C708" s="214"/>
      <c r="D708" s="214"/>
      <c r="E708" s="214"/>
      <c r="F708" s="214"/>
      <c r="G708" s="214"/>
      <c r="H708" s="214"/>
      <c r="I708" s="214"/>
      <c r="J708" s="214"/>
      <c r="K708" s="214"/>
      <c r="L708" s="214"/>
      <c r="M708" s="214"/>
      <c r="N708" s="214"/>
      <c r="O708" s="214"/>
      <c r="P708" s="214"/>
      <c r="Q708" s="214"/>
      <c r="R708" s="214"/>
      <c r="S708" s="214"/>
      <c r="T708" s="214"/>
      <c r="U708" s="214"/>
      <c r="V708" s="214"/>
      <c r="W708" s="214"/>
      <c r="X708" s="214"/>
      <c r="Y708" s="214"/>
      <c r="Z708" s="214"/>
    </row>
    <row r="709" ht="12.0" customHeight="1">
      <c r="A709" s="214"/>
      <c r="B709" s="214"/>
      <c r="C709" s="214"/>
      <c r="D709" s="214"/>
      <c r="E709" s="214"/>
      <c r="F709" s="214"/>
      <c r="G709" s="214"/>
      <c r="H709" s="214"/>
      <c r="I709" s="214"/>
      <c r="J709" s="214"/>
      <c r="K709" s="214"/>
      <c r="L709" s="214"/>
      <c r="M709" s="214"/>
      <c r="N709" s="214"/>
      <c r="O709" s="214"/>
      <c r="P709" s="214"/>
      <c r="Q709" s="214"/>
      <c r="R709" s="214"/>
      <c r="S709" s="214"/>
      <c r="T709" s="214"/>
      <c r="U709" s="214"/>
      <c r="V709" s="214"/>
      <c r="W709" s="214"/>
      <c r="X709" s="214"/>
      <c r="Y709" s="214"/>
      <c r="Z709" s="214"/>
    </row>
    <row r="710" ht="12.0" customHeight="1">
      <c r="A710" s="214"/>
      <c r="B710" s="214"/>
      <c r="C710" s="214"/>
      <c r="D710" s="214"/>
      <c r="E710" s="214"/>
      <c r="F710" s="214"/>
      <c r="G710" s="214"/>
      <c r="H710" s="214"/>
      <c r="I710" s="214"/>
      <c r="J710" s="214"/>
      <c r="K710" s="214"/>
      <c r="L710" s="214"/>
      <c r="M710" s="214"/>
      <c r="N710" s="214"/>
      <c r="O710" s="214"/>
      <c r="P710" s="214"/>
      <c r="Q710" s="214"/>
      <c r="R710" s="214"/>
      <c r="S710" s="214"/>
      <c r="T710" s="214"/>
      <c r="U710" s="214"/>
      <c r="V710" s="214"/>
      <c r="W710" s="214"/>
      <c r="X710" s="214"/>
      <c r="Y710" s="214"/>
      <c r="Z710" s="214"/>
    </row>
    <row r="711" ht="12.0" customHeight="1">
      <c r="A711" s="214"/>
      <c r="B711" s="214"/>
      <c r="C711" s="214"/>
      <c r="D711" s="214"/>
      <c r="E711" s="214"/>
      <c r="F711" s="214"/>
      <c r="G711" s="214"/>
      <c r="H711" s="214"/>
      <c r="I711" s="214"/>
      <c r="J711" s="214"/>
      <c r="K711" s="214"/>
      <c r="L711" s="214"/>
      <c r="M711" s="214"/>
      <c r="N711" s="214"/>
      <c r="O711" s="214"/>
      <c r="P711" s="214"/>
      <c r="Q711" s="214"/>
      <c r="R711" s="214"/>
      <c r="S711" s="214"/>
      <c r="T711" s="214"/>
      <c r="U711" s="214"/>
      <c r="V711" s="214"/>
      <c r="W711" s="214"/>
      <c r="X711" s="214"/>
      <c r="Y711" s="214"/>
      <c r="Z711" s="214"/>
    </row>
    <row r="712" ht="12.0" customHeight="1">
      <c r="A712" s="214"/>
      <c r="B712" s="214"/>
      <c r="C712" s="214"/>
      <c r="D712" s="214"/>
      <c r="E712" s="214"/>
      <c r="F712" s="214"/>
      <c r="G712" s="214"/>
      <c r="H712" s="214"/>
      <c r="I712" s="214"/>
      <c r="J712" s="214"/>
      <c r="K712" s="214"/>
      <c r="L712" s="214"/>
      <c r="M712" s="214"/>
      <c r="N712" s="214"/>
      <c r="O712" s="214"/>
      <c r="P712" s="214"/>
      <c r="Q712" s="214"/>
      <c r="R712" s="214"/>
      <c r="S712" s="214"/>
      <c r="T712" s="214"/>
      <c r="U712" s="214"/>
      <c r="V712" s="214"/>
      <c r="W712" s="214"/>
      <c r="X712" s="214"/>
      <c r="Y712" s="214"/>
      <c r="Z712" s="214"/>
    </row>
    <row r="713" ht="12.0" customHeight="1">
      <c r="A713" s="214"/>
      <c r="B713" s="214"/>
      <c r="C713" s="214"/>
      <c r="D713" s="214"/>
      <c r="E713" s="214"/>
      <c r="F713" s="214"/>
      <c r="G713" s="214"/>
      <c r="H713" s="214"/>
      <c r="I713" s="214"/>
      <c r="J713" s="214"/>
      <c r="K713" s="214"/>
      <c r="L713" s="214"/>
      <c r="M713" s="214"/>
      <c r="N713" s="214"/>
      <c r="O713" s="214"/>
      <c r="P713" s="214"/>
      <c r="Q713" s="214"/>
      <c r="R713" s="214"/>
      <c r="S713" s="214"/>
      <c r="T713" s="214"/>
      <c r="U713" s="214"/>
      <c r="V713" s="214"/>
      <c r="W713" s="214"/>
      <c r="X713" s="214"/>
      <c r="Y713" s="214"/>
      <c r="Z713" s="214"/>
    </row>
    <row r="714" ht="12.0" customHeight="1">
      <c r="A714" s="214"/>
      <c r="B714" s="214"/>
      <c r="C714" s="214"/>
      <c r="D714" s="214"/>
      <c r="E714" s="214"/>
      <c r="F714" s="214"/>
      <c r="G714" s="214"/>
      <c r="H714" s="214"/>
      <c r="I714" s="214"/>
      <c r="J714" s="214"/>
      <c r="K714" s="214"/>
      <c r="L714" s="214"/>
      <c r="M714" s="214"/>
      <c r="N714" s="214"/>
      <c r="O714" s="214"/>
      <c r="P714" s="214"/>
      <c r="Q714" s="214"/>
      <c r="R714" s="214"/>
      <c r="S714" s="214"/>
      <c r="T714" s="214"/>
      <c r="U714" s="214"/>
      <c r="V714" s="214"/>
      <c r="W714" s="214"/>
      <c r="X714" s="214"/>
      <c r="Y714" s="214"/>
      <c r="Z714" s="214"/>
    </row>
    <row r="715" ht="12.0" customHeight="1">
      <c r="A715" s="214"/>
      <c r="B715" s="214"/>
      <c r="C715" s="214"/>
      <c r="D715" s="214"/>
      <c r="E715" s="214"/>
      <c r="F715" s="214"/>
      <c r="G715" s="214"/>
      <c r="H715" s="214"/>
      <c r="I715" s="214"/>
      <c r="J715" s="214"/>
      <c r="K715" s="214"/>
      <c r="L715" s="214"/>
      <c r="M715" s="214"/>
      <c r="N715" s="214"/>
      <c r="O715" s="214"/>
      <c r="P715" s="214"/>
      <c r="Q715" s="214"/>
      <c r="R715" s="214"/>
      <c r="S715" s="214"/>
      <c r="T715" s="214"/>
      <c r="U715" s="214"/>
      <c r="V715" s="214"/>
      <c r="W715" s="214"/>
      <c r="X715" s="214"/>
      <c r="Y715" s="214"/>
      <c r="Z715" s="214"/>
    </row>
    <row r="716" ht="12.0" customHeight="1">
      <c r="A716" s="214"/>
      <c r="B716" s="214"/>
      <c r="C716" s="214"/>
      <c r="D716" s="214"/>
      <c r="E716" s="214"/>
      <c r="F716" s="214"/>
      <c r="G716" s="214"/>
      <c r="H716" s="214"/>
      <c r="I716" s="214"/>
      <c r="J716" s="214"/>
      <c r="K716" s="214"/>
      <c r="L716" s="214"/>
      <c r="M716" s="214"/>
      <c r="N716" s="214"/>
      <c r="O716" s="214"/>
      <c r="P716" s="214"/>
      <c r="Q716" s="214"/>
      <c r="R716" s="214"/>
      <c r="S716" s="214"/>
      <c r="T716" s="214"/>
      <c r="U716" s="214"/>
      <c r="V716" s="214"/>
      <c r="W716" s="214"/>
      <c r="X716" s="214"/>
      <c r="Y716" s="214"/>
      <c r="Z716" s="214"/>
    </row>
    <row r="717" ht="12.0" customHeight="1">
      <c r="A717" s="214"/>
      <c r="B717" s="214"/>
      <c r="C717" s="214"/>
      <c r="D717" s="214"/>
      <c r="E717" s="214"/>
      <c r="F717" s="214"/>
      <c r="G717" s="214"/>
      <c r="H717" s="214"/>
      <c r="I717" s="214"/>
      <c r="J717" s="214"/>
      <c r="K717" s="214"/>
      <c r="L717" s="214"/>
      <c r="M717" s="214"/>
      <c r="N717" s="214"/>
      <c r="O717" s="214"/>
      <c r="P717" s="214"/>
      <c r="Q717" s="214"/>
      <c r="R717" s="214"/>
      <c r="S717" s="214"/>
      <c r="T717" s="214"/>
      <c r="U717" s="214"/>
      <c r="V717" s="214"/>
      <c r="W717" s="214"/>
      <c r="X717" s="214"/>
      <c r="Y717" s="214"/>
      <c r="Z717" s="214"/>
    </row>
    <row r="718" ht="12.0" customHeight="1">
      <c r="A718" s="214"/>
      <c r="B718" s="214"/>
      <c r="C718" s="214"/>
      <c r="D718" s="214"/>
      <c r="E718" s="214"/>
      <c r="F718" s="214"/>
      <c r="G718" s="214"/>
      <c r="H718" s="214"/>
      <c r="I718" s="214"/>
      <c r="J718" s="214"/>
      <c r="K718" s="214"/>
      <c r="L718" s="214"/>
      <c r="M718" s="214"/>
      <c r="N718" s="214"/>
      <c r="O718" s="214"/>
      <c r="P718" s="214"/>
      <c r="Q718" s="214"/>
      <c r="R718" s="214"/>
      <c r="S718" s="214"/>
      <c r="T718" s="214"/>
      <c r="U718" s="214"/>
      <c r="V718" s="214"/>
      <c r="W718" s="214"/>
      <c r="X718" s="214"/>
      <c r="Y718" s="214"/>
      <c r="Z718" s="214"/>
    </row>
    <row r="719" ht="12.0" customHeight="1">
      <c r="A719" s="214"/>
      <c r="B719" s="214"/>
      <c r="C719" s="214"/>
      <c r="D719" s="214"/>
      <c r="E719" s="214"/>
      <c r="F719" s="214"/>
      <c r="G719" s="214"/>
      <c r="H719" s="214"/>
      <c r="I719" s="214"/>
      <c r="J719" s="214"/>
      <c r="K719" s="214"/>
      <c r="L719" s="214"/>
      <c r="M719" s="214"/>
      <c r="N719" s="214"/>
      <c r="O719" s="214"/>
      <c r="P719" s="214"/>
      <c r="Q719" s="214"/>
      <c r="R719" s="214"/>
      <c r="S719" s="214"/>
      <c r="T719" s="214"/>
      <c r="U719" s="214"/>
      <c r="V719" s="214"/>
      <c r="W719" s="214"/>
      <c r="X719" s="214"/>
      <c r="Y719" s="214"/>
      <c r="Z719" s="214"/>
    </row>
    <row r="720" ht="12.0" customHeight="1">
      <c r="A720" s="214"/>
      <c r="B720" s="214"/>
      <c r="C720" s="214"/>
      <c r="D720" s="214"/>
      <c r="E720" s="214"/>
      <c r="F720" s="214"/>
      <c r="G720" s="214"/>
      <c r="H720" s="214"/>
      <c r="I720" s="214"/>
      <c r="J720" s="214"/>
      <c r="K720" s="214"/>
      <c r="L720" s="214"/>
      <c r="M720" s="214"/>
      <c r="N720" s="214"/>
      <c r="O720" s="214"/>
      <c r="P720" s="214"/>
      <c r="Q720" s="214"/>
      <c r="R720" s="214"/>
      <c r="S720" s="214"/>
      <c r="T720" s="214"/>
      <c r="U720" s="214"/>
      <c r="V720" s="214"/>
      <c r="W720" s="214"/>
      <c r="X720" s="214"/>
      <c r="Y720" s="214"/>
      <c r="Z720" s="214"/>
    </row>
    <row r="721" ht="12.0" customHeight="1">
      <c r="A721" s="214"/>
      <c r="B721" s="214"/>
      <c r="C721" s="214"/>
      <c r="D721" s="214"/>
      <c r="E721" s="214"/>
      <c r="F721" s="214"/>
      <c r="G721" s="214"/>
      <c r="H721" s="214"/>
      <c r="I721" s="214"/>
      <c r="J721" s="214"/>
      <c r="K721" s="214"/>
      <c r="L721" s="214"/>
      <c r="M721" s="214"/>
      <c r="N721" s="214"/>
      <c r="O721" s="214"/>
      <c r="P721" s="214"/>
      <c r="Q721" s="214"/>
      <c r="R721" s="214"/>
      <c r="S721" s="214"/>
      <c r="T721" s="214"/>
      <c r="U721" s="214"/>
      <c r="V721" s="214"/>
      <c r="W721" s="214"/>
      <c r="X721" s="214"/>
      <c r="Y721" s="214"/>
      <c r="Z721" s="214"/>
    </row>
    <row r="722" ht="12.0" customHeight="1">
      <c r="A722" s="214"/>
      <c r="B722" s="214"/>
      <c r="C722" s="214"/>
      <c r="D722" s="214"/>
      <c r="E722" s="214"/>
      <c r="F722" s="214"/>
      <c r="G722" s="214"/>
      <c r="H722" s="214"/>
      <c r="I722" s="214"/>
      <c r="J722" s="214"/>
      <c r="K722" s="214"/>
      <c r="L722" s="214"/>
      <c r="M722" s="214"/>
      <c r="N722" s="214"/>
      <c r="O722" s="214"/>
      <c r="P722" s="214"/>
      <c r="Q722" s="214"/>
      <c r="R722" s="214"/>
      <c r="S722" s="214"/>
      <c r="T722" s="214"/>
      <c r="U722" s="214"/>
      <c r="V722" s="214"/>
      <c r="W722" s="214"/>
      <c r="X722" s="214"/>
      <c r="Y722" s="214"/>
      <c r="Z722" s="214"/>
    </row>
    <row r="723" ht="12.0" customHeight="1">
      <c r="A723" s="214"/>
      <c r="B723" s="214"/>
      <c r="C723" s="214"/>
      <c r="D723" s="214"/>
      <c r="E723" s="214"/>
      <c r="F723" s="214"/>
      <c r="G723" s="214"/>
      <c r="H723" s="214"/>
      <c r="I723" s="214"/>
      <c r="J723" s="214"/>
      <c r="K723" s="214"/>
      <c r="L723" s="214"/>
      <c r="M723" s="214"/>
      <c r="N723" s="214"/>
      <c r="O723" s="214"/>
      <c r="P723" s="214"/>
      <c r="Q723" s="214"/>
      <c r="R723" s="214"/>
      <c r="S723" s="214"/>
      <c r="T723" s="214"/>
      <c r="U723" s="214"/>
      <c r="V723" s="214"/>
      <c r="W723" s="214"/>
      <c r="X723" s="214"/>
      <c r="Y723" s="214"/>
      <c r="Z723" s="214"/>
    </row>
    <row r="724" ht="12.0" customHeight="1">
      <c r="A724" s="214"/>
      <c r="B724" s="214"/>
      <c r="C724" s="214"/>
      <c r="D724" s="214"/>
      <c r="E724" s="214"/>
      <c r="F724" s="214"/>
      <c r="G724" s="214"/>
      <c r="H724" s="214"/>
      <c r="I724" s="214"/>
      <c r="J724" s="214"/>
      <c r="K724" s="214"/>
      <c r="L724" s="214"/>
      <c r="M724" s="214"/>
      <c r="N724" s="214"/>
      <c r="O724" s="214"/>
      <c r="P724" s="214"/>
      <c r="Q724" s="214"/>
      <c r="R724" s="214"/>
      <c r="S724" s="214"/>
      <c r="T724" s="214"/>
      <c r="U724" s="214"/>
      <c r="V724" s="214"/>
      <c r="W724" s="214"/>
      <c r="X724" s="214"/>
      <c r="Y724" s="214"/>
      <c r="Z724" s="214"/>
    </row>
    <row r="725" ht="12.0" customHeight="1">
      <c r="A725" s="214"/>
      <c r="B725" s="214"/>
      <c r="C725" s="214"/>
      <c r="D725" s="214"/>
      <c r="E725" s="214"/>
      <c r="F725" s="214"/>
      <c r="G725" s="214"/>
      <c r="H725" s="214"/>
      <c r="I725" s="214"/>
      <c r="J725" s="214"/>
      <c r="K725" s="214"/>
      <c r="L725" s="214"/>
      <c r="M725" s="214"/>
      <c r="N725" s="214"/>
      <c r="O725" s="214"/>
      <c r="P725" s="214"/>
      <c r="Q725" s="214"/>
      <c r="R725" s="214"/>
      <c r="S725" s="214"/>
      <c r="T725" s="214"/>
      <c r="U725" s="214"/>
      <c r="V725" s="214"/>
      <c r="W725" s="214"/>
      <c r="X725" s="214"/>
      <c r="Y725" s="214"/>
      <c r="Z725" s="214"/>
    </row>
    <row r="726" ht="12.0" customHeight="1">
      <c r="A726" s="214"/>
      <c r="B726" s="214"/>
      <c r="C726" s="214"/>
      <c r="D726" s="214"/>
      <c r="E726" s="214"/>
      <c r="F726" s="214"/>
      <c r="G726" s="214"/>
      <c r="H726" s="214"/>
      <c r="I726" s="214"/>
      <c r="J726" s="214"/>
      <c r="K726" s="214"/>
      <c r="L726" s="214"/>
      <c r="M726" s="214"/>
      <c r="N726" s="214"/>
      <c r="O726" s="214"/>
      <c r="P726" s="214"/>
      <c r="Q726" s="214"/>
      <c r="R726" s="214"/>
      <c r="S726" s="214"/>
      <c r="T726" s="214"/>
      <c r="U726" s="214"/>
      <c r="V726" s="214"/>
      <c r="W726" s="214"/>
      <c r="X726" s="214"/>
      <c r="Y726" s="214"/>
      <c r="Z726" s="214"/>
    </row>
    <row r="727" ht="12.0" customHeight="1">
      <c r="A727" s="214"/>
      <c r="B727" s="214"/>
      <c r="C727" s="214"/>
      <c r="D727" s="214"/>
      <c r="E727" s="214"/>
      <c r="F727" s="214"/>
      <c r="G727" s="214"/>
      <c r="H727" s="214"/>
      <c r="I727" s="214"/>
      <c r="J727" s="214"/>
      <c r="K727" s="214"/>
      <c r="L727" s="214"/>
      <c r="M727" s="214"/>
      <c r="N727" s="214"/>
      <c r="O727" s="214"/>
      <c r="P727" s="214"/>
      <c r="Q727" s="214"/>
      <c r="R727" s="214"/>
      <c r="S727" s="214"/>
      <c r="T727" s="214"/>
      <c r="U727" s="214"/>
      <c r="V727" s="214"/>
      <c r="W727" s="214"/>
      <c r="X727" s="214"/>
      <c r="Y727" s="214"/>
      <c r="Z727" s="214"/>
    </row>
    <row r="728" ht="12.0" customHeight="1">
      <c r="A728" s="214"/>
      <c r="B728" s="214"/>
      <c r="C728" s="214"/>
      <c r="D728" s="214"/>
      <c r="E728" s="214"/>
      <c r="F728" s="214"/>
      <c r="G728" s="214"/>
      <c r="H728" s="214"/>
      <c r="I728" s="214"/>
      <c r="J728" s="214"/>
      <c r="K728" s="214"/>
      <c r="L728" s="214"/>
      <c r="M728" s="214"/>
      <c r="N728" s="214"/>
      <c r="O728" s="214"/>
      <c r="P728" s="214"/>
      <c r="Q728" s="214"/>
      <c r="R728" s="214"/>
      <c r="S728" s="214"/>
      <c r="T728" s="214"/>
      <c r="U728" s="214"/>
      <c r="V728" s="214"/>
      <c r="W728" s="214"/>
      <c r="X728" s="214"/>
      <c r="Y728" s="214"/>
      <c r="Z728" s="214"/>
    </row>
    <row r="729" ht="12.0" customHeight="1">
      <c r="A729" s="214"/>
      <c r="B729" s="214"/>
      <c r="C729" s="214"/>
      <c r="D729" s="214"/>
      <c r="E729" s="214"/>
      <c r="F729" s="214"/>
      <c r="G729" s="214"/>
      <c r="H729" s="214"/>
      <c r="I729" s="214"/>
      <c r="J729" s="214"/>
      <c r="K729" s="214"/>
      <c r="L729" s="214"/>
      <c r="M729" s="214"/>
      <c r="N729" s="214"/>
      <c r="O729" s="214"/>
      <c r="P729" s="214"/>
      <c r="Q729" s="214"/>
      <c r="R729" s="214"/>
      <c r="S729" s="214"/>
      <c r="T729" s="214"/>
      <c r="U729" s="214"/>
      <c r="V729" s="214"/>
      <c r="W729" s="214"/>
      <c r="X729" s="214"/>
      <c r="Y729" s="214"/>
      <c r="Z729" s="214"/>
    </row>
    <row r="730" ht="12.0" customHeight="1">
      <c r="A730" s="214"/>
      <c r="B730" s="214"/>
      <c r="C730" s="214"/>
      <c r="D730" s="214"/>
      <c r="E730" s="214"/>
      <c r="F730" s="214"/>
      <c r="G730" s="214"/>
      <c r="H730" s="214"/>
      <c r="I730" s="214"/>
      <c r="J730" s="214"/>
      <c r="K730" s="214"/>
      <c r="L730" s="214"/>
      <c r="M730" s="214"/>
      <c r="N730" s="214"/>
      <c r="O730" s="214"/>
      <c r="P730" s="214"/>
      <c r="Q730" s="214"/>
      <c r="R730" s="214"/>
      <c r="S730" s="214"/>
      <c r="T730" s="214"/>
      <c r="U730" s="214"/>
      <c r="V730" s="214"/>
      <c r="W730" s="214"/>
      <c r="X730" s="214"/>
      <c r="Y730" s="214"/>
      <c r="Z730" s="214"/>
    </row>
    <row r="731" ht="12.0" customHeight="1">
      <c r="A731" s="214"/>
      <c r="B731" s="214"/>
      <c r="C731" s="214"/>
      <c r="D731" s="214"/>
      <c r="E731" s="214"/>
      <c r="F731" s="214"/>
      <c r="G731" s="214"/>
      <c r="H731" s="214"/>
      <c r="I731" s="214"/>
      <c r="J731" s="214"/>
      <c r="K731" s="214"/>
      <c r="L731" s="214"/>
      <c r="M731" s="214"/>
      <c r="N731" s="214"/>
      <c r="O731" s="214"/>
      <c r="P731" s="214"/>
      <c r="Q731" s="214"/>
      <c r="R731" s="214"/>
      <c r="S731" s="214"/>
      <c r="T731" s="214"/>
      <c r="U731" s="214"/>
      <c r="V731" s="214"/>
      <c r="W731" s="214"/>
      <c r="X731" s="214"/>
      <c r="Y731" s="214"/>
      <c r="Z731" s="214"/>
    </row>
    <row r="732" ht="12.0" customHeight="1">
      <c r="A732" s="214"/>
      <c r="B732" s="214"/>
      <c r="C732" s="214"/>
      <c r="D732" s="214"/>
      <c r="E732" s="214"/>
      <c r="F732" s="214"/>
      <c r="G732" s="214"/>
      <c r="H732" s="214"/>
      <c r="I732" s="214"/>
      <c r="J732" s="214"/>
      <c r="K732" s="214"/>
      <c r="L732" s="214"/>
      <c r="M732" s="214"/>
      <c r="N732" s="214"/>
      <c r="O732" s="214"/>
      <c r="P732" s="214"/>
      <c r="Q732" s="214"/>
      <c r="R732" s="214"/>
      <c r="S732" s="214"/>
      <c r="T732" s="214"/>
      <c r="U732" s="214"/>
      <c r="V732" s="214"/>
      <c r="W732" s="214"/>
      <c r="X732" s="214"/>
      <c r="Y732" s="214"/>
      <c r="Z732" s="214"/>
    </row>
    <row r="733" ht="12.0" customHeight="1">
      <c r="A733" s="214"/>
      <c r="B733" s="214"/>
      <c r="C733" s="214"/>
      <c r="D733" s="214"/>
      <c r="E733" s="214"/>
      <c r="F733" s="214"/>
      <c r="G733" s="214"/>
      <c r="H733" s="214"/>
      <c r="I733" s="214"/>
      <c r="J733" s="214"/>
      <c r="K733" s="214"/>
      <c r="L733" s="214"/>
      <c r="M733" s="214"/>
      <c r="N733" s="214"/>
      <c r="O733" s="214"/>
      <c r="P733" s="214"/>
      <c r="Q733" s="214"/>
      <c r="R733" s="214"/>
      <c r="S733" s="214"/>
      <c r="T733" s="214"/>
      <c r="U733" s="214"/>
      <c r="V733" s="214"/>
      <c r="W733" s="214"/>
      <c r="X733" s="214"/>
      <c r="Y733" s="214"/>
      <c r="Z733" s="214"/>
    </row>
    <row r="734" ht="12.0" customHeight="1">
      <c r="A734" s="214"/>
      <c r="B734" s="214"/>
      <c r="C734" s="214"/>
      <c r="D734" s="214"/>
      <c r="E734" s="214"/>
      <c r="F734" s="214"/>
      <c r="G734" s="214"/>
      <c r="H734" s="214"/>
      <c r="I734" s="214"/>
      <c r="J734" s="214"/>
      <c r="K734" s="214"/>
      <c r="L734" s="214"/>
      <c r="M734" s="214"/>
      <c r="N734" s="214"/>
      <c r="O734" s="214"/>
      <c r="P734" s="214"/>
      <c r="Q734" s="214"/>
      <c r="R734" s="214"/>
      <c r="S734" s="214"/>
      <c r="T734" s="214"/>
      <c r="U734" s="214"/>
      <c r="V734" s="214"/>
      <c r="W734" s="214"/>
      <c r="X734" s="214"/>
      <c r="Y734" s="214"/>
      <c r="Z734" s="214"/>
    </row>
    <row r="735" ht="12.0" customHeight="1">
      <c r="A735" s="214"/>
      <c r="B735" s="214"/>
      <c r="C735" s="214"/>
      <c r="D735" s="214"/>
      <c r="E735" s="214"/>
      <c r="F735" s="214"/>
      <c r="G735" s="214"/>
      <c r="H735" s="214"/>
      <c r="I735" s="214"/>
      <c r="J735" s="214"/>
      <c r="K735" s="214"/>
      <c r="L735" s="214"/>
      <c r="M735" s="214"/>
      <c r="N735" s="214"/>
      <c r="O735" s="214"/>
      <c r="P735" s="214"/>
      <c r="Q735" s="214"/>
      <c r="R735" s="214"/>
      <c r="S735" s="214"/>
      <c r="T735" s="214"/>
      <c r="U735" s="214"/>
      <c r="V735" s="214"/>
      <c r="W735" s="214"/>
      <c r="X735" s="214"/>
      <c r="Y735" s="214"/>
      <c r="Z735" s="214"/>
    </row>
    <row r="736" ht="12.0" customHeight="1">
      <c r="A736" s="214"/>
      <c r="B736" s="214"/>
      <c r="C736" s="214"/>
      <c r="D736" s="214"/>
      <c r="E736" s="214"/>
      <c r="F736" s="214"/>
      <c r="G736" s="214"/>
      <c r="H736" s="214"/>
      <c r="I736" s="214"/>
      <c r="J736" s="214"/>
      <c r="K736" s="214"/>
      <c r="L736" s="214"/>
      <c r="M736" s="214"/>
      <c r="N736" s="214"/>
      <c r="O736" s="214"/>
      <c r="P736" s="214"/>
      <c r="Q736" s="214"/>
      <c r="R736" s="214"/>
      <c r="S736" s="214"/>
      <c r="T736" s="214"/>
      <c r="U736" s="214"/>
      <c r="V736" s="214"/>
      <c r="W736" s="214"/>
      <c r="X736" s="214"/>
      <c r="Y736" s="214"/>
      <c r="Z736" s="214"/>
    </row>
    <row r="737" ht="12.0" customHeight="1">
      <c r="A737" s="214"/>
      <c r="B737" s="214"/>
      <c r="C737" s="214"/>
      <c r="D737" s="214"/>
      <c r="E737" s="214"/>
      <c r="F737" s="214"/>
      <c r="G737" s="214"/>
      <c r="H737" s="214"/>
      <c r="I737" s="214"/>
      <c r="J737" s="214"/>
      <c r="K737" s="214"/>
      <c r="L737" s="214"/>
      <c r="M737" s="214"/>
      <c r="N737" s="214"/>
      <c r="O737" s="214"/>
      <c r="P737" s="214"/>
      <c r="Q737" s="214"/>
      <c r="R737" s="214"/>
      <c r="S737" s="214"/>
      <c r="T737" s="214"/>
      <c r="U737" s="214"/>
      <c r="V737" s="214"/>
      <c r="W737" s="214"/>
      <c r="X737" s="214"/>
      <c r="Y737" s="214"/>
      <c r="Z737" s="214"/>
    </row>
    <row r="738" ht="12.0" customHeight="1">
      <c r="A738" s="214"/>
      <c r="B738" s="214"/>
      <c r="C738" s="214"/>
      <c r="D738" s="214"/>
      <c r="E738" s="214"/>
      <c r="F738" s="214"/>
      <c r="G738" s="214"/>
      <c r="H738" s="214"/>
      <c r="I738" s="214"/>
      <c r="J738" s="214"/>
      <c r="K738" s="214"/>
      <c r="L738" s="214"/>
      <c r="M738" s="214"/>
      <c r="N738" s="214"/>
      <c r="O738" s="214"/>
      <c r="P738" s="214"/>
      <c r="Q738" s="214"/>
      <c r="R738" s="214"/>
      <c r="S738" s="214"/>
      <c r="T738" s="214"/>
      <c r="U738" s="214"/>
      <c r="V738" s="214"/>
      <c r="W738" s="214"/>
      <c r="X738" s="214"/>
      <c r="Y738" s="214"/>
      <c r="Z738" s="214"/>
    </row>
    <row r="739" ht="12.0" customHeight="1">
      <c r="A739" s="214"/>
      <c r="B739" s="214"/>
      <c r="C739" s="214"/>
      <c r="D739" s="214"/>
      <c r="E739" s="214"/>
      <c r="F739" s="214"/>
      <c r="G739" s="214"/>
      <c r="H739" s="214"/>
      <c r="I739" s="214"/>
      <c r="J739" s="214"/>
      <c r="K739" s="214"/>
      <c r="L739" s="214"/>
      <c r="M739" s="214"/>
      <c r="N739" s="214"/>
      <c r="O739" s="214"/>
      <c r="P739" s="214"/>
      <c r="Q739" s="214"/>
      <c r="R739" s="214"/>
      <c r="S739" s="214"/>
      <c r="T739" s="214"/>
      <c r="U739" s="214"/>
      <c r="V739" s="214"/>
      <c r="W739" s="214"/>
      <c r="X739" s="214"/>
      <c r="Y739" s="214"/>
      <c r="Z739" s="214"/>
    </row>
    <row r="740" ht="12.0" customHeight="1">
      <c r="A740" s="214"/>
      <c r="B740" s="214"/>
      <c r="C740" s="214"/>
      <c r="D740" s="214"/>
      <c r="E740" s="214"/>
      <c r="F740" s="214"/>
      <c r="G740" s="214"/>
      <c r="H740" s="214"/>
      <c r="I740" s="214"/>
      <c r="J740" s="214"/>
      <c r="K740" s="214"/>
      <c r="L740" s="214"/>
      <c r="M740" s="214"/>
      <c r="N740" s="214"/>
      <c r="O740" s="214"/>
      <c r="P740" s="214"/>
      <c r="Q740" s="214"/>
      <c r="R740" s="214"/>
      <c r="S740" s="214"/>
      <c r="T740" s="214"/>
      <c r="U740" s="214"/>
      <c r="V740" s="214"/>
      <c r="W740" s="214"/>
      <c r="X740" s="214"/>
      <c r="Y740" s="214"/>
      <c r="Z740" s="214"/>
    </row>
    <row r="741" ht="12.0" customHeight="1">
      <c r="A741" s="214"/>
      <c r="B741" s="214"/>
      <c r="C741" s="214"/>
      <c r="D741" s="214"/>
      <c r="E741" s="214"/>
      <c r="F741" s="214"/>
      <c r="G741" s="214"/>
      <c r="H741" s="214"/>
      <c r="I741" s="214"/>
      <c r="J741" s="214"/>
      <c r="K741" s="214"/>
      <c r="L741" s="214"/>
      <c r="M741" s="214"/>
      <c r="N741" s="214"/>
      <c r="O741" s="214"/>
      <c r="P741" s="214"/>
      <c r="Q741" s="214"/>
      <c r="R741" s="214"/>
      <c r="S741" s="214"/>
      <c r="T741" s="214"/>
      <c r="U741" s="214"/>
      <c r="V741" s="214"/>
      <c r="W741" s="214"/>
      <c r="X741" s="214"/>
      <c r="Y741" s="214"/>
      <c r="Z741" s="214"/>
    </row>
    <row r="742" ht="12.0" customHeight="1">
      <c r="A742" s="214"/>
      <c r="B742" s="214"/>
      <c r="C742" s="214"/>
      <c r="D742" s="214"/>
      <c r="E742" s="214"/>
      <c r="F742" s="214"/>
      <c r="G742" s="214"/>
      <c r="H742" s="214"/>
      <c r="I742" s="214"/>
      <c r="J742" s="214"/>
      <c r="K742" s="214"/>
      <c r="L742" s="214"/>
      <c r="M742" s="214"/>
      <c r="N742" s="214"/>
      <c r="O742" s="214"/>
      <c r="P742" s="214"/>
      <c r="Q742" s="214"/>
      <c r="R742" s="214"/>
      <c r="S742" s="214"/>
      <c r="T742" s="214"/>
      <c r="U742" s="214"/>
      <c r="V742" s="214"/>
      <c r="W742" s="214"/>
      <c r="X742" s="214"/>
      <c r="Y742" s="214"/>
      <c r="Z742" s="214"/>
    </row>
    <row r="743" ht="12.0" customHeight="1">
      <c r="A743" s="214"/>
      <c r="B743" s="214"/>
      <c r="C743" s="214"/>
      <c r="D743" s="214"/>
      <c r="E743" s="214"/>
      <c r="F743" s="214"/>
      <c r="G743" s="214"/>
      <c r="H743" s="214"/>
      <c r="I743" s="214"/>
      <c r="J743" s="214"/>
      <c r="K743" s="214"/>
      <c r="L743" s="214"/>
      <c r="M743" s="214"/>
      <c r="N743" s="214"/>
      <c r="O743" s="214"/>
      <c r="P743" s="214"/>
      <c r="Q743" s="214"/>
      <c r="R743" s="214"/>
      <c r="S743" s="214"/>
      <c r="T743" s="214"/>
      <c r="U743" s="214"/>
      <c r="V743" s="214"/>
      <c r="W743" s="214"/>
      <c r="X743" s="214"/>
      <c r="Y743" s="214"/>
      <c r="Z743" s="214"/>
    </row>
    <row r="744" ht="12.0" customHeight="1">
      <c r="A744" s="214"/>
      <c r="B744" s="214"/>
      <c r="C744" s="214"/>
      <c r="D744" s="214"/>
      <c r="E744" s="214"/>
      <c r="F744" s="214"/>
      <c r="G744" s="214"/>
      <c r="H744" s="214"/>
      <c r="I744" s="214"/>
      <c r="J744" s="214"/>
      <c r="K744" s="214"/>
      <c r="L744" s="214"/>
      <c r="M744" s="214"/>
      <c r="N744" s="214"/>
      <c r="O744" s="214"/>
      <c r="P744" s="214"/>
      <c r="Q744" s="214"/>
      <c r="R744" s="214"/>
      <c r="S744" s="214"/>
      <c r="T744" s="214"/>
      <c r="U744" s="214"/>
      <c r="V744" s="214"/>
      <c r="W744" s="214"/>
      <c r="X744" s="214"/>
      <c r="Y744" s="214"/>
      <c r="Z744" s="214"/>
    </row>
    <row r="745" ht="12.0" customHeight="1">
      <c r="A745" s="214"/>
      <c r="B745" s="214"/>
      <c r="C745" s="214"/>
      <c r="D745" s="214"/>
      <c r="E745" s="214"/>
      <c r="F745" s="214"/>
      <c r="G745" s="214"/>
      <c r="H745" s="214"/>
      <c r="I745" s="214"/>
      <c r="J745" s="214"/>
      <c r="K745" s="214"/>
      <c r="L745" s="214"/>
      <c r="M745" s="214"/>
      <c r="N745" s="214"/>
      <c r="O745" s="214"/>
      <c r="P745" s="214"/>
      <c r="Q745" s="214"/>
      <c r="R745" s="214"/>
      <c r="S745" s="214"/>
      <c r="T745" s="214"/>
      <c r="U745" s="214"/>
      <c r="V745" s="214"/>
      <c r="W745" s="214"/>
      <c r="X745" s="214"/>
      <c r="Y745" s="214"/>
      <c r="Z745" s="214"/>
    </row>
    <row r="746" ht="12.0" customHeight="1">
      <c r="A746" s="214"/>
      <c r="B746" s="214"/>
      <c r="C746" s="214"/>
      <c r="D746" s="214"/>
      <c r="E746" s="214"/>
      <c r="F746" s="214"/>
      <c r="G746" s="214"/>
      <c r="H746" s="214"/>
      <c r="I746" s="214"/>
      <c r="J746" s="214"/>
      <c r="K746" s="214"/>
      <c r="L746" s="214"/>
      <c r="M746" s="214"/>
      <c r="N746" s="214"/>
      <c r="O746" s="214"/>
      <c r="P746" s="214"/>
      <c r="Q746" s="214"/>
      <c r="R746" s="214"/>
      <c r="S746" s="214"/>
      <c r="T746" s="214"/>
      <c r="U746" s="214"/>
      <c r="V746" s="214"/>
      <c r="W746" s="214"/>
      <c r="X746" s="214"/>
      <c r="Y746" s="214"/>
      <c r="Z746" s="214"/>
    </row>
    <row r="747" ht="12.0" customHeight="1">
      <c r="A747" s="214"/>
      <c r="B747" s="214"/>
      <c r="C747" s="214"/>
      <c r="D747" s="214"/>
      <c r="E747" s="214"/>
      <c r="F747" s="214"/>
      <c r="G747" s="214"/>
      <c r="H747" s="214"/>
      <c r="I747" s="214"/>
      <c r="J747" s="214"/>
      <c r="K747" s="214"/>
      <c r="L747" s="214"/>
      <c r="M747" s="214"/>
      <c r="N747" s="214"/>
      <c r="O747" s="214"/>
      <c r="P747" s="214"/>
      <c r="Q747" s="214"/>
      <c r="R747" s="214"/>
      <c r="S747" s="214"/>
      <c r="T747" s="214"/>
      <c r="U747" s="214"/>
      <c r="V747" s="214"/>
      <c r="W747" s="214"/>
      <c r="X747" s="214"/>
      <c r="Y747" s="214"/>
      <c r="Z747" s="214"/>
    </row>
    <row r="748" ht="12.0" customHeight="1">
      <c r="A748" s="214"/>
      <c r="B748" s="214"/>
      <c r="C748" s="214"/>
      <c r="D748" s="214"/>
      <c r="E748" s="214"/>
      <c r="F748" s="214"/>
      <c r="G748" s="214"/>
      <c r="H748" s="214"/>
      <c r="I748" s="214"/>
      <c r="J748" s="214"/>
      <c r="K748" s="214"/>
      <c r="L748" s="214"/>
      <c r="M748" s="214"/>
      <c r="N748" s="214"/>
      <c r="O748" s="214"/>
      <c r="P748" s="214"/>
      <c r="Q748" s="214"/>
      <c r="R748" s="214"/>
      <c r="S748" s="214"/>
      <c r="T748" s="214"/>
      <c r="U748" s="214"/>
      <c r="V748" s="214"/>
      <c r="W748" s="214"/>
      <c r="X748" s="214"/>
      <c r="Y748" s="214"/>
      <c r="Z748" s="214"/>
    </row>
    <row r="749" ht="12.0" customHeight="1">
      <c r="A749" s="214"/>
      <c r="B749" s="214"/>
      <c r="C749" s="214"/>
      <c r="D749" s="214"/>
      <c r="E749" s="214"/>
      <c r="F749" s="214"/>
      <c r="G749" s="214"/>
      <c r="H749" s="214"/>
      <c r="I749" s="214"/>
      <c r="J749" s="214"/>
      <c r="K749" s="214"/>
      <c r="L749" s="214"/>
      <c r="M749" s="214"/>
      <c r="N749" s="214"/>
      <c r="O749" s="214"/>
      <c r="P749" s="214"/>
      <c r="Q749" s="214"/>
      <c r="R749" s="214"/>
      <c r="S749" s="214"/>
      <c r="T749" s="214"/>
      <c r="U749" s="214"/>
      <c r="V749" s="214"/>
      <c r="W749" s="214"/>
      <c r="X749" s="214"/>
      <c r="Y749" s="214"/>
      <c r="Z749" s="214"/>
    </row>
    <row r="750" ht="12.0" customHeight="1">
      <c r="A750" s="214"/>
      <c r="B750" s="214"/>
      <c r="C750" s="214"/>
      <c r="D750" s="214"/>
      <c r="E750" s="214"/>
      <c r="F750" s="214"/>
      <c r="G750" s="214"/>
      <c r="H750" s="214"/>
      <c r="I750" s="214"/>
      <c r="J750" s="214"/>
      <c r="K750" s="214"/>
      <c r="L750" s="214"/>
      <c r="M750" s="214"/>
      <c r="N750" s="214"/>
      <c r="O750" s="214"/>
      <c r="P750" s="214"/>
      <c r="Q750" s="214"/>
      <c r="R750" s="214"/>
      <c r="S750" s="214"/>
      <c r="T750" s="214"/>
      <c r="U750" s="214"/>
      <c r="V750" s="214"/>
      <c r="W750" s="214"/>
      <c r="X750" s="214"/>
      <c r="Y750" s="214"/>
      <c r="Z750" s="214"/>
    </row>
    <row r="751" ht="12.0" customHeight="1">
      <c r="A751" s="214"/>
      <c r="B751" s="214"/>
      <c r="C751" s="214"/>
      <c r="D751" s="214"/>
      <c r="E751" s="214"/>
      <c r="F751" s="214"/>
      <c r="G751" s="214"/>
      <c r="H751" s="214"/>
      <c r="I751" s="214"/>
      <c r="J751" s="214"/>
      <c r="K751" s="214"/>
      <c r="L751" s="214"/>
      <c r="M751" s="214"/>
      <c r="N751" s="214"/>
      <c r="O751" s="214"/>
      <c r="P751" s="214"/>
      <c r="Q751" s="214"/>
      <c r="R751" s="214"/>
      <c r="S751" s="214"/>
      <c r="T751" s="214"/>
      <c r="U751" s="214"/>
      <c r="V751" s="214"/>
      <c r="W751" s="214"/>
      <c r="X751" s="214"/>
      <c r="Y751" s="214"/>
      <c r="Z751" s="214"/>
    </row>
    <row r="752" ht="12.0" customHeight="1">
      <c r="A752" s="214"/>
      <c r="B752" s="214"/>
      <c r="C752" s="214"/>
      <c r="D752" s="214"/>
      <c r="E752" s="214"/>
      <c r="F752" s="214"/>
      <c r="G752" s="214"/>
      <c r="H752" s="214"/>
      <c r="I752" s="214"/>
      <c r="J752" s="214"/>
      <c r="K752" s="214"/>
      <c r="L752" s="214"/>
      <c r="M752" s="214"/>
      <c r="N752" s="214"/>
      <c r="O752" s="214"/>
      <c r="P752" s="214"/>
      <c r="Q752" s="214"/>
      <c r="R752" s="214"/>
      <c r="S752" s="214"/>
      <c r="T752" s="214"/>
      <c r="U752" s="214"/>
      <c r="V752" s="214"/>
      <c r="W752" s="214"/>
      <c r="X752" s="214"/>
      <c r="Y752" s="214"/>
      <c r="Z752" s="214"/>
    </row>
    <row r="753" ht="12.0" customHeight="1">
      <c r="A753" s="214"/>
      <c r="B753" s="214"/>
      <c r="C753" s="214"/>
      <c r="D753" s="214"/>
      <c r="E753" s="214"/>
      <c r="F753" s="214"/>
      <c r="G753" s="214"/>
      <c r="H753" s="214"/>
      <c r="I753" s="214"/>
      <c r="J753" s="214"/>
      <c r="K753" s="214"/>
      <c r="L753" s="214"/>
      <c r="M753" s="214"/>
      <c r="N753" s="214"/>
      <c r="O753" s="214"/>
      <c r="P753" s="214"/>
      <c r="Q753" s="214"/>
      <c r="R753" s="214"/>
      <c r="S753" s="214"/>
      <c r="T753" s="214"/>
      <c r="U753" s="214"/>
      <c r="V753" s="214"/>
      <c r="W753" s="214"/>
      <c r="X753" s="214"/>
      <c r="Y753" s="214"/>
      <c r="Z753" s="214"/>
    </row>
    <row r="754" ht="12.0" customHeight="1">
      <c r="A754" s="214"/>
      <c r="B754" s="214"/>
      <c r="C754" s="214"/>
      <c r="D754" s="214"/>
      <c r="E754" s="214"/>
      <c r="F754" s="214"/>
      <c r="G754" s="214"/>
      <c r="H754" s="214"/>
      <c r="I754" s="214"/>
      <c r="J754" s="214"/>
      <c r="K754" s="214"/>
      <c r="L754" s="214"/>
      <c r="M754" s="214"/>
      <c r="N754" s="214"/>
      <c r="O754" s="214"/>
      <c r="P754" s="214"/>
      <c r="Q754" s="214"/>
      <c r="R754" s="214"/>
      <c r="S754" s="214"/>
      <c r="T754" s="214"/>
      <c r="U754" s="214"/>
      <c r="V754" s="214"/>
      <c r="W754" s="214"/>
      <c r="X754" s="214"/>
      <c r="Y754" s="214"/>
      <c r="Z754" s="214"/>
    </row>
    <row r="755" ht="12.0" customHeight="1">
      <c r="A755" s="214"/>
      <c r="B755" s="214"/>
      <c r="C755" s="214"/>
      <c r="D755" s="214"/>
      <c r="E755" s="214"/>
      <c r="F755" s="214"/>
      <c r="G755" s="214"/>
      <c r="H755" s="214"/>
      <c r="I755" s="214"/>
      <c r="J755" s="214"/>
      <c r="K755" s="214"/>
      <c r="L755" s="214"/>
      <c r="M755" s="214"/>
      <c r="N755" s="214"/>
      <c r="O755" s="214"/>
      <c r="P755" s="214"/>
      <c r="Q755" s="214"/>
      <c r="R755" s="214"/>
      <c r="S755" s="214"/>
      <c r="T755" s="214"/>
      <c r="U755" s="214"/>
      <c r="V755" s="214"/>
      <c r="W755" s="214"/>
      <c r="X755" s="214"/>
      <c r="Y755" s="214"/>
      <c r="Z755" s="214"/>
    </row>
    <row r="756" ht="12.0" customHeight="1">
      <c r="A756" s="214"/>
      <c r="B756" s="214"/>
      <c r="C756" s="214"/>
      <c r="D756" s="214"/>
      <c r="E756" s="214"/>
      <c r="F756" s="214"/>
      <c r="G756" s="214"/>
      <c r="H756" s="214"/>
      <c r="I756" s="214"/>
      <c r="J756" s="214"/>
      <c r="K756" s="214"/>
      <c r="L756" s="214"/>
      <c r="M756" s="214"/>
      <c r="N756" s="214"/>
      <c r="O756" s="214"/>
      <c r="P756" s="214"/>
      <c r="Q756" s="214"/>
      <c r="R756" s="214"/>
      <c r="S756" s="214"/>
      <c r="T756" s="214"/>
      <c r="U756" s="214"/>
      <c r="V756" s="214"/>
      <c r="W756" s="214"/>
      <c r="X756" s="214"/>
      <c r="Y756" s="214"/>
      <c r="Z756" s="214"/>
    </row>
    <row r="757" ht="12.0" customHeight="1">
      <c r="A757" s="214"/>
      <c r="B757" s="214"/>
      <c r="C757" s="214"/>
      <c r="D757" s="214"/>
      <c r="E757" s="214"/>
      <c r="F757" s="214"/>
      <c r="G757" s="214"/>
      <c r="H757" s="214"/>
      <c r="I757" s="214"/>
      <c r="J757" s="214"/>
      <c r="K757" s="214"/>
      <c r="L757" s="214"/>
      <c r="M757" s="214"/>
      <c r="N757" s="214"/>
      <c r="O757" s="214"/>
      <c r="P757" s="214"/>
      <c r="Q757" s="214"/>
      <c r="R757" s="214"/>
      <c r="S757" s="214"/>
      <c r="T757" s="214"/>
      <c r="U757" s="214"/>
      <c r="V757" s="214"/>
      <c r="W757" s="214"/>
      <c r="X757" s="214"/>
      <c r="Y757" s="214"/>
      <c r="Z757" s="214"/>
    </row>
    <row r="758" ht="12.0" customHeight="1">
      <c r="A758" s="214"/>
      <c r="B758" s="214"/>
      <c r="C758" s="214"/>
      <c r="D758" s="214"/>
      <c r="E758" s="214"/>
      <c r="F758" s="214"/>
      <c r="G758" s="214"/>
      <c r="H758" s="214"/>
      <c r="I758" s="214"/>
      <c r="J758" s="214"/>
      <c r="K758" s="214"/>
      <c r="L758" s="214"/>
      <c r="M758" s="214"/>
      <c r="N758" s="214"/>
      <c r="O758" s="214"/>
      <c r="P758" s="214"/>
      <c r="Q758" s="214"/>
      <c r="R758" s="214"/>
      <c r="S758" s="214"/>
      <c r="T758" s="214"/>
      <c r="U758" s="214"/>
      <c r="V758" s="214"/>
      <c r="W758" s="214"/>
      <c r="X758" s="214"/>
      <c r="Y758" s="214"/>
      <c r="Z758" s="214"/>
    </row>
    <row r="759" ht="12.0" customHeight="1">
      <c r="A759" s="214"/>
      <c r="B759" s="214"/>
      <c r="C759" s="214"/>
      <c r="D759" s="214"/>
      <c r="E759" s="214"/>
      <c r="F759" s="214"/>
      <c r="G759" s="214"/>
      <c r="H759" s="214"/>
      <c r="I759" s="214"/>
      <c r="J759" s="214"/>
      <c r="K759" s="214"/>
      <c r="L759" s="214"/>
      <c r="M759" s="214"/>
      <c r="N759" s="214"/>
      <c r="O759" s="214"/>
      <c r="P759" s="214"/>
      <c r="Q759" s="214"/>
      <c r="R759" s="214"/>
      <c r="S759" s="214"/>
      <c r="T759" s="214"/>
      <c r="U759" s="214"/>
      <c r="V759" s="214"/>
      <c r="W759" s="214"/>
      <c r="X759" s="214"/>
      <c r="Y759" s="214"/>
      <c r="Z759" s="214"/>
    </row>
    <row r="760" ht="12.0" customHeight="1">
      <c r="A760" s="214"/>
      <c r="B760" s="214"/>
      <c r="C760" s="214"/>
      <c r="D760" s="214"/>
      <c r="E760" s="214"/>
      <c r="F760" s="214"/>
      <c r="G760" s="214"/>
      <c r="H760" s="214"/>
      <c r="I760" s="214"/>
      <c r="J760" s="214"/>
      <c r="K760" s="214"/>
      <c r="L760" s="214"/>
      <c r="M760" s="214"/>
      <c r="N760" s="214"/>
      <c r="O760" s="214"/>
      <c r="P760" s="214"/>
      <c r="Q760" s="214"/>
      <c r="R760" s="214"/>
      <c r="S760" s="214"/>
      <c r="T760" s="214"/>
      <c r="U760" s="214"/>
      <c r="V760" s="214"/>
      <c r="W760" s="214"/>
      <c r="X760" s="214"/>
      <c r="Y760" s="214"/>
      <c r="Z760" s="214"/>
    </row>
    <row r="761" ht="12.0" customHeight="1">
      <c r="A761" s="214"/>
      <c r="B761" s="214"/>
      <c r="C761" s="214"/>
      <c r="D761" s="214"/>
      <c r="E761" s="214"/>
      <c r="F761" s="214"/>
      <c r="G761" s="214"/>
      <c r="H761" s="214"/>
      <c r="I761" s="214"/>
      <c r="J761" s="214"/>
      <c r="K761" s="214"/>
      <c r="L761" s="214"/>
      <c r="M761" s="214"/>
      <c r="N761" s="214"/>
      <c r="O761" s="214"/>
      <c r="P761" s="214"/>
      <c r="Q761" s="214"/>
      <c r="R761" s="214"/>
      <c r="S761" s="214"/>
      <c r="T761" s="214"/>
      <c r="U761" s="214"/>
      <c r="V761" s="214"/>
      <c r="W761" s="214"/>
      <c r="X761" s="214"/>
      <c r="Y761" s="214"/>
      <c r="Z761" s="214"/>
    </row>
    <row r="762" ht="12.0" customHeight="1">
      <c r="A762" s="214"/>
      <c r="B762" s="214"/>
      <c r="C762" s="214"/>
      <c r="D762" s="214"/>
      <c r="E762" s="214"/>
      <c r="F762" s="214"/>
      <c r="G762" s="214"/>
      <c r="H762" s="214"/>
      <c r="I762" s="214"/>
      <c r="J762" s="214"/>
      <c r="K762" s="214"/>
      <c r="L762" s="214"/>
      <c r="M762" s="214"/>
      <c r="N762" s="214"/>
      <c r="O762" s="214"/>
      <c r="P762" s="214"/>
      <c r="Q762" s="214"/>
      <c r="R762" s="214"/>
      <c r="S762" s="214"/>
      <c r="T762" s="214"/>
      <c r="U762" s="214"/>
      <c r="V762" s="214"/>
      <c r="W762" s="214"/>
      <c r="X762" s="214"/>
      <c r="Y762" s="214"/>
      <c r="Z762" s="214"/>
    </row>
    <row r="763" ht="12.0" customHeight="1">
      <c r="A763" s="214"/>
      <c r="B763" s="214"/>
      <c r="C763" s="214"/>
      <c r="D763" s="214"/>
      <c r="E763" s="214"/>
      <c r="F763" s="214"/>
      <c r="G763" s="214"/>
      <c r="H763" s="214"/>
      <c r="I763" s="214"/>
      <c r="J763" s="214"/>
      <c r="K763" s="214"/>
      <c r="L763" s="214"/>
      <c r="M763" s="214"/>
      <c r="N763" s="214"/>
      <c r="O763" s="214"/>
      <c r="P763" s="214"/>
      <c r="Q763" s="214"/>
      <c r="R763" s="214"/>
      <c r="S763" s="214"/>
      <c r="T763" s="214"/>
      <c r="U763" s="214"/>
      <c r="V763" s="214"/>
      <c r="W763" s="214"/>
      <c r="X763" s="214"/>
      <c r="Y763" s="214"/>
      <c r="Z763" s="214"/>
    </row>
    <row r="764" ht="12.0" customHeight="1">
      <c r="A764" s="214"/>
      <c r="B764" s="214"/>
      <c r="C764" s="214"/>
      <c r="D764" s="214"/>
      <c r="E764" s="214"/>
      <c r="F764" s="214"/>
      <c r="G764" s="214"/>
      <c r="H764" s="214"/>
      <c r="I764" s="214"/>
      <c r="J764" s="214"/>
      <c r="K764" s="214"/>
      <c r="L764" s="214"/>
      <c r="M764" s="214"/>
      <c r="N764" s="214"/>
      <c r="O764" s="214"/>
      <c r="P764" s="214"/>
      <c r="Q764" s="214"/>
      <c r="R764" s="214"/>
      <c r="S764" s="214"/>
      <c r="T764" s="214"/>
      <c r="U764" s="214"/>
      <c r="V764" s="214"/>
      <c r="W764" s="214"/>
      <c r="X764" s="214"/>
      <c r="Y764" s="214"/>
      <c r="Z764" s="214"/>
    </row>
    <row r="765" ht="12.0" customHeight="1">
      <c r="A765" s="214"/>
      <c r="B765" s="214"/>
      <c r="C765" s="214"/>
      <c r="D765" s="214"/>
      <c r="E765" s="214"/>
      <c r="F765" s="214"/>
      <c r="G765" s="214"/>
      <c r="H765" s="214"/>
      <c r="I765" s="214"/>
      <c r="J765" s="214"/>
      <c r="K765" s="214"/>
      <c r="L765" s="214"/>
      <c r="M765" s="214"/>
      <c r="N765" s="214"/>
      <c r="O765" s="214"/>
      <c r="P765" s="214"/>
      <c r="Q765" s="214"/>
      <c r="R765" s="214"/>
      <c r="S765" s="214"/>
      <c r="T765" s="214"/>
      <c r="U765" s="214"/>
      <c r="V765" s="214"/>
      <c r="W765" s="214"/>
      <c r="X765" s="214"/>
      <c r="Y765" s="214"/>
      <c r="Z765" s="214"/>
    </row>
    <row r="766" ht="12.0" customHeight="1">
      <c r="A766" s="214"/>
      <c r="B766" s="214"/>
      <c r="C766" s="214"/>
      <c r="D766" s="214"/>
      <c r="E766" s="214"/>
      <c r="F766" s="214"/>
      <c r="G766" s="214"/>
      <c r="H766" s="214"/>
      <c r="I766" s="214"/>
      <c r="J766" s="214"/>
      <c r="K766" s="214"/>
      <c r="L766" s="214"/>
      <c r="M766" s="214"/>
      <c r="N766" s="214"/>
      <c r="O766" s="214"/>
      <c r="P766" s="214"/>
      <c r="Q766" s="214"/>
      <c r="R766" s="214"/>
      <c r="S766" s="214"/>
      <c r="T766" s="214"/>
      <c r="U766" s="214"/>
      <c r="V766" s="214"/>
      <c r="W766" s="214"/>
      <c r="X766" s="214"/>
      <c r="Y766" s="214"/>
      <c r="Z766" s="214"/>
    </row>
    <row r="767" ht="12.0" customHeight="1">
      <c r="A767" s="214"/>
      <c r="B767" s="214"/>
      <c r="C767" s="214"/>
      <c r="D767" s="214"/>
      <c r="E767" s="214"/>
      <c r="F767" s="214"/>
      <c r="G767" s="214"/>
      <c r="H767" s="214"/>
      <c r="I767" s="214"/>
      <c r="J767" s="214"/>
      <c r="K767" s="214"/>
      <c r="L767" s="214"/>
      <c r="M767" s="214"/>
      <c r="N767" s="214"/>
      <c r="O767" s="214"/>
      <c r="P767" s="214"/>
      <c r="Q767" s="214"/>
      <c r="R767" s="214"/>
      <c r="S767" s="214"/>
      <c r="T767" s="214"/>
      <c r="U767" s="214"/>
      <c r="V767" s="214"/>
      <c r="W767" s="214"/>
      <c r="X767" s="214"/>
      <c r="Y767" s="214"/>
      <c r="Z767" s="214"/>
    </row>
    <row r="768" ht="12.0" customHeight="1">
      <c r="A768" s="214"/>
      <c r="B768" s="214"/>
      <c r="C768" s="214"/>
      <c r="D768" s="214"/>
      <c r="E768" s="214"/>
      <c r="F768" s="214"/>
      <c r="G768" s="214"/>
      <c r="H768" s="214"/>
      <c r="I768" s="214"/>
      <c r="J768" s="214"/>
      <c r="K768" s="214"/>
      <c r="L768" s="214"/>
      <c r="M768" s="214"/>
      <c r="N768" s="214"/>
      <c r="O768" s="214"/>
      <c r="P768" s="214"/>
      <c r="Q768" s="214"/>
      <c r="R768" s="214"/>
      <c r="S768" s="214"/>
      <c r="T768" s="214"/>
      <c r="U768" s="214"/>
      <c r="V768" s="214"/>
      <c r="W768" s="214"/>
      <c r="X768" s="214"/>
      <c r="Y768" s="214"/>
      <c r="Z768" s="214"/>
    </row>
    <row r="769" ht="12.0" customHeight="1">
      <c r="A769" s="214"/>
      <c r="B769" s="214"/>
      <c r="C769" s="214"/>
      <c r="D769" s="214"/>
      <c r="E769" s="214"/>
      <c r="F769" s="214"/>
      <c r="G769" s="214"/>
      <c r="H769" s="214"/>
      <c r="I769" s="214"/>
      <c r="J769" s="214"/>
      <c r="K769" s="214"/>
      <c r="L769" s="214"/>
      <c r="M769" s="214"/>
      <c r="N769" s="214"/>
      <c r="O769" s="214"/>
      <c r="P769" s="214"/>
      <c r="Q769" s="214"/>
      <c r="R769" s="214"/>
      <c r="S769" s="214"/>
      <c r="T769" s="214"/>
      <c r="U769" s="214"/>
      <c r="V769" s="214"/>
      <c r="W769" s="214"/>
      <c r="X769" s="214"/>
      <c r="Y769" s="214"/>
      <c r="Z769" s="214"/>
    </row>
    <row r="770" ht="12.0" customHeight="1">
      <c r="A770" s="214"/>
      <c r="B770" s="214"/>
      <c r="C770" s="214"/>
      <c r="D770" s="214"/>
      <c r="E770" s="214"/>
      <c r="F770" s="214"/>
      <c r="G770" s="214"/>
      <c r="H770" s="214"/>
      <c r="I770" s="214"/>
      <c r="J770" s="214"/>
      <c r="K770" s="214"/>
      <c r="L770" s="214"/>
      <c r="M770" s="214"/>
      <c r="N770" s="214"/>
      <c r="O770" s="214"/>
      <c r="P770" s="214"/>
      <c r="Q770" s="214"/>
      <c r="R770" s="214"/>
      <c r="S770" s="214"/>
      <c r="T770" s="214"/>
      <c r="U770" s="214"/>
      <c r="V770" s="214"/>
      <c r="W770" s="214"/>
      <c r="X770" s="214"/>
      <c r="Y770" s="214"/>
      <c r="Z770" s="214"/>
    </row>
    <row r="771" ht="12.0" customHeight="1">
      <c r="A771" s="214"/>
      <c r="B771" s="214"/>
      <c r="C771" s="214"/>
      <c r="D771" s="214"/>
      <c r="E771" s="214"/>
      <c r="F771" s="214"/>
      <c r="G771" s="214"/>
      <c r="H771" s="214"/>
      <c r="I771" s="214"/>
      <c r="J771" s="214"/>
      <c r="K771" s="214"/>
      <c r="L771" s="214"/>
      <c r="M771" s="214"/>
      <c r="N771" s="214"/>
      <c r="O771" s="214"/>
      <c r="P771" s="214"/>
      <c r="Q771" s="214"/>
      <c r="R771" s="214"/>
      <c r="S771" s="214"/>
      <c r="T771" s="214"/>
      <c r="U771" s="214"/>
      <c r="V771" s="214"/>
      <c r="W771" s="214"/>
      <c r="X771" s="214"/>
      <c r="Y771" s="214"/>
      <c r="Z771" s="214"/>
    </row>
    <row r="772" ht="12.0" customHeight="1">
      <c r="A772" s="214"/>
      <c r="B772" s="214"/>
      <c r="C772" s="214"/>
      <c r="D772" s="214"/>
      <c r="E772" s="214"/>
      <c r="F772" s="214"/>
      <c r="G772" s="214"/>
      <c r="H772" s="214"/>
      <c r="I772" s="214"/>
      <c r="J772" s="214"/>
      <c r="K772" s="214"/>
      <c r="L772" s="214"/>
      <c r="M772" s="214"/>
      <c r="N772" s="214"/>
      <c r="O772" s="214"/>
      <c r="P772" s="214"/>
      <c r="Q772" s="214"/>
      <c r="R772" s="214"/>
      <c r="S772" s="214"/>
      <c r="T772" s="214"/>
      <c r="U772" s="214"/>
      <c r="V772" s="214"/>
      <c r="W772" s="214"/>
      <c r="X772" s="214"/>
      <c r="Y772" s="214"/>
      <c r="Z772" s="214"/>
    </row>
    <row r="773" ht="12.0" customHeight="1">
      <c r="A773" s="214"/>
      <c r="B773" s="214"/>
      <c r="C773" s="214"/>
      <c r="D773" s="214"/>
      <c r="E773" s="214"/>
      <c r="F773" s="214"/>
      <c r="G773" s="214"/>
      <c r="H773" s="214"/>
      <c r="I773" s="214"/>
      <c r="J773" s="214"/>
      <c r="K773" s="214"/>
      <c r="L773" s="214"/>
      <c r="M773" s="214"/>
      <c r="N773" s="214"/>
      <c r="O773" s="214"/>
      <c r="P773" s="214"/>
      <c r="Q773" s="214"/>
      <c r="R773" s="214"/>
      <c r="S773" s="214"/>
      <c r="T773" s="214"/>
      <c r="U773" s="214"/>
      <c r="V773" s="214"/>
      <c r="W773" s="214"/>
      <c r="X773" s="214"/>
      <c r="Y773" s="214"/>
      <c r="Z773" s="214"/>
    </row>
    <row r="774" ht="12.0" customHeight="1">
      <c r="A774" s="214"/>
      <c r="B774" s="214"/>
      <c r="C774" s="214"/>
      <c r="D774" s="214"/>
      <c r="E774" s="214"/>
      <c r="F774" s="214"/>
      <c r="G774" s="214"/>
      <c r="H774" s="214"/>
      <c r="I774" s="214"/>
      <c r="J774" s="214"/>
      <c r="K774" s="214"/>
      <c r="L774" s="214"/>
      <c r="M774" s="214"/>
      <c r="N774" s="214"/>
      <c r="O774" s="214"/>
      <c r="P774" s="214"/>
      <c r="Q774" s="214"/>
      <c r="R774" s="214"/>
      <c r="S774" s="214"/>
      <c r="T774" s="214"/>
      <c r="U774" s="214"/>
      <c r="V774" s="214"/>
      <c r="W774" s="214"/>
      <c r="X774" s="214"/>
      <c r="Y774" s="214"/>
      <c r="Z774" s="214"/>
    </row>
    <row r="775" ht="12.0" customHeight="1">
      <c r="A775" s="214"/>
      <c r="B775" s="214"/>
      <c r="C775" s="214"/>
      <c r="D775" s="214"/>
      <c r="E775" s="214"/>
      <c r="F775" s="214"/>
      <c r="G775" s="214"/>
      <c r="H775" s="214"/>
      <c r="I775" s="214"/>
      <c r="J775" s="214"/>
      <c r="K775" s="214"/>
      <c r="L775" s="214"/>
      <c r="M775" s="214"/>
      <c r="N775" s="214"/>
      <c r="O775" s="214"/>
      <c r="P775" s="214"/>
      <c r="Q775" s="214"/>
      <c r="R775" s="214"/>
      <c r="S775" s="214"/>
      <c r="T775" s="214"/>
      <c r="U775" s="214"/>
      <c r="V775" s="214"/>
      <c r="W775" s="214"/>
      <c r="X775" s="214"/>
      <c r="Y775" s="214"/>
      <c r="Z775" s="214"/>
    </row>
    <row r="776" ht="12.0" customHeight="1">
      <c r="A776" s="214"/>
      <c r="B776" s="214"/>
      <c r="C776" s="214"/>
      <c r="D776" s="214"/>
      <c r="E776" s="214"/>
      <c r="F776" s="214"/>
      <c r="G776" s="214"/>
      <c r="H776" s="214"/>
      <c r="I776" s="214"/>
      <c r="J776" s="214"/>
      <c r="K776" s="214"/>
      <c r="L776" s="214"/>
      <c r="M776" s="214"/>
      <c r="N776" s="214"/>
      <c r="O776" s="214"/>
      <c r="P776" s="214"/>
      <c r="Q776" s="214"/>
      <c r="R776" s="214"/>
      <c r="S776" s="214"/>
      <c r="T776" s="214"/>
      <c r="U776" s="214"/>
      <c r="V776" s="214"/>
      <c r="W776" s="214"/>
      <c r="X776" s="214"/>
      <c r="Y776" s="214"/>
      <c r="Z776" s="214"/>
    </row>
    <row r="777" ht="12.0" customHeight="1">
      <c r="A777" s="214"/>
      <c r="B777" s="214"/>
      <c r="C777" s="214"/>
      <c r="D777" s="214"/>
      <c r="E777" s="214"/>
      <c r="F777" s="214"/>
      <c r="G777" s="214"/>
      <c r="H777" s="214"/>
      <c r="I777" s="214"/>
      <c r="J777" s="214"/>
      <c r="K777" s="214"/>
      <c r="L777" s="214"/>
      <c r="M777" s="214"/>
      <c r="N777" s="214"/>
      <c r="O777" s="214"/>
      <c r="P777" s="214"/>
      <c r="Q777" s="214"/>
      <c r="R777" s="214"/>
      <c r="S777" s="214"/>
      <c r="T777" s="214"/>
      <c r="U777" s="214"/>
      <c r="V777" s="214"/>
      <c r="W777" s="214"/>
      <c r="X777" s="214"/>
      <c r="Y777" s="214"/>
      <c r="Z777" s="214"/>
    </row>
    <row r="778" ht="12.0" customHeight="1">
      <c r="A778" s="214"/>
      <c r="B778" s="214"/>
      <c r="C778" s="214"/>
      <c r="D778" s="214"/>
      <c r="E778" s="214"/>
      <c r="F778" s="214"/>
      <c r="G778" s="214"/>
      <c r="H778" s="214"/>
      <c r="I778" s="214"/>
      <c r="J778" s="214"/>
      <c r="K778" s="214"/>
      <c r="L778" s="214"/>
      <c r="M778" s="214"/>
      <c r="N778" s="214"/>
      <c r="O778" s="214"/>
      <c r="P778" s="214"/>
      <c r="Q778" s="214"/>
      <c r="R778" s="214"/>
      <c r="S778" s="214"/>
      <c r="T778" s="214"/>
      <c r="U778" s="214"/>
      <c r="V778" s="214"/>
      <c r="W778" s="214"/>
      <c r="X778" s="214"/>
      <c r="Y778" s="214"/>
      <c r="Z778" s="214"/>
    </row>
    <row r="779" ht="12.0" customHeight="1">
      <c r="A779" s="214"/>
      <c r="B779" s="214"/>
      <c r="C779" s="214"/>
      <c r="D779" s="214"/>
      <c r="E779" s="214"/>
      <c r="F779" s="214"/>
      <c r="G779" s="214"/>
      <c r="H779" s="214"/>
      <c r="I779" s="214"/>
      <c r="J779" s="214"/>
      <c r="K779" s="214"/>
      <c r="L779" s="214"/>
      <c r="M779" s="214"/>
      <c r="N779" s="214"/>
      <c r="O779" s="214"/>
      <c r="P779" s="214"/>
      <c r="Q779" s="214"/>
      <c r="R779" s="214"/>
      <c r="S779" s="214"/>
      <c r="T779" s="214"/>
      <c r="U779" s="214"/>
      <c r="V779" s="214"/>
      <c r="W779" s="214"/>
      <c r="X779" s="214"/>
      <c r="Y779" s="214"/>
      <c r="Z779" s="214"/>
    </row>
    <row r="780" ht="12.0" customHeight="1">
      <c r="A780" s="214"/>
      <c r="B780" s="214"/>
      <c r="C780" s="214"/>
      <c r="D780" s="214"/>
      <c r="E780" s="214"/>
      <c r="F780" s="214"/>
      <c r="G780" s="214"/>
      <c r="H780" s="214"/>
      <c r="I780" s="214"/>
      <c r="J780" s="214"/>
      <c r="K780" s="214"/>
      <c r="L780" s="214"/>
      <c r="M780" s="214"/>
      <c r="N780" s="214"/>
      <c r="O780" s="214"/>
      <c r="P780" s="214"/>
      <c r="Q780" s="214"/>
      <c r="R780" s="214"/>
      <c r="S780" s="214"/>
      <c r="T780" s="214"/>
      <c r="U780" s="214"/>
      <c r="V780" s="214"/>
      <c r="W780" s="214"/>
      <c r="X780" s="214"/>
      <c r="Y780" s="214"/>
      <c r="Z780" s="214"/>
    </row>
    <row r="781" ht="12.0" customHeight="1">
      <c r="A781" s="214"/>
      <c r="B781" s="214"/>
      <c r="C781" s="214"/>
      <c r="D781" s="214"/>
      <c r="E781" s="214"/>
      <c r="F781" s="214"/>
      <c r="G781" s="214"/>
      <c r="H781" s="214"/>
      <c r="I781" s="214"/>
      <c r="J781" s="214"/>
      <c r="K781" s="214"/>
      <c r="L781" s="214"/>
      <c r="M781" s="214"/>
      <c r="N781" s="214"/>
      <c r="O781" s="214"/>
      <c r="P781" s="214"/>
      <c r="Q781" s="214"/>
      <c r="R781" s="214"/>
      <c r="S781" s="214"/>
      <c r="T781" s="214"/>
      <c r="U781" s="214"/>
      <c r="V781" s="214"/>
      <c r="W781" s="214"/>
      <c r="X781" s="214"/>
      <c r="Y781" s="214"/>
      <c r="Z781" s="214"/>
    </row>
    <row r="782" ht="12.0" customHeight="1">
      <c r="A782" s="214"/>
      <c r="B782" s="214"/>
      <c r="C782" s="214"/>
      <c r="D782" s="214"/>
      <c r="E782" s="214"/>
      <c r="F782" s="214"/>
      <c r="G782" s="214"/>
      <c r="H782" s="214"/>
      <c r="I782" s="214"/>
      <c r="J782" s="214"/>
      <c r="K782" s="214"/>
      <c r="L782" s="214"/>
      <c r="M782" s="214"/>
      <c r="N782" s="214"/>
      <c r="O782" s="214"/>
      <c r="P782" s="214"/>
      <c r="Q782" s="214"/>
      <c r="R782" s="214"/>
      <c r="S782" s="214"/>
      <c r="T782" s="214"/>
      <c r="U782" s="214"/>
      <c r="V782" s="214"/>
      <c r="W782" s="214"/>
      <c r="X782" s="214"/>
      <c r="Y782" s="214"/>
      <c r="Z782" s="214"/>
    </row>
    <row r="783" ht="12.0" customHeight="1">
      <c r="A783" s="214"/>
      <c r="B783" s="214"/>
      <c r="C783" s="214"/>
      <c r="D783" s="214"/>
      <c r="E783" s="214"/>
      <c r="F783" s="214"/>
      <c r="G783" s="214"/>
      <c r="H783" s="214"/>
      <c r="I783" s="214"/>
      <c r="J783" s="214"/>
      <c r="K783" s="214"/>
      <c r="L783" s="214"/>
      <c r="M783" s="214"/>
      <c r="N783" s="214"/>
      <c r="O783" s="214"/>
      <c r="P783" s="214"/>
      <c r="Q783" s="214"/>
      <c r="R783" s="214"/>
      <c r="S783" s="214"/>
      <c r="T783" s="214"/>
      <c r="U783" s="214"/>
      <c r="V783" s="214"/>
      <c r="W783" s="214"/>
      <c r="X783" s="214"/>
      <c r="Y783" s="214"/>
      <c r="Z783" s="214"/>
    </row>
    <row r="784" ht="12.0" customHeight="1">
      <c r="A784" s="214"/>
      <c r="B784" s="214"/>
      <c r="C784" s="214"/>
      <c r="D784" s="214"/>
      <c r="E784" s="214"/>
      <c r="F784" s="214"/>
      <c r="G784" s="214"/>
      <c r="H784" s="214"/>
      <c r="I784" s="214"/>
      <c r="J784" s="214"/>
      <c r="K784" s="214"/>
      <c r="L784" s="214"/>
      <c r="M784" s="214"/>
      <c r="N784" s="214"/>
      <c r="O784" s="214"/>
      <c r="P784" s="214"/>
      <c r="Q784" s="214"/>
      <c r="R784" s="214"/>
      <c r="S784" s="214"/>
      <c r="T784" s="214"/>
      <c r="U784" s="214"/>
      <c r="V784" s="214"/>
      <c r="W784" s="214"/>
      <c r="X784" s="214"/>
      <c r="Y784" s="214"/>
      <c r="Z784" s="214"/>
    </row>
    <row r="785" ht="12.0" customHeight="1">
      <c r="A785" s="214"/>
      <c r="B785" s="214"/>
      <c r="C785" s="214"/>
      <c r="D785" s="214"/>
      <c r="E785" s="214"/>
      <c r="F785" s="214"/>
      <c r="G785" s="214"/>
      <c r="H785" s="214"/>
      <c r="I785" s="214"/>
      <c r="J785" s="214"/>
      <c r="K785" s="214"/>
      <c r="L785" s="214"/>
      <c r="M785" s="214"/>
      <c r="N785" s="214"/>
      <c r="O785" s="214"/>
      <c r="P785" s="214"/>
      <c r="Q785" s="214"/>
      <c r="R785" s="214"/>
      <c r="S785" s="214"/>
      <c r="T785" s="214"/>
      <c r="U785" s="214"/>
      <c r="V785" s="214"/>
      <c r="W785" s="214"/>
      <c r="X785" s="214"/>
      <c r="Y785" s="214"/>
      <c r="Z785" s="214"/>
    </row>
    <row r="786" ht="12.0" customHeight="1">
      <c r="A786" s="214"/>
      <c r="B786" s="214"/>
      <c r="C786" s="214"/>
      <c r="D786" s="214"/>
      <c r="E786" s="214"/>
      <c r="F786" s="214"/>
      <c r="G786" s="214"/>
      <c r="H786" s="214"/>
      <c r="I786" s="214"/>
      <c r="J786" s="214"/>
      <c r="K786" s="214"/>
      <c r="L786" s="214"/>
      <c r="M786" s="214"/>
      <c r="N786" s="214"/>
      <c r="O786" s="214"/>
      <c r="P786" s="214"/>
      <c r="Q786" s="214"/>
      <c r="R786" s="214"/>
      <c r="S786" s="214"/>
      <c r="T786" s="214"/>
      <c r="U786" s="214"/>
      <c r="V786" s="214"/>
      <c r="W786" s="214"/>
      <c r="X786" s="214"/>
      <c r="Y786" s="214"/>
      <c r="Z786" s="214"/>
    </row>
    <row r="787" ht="12.0" customHeight="1">
      <c r="A787" s="214"/>
      <c r="B787" s="214"/>
      <c r="C787" s="214"/>
      <c r="D787" s="214"/>
      <c r="E787" s="214"/>
      <c r="F787" s="214"/>
      <c r="G787" s="214"/>
      <c r="H787" s="214"/>
      <c r="I787" s="214"/>
      <c r="J787" s="214"/>
      <c r="K787" s="214"/>
      <c r="L787" s="214"/>
      <c r="M787" s="214"/>
      <c r="N787" s="214"/>
      <c r="O787" s="214"/>
      <c r="P787" s="214"/>
      <c r="Q787" s="214"/>
      <c r="R787" s="214"/>
      <c r="S787" s="214"/>
      <c r="T787" s="214"/>
      <c r="U787" s="214"/>
      <c r="V787" s="214"/>
      <c r="W787" s="214"/>
      <c r="X787" s="214"/>
      <c r="Y787" s="214"/>
      <c r="Z787" s="214"/>
    </row>
    <row r="788" ht="12.0" customHeight="1">
      <c r="A788" s="214"/>
      <c r="B788" s="214"/>
      <c r="C788" s="214"/>
      <c r="D788" s="214"/>
      <c r="E788" s="214"/>
      <c r="F788" s="214"/>
      <c r="G788" s="214"/>
      <c r="H788" s="214"/>
      <c r="I788" s="214"/>
      <c r="J788" s="214"/>
      <c r="K788" s="214"/>
      <c r="L788" s="214"/>
      <c r="M788" s="214"/>
      <c r="N788" s="214"/>
      <c r="O788" s="214"/>
      <c r="P788" s="214"/>
      <c r="Q788" s="214"/>
      <c r="R788" s="214"/>
      <c r="S788" s="214"/>
      <c r="T788" s="214"/>
      <c r="U788" s="214"/>
      <c r="V788" s="214"/>
      <c r="W788" s="214"/>
      <c r="X788" s="214"/>
      <c r="Y788" s="214"/>
      <c r="Z788" s="214"/>
    </row>
    <row r="789" ht="12.0" customHeight="1">
      <c r="A789" s="214"/>
      <c r="B789" s="214"/>
      <c r="C789" s="214"/>
      <c r="D789" s="214"/>
      <c r="E789" s="214"/>
      <c r="F789" s="214"/>
      <c r="G789" s="214"/>
      <c r="H789" s="214"/>
      <c r="I789" s="214"/>
      <c r="J789" s="214"/>
      <c r="K789" s="214"/>
      <c r="L789" s="214"/>
      <c r="M789" s="214"/>
      <c r="N789" s="214"/>
      <c r="O789" s="214"/>
      <c r="P789" s="214"/>
      <c r="Q789" s="214"/>
      <c r="R789" s="214"/>
      <c r="S789" s="214"/>
      <c r="T789" s="214"/>
      <c r="U789" s="214"/>
      <c r="V789" s="214"/>
      <c r="W789" s="214"/>
      <c r="X789" s="214"/>
      <c r="Y789" s="214"/>
      <c r="Z789" s="214"/>
    </row>
    <row r="790" ht="12.0" customHeight="1">
      <c r="A790" s="214"/>
      <c r="B790" s="214"/>
      <c r="C790" s="214"/>
      <c r="D790" s="214"/>
      <c r="E790" s="214"/>
      <c r="F790" s="214"/>
      <c r="G790" s="214"/>
      <c r="H790" s="214"/>
      <c r="I790" s="214"/>
      <c r="J790" s="214"/>
      <c r="K790" s="214"/>
      <c r="L790" s="214"/>
      <c r="M790" s="214"/>
      <c r="N790" s="214"/>
      <c r="O790" s="214"/>
      <c r="P790" s="214"/>
      <c r="Q790" s="214"/>
      <c r="R790" s="214"/>
      <c r="S790" s="214"/>
      <c r="T790" s="214"/>
      <c r="U790" s="214"/>
      <c r="V790" s="214"/>
      <c r="W790" s="214"/>
      <c r="X790" s="214"/>
      <c r="Y790" s="214"/>
      <c r="Z790" s="214"/>
    </row>
    <row r="791" ht="12.0" customHeight="1">
      <c r="A791" s="214"/>
      <c r="B791" s="214"/>
      <c r="C791" s="214"/>
      <c r="D791" s="214"/>
      <c r="E791" s="214"/>
      <c r="F791" s="214"/>
      <c r="G791" s="214"/>
      <c r="H791" s="214"/>
      <c r="I791" s="214"/>
      <c r="J791" s="214"/>
      <c r="K791" s="214"/>
      <c r="L791" s="214"/>
      <c r="M791" s="214"/>
      <c r="N791" s="214"/>
      <c r="O791" s="214"/>
      <c r="P791" s="214"/>
      <c r="Q791" s="214"/>
      <c r="R791" s="214"/>
      <c r="S791" s="214"/>
      <c r="T791" s="214"/>
      <c r="U791" s="214"/>
      <c r="V791" s="214"/>
      <c r="W791" s="214"/>
      <c r="X791" s="214"/>
      <c r="Y791" s="214"/>
      <c r="Z791" s="214"/>
    </row>
    <row r="792" ht="12.0" customHeight="1">
      <c r="A792" s="214"/>
      <c r="B792" s="214"/>
      <c r="C792" s="214"/>
      <c r="D792" s="214"/>
      <c r="E792" s="214"/>
      <c r="F792" s="214"/>
      <c r="G792" s="214"/>
      <c r="H792" s="214"/>
      <c r="I792" s="214"/>
      <c r="J792" s="214"/>
      <c r="K792" s="214"/>
      <c r="L792" s="214"/>
      <c r="M792" s="214"/>
      <c r="N792" s="214"/>
      <c r="O792" s="214"/>
      <c r="P792" s="214"/>
      <c r="Q792" s="214"/>
      <c r="R792" s="214"/>
      <c r="S792" s="214"/>
      <c r="T792" s="214"/>
      <c r="U792" s="214"/>
      <c r="V792" s="214"/>
      <c r="W792" s="214"/>
      <c r="X792" s="214"/>
      <c r="Y792" s="214"/>
      <c r="Z792" s="214"/>
    </row>
    <row r="793" ht="12.0" customHeight="1">
      <c r="A793" s="214"/>
      <c r="B793" s="214"/>
      <c r="C793" s="214"/>
      <c r="D793" s="214"/>
      <c r="E793" s="214"/>
      <c r="F793" s="214"/>
      <c r="G793" s="214"/>
      <c r="H793" s="214"/>
      <c r="I793" s="214"/>
      <c r="J793" s="214"/>
      <c r="K793" s="214"/>
      <c r="L793" s="214"/>
      <c r="M793" s="214"/>
      <c r="N793" s="214"/>
      <c r="O793" s="214"/>
      <c r="P793" s="214"/>
      <c r="Q793" s="214"/>
      <c r="R793" s="214"/>
      <c r="S793" s="214"/>
      <c r="T793" s="214"/>
      <c r="U793" s="214"/>
      <c r="V793" s="214"/>
      <c r="W793" s="214"/>
      <c r="X793" s="214"/>
      <c r="Y793" s="214"/>
      <c r="Z793" s="214"/>
    </row>
    <row r="794" ht="12.0" customHeight="1">
      <c r="A794" s="214"/>
      <c r="B794" s="214"/>
      <c r="C794" s="214"/>
      <c r="D794" s="214"/>
      <c r="E794" s="214"/>
      <c r="F794" s="214"/>
      <c r="G794" s="214"/>
      <c r="H794" s="214"/>
      <c r="I794" s="214"/>
      <c r="J794" s="214"/>
      <c r="K794" s="214"/>
      <c r="L794" s="214"/>
      <c r="M794" s="214"/>
      <c r="N794" s="214"/>
      <c r="O794" s="214"/>
      <c r="P794" s="214"/>
      <c r="Q794" s="214"/>
      <c r="R794" s="214"/>
      <c r="S794" s="214"/>
      <c r="T794" s="214"/>
      <c r="U794" s="214"/>
      <c r="V794" s="214"/>
      <c r="W794" s="214"/>
      <c r="X794" s="214"/>
      <c r="Y794" s="214"/>
      <c r="Z794" s="214"/>
    </row>
    <row r="795" ht="12.0" customHeight="1">
      <c r="A795" s="214"/>
      <c r="B795" s="214"/>
      <c r="C795" s="214"/>
      <c r="D795" s="214"/>
      <c r="E795" s="214"/>
      <c r="F795" s="214"/>
      <c r="G795" s="214"/>
      <c r="H795" s="214"/>
      <c r="I795" s="214"/>
      <c r="J795" s="214"/>
      <c r="K795" s="214"/>
      <c r="L795" s="214"/>
      <c r="M795" s="214"/>
      <c r="N795" s="214"/>
      <c r="O795" s="214"/>
      <c r="P795" s="214"/>
      <c r="Q795" s="214"/>
      <c r="R795" s="214"/>
      <c r="S795" s="214"/>
      <c r="T795" s="214"/>
      <c r="U795" s="214"/>
      <c r="V795" s="214"/>
      <c r="W795" s="214"/>
      <c r="X795" s="214"/>
      <c r="Y795" s="214"/>
      <c r="Z795" s="214"/>
    </row>
    <row r="796" ht="12.0" customHeight="1">
      <c r="A796" s="214"/>
      <c r="B796" s="214"/>
      <c r="C796" s="214"/>
      <c r="D796" s="214"/>
      <c r="E796" s="214"/>
      <c r="F796" s="214"/>
      <c r="G796" s="214"/>
      <c r="H796" s="214"/>
      <c r="I796" s="214"/>
      <c r="J796" s="214"/>
      <c r="K796" s="214"/>
      <c r="L796" s="214"/>
      <c r="M796" s="214"/>
      <c r="N796" s="214"/>
      <c r="O796" s="214"/>
      <c r="P796" s="214"/>
      <c r="Q796" s="214"/>
      <c r="R796" s="214"/>
      <c r="S796" s="214"/>
      <c r="T796" s="214"/>
      <c r="U796" s="214"/>
      <c r="V796" s="214"/>
      <c r="W796" s="214"/>
      <c r="X796" s="214"/>
      <c r="Y796" s="214"/>
      <c r="Z796" s="214"/>
    </row>
    <row r="797" ht="12.0" customHeight="1">
      <c r="A797" s="214"/>
      <c r="B797" s="214"/>
      <c r="C797" s="214"/>
      <c r="D797" s="214"/>
      <c r="E797" s="214"/>
      <c r="F797" s="214"/>
      <c r="G797" s="214"/>
      <c r="H797" s="214"/>
      <c r="I797" s="214"/>
      <c r="J797" s="214"/>
      <c r="K797" s="214"/>
      <c r="L797" s="214"/>
      <c r="M797" s="214"/>
      <c r="N797" s="214"/>
      <c r="O797" s="214"/>
      <c r="P797" s="214"/>
      <c r="Q797" s="214"/>
      <c r="R797" s="214"/>
      <c r="S797" s="214"/>
      <c r="T797" s="214"/>
      <c r="U797" s="214"/>
      <c r="V797" s="214"/>
      <c r="W797" s="214"/>
      <c r="X797" s="214"/>
      <c r="Y797" s="214"/>
      <c r="Z797" s="214"/>
    </row>
    <row r="798" ht="12.0" customHeight="1">
      <c r="A798" s="214"/>
      <c r="B798" s="214"/>
      <c r="C798" s="214"/>
      <c r="D798" s="214"/>
      <c r="E798" s="214"/>
      <c r="F798" s="214"/>
      <c r="G798" s="214"/>
      <c r="H798" s="214"/>
      <c r="I798" s="214"/>
      <c r="J798" s="214"/>
      <c r="K798" s="214"/>
      <c r="L798" s="214"/>
      <c r="M798" s="214"/>
      <c r="N798" s="214"/>
      <c r="O798" s="214"/>
      <c r="P798" s="214"/>
      <c r="Q798" s="214"/>
      <c r="R798" s="214"/>
      <c r="S798" s="214"/>
      <c r="T798" s="214"/>
      <c r="U798" s="214"/>
      <c r="V798" s="214"/>
      <c r="W798" s="214"/>
      <c r="X798" s="214"/>
      <c r="Y798" s="214"/>
      <c r="Z798" s="214"/>
    </row>
    <row r="799" ht="12.0" customHeight="1">
      <c r="A799" s="214"/>
      <c r="B799" s="214"/>
      <c r="C799" s="214"/>
      <c r="D799" s="214"/>
      <c r="E799" s="214"/>
      <c r="F799" s="214"/>
      <c r="G799" s="214"/>
      <c r="H799" s="214"/>
      <c r="I799" s="214"/>
      <c r="J799" s="214"/>
      <c r="K799" s="214"/>
      <c r="L799" s="214"/>
      <c r="M799" s="214"/>
      <c r="N799" s="214"/>
      <c r="O799" s="214"/>
      <c r="P799" s="214"/>
      <c r="Q799" s="214"/>
      <c r="R799" s="214"/>
      <c r="S799" s="214"/>
      <c r="T799" s="214"/>
      <c r="U799" s="214"/>
      <c r="V799" s="214"/>
      <c r="W799" s="214"/>
      <c r="X799" s="214"/>
      <c r="Y799" s="214"/>
      <c r="Z799" s="214"/>
    </row>
    <row r="800" ht="12.0" customHeight="1">
      <c r="A800" s="214"/>
      <c r="B800" s="214"/>
      <c r="C800" s="214"/>
      <c r="D800" s="214"/>
      <c r="E800" s="214"/>
      <c r="F800" s="214"/>
      <c r="G800" s="214"/>
      <c r="H800" s="214"/>
      <c r="I800" s="214"/>
      <c r="J800" s="214"/>
      <c r="K800" s="214"/>
      <c r="L800" s="214"/>
      <c r="M800" s="214"/>
      <c r="N800" s="214"/>
      <c r="O800" s="214"/>
      <c r="P800" s="214"/>
      <c r="Q800" s="214"/>
      <c r="R800" s="214"/>
      <c r="S800" s="214"/>
      <c r="T800" s="214"/>
      <c r="U800" s="214"/>
      <c r="V800" s="214"/>
      <c r="W800" s="214"/>
      <c r="X800" s="214"/>
      <c r="Y800" s="214"/>
      <c r="Z800" s="214"/>
    </row>
    <row r="801" ht="12.0" customHeight="1">
      <c r="A801" s="214"/>
      <c r="B801" s="214"/>
      <c r="C801" s="214"/>
      <c r="D801" s="214"/>
      <c r="E801" s="214"/>
      <c r="F801" s="214"/>
      <c r="G801" s="214"/>
      <c r="H801" s="214"/>
      <c r="I801" s="214"/>
      <c r="J801" s="214"/>
      <c r="K801" s="214"/>
      <c r="L801" s="214"/>
      <c r="M801" s="214"/>
      <c r="N801" s="214"/>
      <c r="O801" s="214"/>
      <c r="P801" s="214"/>
      <c r="Q801" s="214"/>
      <c r="R801" s="214"/>
      <c r="S801" s="214"/>
      <c r="T801" s="214"/>
      <c r="U801" s="214"/>
      <c r="V801" s="214"/>
      <c r="W801" s="214"/>
      <c r="X801" s="214"/>
      <c r="Y801" s="214"/>
      <c r="Z801" s="214"/>
    </row>
    <row r="802" ht="12.0" customHeight="1">
      <c r="A802" s="214"/>
      <c r="B802" s="214"/>
      <c r="C802" s="214"/>
      <c r="D802" s="214"/>
      <c r="E802" s="214"/>
      <c r="F802" s="214"/>
      <c r="G802" s="214"/>
      <c r="H802" s="214"/>
      <c r="I802" s="214"/>
      <c r="J802" s="214"/>
      <c r="K802" s="214"/>
      <c r="L802" s="214"/>
      <c r="M802" s="214"/>
      <c r="N802" s="214"/>
      <c r="O802" s="214"/>
      <c r="P802" s="214"/>
      <c r="Q802" s="214"/>
      <c r="R802" s="214"/>
      <c r="S802" s="214"/>
      <c r="T802" s="214"/>
      <c r="U802" s="214"/>
      <c r="V802" s="214"/>
      <c r="W802" s="214"/>
      <c r="X802" s="214"/>
      <c r="Y802" s="214"/>
      <c r="Z802" s="214"/>
    </row>
    <row r="803" ht="12.0" customHeight="1">
      <c r="A803" s="214"/>
      <c r="B803" s="214"/>
      <c r="C803" s="214"/>
      <c r="D803" s="214"/>
      <c r="E803" s="214"/>
      <c r="F803" s="214"/>
      <c r="G803" s="214"/>
      <c r="H803" s="214"/>
      <c r="I803" s="214"/>
      <c r="J803" s="214"/>
      <c r="K803" s="214"/>
      <c r="L803" s="214"/>
      <c r="M803" s="214"/>
      <c r="N803" s="214"/>
      <c r="O803" s="214"/>
      <c r="P803" s="214"/>
      <c r="Q803" s="214"/>
      <c r="R803" s="214"/>
      <c r="S803" s="214"/>
      <c r="T803" s="214"/>
      <c r="U803" s="214"/>
      <c r="V803" s="214"/>
      <c r="W803" s="214"/>
      <c r="X803" s="214"/>
      <c r="Y803" s="214"/>
      <c r="Z803" s="214"/>
    </row>
    <row r="804" ht="12.0" customHeight="1">
      <c r="A804" s="214"/>
      <c r="B804" s="214"/>
      <c r="C804" s="214"/>
      <c r="D804" s="214"/>
      <c r="E804" s="214"/>
      <c r="F804" s="214"/>
      <c r="G804" s="214"/>
      <c r="H804" s="214"/>
      <c r="I804" s="214"/>
      <c r="J804" s="214"/>
      <c r="K804" s="214"/>
      <c r="L804" s="214"/>
      <c r="M804" s="214"/>
      <c r="N804" s="214"/>
      <c r="O804" s="214"/>
      <c r="P804" s="214"/>
      <c r="Q804" s="214"/>
      <c r="R804" s="214"/>
      <c r="S804" s="214"/>
      <c r="T804" s="214"/>
      <c r="U804" s="214"/>
      <c r="V804" s="214"/>
      <c r="W804" s="214"/>
      <c r="X804" s="214"/>
      <c r="Y804" s="214"/>
      <c r="Z804" s="214"/>
    </row>
    <row r="805" ht="12.0" customHeight="1">
      <c r="A805" s="214"/>
      <c r="B805" s="214"/>
      <c r="C805" s="214"/>
      <c r="D805" s="214"/>
      <c r="E805" s="214"/>
      <c r="F805" s="214"/>
      <c r="G805" s="214"/>
      <c r="H805" s="214"/>
      <c r="I805" s="214"/>
      <c r="J805" s="214"/>
      <c r="K805" s="214"/>
      <c r="L805" s="214"/>
      <c r="M805" s="214"/>
      <c r="N805" s="214"/>
      <c r="O805" s="214"/>
      <c r="P805" s="214"/>
      <c r="Q805" s="214"/>
      <c r="R805" s="214"/>
      <c r="S805" s="214"/>
      <c r="T805" s="214"/>
      <c r="U805" s="214"/>
      <c r="V805" s="214"/>
      <c r="W805" s="214"/>
      <c r="X805" s="214"/>
      <c r="Y805" s="214"/>
      <c r="Z805" s="214"/>
    </row>
    <row r="806" ht="12.0" customHeight="1">
      <c r="A806" s="214"/>
      <c r="B806" s="214"/>
      <c r="C806" s="214"/>
      <c r="D806" s="214"/>
      <c r="E806" s="214"/>
      <c r="F806" s="214"/>
      <c r="G806" s="214"/>
      <c r="H806" s="214"/>
      <c r="I806" s="214"/>
      <c r="J806" s="214"/>
      <c r="K806" s="214"/>
      <c r="L806" s="214"/>
      <c r="M806" s="214"/>
      <c r="N806" s="214"/>
      <c r="O806" s="214"/>
      <c r="P806" s="214"/>
      <c r="Q806" s="214"/>
      <c r="R806" s="214"/>
      <c r="S806" s="214"/>
      <c r="T806" s="214"/>
      <c r="U806" s="214"/>
      <c r="V806" s="214"/>
      <c r="W806" s="214"/>
      <c r="X806" s="214"/>
      <c r="Y806" s="214"/>
      <c r="Z806" s="214"/>
    </row>
    <row r="807" ht="12.0" customHeight="1">
      <c r="A807" s="214"/>
      <c r="B807" s="214"/>
      <c r="C807" s="214"/>
      <c r="D807" s="214"/>
      <c r="E807" s="214"/>
      <c r="F807" s="214"/>
      <c r="G807" s="214"/>
      <c r="H807" s="214"/>
      <c r="I807" s="214"/>
      <c r="J807" s="214"/>
      <c r="K807" s="214"/>
      <c r="L807" s="214"/>
      <c r="M807" s="214"/>
      <c r="N807" s="214"/>
      <c r="O807" s="214"/>
      <c r="P807" s="214"/>
      <c r="Q807" s="214"/>
      <c r="R807" s="214"/>
      <c r="S807" s="214"/>
      <c r="T807" s="214"/>
      <c r="U807" s="214"/>
      <c r="V807" s="214"/>
      <c r="W807" s="214"/>
      <c r="X807" s="214"/>
      <c r="Y807" s="214"/>
      <c r="Z807" s="214"/>
    </row>
    <row r="808" ht="12.0" customHeight="1">
      <c r="A808" s="214"/>
      <c r="B808" s="214"/>
      <c r="C808" s="214"/>
      <c r="D808" s="214"/>
      <c r="E808" s="214"/>
      <c r="F808" s="214"/>
      <c r="G808" s="214"/>
      <c r="H808" s="214"/>
      <c r="I808" s="214"/>
      <c r="J808" s="214"/>
      <c r="K808" s="214"/>
      <c r="L808" s="214"/>
      <c r="M808" s="214"/>
      <c r="N808" s="214"/>
      <c r="O808" s="214"/>
      <c r="P808" s="214"/>
      <c r="Q808" s="214"/>
      <c r="R808" s="214"/>
      <c r="S808" s="214"/>
      <c r="T808" s="214"/>
      <c r="U808" s="214"/>
      <c r="V808" s="214"/>
      <c r="W808" s="214"/>
      <c r="X808" s="214"/>
      <c r="Y808" s="214"/>
      <c r="Z808" s="214"/>
    </row>
    <row r="809" ht="12.0" customHeight="1">
      <c r="A809" s="214"/>
      <c r="B809" s="214"/>
      <c r="C809" s="214"/>
      <c r="D809" s="214"/>
      <c r="E809" s="214"/>
      <c r="F809" s="214"/>
      <c r="G809" s="214"/>
      <c r="H809" s="214"/>
      <c r="I809" s="214"/>
      <c r="J809" s="214"/>
      <c r="K809" s="214"/>
      <c r="L809" s="214"/>
      <c r="M809" s="214"/>
      <c r="N809" s="214"/>
      <c r="O809" s="214"/>
      <c r="P809" s="214"/>
      <c r="Q809" s="214"/>
      <c r="R809" s="214"/>
      <c r="S809" s="214"/>
      <c r="T809" s="214"/>
      <c r="U809" s="214"/>
      <c r="V809" s="214"/>
      <c r="W809" s="214"/>
      <c r="X809" s="214"/>
      <c r="Y809" s="214"/>
      <c r="Z809" s="214"/>
    </row>
    <row r="810" ht="12.0" customHeight="1">
      <c r="A810" s="214"/>
      <c r="B810" s="214"/>
      <c r="C810" s="214"/>
      <c r="D810" s="214"/>
      <c r="E810" s="214"/>
      <c r="F810" s="214"/>
      <c r="G810" s="214"/>
      <c r="H810" s="214"/>
      <c r="I810" s="214"/>
      <c r="J810" s="214"/>
      <c r="K810" s="214"/>
      <c r="L810" s="214"/>
      <c r="M810" s="214"/>
      <c r="N810" s="214"/>
      <c r="O810" s="214"/>
      <c r="P810" s="214"/>
      <c r="Q810" s="214"/>
      <c r="R810" s="214"/>
      <c r="S810" s="214"/>
      <c r="T810" s="214"/>
      <c r="U810" s="214"/>
      <c r="V810" s="214"/>
      <c r="W810" s="214"/>
      <c r="X810" s="214"/>
      <c r="Y810" s="214"/>
      <c r="Z810" s="214"/>
    </row>
    <row r="811" ht="12.0" customHeight="1">
      <c r="A811" s="214"/>
      <c r="B811" s="214"/>
      <c r="C811" s="214"/>
      <c r="D811" s="214"/>
      <c r="E811" s="214"/>
      <c r="F811" s="214"/>
      <c r="G811" s="214"/>
      <c r="H811" s="214"/>
      <c r="I811" s="214"/>
      <c r="J811" s="214"/>
      <c r="K811" s="214"/>
      <c r="L811" s="214"/>
      <c r="M811" s="214"/>
      <c r="N811" s="214"/>
      <c r="O811" s="214"/>
      <c r="P811" s="214"/>
      <c r="Q811" s="214"/>
      <c r="R811" s="214"/>
      <c r="S811" s="214"/>
      <c r="T811" s="214"/>
      <c r="U811" s="214"/>
      <c r="V811" s="214"/>
      <c r="W811" s="214"/>
      <c r="X811" s="214"/>
      <c r="Y811" s="214"/>
      <c r="Z811" s="214"/>
    </row>
    <row r="812" ht="12.0" customHeight="1">
      <c r="A812" s="214"/>
      <c r="B812" s="214"/>
      <c r="C812" s="214"/>
      <c r="D812" s="214"/>
      <c r="E812" s="214"/>
      <c r="F812" s="214"/>
      <c r="G812" s="214"/>
      <c r="H812" s="214"/>
      <c r="I812" s="214"/>
      <c r="J812" s="214"/>
      <c r="K812" s="214"/>
      <c r="L812" s="214"/>
      <c r="M812" s="214"/>
      <c r="N812" s="214"/>
      <c r="O812" s="214"/>
      <c r="P812" s="214"/>
      <c r="Q812" s="214"/>
      <c r="R812" s="214"/>
      <c r="S812" s="214"/>
      <c r="T812" s="214"/>
      <c r="U812" s="214"/>
      <c r="V812" s="214"/>
      <c r="W812" s="214"/>
      <c r="X812" s="214"/>
      <c r="Y812" s="214"/>
      <c r="Z812" s="214"/>
    </row>
    <row r="813" ht="12.0" customHeight="1">
      <c r="A813" s="214"/>
      <c r="B813" s="214"/>
      <c r="C813" s="214"/>
      <c r="D813" s="214"/>
      <c r="E813" s="214"/>
      <c r="F813" s="214"/>
      <c r="G813" s="214"/>
      <c r="H813" s="214"/>
      <c r="I813" s="214"/>
      <c r="J813" s="214"/>
      <c r="K813" s="214"/>
      <c r="L813" s="214"/>
      <c r="M813" s="214"/>
      <c r="N813" s="214"/>
      <c r="O813" s="214"/>
      <c r="P813" s="214"/>
      <c r="Q813" s="214"/>
      <c r="R813" s="214"/>
      <c r="S813" s="214"/>
      <c r="T813" s="214"/>
      <c r="U813" s="214"/>
      <c r="V813" s="214"/>
      <c r="W813" s="214"/>
      <c r="X813" s="214"/>
      <c r="Y813" s="214"/>
      <c r="Z813" s="214"/>
    </row>
    <row r="814" ht="12.0" customHeight="1">
      <c r="A814" s="214"/>
      <c r="B814" s="214"/>
      <c r="C814" s="214"/>
      <c r="D814" s="214"/>
      <c r="E814" s="214"/>
      <c r="F814" s="214"/>
      <c r="G814" s="214"/>
      <c r="H814" s="214"/>
      <c r="I814" s="214"/>
      <c r="J814" s="214"/>
      <c r="K814" s="214"/>
      <c r="L814" s="214"/>
      <c r="M814" s="214"/>
      <c r="N814" s="214"/>
      <c r="O814" s="214"/>
      <c r="P814" s="214"/>
      <c r="Q814" s="214"/>
      <c r="R814" s="214"/>
      <c r="S814" s="214"/>
      <c r="T814" s="214"/>
      <c r="U814" s="214"/>
      <c r="V814" s="214"/>
      <c r="W814" s="214"/>
      <c r="X814" s="214"/>
      <c r="Y814" s="214"/>
      <c r="Z814" s="214"/>
    </row>
    <row r="815" ht="12.0" customHeight="1">
      <c r="A815" s="214"/>
      <c r="B815" s="214"/>
      <c r="C815" s="214"/>
      <c r="D815" s="214"/>
      <c r="E815" s="214"/>
      <c r="F815" s="214"/>
      <c r="G815" s="214"/>
      <c r="H815" s="214"/>
      <c r="I815" s="214"/>
      <c r="J815" s="214"/>
      <c r="K815" s="214"/>
      <c r="L815" s="214"/>
      <c r="M815" s="214"/>
      <c r="N815" s="214"/>
      <c r="O815" s="214"/>
      <c r="P815" s="214"/>
      <c r="Q815" s="214"/>
      <c r="R815" s="214"/>
      <c r="S815" s="214"/>
      <c r="T815" s="214"/>
      <c r="U815" s="214"/>
      <c r="V815" s="214"/>
      <c r="W815" s="214"/>
      <c r="X815" s="214"/>
      <c r="Y815" s="214"/>
      <c r="Z815" s="214"/>
    </row>
    <row r="816" ht="12.0" customHeight="1">
      <c r="A816" s="214"/>
      <c r="B816" s="214"/>
      <c r="C816" s="214"/>
      <c r="D816" s="214"/>
      <c r="E816" s="214"/>
      <c r="F816" s="214"/>
      <c r="G816" s="214"/>
      <c r="H816" s="214"/>
      <c r="I816" s="214"/>
      <c r="J816" s="214"/>
      <c r="K816" s="214"/>
      <c r="L816" s="214"/>
      <c r="M816" s="214"/>
      <c r="N816" s="214"/>
      <c r="O816" s="214"/>
      <c r="P816" s="214"/>
      <c r="Q816" s="214"/>
      <c r="R816" s="214"/>
      <c r="S816" s="214"/>
      <c r="T816" s="214"/>
      <c r="U816" s="214"/>
      <c r="V816" s="214"/>
      <c r="W816" s="214"/>
      <c r="X816" s="214"/>
      <c r="Y816" s="214"/>
      <c r="Z816" s="214"/>
    </row>
    <row r="817" ht="12.0" customHeight="1">
      <c r="A817" s="214"/>
      <c r="B817" s="214"/>
      <c r="C817" s="214"/>
      <c r="D817" s="214"/>
      <c r="E817" s="214"/>
      <c r="F817" s="214"/>
      <c r="G817" s="214"/>
      <c r="H817" s="214"/>
      <c r="I817" s="214"/>
      <c r="J817" s="214"/>
      <c r="K817" s="214"/>
      <c r="L817" s="214"/>
      <c r="M817" s="214"/>
      <c r="N817" s="214"/>
      <c r="O817" s="214"/>
      <c r="P817" s="214"/>
      <c r="Q817" s="214"/>
      <c r="R817" s="214"/>
      <c r="S817" s="214"/>
      <c r="T817" s="214"/>
      <c r="U817" s="214"/>
      <c r="V817" s="214"/>
      <c r="W817" s="214"/>
      <c r="X817" s="214"/>
      <c r="Y817" s="214"/>
      <c r="Z817" s="214"/>
    </row>
    <row r="818" ht="12.0" customHeight="1">
      <c r="A818" s="214"/>
      <c r="B818" s="214"/>
      <c r="C818" s="214"/>
      <c r="D818" s="214"/>
      <c r="E818" s="214"/>
      <c r="F818" s="214"/>
      <c r="G818" s="214"/>
      <c r="H818" s="214"/>
      <c r="I818" s="214"/>
      <c r="J818" s="214"/>
      <c r="K818" s="214"/>
      <c r="L818" s="214"/>
      <c r="M818" s="214"/>
      <c r="N818" s="214"/>
      <c r="O818" s="214"/>
      <c r="P818" s="214"/>
      <c r="Q818" s="214"/>
      <c r="R818" s="214"/>
      <c r="S818" s="214"/>
      <c r="T818" s="214"/>
      <c r="U818" s="214"/>
      <c r="V818" s="214"/>
      <c r="W818" s="214"/>
      <c r="X818" s="214"/>
      <c r="Y818" s="214"/>
      <c r="Z818" s="214"/>
    </row>
    <row r="819" ht="12.0" customHeight="1">
      <c r="A819" s="214"/>
      <c r="B819" s="214"/>
      <c r="C819" s="214"/>
      <c r="D819" s="214"/>
      <c r="E819" s="214"/>
      <c r="F819" s="214"/>
      <c r="G819" s="214"/>
      <c r="H819" s="214"/>
      <c r="I819" s="214"/>
      <c r="J819" s="214"/>
      <c r="K819" s="214"/>
      <c r="L819" s="214"/>
      <c r="M819" s="214"/>
      <c r="N819" s="214"/>
      <c r="O819" s="214"/>
      <c r="P819" s="214"/>
      <c r="Q819" s="214"/>
      <c r="R819" s="214"/>
      <c r="S819" s="214"/>
      <c r="T819" s="214"/>
      <c r="U819" s="214"/>
      <c r="V819" s="214"/>
      <c r="W819" s="214"/>
      <c r="X819" s="214"/>
      <c r="Y819" s="214"/>
      <c r="Z819" s="214"/>
    </row>
    <row r="820" ht="12.0" customHeight="1">
      <c r="A820" s="214"/>
      <c r="B820" s="214"/>
      <c r="C820" s="214"/>
      <c r="D820" s="214"/>
      <c r="E820" s="214"/>
      <c r="F820" s="214"/>
      <c r="G820" s="214"/>
      <c r="H820" s="214"/>
      <c r="I820" s="214"/>
      <c r="J820" s="214"/>
      <c r="K820" s="214"/>
      <c r="L820" s="214"/>
      <c r="M820" s="214"/>
      <c r="N820" s="214"/>
      <c r="O820" s="214"/>
      <c r="P820" s="214"/>
      <c r="Q820" s="214"/>
      <c r="R820" s="214"/>
      <c r="S820" s="214"/>
      <c r="T820" s="214"/>
      <c r="U820" s="214"/>
      <c r="V820" s="214"/>
      <c r="W820" s="214"/>
      <c r="X820" s="214"/>
      <c r="Y820" s="214"/>
      <c r="Z820" s="214"/>
    </row>
    <row r="821" ht="12.0" customHeight="1">
      <c r="A821" s="214"/>
      <c r="B821" s="214"/>
      <c r="C821" s="214"/>
      <c r="D821" s="214"/>
      <c r="E821" s="214"/>
      <c r="F821" s="214"/>
      <c r="G821" s="214"/>
      <c r="H821" s="214"/>
      <c r="I821" s="214"/>
      <c r="J821" s="214"/>
      <c r="K821" s="214"/>
      <c r="L821" s="214"/>
      <c r="M821" s="214"/>
      <c r="N821" s="214"/>
      <c r="O821" s="214"/>
      <c r="P821" s="214"/>
      <c r="Q821" s="214"/>
      <c r="R821" s="214"/>
      <c r="S821" s="214"/>
      <c r="T821" s="214"/>
      <c r="U821" s="214"/>
      <c r="V821" s="214"/>
      <c r="W821" s="214"/>
      <c r="X821" s="214"/>
      <c r="Y821" s="214"/>
      <c r="Z821" s="214"/>
    </row>
    <row r="822" ht="12.0" customHeight="1">
      <c r="A822" s="214"/>
      <c r="B822" s="214"/>
      <c r="C822" s="214"/>
      <c r="D822" s="214"/>
      <c r="E822" s="214"/>
      <c r="F822" s="214"/>
      <c r="G822" s="214"/>
      <c r="H822" s="214"/>
      <c r="I822" s="214"/>
      <c r="J822" s="214"/>
      <c r="K822" s="214"/>
      <c r="L822" s="214"/>
      <c r="M822" s="214"/>
      <c r="N822" s="214"/>
      <c r="O822" s="214"/>
      <c r="P822" s="214"/>
      <c r="Q822" s="214"/>
      <c r="R822" s="214"/>
      <c r="S822" s="214"/>
      <c r="T822" s="214"/>
      <c r="U822" s="214"/>
      <c r="V822" s="214"/>
      <c r="W822" s="214"/>
      <c r="X822" s="214"/>
      <c r="Y822" s="214"/>
      <c r="Z822" s="214"/>
    </row>
    <row r="823" ht="12.0" customHeight="1">
      <c r="A823" s="214"/>
      <c r="B823" s="214"/>
      <c r="C823" s="214"/>
      <c r="D823" s="214"/>
      <c r="E823" s="214"/>
      <c r="F823" s="214"/>
      <c r="G823" s="214"/>
      <c r="H823" s="214"/>
      <c r="I823" s="214"/>
      <c r="J823" s="214"/>
      <c r="K823" s="214"/>
      <c r="L823" s="214"/>
      <c r="M823" s="214"/>
      <c r="N823" s="214"/>
      <c r="O823" s="214"/>
      <c r="P823" s="214"/>
      <c r="Q823" s="214"/>
      <c r="R823" s="214"/>
      <c r="S823" s="214"/>
      <c r="T823" s="214"/>
      <c r="U823" s="214"/>
      <c r="V823" s="214"/>
      <c r="W823" s="214"/>
      <c r="X823" s="214"/>
      <c r="Y823" s="214"/>
      <c r="Z823" s="214"/>
    </row>
    <row r="824" ht="12.0" customHeight="1">
      <c r="A824" s="214"/>
      <c r="B824" s="214"/>
      <c r="C824" s="214"/>
      <c r="D824" s="214"/>
      <c r="E824" s="214"/>
      <c r="F824" s="214"/>
      <c r="G824" s="214"/>
      <c r="H824" s="214"/>
      <c r="I824" s="214"/>
      <c r="J824" s="214"/>
      <c r="K824" s="214"/>
      <c r="L824" s="214"/>
      <c r="M824" s="214"/>
      <c r="N824" s="214"/>
      <c r="O824" s="214"/>
      <c r="P824" s="214"/>
      <c r="Q824" s="214"/>
      <c r="R824" s="214"/>
      <c r="S824" s="214"/>
      <c r="T824" s="214"/>
      <c r="U824" s="214"/>
      <c r="V824" s="214"/>
      <c r="W824" s="214"/>
      <c r="X824" s="214"/>
      <c r="Y824" s="214"/>
      <c r="Z824" s="214"/>
    </row>
    <row r="825" ht="12.0" customHeight="1">
      <c r="A825" s="214"/>
      <c r="B825" s="214"/>
      <c r="C825" s="214"/>
      <c r="D825" s="214"/>
      <c r="E825" s="214"/>
      <c r="F825" s="214"/>
      <c r="G825" s="214"/>
      <c r="H825" s="214"/>
      <c r="I825" s="214"/>
      <c r="J825" s="214"/>
      <c r="K825" s="214"/>
      <c r="L825" s="214"/>
      <c r="M825" s="214"/>
      <c r="N825" s="214"/>
      <c r="O825" s="214"/>
      <c r="P825" s="214"/>
      <c r="Q825" s="214"/>
      <c r="R825" s="214"/>
      <c r="S825" s="214"/>
      <c r="T825" s="214"/>
      <c r="U825" s="214"/>
      <c r="V825" s="214"/>
      <c r="W825" s="214"/>
      <c r="X825" s="214"/>
      <c r="Y825" s="214"/>
      <c r="Z825" s="214"/>
    </row>
    <row r="826" ht="12.0" customHeight="1">
      <c r="A826" s="214"/>
      <c r="B826" s="214"/>
      <c r="C826" s="214"/>
      <c r="D826" s="214"/>
      <c r="E826" s="214"/>
      <c r="F826" s="214"/>
      <c r="G826" s="214"/>
      <c r="H826" s="214"/>
      <c r="I826" s="214"/>
      <c r="J826" s="214"/>
      <c r="K826" s="214"/>
      <c r="L826" s="214"/>
      <c r="M826" s="214"/>
      <c r="N826" s="214"/>
      <c r="O826" s="214"/>
      <c r="P826" s="214"/>
      <c r="Q826" s="214"/>
      <c r="R826" s="214"/>
      <c r="S826" s="214"/>
      <c r="T826" s="214"/>
      <c r="U826" s="214"/>
      <c r="V826" s="214"/>
      <c r="W826" s="214"/>
      <c r="X826" s="214"/>
      <c r="Y826" s="214"/>
      <c r="Z826" s="214"/>
    </row>
    <row r="827" ht="12.0" customHeight="1">
      <c r="A827" s="214"/>
      <c r="B827" s="214"/>
      <c r="C827" s="214"/>
      <c r="D827" s="214"/>
      <c r="E827" s="214"/>
      <c r="F827" s="214"/>
      <c r="G827" s="214"/>
      <c r="H827" s="214"/>
      <c r="I827" s="214"/>
      <c r="J827" s="214"/>
      <c r="K827" s="214"/>
      <c r="L827" s="214"/>
      <c r="M827" s="214"/>
      <c r="N827" s="214"/>
      <c r="O827" s="214"/>
      <c r="P827" s="214"/>
      <c r="Q827" s="214"/>
      <c r="R827" s="214"/>
      <c r="S827" s="214"/>
      <c r="T827" s="214"/>
      <c r="U827" s="214"/>
      <c r="V827" s="214"/>
      <c r="W827" s="214"/>
      <c r="X827" s="214"/>
      <c r="Y827" s="214"/>
      <c r="Z827" s="214"/>
    </row>
    <row r="828" ht="12.0" customHeight="1">
      <c r="A828" s="214"/>
      <c r="B828" s="214"/>
      <c r="C828" s="214"/>
      <c r="D828" s="214"/>
      <c r="E828" s="214"/>
      <c r="F828" s="214"/>
      <c r="G828" s="214"/>
      <c r="H828" s="214"/>
      <c r="I828" s="214"/>
      <c r="J828" s="214"/>
      <c r="K828" s="214"/>
      <c r="L828" s="214"/>
      <c r="M828" s="214"/>
      <c r="N828" s="214"/>
      <c r="O828" s="214"/>
      <c r="P828" s="214"/>
      <c r="Q828" s="214"/>
      <c r="R828" s="214"/>
      <c r="S828" s="214"/>
      <c r="T828" s="214"/>
      <c r="U828" s="214"/>
      <c r="V828" s="214"/>
      <c r="W828" s="214"/>
      <c r="X828" s="214"/>
      <c r="Y828" s="214"/>
      <c r="Z828" s="214"/>
    </row>
    <row r="829" ht="12.0" customHeight="1">
      <c r="A829" s="214"/>
      <c r="B829" s="214"/>
      <c r="C829" s="214"/>
      <c r="D829" s="214"/>
      <c r="E829" s="214"/>
      <c r="F829" s="214"/>
      <c r="G829" s="214"/>
      <c r="H829" s="214"/>
      <c r="I829" s="214"/>
      <c r="J829" s="214"/>
      <c r="K829" s="214"/>
      <c r="L829" s="214"/>
      <c r="M829" s="214"/>
      <c r="N829" s="214"/>
      <c r="O829" s="214"/>
      <c r="P829" s="214"/>
      <c r="Q829" s="214"/>
      <c r="R829" s="214"/>
      <c r="S829" s="214"/>
      <c r="T829" s="214"/>
      <c r="U829" s="214"/>
      <c r="V829" s="214"/>
      <c r="W829" s="214"/>
      <c r="X829" s="214"/>
      <c r="Y829" s="214"/>
      <c r="Z829" s="214"/>
    </row>
    <row r="830" ht="12.0" customHeight="1">
      <c r="A830" s="214"/>
      <c r="B830" s="214"/>
      <c r="C830" s="214"/>
      <c r="D830" s="214"/>
      <c r="E830" s="214"/>
      <c r="F830" s="214"/>
      <c r="G830" s="214"/>
      <c r="H830" s="214"/>
      <c r="I830" s="214"/>
      <c r="J830" s="214"/>
      <c r="K830" s="214"/>
      <c r="L830" s="214"/>
      <c r="M830" s="214"/>
      <c r="N830" s="214"/>
      <c r="O830" s="214"/>
      <c r="P830" s="214"/>
      <c r="Q830" s="214"/>
      <c r="R830" s="214"/>
      <c r="S830" s="214"/>
      <c r="T830" s="214"/>
      <c r="U830" s="214"/>
      <c r="V830" s="214"/>
      <c r="W830" s="214"/>
      <c r="X830" s="214"/>
      <c r="Y830" s="214"/>
      <c r="Z830" s="214"/>
    </row>
    <row r="831" ht="12.0" customHeight="1">
      <c r="A831" s="214"/>
      <c r="B831" s="214"/>
      <c r="C831" s="214"/>
      <c r="D831" s="214"/>
      <c r="E831" s="214"/>
      <c r="F831" s="214"/>
      <c r="G831" s="214"/>
      <c r="H831" s="214"/>
      <c r="I831" s="214"/>
      <c r="J831" s="214"/>
      <c r="K831" s="214"/>
      <c r="L831" s="214"/>
      <c r="M831" s="214"/>
      <c r="N831" s="214"/>
      <c r="O831" s="214"/>
      <c r="P831" s="214"/>
      <c r="Q831" s="214"/>
      <c r="R831" s="214"/>
      <c r="S831" s="214"/>
      <c r="T831" s="214"/>
      <c r="U831" s="214"/>
      <c r="V831" s="214"/>
      <c r="W831" s="214"/>
      <c r="X831" s="214"/>
      <c r="Y831" s="214"/>
      <c r="Z831" s="214"/>
    </row>
    <row r="832" ht="12.0" customHeight="1">
      <c r="A832" s="214"/>
      <c r="B832" s="214"/>
      <c r="C832" s="214"/>
      <c r="D832" s="214"/>
      <c r="E832" s="214"/>
      <c r="F832" s="214"/>
      <c r="G832" s="214"/>
      <c r="H832" s="214"/>
      <c r="I832" s="214"/>
      <c r="J832" s="214"/>
      <c r="K832" s="214"/>
      <c r="L832" s="214"/>
      <c r="M832" s="214"/>
      <c r="N832" s="214"/>
      <c r="O832" s="214"/>
      <c r="P832" s="214"/>
      <c r="Q832" s="214"/>
      <c r="R832" s="214"/>
      <c r="S832" s="214"/>
      <c r="T832" s="214"/>
      <c r="U832" s="214"/>
      <c r="V832" s="214"/>
      <c r="W832" s="214"/>
      <c r="X832" s="214"/>
      <c r="Y832" s="214"/>
      <c r="Z832" s="214"/>
    </row>
    <row r="833" ht="12.0" customHeight="1">
      <c r="A833" s="214"/>
      <c r="B833" s="214"/>
      <c r="C833" s="214"/>
      <c r="D833" s="214"/>
      <c r="E833" s="214"/>
      <c r="F833" s="214"/>
      <c r="G833" s="214"/>
      <c r="H833" s="214"/>
      <c r="I833" s="214"/>
      <c r="J833" s="214"/>
      <c r="K833" s="214"/>
      <c r="L833" s="214"/>
      <c r="M833" s="214"/>
      <c r="N833" s="214"/>
      <c r="O833" s="214"/>
      <c r="P833" s="214"/>
      <c r="Q833" s="214"/>
      <c r="R833" s="214"/>
      <c r="S833" s="214"/>
      <c r="T833" s="214"/>
      <c r="U833" s="214"/>
      <c r="V833" s="214"/>
      <c r="W833" s="214"/>
      <c r="X833" s="214"/>
      <c r="Y833" s="214"/>
      <c r="Z833" s="214"/>
    </row>
    <row r="834" ht="12.0" customHeight="1">
      <c r="A834" s="214"/>
      <c r="B834" s="214"/>
      <c r="C834" s="214"/>
      <c r="D834" s="214"/>
      <c r="E834" s="214"/>
      <c r="F834" s="214"/>
      <c r="G834" s="214"/>
      <c r="H834" s="214"/>
      <c r="I834" s="214"/>
      <c r="J834" s="214"/>
      <c r="K834" s="214"/>
      <c r="L834" s="214"/>
      <c r="M834" s="214"/>
      <c r="N834" s="214"/>
      <c r="O834" s="214"/>
      <c r="P834" s="214"/>
      <c r="Q834" s="214"/>
      <c r="R834" s="214"/>
      <c r="S834" s="214"/>
      <c r="T834" s="214"/>
      <c r="U834" s="214"/>
      <c r="V834" s="214"/>
      <c r="W834" s="214"/>
      <c r="X834" s="214"/>
      <c r="Y834" s="214"/>
      <c r="Z834" s="214"/>
    </row>
    <row r="835" ht="12.0" customHeight="1">
      <c r="A835" s="214"/>
      <c r="B835" s="214"/>
      <c r="C835" s="214"/>
      <c r="D835" s="214"/>
      <c r="E835" s="214"/>
      <c r="F835" s="214"/>
      <c r="G835" s="214"/>
      <c r="H835" s="214"/>
      <c r="I835" s="214"/>
      <c r="J835" s="214"/>
      <c r="K835" s="214"/>
      <c r="L835" s="214"/>
      <c r="M835" s="214"/>
      <c r="N835" s="214"/>
      <c r="O835" s="214"/>
      <c r="P835" s="214"/>
      <c r="Q835" s="214"/>
      <c r="R835" s="214"/>
      <c r="S835" s="214"/>
      <c r="T835" s="214"/>
      <c r="U835" s="214"/>
      <c r="V835" s="214"/>
      <c r="W835" s="214"/>
      <c r="X835" s="214"/>
      <c r="Y835" s="214"/>
      <c r="Z835" s="214"/>
    </row>
    <row r="836" ht="12.0" customHeight="1">
      <c r="A836" s="214"/>
      <c r="B836" s="214"/>
      <c r="C836" s="214"/>
      <c r="D836" s="214"/>
      <c r="E836" s="214"/>
      <c r="F836" s="214"/>
      <c r="G836" s="214"/>
      <c r="H836" s="214"/>
      <c r="I836" s="214"/>
      <c r="J836" s="214"/>
      <c r="K836" s="214"/>
      <c r="L836" s="214"/>
      <c r="M836" s="214"/>
      <c r="N836" s="214"/>
      <c r="O836" s="214"/>
      <c r="P836" s="214"/>
      <c r="Q836" s="214"/>
      <c r="R836" s="214"/>
      <c r="S836" s="214"/>
      <c r="T836" s="214"/>
      <c r="U836" s="214"/>
      <c r="V836" s="214"/>
      <c r="W836" s="214"/>
      <c r="X836" s="214"/>
      <c r="Y836" s="214"/>
      <c r="Z836" s="214"/>
    </row>
    <row r="837" ht="12.0" customHeight="1">
      <c r="A837" s="214"/>
      <c r="B837" s="214"/>
      <c r="C837" s="214"/>
      <c r="D837" s="214"/>
      <c r="E837" s="214"/>
      <c r="F837" s="214"/>
      <c r="G837" s="214"/>
      <c r="H837" s="214"/>
      <c r="I837" s="214"/>
      <c r="J837" s="214"/>
      <c r="K837" s="214"/>
      <c r="L837" s="214"/>
      <c r="M837" s="214"/>
      <c r="N837" s="214"/>
      <c r="O837" s="214"/>
      <c r="P837" s="214"/>
      <c r="Q837" s="214"/>
      <c r="R837" s="214"/>
      <c r="S837" s="214"/>
      <c r="T837" s="214"/>
      <c r="U837" s="214"/>
      <c r="V837" s="214"/>
      <c r="W837" s="214"/>
      <c r="X837" s="214"/>
      <c r="Y837" s="214"/>
      <c r="Z837" s="214"/>
    </row>
    <row r="838" ht="12.0" customHeight="1">
      <c r="A838" s="214"/>
      <c r="B838" s="214"/>
      <c r="C838" s="214"/>
      <c r="D838" s="214"/>
      <c r="E838" s="214"/>
      <c r="F838" s="214"/>
      <c r="G838" s="214"/>
      <c r="H838" s="214"/>
      <c r="I838" s="214"/>
      <c r="J838" s="214"/>
      <c r="K838" s="214"/>
      <c r="L838" s="214"/>
      <c r="M838" s="214"/>
      <c r="N838" s="214"/>
      <c r="O838" s="214"/>
      <c r="P838" s="214"/>
      <c r="Q838" s="214"/>
      <c r="R838" s="214"/>
      <c r="S838" s="214"/>
      <c r="T838" s="214"/>
      <c r="U838" s="214"/>
      <c r="V838" s="214"/>
      <c r="W838" s="214"/>
      <c r="X838" s="214"/>
      <c r="Y838" s="214"/>
      <c r="Z838" s="214"/>
    </row>
    <row r="839" ht="12.0" customHeight="1">
      <c r="A839" s="214"/>
      <c r="B839" s="214"/>
      <c r="C839" s="214"/>
      <c r="D839" s="214"/>
      <c r="E839" s="214"/>
      <c r="F839" s="214"/>
      <c r="G839" s="214"/>
      <c r="H839" s="214"/>
      <c r="I839" s="214"/>
      <c r="J839" s="214"/>
      <c r="K839" s="214"/>
      <c r="L839" s="214"/>
      <c r="M839" s="214"/>
      <c r="N839" s="214"/>
      <c r="O839" s="214"/>
      <c r="P839" s="214"/>
      <c r="Q839" s="214"/>
      <c r="R839" s="214"/>
      <c r="S839" s="214"/>
      <c r="T839" s="214"/>
      <c r="U839" s="214"/>
      <c r="V839" s="214"/>
      <c r="W839" s="214"/>
      <c r="X839" s="214"/>
      <c r="Y839" s="214"/>
      <c r="Z839" s="214"/>
    </row>
    <row r="840" ht="12.0" customHeight="1">
      <c r="A840" s="214"/>
      <c r="B840" s="214"/>
      <c r="C840" s="214"/>
      <c r="D840" s="214"/>
      <c r="E840" s="214"/>
      <c r="F840" s="214"/>
      <c r="G840" s="214"/>
      <c r="H840" s="214"/>
      <c r="I840" s="214"/>
      <c r="J840" s="214"/>
      <c r="K840" s="214"/>
      <c r="L840" s="214"/>
      <c r="M840" s="214"/>
      <c r="N840" s="214"/>
      <c r="O840" s="214"/>
      <c r="P840" s="214"/>
      <c r="Q840" s="214"/>
      <c r="R840" s="214"/>
      <c r="S840" s="214"/>
      <c r="T840" s="214"/>
      <c r="U840" s="214"/>
      <c r="V840" s="214"/>
      <c r="W840" s="214"/>
      <c r="X840" s="214"/>
      <c r="Y840" s="214"/>
      <c r="Z840" s="214"/>
    </row>
    <row r="841" ht="12.0" customHeight="1">
      <c r="A841" s="214"/>
      <c r="B841" s="214"/>
      <c r="C841" s="214"/>
      <c r="D841" s="214"/>
      <c r="E841" s="214"/>
      <c r="F841" s="214"/>
      <c r="G841" s="214"/>
      <c r="H841" s="214"/>
      <c r="I841" s="214"/>
      <c r="J841" s="214"/>
      <c r="K841" s="214"/>
      <c r="L841" s="214"/>
      <c r="M841" s="214"/>
      <c r="N841" s="214"/>
      <c r="O841" s="214"/>
      <c r="P841" s="214"/>
      <c r="Q841" s="214"/>
      <c r="R841" s="214"/>
      <c r="S841" s="214"/>
      <c r="T841" s="214"/>
      <c r="U841" s="214"/>
      <c r="V841" s="214"/>
      <c r="W841" s="214"/>
      <c r="X841" s="214"/>
      <c r="Y841" s="214"/>
      <c r="Z841" s="214"/>
    </row>
    <row r="842" ht="12.0" customHeight="1">
      <c r="A842" s="214"/>
      <c r="B842" s="214"/>
      <c r="C842" s="214"/>
      <c r="D842" s="214"/>
      <c r="E842" s="214"/>
      <c r="F842" s="214"/>
      <c r="G842" s="214"/>
      <c r="H842" s="214"/>
      <c r="I842" s="214"/>
      <c r="J842" s="214"/>
      <c r="K842" s="214"/>
      <c r="L842" s="214"/>
      <c r="M842" s="214"/>
      <c r="N842" s="214"/>
      <c r="O842" s="214"/>
      <c r="P842" s="214"/>
      <c r="Q842" s="214"/>
      <c r="R842" s="214"/>
      <c r="S842" s="214"/>
      <c r="T842" s="214"/>
      <c r="U842" s="214"/>
      <c r="V842" s="214"/>
      <c r="W842" s="214"/>
      <c r="X842" s="214"/>
      <c r="Y842" s="214"/>
      <c r="Z842" s="214"/>
    </row>
    <row r="843" ht="12.0" customHeight="1">
      <c r="A843" s="214"/>
      <c r="B843" s="214"/>
      <c r="C843" s="214"/>
      <c r="D843" s="214"/>
      <c r="E843" s="214"/>
      <c r="F843" s="214"/>
      <c r="G843" s="214"/>
      <c r="H843" s="214"/>
      <c r="I843" s="214"/>
      <c r="J843" s="214"/>
      <c r="K843" s="214"/>
      <c r="L843" s="214"/>
      <c r="M843" s="214"/>
      <c r="N843" s="214"/>
      <c r="O843" s="214"/>
      <c r="P843" s="214"/>
      <c r="Q843" s="214"/>
      <c r="R843" s="214"/>
      <c r="S843" s="214"/>
      <c r="T843" s="214"/>
      <c r="U843" s="214"/>
      <c r="V843" s="214"/>
      <c r="W843" s="214"/>
      <c r="X843" s="214"/>
      <c r="Y843" s="214"/>
      <c r="Z843" s="214"/>
    </row>
    <row r="844" ht="12.0" customHeight="1">
      <c r="A844" s="214"/>
      <c r="B844" s="214"/>
      <c r="C844" s="214"/>
      <c r="D844" s="214"/>
      <c r="E844" s="214"/>
      <c r="F844" s="214"/>
      <c r="G844" s="214"/>
      <c r="H844" s="214"/>
      <c r="I844" s="214"/>
      <c r="J844" s="214"/>
      <c r="K844" s="214"/>
      <c r="L844" s="214"/>
      <c r="M844" s="214"/>
      <c r="N844" s="214"/>
      <c r="O844" s="214"/>
      <c r="P844" s="214"/>
      <c r="Q844" s="214"/>
      <c r="R844" s="214"/>
      <c r="S844" s="214"/>
      <c r="T844" s="214"/>
      <c r="U844" s="214"/>
      <c r="V844" s="214"/>
      <c r="W844" s="214"/>
      <c r="X844" s="214"/>
      <c r="Y844" s="214"/>
      <c r="Z844" s="214"/>
    </row>
    <row r="845" ht="12.0" customHeight="1">
      <c r="A845" s="214"/>
      <c r="B845" s="214"/>
      <c r="C845" s="214"/>
      <c r="D845" s="214"/>
      <c r="E845" s="214"/>
      <c r="F845" s="214"/>
      <c r="G845" s="214"/>
      <c r="H845" s="214"/>
      <c r="I845" s="214"/>
      <c r="J845" s="214"/>
      <c r="K845" s="214"/>
      <c r="L845" s="214"/>
      <c r="M845" s="214"/>
      <c r="N845" s="214"/>
      <c r="O845" s="214"/>
      <c r="P845" s="214"/>
      <c r="Q845" s="214"/>
      <c r="R845" s="214"/>
      <c r="S845" s="214"/>
      <c r="T845" s="214"/>
      <c r="U845" s="214"/>
      <c r="V845" s="214"/>
      <c r="W845" s="214"/>
      <c r="X845" s="214"/>
      <c r="Y845" s="214"/>
      <c r="Z845" s="214"/>
    </row>
    <row r="846" ht="12.0" customHeight="1">
      <c r="A846" s="214"/>
      <c r="B846" s="214"/>
      <c r="C846" s="214"/>
      <c r="D846" s="214"/>
      <c r="E846" s="214"/>
      <c r="F846" s="214"/>
      <c r="G846" s="214"/>
      <c r="H846" s="214"/>
      <c r="I846" s="214"/>
      <c r="J846" s="214"/>
      <c r="K846" s="214"/>
      <c r="L846" s="214"/>
      <c r="M846" s="214"/>
      <c r="N846" s="214"/>
      <c r="O846" s="214"/>
      <c r="P846" s="214"/>
      <c r="Q846" s="214"/>
      <c r="R846" s="214"/>
      <c r="S846" s="214"/>
      <c r="T846" s="214"/>
      <c r="U846" s="214"/>
      <c r="V846" s="214"/>
      <c r="W846" s="214"/>
      <c r="X846" s="214"/>
      <c r="Y846" s="214"/>
      <c r="Z846" s="214"/>
    </row>
    <row r="847" ht="12.0" customHeight="1">
      <c r="A847" s="214"/>
      <c r="B847" s="214"/>
      <c r="C847" s="214"/>
      <c r="D847" s="214"/>
      <c r="E847" s="214"/>
      <c r="F847" s="214"/>
      <c r="G847" s="214"/>
      <c r="H847" s="214"/>
      <c r="I847" s="214"/>
      <c r="J847" s="214"/>
      <c r="K847" s="214"/>
      <c r="L847" s="214"/>
      <c r="M847" s="214"/>
      <c r="N847" s="214"/>
      <c r="O847" s="214"/>
      <c r="P847" s="214"/>
      <c r="Q847" s="214"/>
      <c r="R847" s="214"/>
      <c r="S847" s="214"/>
      <c r="T847" s="214"/>
      <c r="U847" s="214"/>
      <c r="V847" s="214"/>
      <c r="W847" s="214"/>
      <c r="X847" s="214"/>
      <c r="Y847" s="214"/>
      <c r="Z847" s="214"/>
    </row>
    <row r="848" ht="12.0" customHeight="1">
      <c r="A848" s="214"/>
      <c r="B848" s="214"/>
      <c r="C848" s="214"/>
      <c r="D848" s="214"/>
      <c r="E848" s="214"/>
      <c r="F848" s="214"/>
      <c r="G848" s="214"/>
      <c r="H848" s="214"/>
      <c r="I848" s="214"/>
      <c r="J848" s="214"/>
      <c r="K848" s="214"/>
      <c r="L848" s="214"/>
      <c r="M848" s="214"/>
      <c r="N848" s="214"/>
      <c r="O848" s="214"/>
      <c r="P848" s="214"/>
      <c r="Q848" s="214"/>
      <c r="R848" s="214"/>
      <c r="S848" s="214"/>
      <c r="T848" s="214"/>
      <c r="U848" s="214"/>
      <c r="V848" s="214"/>
      <c r="W848" s="214"/>
      <c r="X848" s="214"/>
      <c r="Y848" s="214"/>
      <c r="Z848" s="214"/>
    </row>
    <row r="849" ht="12.0" customHeight="1">
      <c r="A849" s="214"/>
      <c r="B849" s="214"/>
      <c r="C849" s="214"/>
      <c r="D849" s="214"/>
      <c r="E849" s="214"/>
      <c r="F849" s="214"/>
      <c r="G849" s="214"/>
      <c r="H849" s="214"/>
      <c r="I849" s="214"/>
      <c r="J849" s="214"/>
      <c r="K849" s="214"/>
      <c r="L849" s="214"/>
      <c r="M849" s="214"/>
      <c r="N849" s="214"/>
      <c r="O849" s="214"/>
      <c r="P849" s="214"/>
      <c r="Q849" s="214"/>
      <c r="R849" s="214"/>
      <c r="S849" s="214"/>
      <c r="T849" s="214"/>
      <c r="U849" s="214"/>
      <c r="V849" s="214"/>
      <c r="W849" s="214"/>
      <c r="X849" s="214"/>
      <c r="Y849" s="214"/>
      <c r="Z849" s="214"/>
    </row>
    <row r="850" ht="12.0" customHeight="1">
      <c r="A850" s="214"/>
      <c r="B850" s="214"/>
      <c r="C850" s="214"/>
      <c r="D850" s="214"/>
      <c r="E850" s="214"/>
      <c r="F850" s="214"/>
      <c r="G850" s="214"/>
      <c r="H850" s="214"/>
      <c r="I850" s="214"/>
      <c r="J850" s="214"/>
      <c r="K850" s="214"/>
      <c r="L850" s="214"/>
      <c r="M850" s="214"/>
      <c r="N850" s="214"/>
      <c r="O850" s="214"/>
      <c r="P850" s="214"/>
      <c r="Q850" s="214"/>
      <c r="R850" s="214"/>
      <c r="S850" s="214"/>
      <c r="T850" s="214"/>
      <c r="U850" s="214"/>
      <c r="V850" s="214"/>
      <c r="W850" s="214"/>
      <c r="X850" s="214"/>
      <c r="Y850" s="214"/>
      <c r="Z850" s="214"/>
    </row>
    <row r="851" ht="12.0" customHeight="1">
      <c r="A851" s="214"/>
      <c r="B851" s="214"/>
      <c r="C851" s="214"/>
      <c r="D851" s="214"/>
      <c r="E851" s="214"/>
      <c r="F851" s="214"/>
      <c r="G851" s="214"/>
      <c r="H851" s="214"/>
      <c r="I851" s="214"/>
      <c r="J851" s="214"/>
      <c r="K851" s="214"/>
      <c r="L851" s="214"/>
      <c r="M851" s="214"/>
      <c r="N851" s="214"/>
      <c r="O851" s="214"/>
      <c r="P851" s="214"/>
      <c r="Q851" s="214"/>
      <c r="R851" s="214"/>
      <c r="S851" s="214"/>
      <c r="T851" s="214"/>
      <c r="U851" s="214"/>
      <c r="V851" s="214"/>
      <c r="W851" s="214"/>
      <c r="X851" s="214"/>
      <c r="Y851" s="214"/>
      <c r="Z851" s="214"/>
    </row>
    <row r="852" ht="12.0" customHeight="1">
      <c r="A852" s="214"/>
      <c r="B852" s="214"/>
      <c r="C852" s="214"/>
      <c r="D852" s="214"/>
      <c r="E852" s="214"/>
      <c r="F852" s="214"/>
      <c r="G852" s="214"/>
      <c r="H852" s="214"/>
      <c r="I852" s="214"/>
      <c r="J852" s="214"/>
      <c r="K852" s="214"/>
      <c r="L852" s="214"/>
      <c r="M852" s="214"/>
      <c r="N852" s="214"/>
      <c r="O852" s="214"/>
      <c r="P852" s="214"/>
      <c r="Q852" s="214"/>
      <c r="R852" s="214"/>
      <c r="S852" s="214"/>
      <c r="T852" s="214"/>
      <c r="U852" s="214"/>
      <c r="V852" s="214"/>
      <c r="W852" s="214"/>
      <c r="X852" s="214"/>
      <c r="Y852" s="214"/>
      <c r="Z852" s="214"/>
    </row>
    <row r="853" ht="12.0" customHeight="1">
      <c r="A853" s="214"/>
      <c r="B853" s="214"/>
      <c r="C853" s="214"/>
      <c r="D853" s="214"/>
      <c r="E853" s="214"/>
      <c r="F853" s="214"/>
      <c r="G853" s="214"/>
      <c r="H853" s="214"/>
      <c r="I853" s="214"/>
      <c r="J853" s="214"/>
      <c r="K853" s="214"/>
      <c r="L853" s="214"/>
      <c r="M853" s="214"/>
      <c r="N853" s="214"/>
      <c r="O853" s="214"/>
      <c r="P853" s="214"/>
      <c r="Q853" s="214"/>
      <c r="R853" s="214"/>
      <c r="S853" s="214"/>
      <c r="T853" s="214"/>
      <c r="U853" s="214"/>
      <c r="V853" s="214"/>
      <c r="W853" s="214"/>
      <c r="X853" s="214"/>
      <c r="Y853" s="214"/>
      <c r="Z853" s="214"/>
    </row>
    <row r="854" ht="12.0" customHeight="1">
      <c r="A854" s="214"/>
      <c r="B854" s="214"/>
      <c r="C854" s="214"/>
      <c r="D854" s="214"/>
      <c r="E854" s="214"/>
      <c r="F854" s="214"/>
      <c r="G854" s="214"/>
      <c r="H854" s="214"/>
      <c r="I854" s="214"/>
      <c r="J854" s="214"/>
      <c r="K854" s="214"/>
      <c r="L854" s="214"/>
      <c r="M854" s="214"/>
      <c r="N854" s="214"/>
      <c r="O854" s="214"/>
      <c r="P854" s="214"/>
      <c r="Q854" s="214"/>
      <c r="R854" s="214"/>
      <c r="S854" s="214"/>
      <c r="T854" s="214"/>
      <c r="U854" s="214"/>
      <c r="V854" s="214"/>
      <c r="W854" s="214"/>
      <c r="X854" s="214"/>
      <c r="Y854" s="214"/>
      <c r="Z854" s="214"/>
    </row>
    <row r="855" ht="12.0" customHeight="1">
      <c r="A855" s="214"/>
      <c r="B855" s="214"/>
      <c r="C855" s="214"/>
      <c r="D855" s="214"/>
      <c r="E855" s="214"/>
      <c r="F855" s="214"/>
      <c r="G855" s="214"/>
      <c r="H855" s="214"/>
      <c r="I855" s="214"/>
      <c r="J855" s="214"/>
      <c r="K855" s="214"/>
      <c r="L855" s="214"/>
      <c r="M855" s="214"/>
      <c r="N855" s="214"/>
      <c r="O855" s="214"/>
      <c r="P855" s="214"/>
      <c r="Q855" s="214"/>
      <c r="R855" s="214"/>
      <c r="S855" s="214"/>
      <c r="T855" s="214"/>
      <c r="U855" s="214"/>
      <c r="V855" s="214"/>
      <c r="W855" s="214"/>
      <c r="X855" s="214"/>
      <c r="Y855" s="214"/>
      <c r="Z855" s="214"/>
    </row>
    <row r="856" ht="12.0" customHeight="1">
      <c r="A856" s="214"/>
      <c r="B856" s="214"/>
      <c r="C856" s="214"/>
      <c r="D856" s="214"/>
      <c r="E856" s="214"/>
      <c r="F856" s="214"/>
      <c r="G856" s="214"/>
      <c r="H856" s="214"/>
      <c r="I856" s="214"/>
      <c r="J856" s="214"/>
      <c r="K856" s="214"/>
      <c r="L856" s="214"/>
      <c r="M856" s="214"/>
      <c r="N856" s="214"/>
      <c r="O856" s="214"/>
      <c r="P856" s="214"/>
      <c r="Q856" s="214"/>
      <c r="R856" s="214"/>
      <c r="S856" s="214"/>
      <c r="T856" s="214"/>
      <c r="U856" s="214"/>
      <c r="V856" s="214"/>
      <c r="W856" s="214"/>
      <c r="X856" s="214"/>
      <c r="Y856" s="214"/>
      <c r="Z856" s="214"/>
    </row>
    <row r="857" ht="12.0" customHeight="1">
      <c r="A857" s="214"/>
      <c r="B857" s="214"/>
      <c r="C857" s="214"/>
      <c r="D857" s="214"/>
      <c r="E857" s="214"/>
      <c r="F857" s="214"/>
      <c r="G857" s="214"/>
      <c r="H857" s="214"/>
      <c r="I857" s="214"/>
      <c r="J857" s="214"/>
      <c r="K857" s="214"/>
      <c r="L857" s="214"/>
      <c r="M857" s="214"/>
      <c r="N857" s="214"/>
      <c r="O857" s="214"/>
      <c r="P857" s="214"/>
      <c r="Q857" s="214"/>
      <c r="R857" s="214"/>
      <c r="S857" s="214"/>
      <c r="T857" s="214"/>
      <c r="U857" s="214"/>
      <c r="V857" s="214"/>
      <c r="W857" s="214"/>
      <c r="X857" s="214"/>
      <c r="Y857" s="214"/>
      <c r="Z857" s="214"/>
    </row>
    <row r="858" ht="12.0" customHeight="1">
      <c r="A858" s="214"/>
      <c r="B858" s="214"/>
      <c r="C858" s="214"/>
      <c r="D858" s="214"/>
      <c r="E858" s="214"/>
      <c r="F858" s="214"/>
      <c r="G858" s="214"/>
      <c r="H858" s="214"/>
      <c r="I858" s="214"/>
      <c r="J858" s="214"/>
      <c r="K858" s="214"/>
      <c r="L858" s="214"/>
      <c r="M858" s="214"/>
      <c r="N858" s="214"/>
      <c r="O858" s="214"/>
      <c r="P858" s="214"/>
      <c r="Q858" s="214"/>
      <c r="R858" s="214"/>
      <c r="S858" s="214"/>
      <c r="T858" s="214"/>
      <c r="U858" s="214"/>
      <c r="V858" s="214"/>
      <c r="W858" s="214"/>
      <c r="X858" s="214"/>
      <c r="Y858" s="214"/>
      <c r="Z858" s="214"/>
    </row>
    <row r="859" ht="12.0" customHeight="1">
      <c r="A859" s="214"/>
      <c r="B859" s="214"/>
      <c r="C859" s="214"/>
      <c r="D859" s="214"/>
      <c r="E859" s="214"/>
      <c r="F859" s="214"/>
      <c r="G859" s="214"/>
      <c r="H859" s="214"/>
      <c r="I859" s="214"/>
      <c r="J859" s="214"/>
      <c r="K859" s="214"/>
      <c r="L859" s="214"/>
      <c r="M859" s="214"/>
      <c r="N859" s="214"/>
      <c r="O859" s="214"/>
      <c r="P859" s="214"/>
      <c r="Q859" s="214"/>
      <c r="R859" s="214"/>
      <c r="S859" s="214"/>
      <c r="T859" s="214"/>
      <c r="U859" s="214"/>
      <c r="V859" s="214"/>
      <c r="W859" s="214"/>
      <c r="X859" s="214"/>
      <c r="Y859" s="214"/>
      <c r="Z859" s="214"/>
    </row>
    <row r="860" ht="12.0" customHeight="1">
      <c r="A860" s="214"/>
      <c r="B860" s="214"/>
      <c r="C860" s="214"/>
      <c r="D860" s="214"/>
      <c r="E860" s="214"/>
      <c r="F860" s="214"/>
      <c r="G860" s="214"/>
      <c r="H860" s="214"/>
      <c r="I860" s="214"/>
      <c r="J860" s="214"/>
      <c r="K860" s="214"/>
      <c r="L860" s="214"/>
      <c r="M860" s="214"/>
      <c r="N860" s="214"/>
      <c r="O860" s="214"/>
      <c r="P860" s="214"/>
      <c r="Q860" s="214"/>
      <c r="R860" s="214"/>
      <c r="S860" s="214"/>
      <c r="T860" s="214"/>
      <c r="U860" s="214"/>
      <c r="V860" s="214"/>
      <c r="W860" s="214"/>
      <c r="X860" s="214"/>
      <c r="Y860" s="214"/>
      <c r="Z860" s="214"/>
    </row>
    <row r="861" ht="12.0" customHeight="1">
      <c r="A861" s="214"/>
      <c r="B861" s="214"/>
      <c r="C861" s="214"/>
      <c r="D861" s="214"/>
      <c r="E861" s="214"/>
      <c r="F861" s="214"/>
      <c r="G861" s="214"/>
      <c r="H861" s="214"/>
      <c r="I861" s="214"/>
      <c r="J861" s="214"/>
      <c r="K861" s="214"/>
      <c r="L861" s="214"/>
      <c r="M861" s="214"/>
      <c r="N861" s="214"/>
      <c r="O861" s="214"/>
      <c r="P861" s="214"/>
      <c r="Q861" s="214"/>
      <c r="R861" s="214"/>
      <c r="S861" s="214"/>
      <c r="T861" s="214"/>
      <c r="U861" s="214"/>
      <c r="V861" s="214"/>
      <c r="W861" s="214"/>
      <c r="X861" s="214"/>
      <c r="Y861" s="214"/>
      <c r="Z861" s="214"/>
    </row>
    <row r="862" ht="12.0" customHeight="1">
      <c r="A862" s="214"/>
      <c r="B862" s="214"/>
      <c r="C862" s="214"/>
      <c r="D862" s="214"/>
      <c r="E862" s="214"/>
      <c r="F862" s="214"/>
      <c r="G862" s="214"/>
      <c r="H862" s="214"/>
      <c r="I862" s="214"/>
      <c r="J862" s="214"/>
      <c r="K862" s="214"/>
      <c r="L862" s="214"/>
      <c r="M862" s="214"/>
      <c r="N862" s="214"/>
      <c r="O862" s="214"/>
      <c r="P862" s="214"/>
      <c r="Q862" s="214"/>
      <c r="R862" s="214"/>
      <c r="S862" s="214"/>
      <c r="T862" s="214"/>
      <c r="U862" s="214"/>
      <c r="V862" s="214"/>
      <c r="W862" s="214"/>
      <c r="X862" s="214"/>
      <c r="Y862" s="214"/>
      <c r="Z862" s="214"/>
    </row>
    <row r="863" ht="12.0" customHeight="1">
      <c r="A863" s="214"/>
      <c r="B863" s="214"/>
      <c r="C863" s="214"/>
      <c r="D863" s="214"/>
      <c r="E863" s="214"/>
      <c r="F863" s="214"/>
      <c r="G863" s="214"/>
      <c r="H863" s="214"/>
      <c r="I863" s="214"/>
      <c r="J863" s="214"/>
      <c r="K863" s="214"/>
      <c r="L863" s="214"/>
      <c r="M863" s="214"/>
      <c r="N863" s="214"/>
      <c r="O863" s="214"/>
      <c r="P863" s="214"/>
      <c r="Q863" s="214"/>
      <c r="R863" s="214"/>
      <c r="S863" s="214"/>
      <c r="T863" s="214"/>
      <c r="U863" s="214"/>
      <c r="V863" s="214"/>
      <c r="W863" s="214"/>
      <c r="X863" s="214"/>
      <c r="Y863" s="214"/>
      <c r="Z863" s="214"/>
    </row>
    <row r="864" ht="12.0" customHeight="1">
      <c r="A864" s="214"/>
      <c r="B864" s="214"/>
      <c r="C864" s="214"/>
      <c r="D864" s="214"/>
      <c r="E864" s="214"/>
      <c r="F864" s="214"/>
      <c r="G864" s="214"/>
      <c r="H864" s="214"/>
      <c r="I864" s="214"/>
      <c r="J864" s="214"/>
      <c r="K864" s="214"/>
      <c r="L864" s="214"/>
      <c r="M864" s="214"/>
      <c r="N864" s="214"/>
      <c r="O864" s="214"/>
      <c r="P864" s="214"/>
      <c r="Q864" s="214"/>
      <c r="R864" s="214"/>
      <c r="S864" s="214"/>
      <c r="T864" s="214"/>
      <c r="U864" s="214"/>
      <c r="V864" s="214"/>
      <c r="W864" s="214"/>
      <c r="X864" s="214"/>
      <c r="Y864" s="214"/>
      <c r="Z864" s="214"/>
    </row>
    <row r="865" ht="12.0" customHeight="1">
      <c r="A865" s="214"/>
      <c r="B865" s="214"/>
      <c r="C865" s="214"/>
      <c r="D865" s="214"/>
      <c r="E865" s="214"/>
      <c r="F865" s="214"/>
      <c r="G865" s="214"/>
      <c r="H865" s="214"/>
      <c r="I865" s="214"/>
      <c r="J865" s="214"/>
      <c r="K865" s="214"/>
      <c r="L865" s="214"/>
      <c r="M865" s="214"/>
      <c r="N865" s="214"/>
      <c r="O865" s="214"/>
      <c r="P865" s="214"/>
      <c r="Q865" s="214"/>
      <c r="R865" s="214"/>
      <c r="S865" s="214"/>
      <c r="T865" s="214"/>
      <c r="U865" s="214"/>
      <c r="V865" s="214"/>
      <c r="W865" s="214"/>
      <c r="X865" s="214"/>
      <c r="Y865" s="214"/>
      <c r="Z865" s="214"/>
    </row>
    <row r="866" ht="12.0" customHeight="1">
      <c r="A866" s="214"/>
      <c r="B866" s="214"/>
      <c r="C866" s="214"/>
      <c r="D866" s="214"/>
      <c r="E866" s="214"/>
      <c r="F866" s="214"/>
      <c r="G866" s="214"/>
      <c r="H866" s="214"/>
      <c r="I866" s="214"/>
      <c r="J866" s="214"/>
      <c r="K866" s="214"/>
      <c r="L866" s="214"/>
      <c r="M866" s="214"/>
      <c r="N866" s="214"/>
      <c r="O866" s="214"/>
      <c r="P866" s="214"/>
      <c r="Q866" s="214"/>
      <c r="R866" s="214"/>
      <c r="S866" s="214"/>
      <c r="T866" s="214"/>
      <c r="U866" s="214"/>
      <c r="V866" s="214"/>
      <c r="W866" s="214"/>
      <c r="X866" s="214"/>
      <c r="Y866" s="214"/>
      <c r="Z866" s="214"/>
    </row>
    <row r="867" ht="12.0" customHeight="1">
      <c r="A867" s="214"/>
      <c r="B867" s="214"/>
      <c r="C867" s="214"/>
      <c r="D867" s="214"/>
      <c r="E867" s="214"/>
      <c r="F867" s="214"/>
      <c r="G867" s="214"/>
      <c r="H867" s="214"/>
      <c r="I867" s="214"/>
      <c r="J867" s="214"/>
      <c r="K867" s="214"/>
      <c r="L867" s="214"/>
      <c r="M867" s="214"/>
      <c r="N867" s="214"/>
      <c r="O867" s="214"/>
      <c r="P867" s="214"/>
      <c r="Q867" s="214"/>
      <c r="R867" s="214"/>
      <c r="S867" s="214"/>
      <c r="T867" s="214"/>
      <c r="U867" s="214"/>
      <c r="V867" s="214"/>
      <c r="W867" s="214"/>
      <c r="X867" s="214"/>
      <c r="Y867" s="214"/>
      <c r="Z867" s="214"/>
    </row>
    <row r="868" ht="12.0" customHeight="1">
      <c r="A868" s="214"/>
      <c r="B868" s="214"/>
      <c r="C868" s="214"/>
      <c r="D868" s="214"/>
      <c r="E868" s="214"/>
      <c r="F868" s="214"/>
      <c r="G868" s="214"/>
      <c r="H868" s="214"/>
      <c r="I868" s="214"/>
      <c r="J868" s="214"/>
      <c r="K868" s="214"/>
      <c r="L868" s="214"/>
      <c r="M868" s="214"/>
      <c r="N868" s="214"/>
      <c r="O868" s="214"/>
      <c r="P868" s="214"/>
      <c r="Q868" s="214"/>
      <c r="R868" s="214"/>
      <c r="S868" s="214"/>
      <c r="T868" s="214"/>
      <c r="U868" s="214"/>
      <c r="V868" s="214"/>
      <c r="W868" s="214"/>
      <c r="X868" s="214"/>
      <c r="Y868" s="214"/>
      <c r="Z868" s="214"/>
    </row>
    <row r="869" ht="12.0" customHeight="1">
      <c r="A869" s="214"/>
      <c r="B869" s="214"/>
      <c r="C869" s="214"/>
      <c r="D869" s="214"/>
      <c r="E869" s="214"/>
      <c r="F869" s="214"/>
      <c r="G869" s="214"/>
      <c r="H869" s="214"/>
      <c r="I869" s="214"/>
      <c r="J869" s="214"/>
      <c r="K869" s="214"/>
      <c r="L869" s="214"/>
      <c r="M869" s="214"/>
      <c r="N869" s="214"/>
      <c r="O869" s="214"/>
      <c r="P869" s="214"/>
      <c r="Q869" s="214"/>
      <c r="R869" s="214"/>
      <c r="S869" s="214"/>
      <c r="T869" s="214"/>
      <c r="U869" s="214"/>
      <c r="V869" s="214"/>
      <c r="W869" s="214"/>
      <c r="X869" s="214"/>
      <c r="Y869" s="214"/>
      <c r="Z869" s="214"/>
    </row>
    <row r="870" ht="12.0" customHeight="1">
      <c r="A870" s="214"/>
      <c r="B870" s="214"/>
      <c r="C870" s="214"/>
      <c r="D870" s="214"/>
      <c r="E870" s="214"/>
      <c r="F870" s="214"/>
      <c r="G870" s="214"/>
      <c r="H870" s="214"/>
      <c r="I870" s="214"/>
      <c r="J870" s="214"/>
      <c r="K870" s="214"/>
      <c r="L870" s="214"/>
      <c r="M870" s="214"/>
      <c r="N870" s="214"/>
      <c r="O870" s="214"/>
      <c r="P870" s="214"/>
      <c r="Q870" s="214"/>
      <c r="R870" s="214"/>
      <c r="S870" s="214"/>
      <c r="T870" s="214"/>
      <c r="U870" s="214"/>
      <c r="V870" s="214"/>
      <c r="W870" s="214"/>
      <c r="X870" s="214"/>
      <c r="Y870" s="214"/>
      <c r="Z870" s="214"/>
    </row>
    <row r="871" ht="12.0" customHeight="1">
      <c r="A871" s="214"/>
      <c r="B871" s="214"/>
      <c r="C871" s="214"/>
      <c r="D871" s="214"/>
      <c r="E871" s="214"/>
      <c r="F871" s="214"/>
      <c r="G871" s="214"/>
      <c r="H871" s="214"/>
      <c r="I871" s="214"/>
      <c r="J871" s="214"/>
      <c r="K871" s="214"/>
      <c r="L871" s="214"/>
      <c r="M871" s="214"/>
      <c r="N871" s="214"/>
      <c r="O871" s="214"/>
      <c r="P871" s="214"/>
      <c r="Q871" s="214"/>
      <c r="R871" s="214"/>
      <c r="S871" s="214"/>
      <c r="T871" s="214"/>
      <c r="U871" s="214"/>
      <c r="V871" s="214"/>
      <c r="W871" s="214"/>
      <c r="X871" s="214"/>
      <c r="Y871" s="214"/>
      <c r="Z871" s="214"/>
    </row>
    <row r="872" ht="12.0" customHeight="1">
      <c r="A872" s="214"/>
      <c r="B872" s="214"/>
      <c r="C872" s="214"/>
      <c r="D872" s="214"/>
      <c r="E872" s="214"/>
      <c r="F872" s="214"/>
      <c r="G872" s="214"/>
      <c r="H872" s="214"/>
      <c r="I872" s="214"/>
      <c r="J872" s="214"/>
      <c r="K872" s="214"/>
      <c r="L872" s="214"/>
      <c r="M872" s="214"/>
      <c r="N872" s="214"/>
      <c r="O872" s="214"/>
      <c r="P872" s="214"/>
      <c r="Q872" s="214"/>
      <c r="R872" s="214"/>
      <c r="S872" s="214"/>
      <c r="T872" s="214"/>
      <c r="U872" s="214"/>
      <c r="V872" s="214"/>
      <c r="W872" s="214"/>
      <c r="X872" s="214"/>
      <c r="Y872" s="214"/>
      <c r="Z872" s="214"/>
    </row>
    <row r="873" ht="12.0" customHeight="1">
      <c r="A873" s="214"/>
      <c r="B873" s="214"/>
      <c r="C873" s="214"/>
      <c r="D873" s="214"/>
      <c r="E873" s="214"/>
      <c r="F873" s="214"/>
      <c r="G873" s="214"/>
      <c r="H873" s="214"/>
      <c r="I873" s="214"/>
      <c r="J873" s="214"/>
      <c r="K873" s="214"/>
      <c r="L873" s="214"/>
      <c r="M873" s="214"/>
      <c r="N873" s="214"/>
      <c r="O873" s="214"/>
      <c r="P873" s="214"/>
      <c r="Q873" s="214"/>
      <c r="R873" s="214"/>
      <c r="S873" s="214"/>
      <c r="T873" s="214"/>
      <c r="U873" s="214"/>
      <c r="V873" s="214"/>
      <c r="W873" s="214"/>
      <c r="X873" s="214"/>
      <c r="Y873" s="214"/>
      <c r="Z873" s="214"/>
    </row>
    <row r="874" ht="12.0" customHeight="1">
      <c r="A874" s="214"/>
      <c r="B874" s="214"/>
      <c r="C874" s="214"/>
      <c r="D874" s="214"/>
      <c r="E874" s="214"/>
      <c r="F874" s="214"/>
      <c r="G874" s="214"/>
      <c r="H874" s="214"/>
      <c r="I874" s="214"/>
      <c r="J874" s="214"/>
      <c r="K874" s="214"/>
      <c r="L874" s="214"/>
      <c r="M874" s="214"/>
      <c r="N874" s="214"/>
      <c r="O874" s="214"/>
      <c r="P874" s="214"/>
      <c r="Q874" s="214"/>
      <c r="R874" s="214"/>
      <c r="S874" s="214"/>
      <c r="T874" s="214"/>
      <c r="U874" s="214"/>
      <c r="V874" s="214"/>
      <c r="W874" s="214"/>
      <c r="X874" s="214"/>
      <c r="Y874" s="214"/>
      <c r="Z874" s="214"/>
    </row>
    <row r="875" ht="12.0" customHeight="1">
      <c r="A875" s="214"/>
      <c r="B875" s="214"/>
      <c r="C875" s="214"/>
      <c r="D875" s="214"/>
      <c r="E875" s="214"/>
      <c r="F875" s="214"/>
      <c r="G875" s="214"/>
      <c r="H875" s="214"/>
      <c r="I875" s="214"/>
      <c r="J875" s="214"/>
      <c r="K875" s="214"/>
      <c r="L875" s="214"/>
      <c r="M875" s="214"/>
      <c r="N875" s="214"/>
      <c r="O875" s="214"/>
      <c r="P875" s="214"/>
      <c r="Q875" s="214"/>
      <c r="R875" s="214"/>
      <c r="S875" s="214"/>
      <c r="T875" s="214"/>
      <c r="U875" s="214"/>
      <c r="V875" s="214"/>
      <c r="W875" s="214"/>
      <c r="X875" s="214"/>
      <c r="Y875" s="214"/>
      <c r="Z875" s="214"/>
    </row>
    <row r="876" ht="12.0" customHeight="1">
      <c r="A876" s="214"/>
      <c r="B876" s="214"/>
      <c r="C876" s="214"/>
      <c r="D876" s="214"/>
      <c r="E876" s="214"/>
      <c r="F876" s="214"/>
      <c r="G876" s="214"/>
      <c r="H876" s="214"/>
      <c r="I876" s="214"/>
      <c r="J876" s="214"/>
      <c r="K876" s="214"/>
      <c r="L876" s="214"/>
      <c r="M876" s="214"/>
      <c r="N876" s="214"/>
      <c r="O876" s="214"/>
      <c r="P876" s="214"/>
      <c r="Q876" s="214"/>
      <c r="R876" s="214"/>
      <c r="S876" s="214"/>
      <c r="T876" s="214"/>
      <c r="U876" s="214"/>
      <c r="V876" s="214"/>
      <c r="W876" s="214"/>
      <c r="X876" s="214"/>
      <c r="Y876" s="214"/>
      <c r="Z876" s="214"/>
    </row>
    <row r="877" ht="12.0" customHeight="1">
      <c r="A877" s="214"/>
      <c r="B877" s="214"/>
      <c r="C877" s="214"/>
      <c r="D877" s="214"/>
      <c r="E877" s="214"/>
      <c r="F877" s="214"/>
      <c r="G877" s="214"/>
      <c r="H877" s="214"/>
      <c r="I877" s="214"/>
      <c r="J877" s="214"/>
      <c r="K877" s="214"/>
      <c r="L877" s="214"/>
      <c r="M877" s="214"/>
      <c r="N877" s="214"/>
      <c r="O877" s="214"/>
      <c r="P877" s="214"/>
      <c r="Q877" s="214"/>
      <c r="R877" s="214"/>
      <c r="S877" s="214"/>
      <c r="T877" s="214"/>
      <c r="U877" s="214"/>
      <c r="V877" s="214"/>
      <c r="W877" s="214"/>
      <c r="X877" s="214"/>
      <c r="Y877" s="214"/>
      <c r="Z877" s="214"/>
    </row>
    <row r="878" ht="12.0" customHeight="1">
      <c r="A878" s="214"/>
      <c r="B878" s="214"/>
      <c r="C878" s="214"/>
      <c r="D878" s="214"/>
      <c r="E878" s="214"/>
      <c r="F878" s="214"/>
      <c r="G878" s="214"/>
      <c r="H878" s="214"/>
      <c r="I878" s="214"/>
      <c r="J878" s="214"/>
      <c r="K878" s="214"/>
      <c r="L878" s="214"/>
      <c r="M878" s="214"/>
      <c r="N878" s="214"/>
      <c r="O878" s="214"/>
      <c r="P878" s="214"/>
      <c r="Q878" s="214"/>
      <c r="R878" s="214"/>
      <c r="S878" s="214"/>
      <c r="T878" s="214"/>
      <c r="U878" s="214"/>
      <c r="V878" s="214"/>
      <c r="W878" s="214"/>
      <c r="X878" s="214"/>
      <c r="Y878" s="214"/>
      <c r="Z878" s="214"/>
    </row>
    <row r="879" ht="12.0" customHeight="1">
      <c r="A879" s="214"/>
      <c r="B879" s="214"/>
      <c r="C879" s="214"/>
      <c r="D879" s="214"/>
      <c r="E879" s="214"/>
      <c r="F879" s="214"/>
      <c r="G879" s="214"/>
      <c r="H879" s="214"/>
      <c r="I879" s="214"/>
      <c r="J879" s="214"/>
      <c r="K879" s="214"/>
      <c r="L879" s="214"/>
      <c r="M879" s="214"/>
      <c r="N879" s="214"/>
      <c r="O879" s="214"/>
      <c r="P879" s="214"/>
      <c r="Q879" s="214"/>
      <c r="R879" s="214"/>
      <c r="S879" s="214"/>
      <c r="T879" s="214"/>
      <c r="U879" s="214"/>
      <c r="V879" s="214"/>
      <c r="W879" s="214"/>
      <c r="X879" s="214"/>
      <c r="Y879" s="214"/>
      <c r="Z879" s="214"/>
    </row>
    <row r="880" ht="12.0" customHeight="1">
      <c r="A880" s="214"/>
      <c r="B880" s="214"/>
      <c r="C880" s="214"/>
      <c r="D880" s="214"/>
      <c r="E880" s="214"/>
      <c r="F880" s="214"/>
      <c r="G880" s="214"/>
      <c r="H880" s="214"/>
      <c r="I880" s="214"/>
      <c r="J880" s="214"/>
      <c r="K880" s="214"/>
      <c r="L880" s="214"/>
      <c r="M880" s="214"/>
      <c r="N880" s="214"/>
      <c r="O880" s="214"/>
      <c r="P880" s="214"/>
      <c r="Q880" s="214"/>
      <c r="R880" s="214"/>
      <c r="S880" s="214"/>
      <c r="T880" s="214"/>
      <c r="U880" s="214"/>
      <c r="V880" s="214"/>
      <c r="W880" s="214"/>
      <c r="X880" s="214"/>
      <c r="Y880" s="214"/>
      <c r="Z880" s="214"/>
    </row>
    <row r="881" ht="12.0" customHeight="1">
      <c r="A881" s="214"/>
      <c r="B881" s="214"/>
      <c r="C881" s="214"/>
      <c r="D881" s="214"/>
      <c r="E881" s="214"/>
      <c r="F881" s="214"/>
      <c r="G881" s="214"/>
      <c r="H881" s="214"/>
      <c r="I881" s="214"/>
      <c r="J881" s="214"/>
      <c r="K881" s="214"/>
      <c r="L881" s="214"/>
      <c r="M881" s="214"/>
      <c r="N881" s="214"/>
      <c r="O881" s="214"/>
      <c r="P881" s="214"/>
      <c r="Q881" s="214"/>
      <c r="R881" s="214"/>
      <c r="S881" s="214"/>
      <c r="T881" s="214"/>
      <c r="U881" s="214"/>
      <c r="V881" s="214"/>
      <c r="W881" s="214"/>
      <c r="X881" s="214"/>
      <c r="Y881" s="214"/>
      <c r="Z881" s="214"/>
    </row>
    <row r="882" ht="12.0" customHeight="1">
      <c r="A882" s="214"/>
      <c r="B882" s="214"/>
      <c r="C882" s="214"/>
      <c r="D882" s="214"/>
      <c r="E882" s="214"/>
      <c r="F882" s="214"/>
      <c r="G882" s="214"/>
      <c r="H882" s="214"/>
      <c r="I882" s="214"/>
      <c r="J882" s="214"/>
      <c r="K882" s="214"/>
      <c r="L882" s="214"/>
      <c r="M882" s="214"/>
      <c r="N882" s="214"/>
      <c r="O882" s="214"/>
      <c r="P882" s="214"/>
      <c r="Q882" s="214"/>
      <c r="R882" s="214"/>
      <c r="S882" s="214"/>
      <c r="T882" s="214"/>
      <c r="U882" s="214"/>
      <c r="V882" s="214"/>
      <c r="W882" s="214"/>
      <c r="X882" s="214"/>
      <c r="Y882" s="214"/>
      <c r="Z882" s="214"/>
    </row>
    <row r="883" ht="12.0" customHeight="1">
      <c r="A883" s="214"/>
      <c r="B883" s="214"/>
      <c r="C883" s="214"/>
      <c r="D883" s="214"/>
      <c r="E883" s="214"/>
      <c r="F883" s="214"/>
      <c r="G883" s="214"/>
      <c r="H883" s="214"/>
      <c r="I883" s="214"/>
      <c r="J883" s="214"/>
      <c r="K883" s="214"/>
      <c r="L883" s="214"/>
      <c r="M883" s="214"/>
      <c r="N883" s="214"/>
      <c r="O883" s="214"/>
      <c r="P883" s="214"/>
      <c r="Q883" s="214"/>
      <c r="R883" s="214"/>
      <c r="S883" s="214"/>
      <c r="T883" s="214"/>
      <c r="U883" s="214"/>
      <c r="V883" s="214"/>
      <c r="W883" s="214"/>
      <c r="X883" s="214"/>
      <c r="Y883" s="214"/>
      <c r="Z883" s="214"/>
    </row>
    <row r="884" ht="12.0" customHeight="1">
      <c r="A884" s="214"/>
      <c r="B884" s="214"/>
      <c r="C884" s="214"/>
      <c r="D884" s="214"/>
      <c r="E884" s="214"/>
      <c r="F884" s="214"/>
      <c r="G884" s="214"/>
      <c r="H884" s="214"/>
      <c r="I884" s="214"/>
      <c r="J884" s="214"/>
      <c r="K884" s="214"/>
      <c r="L884" s="214"/>
      <c r="M884" s="214"/>
      <c r="N884" s="214"/>
      <c r="O884" s="214"/>
      <c r="P884" s="214"/>
      <c r="Q884" s="214"/>
      <c r="R884" s="214"/>
      <c r="S884" s="214"/>
      <c r="T884" s="214"/>
      <c r="U884" s="214"/>
      <c r="V884" s="214"/>
      <c r="W884" s="214"/>
      <c r="X884" s="214"/>
      <c r="Y884" s="214"/>
      <c r="Z884" s="214"/>
    </row>
    <row r="885" ht="12.0" customHeight="1">
      <c r="A885" s="214"/>
      <c r="B885" s="214"/>
      <c r="C885" s="214"/>
      <c r="D885" s="214"/>
      <c r="E885" s="214"/>
      <c r="F885" s="214"/>
      <c r="G885" s="214"/>
      <c r="H885" s="214"/>
      <c r="I885" s="214"/>
      <c r="J885" s="214"/>
      <c r="K885" s="214"/>
      <c r="L885" s="214"/>
      <c r="M885" s="214"/>
      <c r="N885" s="214"/>
      <c r="O885" s="214"/>
      <c r="P885" s="214"/>
      <c r="Q885" s="214"/>
      <c r="R885" s="214"/>
      <c r="S885" s="214"/>
      <c r="T885" s="214"/>
      <c r="U885" s="214"/>
      <c r="V885" s="214"/>
      <c r="W885" s="214"/>
      <c r="X885" s="214"/>
      <c r="Y885" s="214"/>
      <c r="Z885" s="214"/>
    </row>
    <row r="886" ht="12.0" customHeight="1">
      <c r="A886" s="214"/>
      <c r="B886" s="214"/>
      <c r="C886" s="214"/>
      <c r="D886" s="214"/>
      <c r="E886" s="214"/>
      <c r="F886" s="214"/>
      <c r="G886" s="214"/>
      <c r="H886" s="214"/>
      <c r="I886" s="214"/>
      <c r="J886" s="214"/>
      <c r="K886" s="214"/>
      <c r="L886" s="214"/>
      <c r="M886" s="214"/>
      <c r="N886" s="214"/>
      <c r="O886" s="214"/>
      <c r="P886" s="214"/>
      <c r="Q886" s="214"/>
      <c r="R886" s="214"/>
      <c r="S886" s="214"/>
      <c r="T886" s="214"/>
      <c r="U886" s="214"/>
      <c r="V886" s="214"/>
      <c r="W886" s="214"/>
      <c r="X886" s="214"/>
      <c r="Y886" s="214"/>
      <c r="Z886" s="214"/>
    </row>
    <row r="887" ht="12.0" customHeight="1">
      <c r="A887" s="214"/>
      <c r="B887" s="214"/>
      <c r="C887" s="214"/>
      <c r="D887" s="214"/>
      <c r="E887" s="214"/>
      <c r="F887" s="214"/>
      <c r="G887" s="214"/>
      <c r="H887" s="214"/>
      <c r="I887" s="214"/>
      <c r="J887" s="214"/>
      <c r="K887" s="214"/>
      <c r="L887" s="214"/>
      <c r="M887" s="214"/>
      <c r="N887" s="214"/>
      <c r="O887" s="214"/>
      <c r="P887" s="214"/>
      <c r="Q887" s="214"/>
      <c r="R887" s="214"/>
      <c r="S887" s="214"/>
      <c r="T887" s="214"/>
      <c r="U887" s="214"/>
      <c r="V887" s="214"/>
      <c r="W887" s="214"/>
      <c r="X887" s="214"/>
      <c r="Y887" s="214"/>
      <c r="Z887" s="214"/>
    </row>
    <row r="888" ht="12.0" customHeight="1">
      <c r="A888" s="214"/>
      <c r="B888" s="214"/>
      <c r="C888" s="214"/>
      <c r="D888" s="214"/>
      <c r="E888" s="214"/>
      <c r="F888" s="214"/>
      <c r="G888" s="214"/>
      <c r="H888" s="214"/>
      <c r="I888" s="214"/>
      <c r="J888" s="214"/>
      <c r="K888" s="214"/>
      <c r="L888" s="214"/>
      <c r="M888" s="214"/>
      <c r="N888" s="214"/>
      <c r="O888" s="214"/>
      <c r="P888" s="214"/>
      <c r="Q888" s="214"/>
      <c r="R888" s="214"/>
      <c r="S888" s="214"/>
      <c r="T888" s="214"/>
      <c r="U888" s="214"/>
      <c r="V888" s="214"/>
      <c r="W888" s="214"/>
      <c r="X888" s="214"/>
      <c r="Y888" s="214"/>
      <c r="Z888" s="214"/>
    </row>
    <row r="889" ht="12.0" customHeight="1">
      <c r="A889" s="214"/>
      <c r="B889" s="214"/>
      <c r="C889" s="214"/>
      <c r="D889" s="214"/>
      <c r="E889" s="214"/>
      <c r="F889" s="214"/>
      <c r="G889" s="214"/>
      <c r="H889" s="214"/>
      <c r="I889" s="214"/>
      <c r="J889" s="214"/>
      <c r="K889" s="214"/>
      <c r="L889" s="214"/>
      <c r="M889" s="214"/>
      <c r="N889" s="214"/>
      <c r="O889" s="214"/>
      <c r="P889" s="214"/>
      <c r="Q889" s="214"/>
      <c r="R889" s="214"/>
      <c r="S889" s="214"/>
      <c r="T889" s="214"/>
      <c r="U889" s="214"/>
      <c r="V889" s="214"/>
      <c r="W889" s="214"/>
      <c r="X889" s="214"/>
      <c r="Y889" s="214"/>
      <c r="Z889" s="214"/>
    </row>
    <row r="890" ht="12.0" customHeight="1">
      <c r="A890" s="214"/>
      <c r="B890" s="214"/>
      <c r="C890" s="214"/>
      <c r="D890" s="214"/>
      <c r="E890" s="214"/>
      <c r="F890" s="214"/>
      <c r="G890" s="214"/>
      <c r="H890" s="214"/>
      <c r="I890" s="214"/>
      <c r="J890" s="214"/>
      <c r="K890" s="214"/>
      <c r="L890" s="214"/>
      <c r="M890" s="214"/>
      <c r="N890" s="214"/>
      <c r="O890" s="214"/>
      <c r="P890" s="214"/>
      <c r="Q890" s="214"/>
      <c r="R890" s="214"/>
      <c r="S890" s="214"/>
      <c r="T890" s="214"/>
      <c r="U890" s="214"/>
      <c r="V890" s="214"/>
      <c r="W890" s="214"/>
      <c r="X890" s="214"/>
      <c r="Y890" s="214"/>
      <c r="Z890" s="214"/>
    </row>
    <row r="891" ht="12.0" customHeight="1">
      <c r="A891" s="214"/>
      <c r="B891" s="214"/>
      <c r="C891" s="214"/>
      <c r="D891" s="214"/>
      <c r="E891" s="214"/>
      <c r="F891" s="214"/>
      <c r="G891" s="214"/>
      <c r="H891" s="214"/>
      <c r="I891" s="214"/>
      <c r="J891" s="214"/>
      <c r="K891" s="214"/>
      <c r="L891" s="214"/>
      <c r="M891" s="214"/>
      <c r="N891" s="214"/>
      <c r="O891" s="214"/>
      <c r="P891" s="214"/>
      <c r="Q891" s="214"/>
      <c r="R891" s="214"/>
      <c r="S891" s="214"/>
      <c r="T891" s="214"/>
      <c r="U891" s="214"/>
      <c r="V891" s="214"/>
      <c r="W891" s="214"/>
      <c r="X891" s="214"/>
      <c r="Y891" s="214"/>
      <c r="Z891" s="214"/>
    </row>
    <row r="892" ht="12.0" customHeight="1">
      <c r="A892" s="214"/>
      <c r="B892" s="214"/>
      <c r="C892" s="214"/>
      <c r="D892" s="214"/>
      <c r="E892" s="214"/>
      <c r="F892" s="214"/>
      <c r="G892" s="214"/>
      <c r="H892" s="214"/>
      <c r="I892" s="214"/>
      <c r="J892" s="214"/>
      <c r="K892" s="214"/>
      <c r="L892" s="214"/>
      <c r="M892" s="214"/>
      <c r="N892" s="214"/>
      <c r="O892" s="214"/>
      <c r="P892" s="214"/>
      <c r="Q892" s="214"/>
      <c r="R892" s="214"/>
      <c r="S892" s="214"/>
      <c r="T892" s="214"/>
      <c r="U892" s="214"/>
      <c r="V892" s="214"/>
      <c r="W892" s="214"/>
      <c r="X892" s="214"/>
      <c r="Y892" s="214"/>
      <c r="Z892" s="214"/>
    </row>
    <row r="893" ht="12.0" customHeight="1">
      <c r="A893" s="214"/>
      <c r="B893" s="214"/>
      <c r="C893" s="214"/>
      <c r="D893" s="214"/>
      <c r="E893" s="214"/>
      <c r="F893" s="214"/>
      <c r="G893" s="214"/>
      <c r="H893" s="214"/>
      <c r="I893" s="214"/>
      <c r="J893" s="214"/>
      <c r="K893" s="214"/>
      <c r="L893" s="214"/>
      <c r="M893" s="214"/>
      <c r="N893" s="214"/>
      <c r="O893" s="214"/>
      <c r="P893" s="214"/>
      <c r="Q893" s="214"/>
      <c r="R893" s="214"/>
      <c r="S893" s="214"/>
      <c r="T893" s="214"/>
      <c r="U893" s="214"/>
      <c r="V893" s="214"/>
      <c r="W893" s="214"/>
      <c r="X893" s="214"/>
      <c r="Y893" s="214"/>
      <c r="Z893" s="214"/>
    </row>
    <row r="894" ht="12.0" customHeight="1">
      <c r="A894" s="214"/>
      <c r="B894" s="214"/>
      <c r="C894" s="214"/>
      <c r="D894" s="214"/>
      <c r="E894" s="214"/>
      <c r="F894" s="214"/>
      <c r="G894" s="214"/>
      <c r="H894" s="214"/>
      <c r="I894" s="214"/>
      <c r="J894" s="214"/>
      <c r="K894" s="214"/>
      <c r="L894" s="214"/>
      <c r="M894" s="214"/>
      <c r="N894" s="214"/>
      <c r="O894" s="214"/>
      <c r="P894" s="214"/>
      <c r="Q894" s="214"/>
      <c r="R894" s="214"/>
      <c r="S894" s="214"/>
      <c r="T894" s="214"/>
      <c r="U894" s="214"/>
      <c r="V894" s="214"/>
      <c r="W894" s="214"/>
      <c r="X894" s="214"/>
      <c r="Y894" s="214"/>
      <c r="Z894" s="214"/>
    </row>
    <row r="895" ht="12.0" customHeight="1">
      <c r="A895" s="214"/>
      <c r="B895" s="214"/>
      <c r="C895" s="214"/>
      <c r="D895" s="214"/>
      <c r="E895" s="214"/>
      <c r="F895" s="214"/>
      <c r="G895" s="214"/>
      <c r="H895" s="214"/>
      <c r="I895" s="214"/>
      <c r="J895" s="214"/>
      <c r="K895" s="214"/>
      <c r="L895" s="214"/>
      <c r="M895" s="214"/>
      <c r="N895" s="214"/>
      <c r="O895" s="214"/>
      <c r="P895" s="214"/>
      <c r="Q895" s="214"/>
      <c r="R895" s="214"/>
      <c r="S895" s="214"/>
      <c r="T895" s="214"/>
      <c r="U895" s="214"/>
      <c r="V895" s="214"/>
      <c r="W895" s="214"/>
      <c r="X895" s="214"/>
      <c r="Y895" s="214"/>
      <c r="Z895" s="214"/>
    </row>
    <row r="896" ht="12.0" customHeight="1">
      <c r="A896" s="214"/>
      <c r="B896" s="214"/>
      <c r="C896" s="214"/>
      <c r="D896" s="214"/>
      <c r="E896" s="214"/>
      <c r="F896" s="214"/>
      <c r="G896" s="214"/>
      <c r="H896" s="214"/>
      <c r="I896" s="214"/>
      <c r="J896" s="214"/>
      <c r="K896" s="214"/>
      <c r="L896" s="214"/>
      <c r="M896" s="214"/>
      <c r="N896" s="214"/>
      <c r="O896" s="214"/>
      <c r="P896" s="214"/>
      <c r="Q896" s="214"/>
      <c r="R896" s="214"/>
      <c r="S896" s="214"/>
      <c r="T896" s="214"/>
      <c r="U896" s="214"/>
      <c r="V896" s="214"/>
      <c r="W896" s="214"/>
      <c r="X896" s="214"/>
      <c r="Y896" s="214"/>
      <c r="Z896" s="214"/>
    </row>
    <row r="897" ht="12.0" customHeight="1">
      <c r="A897" s="214"/>
      <c r="B897" s="214"/>
      <c r="C897" s="214"/>
      <c r="D897" s="214"/>
      <c r="E897" s="214"/>
      <c r="F897" s="214"/>
      <c r="G897" s="214"/>
      <c r="H897" s="214"/>
      <c r="I897" s="214"/>
      <c r="J897" s="214"/>
      <c r="K897" s="214"/>
      <c r="L897" s="214"/>
      <c r="M897" s="214"/>
      <c r="N897" s="214"/>
      <c r="O897" s="214"/>
      <c r="P897" s="214"/>
      <c r="Q897" s="214"/>
      <c r="R897" s="214"/>
      <c r="S897" s="214"/>
      <c r="T897" s="214"/>
      <c r="U897" s="214"/>
      <c r="V897" s="214"/>
      <c r="W897" s="214"/>
      <c r="X897" s="214"/>
      <c r="Y897" s="214"/>
      <c r="Z897" s="214"/>
    </row>
    <row r="898" ht="12.0" customHeight="1">
      <c r="A898" s="214"/>
      <c r="B898" s="214"/>
      <c r="C898" s="214"/>
      <c r="D898" s="214"/>
      <c r="E898" s="214"/>
      <c r="F898" s="214"/>
      <c r="G898" s="214"/>
      <c r="H898" s="214"/>
      <c r="I898" s="214"/>
      <c r="J898" s="214"/>
      <c r="K898" s="214"/>
      <c r="L898" s="214"/>
      <c r="M898" s="214"/>
      <c r="N898" s="214"/>
      <c r="O898" s="214"/>
      <c r="P898" s="214"/>
      <c r="Q898" s="214"/>
      <c r="R898" s="214"/>
      <c r="S898" s="214"/>
      <c r="T898" s="214"/>
      <c r="U898" s="214"/>
      <c r="V898" s="214"/>
      <c r="W898" s="214"/>
      <c r="X898" s="214"/>
      <c r="Y898" s="214"/>
      <c r="Z898" s="214"/>
    </row>
    <row r="899" ht="12.0" customHeight="1">
      <c r="A899" s="214"/>
      <c r="B899" s="214"/>
      <c r="C899" s="214"/>
      <c r="D899" s="214"/>
      <c r="E899" s="214"/>
      <c r="F899" s="214"/>
      <c r="G899" s="214"/>
      <c r="H899" s="214"/>
      <c r="I899" s="214"/>
      <c r="J899" s="214"/>
      <c r="K899" s="214"/>
      <c r="L899" s="214"/>
      <c r="M899" s="214"/>
      <c r="N899" s="214"/>
      <c r="O899" s="214"/>
      <c r="P899" s="214"/>
      <c r="Q899" s="214"/>
      <c r="R899" s="214"/>
      <c r="S899" s="214"/>
      <c r="T899" s="214"/>
      <c r="U899" s="214"/>
      <c r="V899" s="214"/>
      <c r="W899" s="214"/>
      <c r="X899" s="214"/>
      <c r="Y899" s="214"/>
      <c r="Z899" s="214"/>
    </row>
    <row r="900" ht="12.0" customHeight="1">
      <c r="A900" s="214"/>
      <c r="B900" s="214"/>
      <c r="C900" s="214"/>
      <c r="D900" s="214"/>
      <c r="E900" s="214"/>
      <c r="F900" s="214"/>
      <c r="G900" s="214"/>
      <c r="H900" s="214"/>
      <c r="I900" s="214"/>
      <c r="J900" s="214"/>
      <c r="K900" s="214"/>
      <c r="L900" s="214"/>
      <c r="M900" s="214"/>
      <c r="N900" s="214"/>
      <c r="O900" s="214"/>
      <c r="P900" s="214"/>
      <c r="Q900" s="214"/>
      <c r="R900" s="214"/>
      <c r="S900" s="214"/>
      <c r="T900" s="214"/>
      <c r="U900" s="214"/>
      <c r="V900" s="214"/>
      <c r="W900" s="214"/>
      <c r="X900" s="214"/>
      <c r="Y900" s="214"/>
      <c r="Z900" s="214"/>
    </row>
    <row r="901" ht="12.0" customHeight="1">
      <c r="A901" s="214"/>
      <c r="B901" s="214"/>
      <c r="C901" s="214"/>
      <c r="D901" s="214"/>
      <c r="E901" s="214"/>
      <c r="F901" s="214"/>
      <c r="G901" s="214"/>
      <c r="H901" s="214"/>
      <c r="I901" s="214"/>
      <c r="J901" s="214"/>
      <c r="K901" s="214"/>
      <c r="L901" s="214"/>
      <c r="M901" s="214"/>
      <c r="N901" s="214"/>
      <c r="O901" s="214"/>
      <c r="P901" s="214"/>
      <c r="Q901" s="214"/>
      <c r="R901" s="214"/>
      <c r="S901" s="214"/>
      <c r="T901" s="214"/>
      <c r="U901" s="214"/>
      <c r="V901" s="214"/>
      <c r="W901" s="214"/>
      <c r="X901" s="214"/>
      <c r="Y901" s="214"/>
      <c r="Z901" s="214"/>
    </row>
    <row r="902" ht="12.0" customHeight="1">
      <c r="A902" s="214"/>
      <c r="B902" s="214"/>
      <c r="C902" s="214"/>
      <c r="D902" s="214"/>
      <c r="E902" s="214"/>
      <c r="F902" s="214"/>
      <c r="G902" s="214"/>
      <c r="H902" s="214"/>
      <c r="I902" s="214"/>
      <c r="J902" s="214"/>
      <c r="K902" s="214"/>
      <c r="L902" s="214"/>
      <c r="M902" s="214"/>
      <c r="N902" s="214"/>
      <c r="O902" s="214"/>
      <c r="P902" s="214"/>
      <c r="Q902" s="214"/>
      <c r="R902" s="214"/>
      <c r="S902" s="214"/>
      <c r="T902" s="214"/>
      <c r="U902" s="214"/>
      <c r="V902" s="214"/>
      <c r="W902" s="214"/>
      <c r="X902" s="214"/>
      <c r="Y902" s="214"/>
      <c r="Z902" s="214"/>
    </row>
    <row r="903" ht="12.0" customHeight="1">
      <c r="A903" s="214"/>
      <c r="B903" s="214"/>
      <c r="C903" s="214"/>
      <c r="D903" s="214"/>
      <c r="E903" s="214"/>
      <c r="F903" s="214"/>
      <c r="G903" s="214"/>
      <c r="H903" s="214"/>
      <c r="I903" s="214"/>
      <c r="J903" s="214"/>
      <c r="K903" s="214"/>
      <c r="L903" s="214"/>
      <c r="M903" s="214"/>
      <c r="N903" s="214"/>
      <c r="O903" s="214"/>
      <c r="P903" s="214"/>
      <c r="Q903" s="214"/>
      <c r="R903" s="214"/>
      <c r="S903" s="214"/>
      <c r="T903" s="214"/>
      <c r="U903" s="214"/>
      <c r="V903" s="214"/>
      <c r="W903" s="214"/>
      <c r="X903" s="214"/>
      <c r="Y903" s="214"/>
      <c r="Z903" s="214"/>
    </row>
    <row r="904" ht="12.0" customHeight="1">
      <c r="A904" s="214"/>
      <c r="B904" s="214"/>
      <c r="C904" s="214"/>
      <c r="D904" s="214"/>
      <c r="E904" s="214"/>
      <c r="F904" s="214"/>
      <c r="G904" s="214"/>
      <c r="H904" s="214"/>
      <c r="I904" s="214"/>
      <c r="J904" s="214"/>
      <c r="K904" s="214"/>
      <c r="L904" s="214"/>
      <c r="M904" s="214"/>
      <c r="N904" s="214"/>
      <c r="O904" s="214"/>
      <c r="P904" s="214"/>
      <c r="Q904" s="214"/>
      <c r="R904" s="214"/>
      <c r="S904" s="214"/>
      <c r="T904" s="214"/>
      <c r="U904" s="214"/>
      <c r="V904" s="214"/>
      <c r="W904" s="214"/>
      <c r="X904" s="214"/>
      <c r="Y904" s="214"/>
      <c r="Z904" s="214"/>
    </row>
    <row r="905" ht="12.0" customHeight="1">
      <c r="A905" s="214"/>
      <c r="B905" s="214"/>
      <c r="C905" s="214"/>
      <c r="D905" s="214"/>
      <c r="E905" s="214"/>
      <c r="F905" s="214"/>
      <c r="G905" s="214"/>
      <c r="H905" s="214"/>
      <c r="I905" s="214"/>
      <c r="J905" s="214"/>
      <c r="K905" s="214"/>
      <c r="L905" s="214"/>
      <c r="M905" s="214"/>
      <c r="N905" s="214"/>
      <c r="O905" s="214"/>
      <c r="P905" s="214"/>
      <c r="Q905" s="214"/>
      <c r="R905" s="214"/>
      <c r="S905" s="214"/>
      <c r="T905" s="214"/>
      <c r="U905" s="214"/>
      <c r="V905" s="214"/>
      <c r="W905" s="214"/>
      <c r="X905" s="214"/>
      <c r="Y905" s="214"/>
      <c r="Z905" s="214"/>
    </row>
    <row r="906" ht="12.0" customHeight="1">
      <c r="A906" s="214"/>
      <c r="B906" s="214"/>
      <c r="C906" s="214"/>
      <c r="D906" s="214"/>
      <c r="E906" s="214"/>
      <c r="F906" s="214"/>
      <c r="G906" s="214"/>
      <c r="H906" s="214"/>
      <c r="I906" s="214"/>
      <c r="J906" s="214"/>
      <c r="K906" s="214"/>
      <c r="L906" s="214"/>
      <c r="M906" s="214"/>
      <c r="N906" s="214"/>
      <c r="O906" s="214"/>
      <c r="P906" s="214"/>
      <c r="Q906" s="214"/>
      <c r="R906" s="214"/>
      <c r="S906" s="214"/>
      <c r="T906" s="214"/>
      <c r="U906" s="214"/>
      <c r="V906" s="214"/>
      <c r="W906" s="214"/>
      <c r="X906" s="214"/>
      <c r="Y906" s="214"/>
      <c r="Z906" s="214"/>
    </row>
    <row r="907" ht="12.0" customHeight="1">
      <c r="A907" s="214"/>
      <c r="B907" s="214"/>
      <c r="C907" s="214"/>
      <c r="D907" s="214"/>
      <c r="E907" s="214"/>
      <c r="F907" s="214"/>
      <c r="G907" s="214"/>
      <c r="H907" s="214"/>
      <c r="I907" s="214"/>
      <c r="J907" s="214"/>
      <c r="K907" s="214"/>
      <c r="L907" s="214"/>
      <c r="M907" s="214"/>
      <c r="N907" s="214"/>
      <c r="O907" s="214"/>
      <c r="P907" s="214"/>
      <c r="Q907" s="214"/>
      <c r="R907" s="214"/>
      <c r="S907" s="214"/>
      <c r="T907" s="214"/>
      <c r="U907" s="214"/>
      <c r="V907" s="214"/>
      <c r="W907" s="214"/>
      <c r="X907" s="214"/>
      <c r="Y907" s="214"/>
      <c r="Z907" s="214"/>
    </row>
    <row r="908" ht="12.0" customHeight="1">
      <c r="A908" s="214"/>
      <c r="B908" s="214"/>
      <c r="C908" s="214"/>
      <c r="D908" s="214"/>
      <c r="E908" s="214"/>
      <c r="F908" s="214"/>
      <c r="G908" s="214"/>
      <c r="H908" s="214"/>
      <c r="I908" s="214"/>
      <c r="J908" s="214"/>
      <c r="K908" s="214"/>
      <c r="L908" s="214"/>
      <c r="M908" s="214"/>
      <c r="N908" s="214"/>
      <c r="O908" s="214"/>
      <c r="P908" s="214"/>
      <c r="Q908" s="214"/>
      <c r="R908" s="214"/>
      <c r="S908" s="214"/>
      <c r="T908" s="214"/>
      <c r="U908" s="214"/>
      <c r="V908" s="214"/>
      <c r="W908" s="214"/>
      <c r="X908" s="214"/>
      <c r="Y908" s="214"/>
      <c r="Z908" s="214"/>
    </row>
    <row r="909" ht="12.0" customHeight="1">
      <c r="A909" s="214"/>
      <c r="B909" s="214"/>
      <c r="C909" s="214"/>
      <c r="D909" s="214"/>
      <c r="E909" s="214"/>
      <c r="F909" s="214"/>
      <c r="G909" s="214"/>
      <c r="H909" s="214"/>
      <c r="I909" s="214"/>
      <c r="J909" s="214"/>
      <c r="K909" s="214"/>
      <c r="L909" s="214"/>
      <c r="M909" s="214"/>
      <c r="N909" s="214"/>
      <c r="O909" s="214"/>
      <c r="P909" s="214"/>
      <c r="Q909" s="214"/>
      <c r="R909" s="214"/>
      <c r="S909" s="214"/>
      <c r="T909" s="214"/>
      <c r="U909" s="214"/>
      <c r="V909" s="214"/>
      <c r="W909" s="214"/>
      <c r="X909" s="214"/>
      <c r="Y909" s="214"/>
      <c r="Z909" s="214"/>
    </row>
    <row r="910" ht="12.0" customHeight="1">
      <c r="A910" s="214"/>
      <c r="B910" s="214"/>
      <c r="C910" s="214"/>
      <c r="D910" s="214"/>
      <c r="E910" s="214"/>
      <c r="F910" s="214"/>
      <c r="G910" s="214"/>
      <c r="H910" s="214"/>
      <c r="I910" s="214"/>
      <c r="J910" s="214"/>
      <c r="K910" s="214"/>
      <c r="L910" s="214"/>
      <c r="M910" s="214"/>
      <c r="N910" s="214"/>
      <c r="O910" s="214"/>
      <c r="P910" s="214"/>
      <c r="Q910" s="214"/>
      <c r="R910" s="214"/>
      <c r="S910" s="214"/>
      <c r="T910" s="214"/>
      <c r="U910" s="214"/>
      <c r="V910" s="214"/>
      <c r="W910" s="214"/>
      <c r="X910" s="214"/>
      <c r="Y910" s="214"/>
      <c r="Z910" s="214"/>
    </row>
    <row r="911" ht="12.0" customHeight="1">
      <c r="A911" s="214"/>
      <c r="B911" s="214"/>
      <c r="C911" s="214"/>
      <c r="D911" s="214"/>
      <c r="E911" s="214"/>
      <c r="F911" s="214"/>
      <c r="G911" s="214"/>
      <c r="H911" s="214"/>
      <c r="I911" s="214"/>
      <c r="J911" s="214"/>
      <c r="K911" s="214"/>
      <c r="L911" s="214"/>
      <c r="M911" s="214"/>
      <c r="N911" s="214"/>
      <c r="O911" s="214"/>
      <c r="P911" s="214"/>
      <c r="Q911" s="214"/>
      <c r="R911" s="214"/>
      <c r="S911" s="214"/>
      <c r="T911" s="214"/>
      <c r="U911" s="214"/>
      <c r="V911" s="214"/>
      <c r="W911" s="214"/>
      <c r="X911" s="214"/>
      <c r="Y911" s="214"/>
      <c r="Z911" s="214"/>
    </row>
    <row r="912" ht="12.0" customHeight="1">
      <c r="A912" s="214"/>
      <c r="B912" s="214"/>
      <c r="C912" s="214"/>
      <c r="D912" s="214"/>
      <c r="E912" s="214"/>
      <c r="F912" s="214"/>
      <c r="G912" s="214"/>
      <c r="H912" s="214"/>
      <c r="I912" s="214"/>
      <c r="J912" s="214"/>
      <c r="K912" s="214"/>
      <c r="L912" s="214"/>
      <c r="M912" s="214"/>
      <c r="N912" s="214"/>
      <c r="O912" s="214"/>
      <c r="P912" s="214"/>
      <c r="Q912" s="214"/>
      <c r="R912" s="214"/>
      <c r="S912" s="214"/>
      <c r="T912" s="214"/>
      <c r="U912" s="214"/>
      <c r="V912" s="214"/>
      <c r="W912" s="214"/>
      <c r="X912" s="214"/>
      <c r="Y912" s="214"/>
      <c r="Z912" s="214"/>
    </row>
    <row r="913" ht="12.0" customHeight="1">
      <c r="A913" s="214"/>
      <c r="B913" s="214"/>
      <c r="C913" s="214"/>
      <c r="D913" s="214"/>
      <c r="E913" s="214"/>
      <c r="F913" s="214"/>
      <c r="G913" s="214"/>
      <c r="H913" s="214"/>
      <c r="I913" s="214"/>
      <c r="J913" s="214"/>
      <c r="K913" s="214"/>
      <c r="L913" s="214"/>
      <c r="M913" s="214"/>
      <c r="N913" s="214"/>
      <c r="O913" s="214"/>
      <c r="P913" s="214"/>
      <c r="Q913" s="214"/>
      <c r="R913" s="214"/>
      <c r="S913" s="214"/>
      <c r="T913" s="214"/>
      <c r="U913" s="214"/>
      <c r="V913" s="214"/>
      <c r="W913" s="214"/>
      <c r="X913" s="214"/>
      <c r="Y913" s="214"/>
      <c r="Z913" s="214"/>
    </row>
    <row r="914" ht="12.0" customHeight="1">
      <c r="A914" s="214"/>
      <c r="B914" s="214"/>
      <c r="C914" s="214"/>
      <c r="D914" s="214"/>
      <c r="E914" s="214"/>
      <c r="F914" s="214"/>
      <c r="G914" s="214"/>
      <c r="H914" s="214"/>
      <c r="I914" s="214"/>
      <c r="J914" s="214"/>
      <c r="K914" s="214"/>
      <c r="L914" s="214"/>
      <c r="M914" s="214"/>
      <c r="N914" s="214"/>
      <c r="O914" s="214"/>
      <c r="P914" s="214"/>
      <c r="Q914" s="214"/>
      <c r="R914" s="214"/>
      <c r="S914" s="214"/>
      <c r="T914" s="214"/>
      <c r="U914" s="214"/>
      <c r="V914" s="214"/>
      <c r="W914" s="214"/>
      <c r="X914" s="214"/>
      <c r="Y914" s="214"/>
      <c r="Z914" s="214"/>
    </row>
    <row r="915" ht="12.0" customHeight="1">
      <c r="A915" s="214"/>
      <c r="B915" s="214"/>
      <c r="C915" s="214"/>
      <c r="D915" s="214"/>
      <c r="E915" s="214"/>
      <c r="F915" s="214"/>
      <c r="G915" s="214"/>
      <c r="H915" s="214"/>
      <c r="I915" s="214"/>
      <c r="J915" s="214"/>
      <c r="K915" s="214"/>
      <c r="L915" s="214"/>
      <c r="M915" s="214"/>
      <c r="N915" s="214"/>
      <c r="O915" s="214"/>
      <c r="P915" s="214"/>
      <c r="Q915" s="214"/>
      <c r="R915" s="214"/>
      <c r="S915" s="214"/>
      <c r="T915" s="214"/>
      <c r="U915" s="214"/>
      <c r="V915" s="214"/>
      <c r="W915" s="214"/>
      <c r="X915" s="214"/>
      <c r="Y915" s="214"/>
      <c r="Z915" s="214"/>
    </row>
    <row r="916" ht="12.0" customHeight="1">
      <c r="A916" s="214"/>
      <c r="B916" s="214"/>
      <c r="C916" s="214"/>
      <c r="D916" s="214"/>
      <c r="E916" s="214"/>
      <c r="F916" s="214"/>
      <c r="G916" s="214"/>
      <c r="H916" s="214"/>
      <c r="I916" s="214"/>
      <c r="J916" s="214"/>
      <c r="K916" s="214"/>
      <c r="L916" s="214"/>
      <c r="M916" s="214"/>
      <c r="N916" s="214"/>
      <c r="O916" s="214"/>
      <c r="P916" s="214"/>
      <c r="Q916" s="214"/>
      <c r="R916" s="214"/>
      <c r="S916" s="214"/>
      <c r="T916" s="214"/>
      <c r="U916" s="214"/>
      <c r="V916" s="214"/>
      <c r="W916" s="214"/>
      <c r="X916" s="214"/>
      <c r="Y916" s="214"/>
      <c r="Z916" s="214"/>
    </row>
    <row r="917" ht="12.0" customHeight="1">
      <c r="A917" s="214"/>
      <c r="B917" s="214"/>
      <c r="C917" s="214"/>
      <c r="D917" s="214"/>
      <c r="E917" s="214"/>
      <c r="F917" s="214"/>
      <c r="G917" s="214"/>
      <c r="H917" s="214"/>
      <c r="I917" s="214"/>
      <c r="J917" s="214"/>
      <c r="K917" s="214"/>
      <c r="L917" s="214"/>
      <c r="M917" s="214"/>
      <c r="N917" s="214"/>
      <c r="O917" s="214"/>
      <c r="P917" s="214"/>
      <c r="Q917" s="214"/>
      <c r="R917" s="214"/>
      <c r="S917" s="214"/>
      <c r="T917" s="214"/>
      <c r="U917" s="214"/>
      <c r="V917" s="214"/>
      <c r="W917" s="214"/>
      <c r="X917" s="214"/>
      <c r="Y917" s="214"/>
      <c r="Z917" s="214"/>
    </row>
    <row r="918" ht="12.0" customHeight="1">
      <c r="A918" s="214"/>
      <c r="B918" s="214"/>
      <c r="C918" s="214"/>
      <c r="D918" s="214"/>
      <c r="E918" s="214"/>
      <c r="F918" s="214"/>
      <c r="G918" s="214"/>
      <c r="H918" s="214"/>
      <c r="I918" s="214"/>
      <c r="J918" s="214"/>
      <c r="K918" s="214"/>
      <c r="L918" s="214"/>
      <c r="M918" s="214"/>
      <c r="N918" s="214"/>
      <c r="O918" s="214"/>
      <c r="P918" s="214"/>
      <c r="Q918" s="214"/>
      <c r="R918" s="214"/>
      <c r="S918" s="214"/>
      <c r="T918" s="214"/>
      <c r="U918" s="214"/>
      <c r="V918" s="214"/>
      <c r="W918" s="214"/>
      <c r="X918" s="214"/>
      <c r="Y918" s="214"/>
      <c r="Z918" s="214"/>
    </row>
    <row r="919" ht="12.0" customHeight="1">
      <c r="A919" s="214"/>
      <c r="B919" s="214"/>
      <c r="C919" s="214"/>
      <c r="D919" s="214"/>
      <c r="E919" s="214"/>
      <c r="F919" s="214"/>
      <c r="G919" s="214"/>
      <c r="H919" s="214"/>
      <c r="I919" s="214"/>
      <c r="J919" s="214"/>
      <c r="K919" s="214"/>
      <c r="L919" s="214"/>
      <c r="M919" s="214"/>
      <c r="N919" s="214"/>
      <c r="O919" s="214"/>
      <c r="P919" s="214"/>
      <c r="Q919" s="214"/>
      <c r="R919" s="214"/>
      <c r="S919" s="214"/>
      <c r="T919" s="214"/>
      <c r="U919" s="214"/>
      <c r="V919" s="214"/>
      <c r="W919" s="214"/>
      <c r="X919" s="214"/>
      <c r="Y919" s="214"/>
      <c r="Z919" s="214"/>
    </row>
    <row r="920" ht="12.0" customHeight="1">
      <c r="A920" s="214"/>
      <c r="B920" s="214"/>
      <c r="C920" s="214"/>
      <c r="D920" s="214"/>
      <c r="E920" s="214"/>
      <c r="F920" s="214"/>
      <c r="G920" s="214"/>
      <c r="H920" s="214"/>
      <c r="I920" s="214"/>
      <c r="J920" s="214"/>
      <c r="K920" s="214"/>
      <c r="L920" s="214"/>
      <c r="M920" s="214"/>
      <c r="N920" s="214"/>
      <c r="O920" s="214"/>
      <c r="P920" s="214"/>
      <c r="Q920" s="214"/>
      <c r="R920" s="214"/>
      <c r="S920" s="214"/>
      <c r="T920" s="214"/>
      <c r="U920" s="214"/>
      <c r="V920" s="214"/>
      <c r="W920" s="214"/>
      <c r="X920" s="214"/>
      <c r="Y920" s="214"/>
      <c r="Z920" s="214"/>
    </row>
    <row r="921" ht="12.0" customHeight="1">
      <c r="A921" s="214"/>
      <c r="B921" s="214"/>
      <c r="C921" s="214"/>
      <c r="D921" s="214"/>
      <c r="E921" s="214"/>
      <c r="F921" s="214"/>
      <c r="G921" s="214"/>
      <c r="H921" s="214"/>
      <c r="I921" s="214"/>
      <c r="J921" s="214"/>
      <c r="K921" s="214"/>
      <c r="L921" s="214"/>
      <c r="M921" s="214"/>
      <c r="N921" s="214"/>
      <c r="O921" s="214"/>
      <c r="P921" s="214"/>
      <c r="Q921" s="214"/>
      <c r="R921" s="214"/>
      <c r="S921" s="214"/>
      <c r="T921" s="214"/>
      <c r="U921" s="214"/>
      <c r="V921" s="214"/>
      <c r="W921" s="214"/>
      <c r="X921" s="214"/>
      <c r="Y921" s="214"/>
      <c r="Z921" s="214"/>
    </row>
    <row r="922" ht="12.0" customHeight="1">
      <c r="A922" s="214"/>
      <c r="B922" s="214"/>
      <c r="C922" s="214"/>
      <c r="D922" s="214"/>
      <c r="E922" s="214"/>
      <c r="F922" s="214"/>
      <c r="G922" s="214"/>
      <c r="H922" s="214"/>
      <c r="I922" s="214"/>
      <c r="J922" s="214"/>
      <c r="K922" s="214"/>
      <c r="L922" s="214"/>
      <c r="M922" s="214"/>
      <c r="N922" s="214"/>
      <c r="O922" s="214"/>
      <c r="P922" s="214"/>
      <c r="Q922" s="214"/>
      <c r="R922" s="214"/>
      <c r="S922" s="214"/>
      <c r="T922" s="214"/>
      <c r="U922" s="214"/>
      <c r="V922" s="214"/>
      <c r="W922" s="214"/>
      <c r="X922" s="214"/>
      <c r="Y922" s="214"/>
      <c r="Z922" s="214"/>
    </row>
    <row r="923" ht="12.0" customHeight="1">
      <c r="A923" s="214"/>
      <c r="B923" s="214"/>
      <c r="C923" s="214"/>
      <c r="D923" s="214"/>
      <c r="E923" s="214"/>
      <c r="F923" s="214"/>
      <c r="G923" s="214"/>
      <c r="H923" s="214"/>
      <c r="I923" s="214"/>
      <c r="J923" s="214"/>
      <c r="K923" s="214"/>
      <c r="L923" s="214"/>
      <c r="M923" s="214"/>
      <c r="N923" s="214"/>
      <c r="O923" s="214"/>
      <c r="P923" s="214"/>
      <c r="Q923" s="214"/>
      <c r="R923" s="214"/>
      <c r="S923" s="214"/>
      <c r="T923" s="214"/>
      <c r="U923" s="214"/>
      <c r="V923" s="214"/>
      <c r="W923" s="214"/>
      <c r="X923" s="214"/>
      <c r="Y923" s="214"/>
      <c r="Z923" s="214"/>
    </row>
    <row r="924" ht="12.0" customHeight="1">
      <c r="A924" s="214"/>
      <c r="B924" s="214"/>
      <c r="C924" s="214"/>
      <c r="D924" s="214"/>
      <c r="E924" s="214"/>
      <c r="F924" s="214"/>
      <c r="G924" s="214"/>
      <c r="H924" s="214"/>
      <c r="I924" s="214"/>
      <c r="J924" s="214"/>
      <c r="K924" s="214"/>
      <c r="L924" s="214"/>
      <c r="M924" s="214"/>
      <c r="N924" s="214"/>
      <c r="O924" s="214"/>
      <c r="P924" s="214"/>
      <c r="Q924" s="214"/>
      <c r="R924" s="214"/>
      <c r="S924" s="214"/>
      <c r="T924" s="214"/>
      <c r="U924" s="214"/>
      <c r="V924" s="214"/>
      <c r="W924" s="214"/>
      <c r="X924" s="214"/>
      <c r="Y924" s="214"/>
      <c r="Z924" s="214"/>
    </row>
    <row r="925" ht="12.0" customHeight="1">
      <c r="A925" s="214"/>
      <c r="B925" s="214"/>
      <c r="C925" s="214"/>
      <c r="D925" s="214"/>
      <c r="E925" s="214"/>
      <c r="F925" s="214"/>
      <c r="G925" s="214"/>
      <c r="H925" s="214"/>
      <c r="I925" s="214"/>
      <c r="J925" s="214"/>
      <c r="K925" s="214"/>
      <c r="L925" s="214"/>
      <c r="M925" s="214"/>
      <c r="N925" s="214"/>
      <c r="O925" s="214"/>
      <c r="P925" s="214"/>
      <c r="Q925" s="214"/>
      <c r="R925" s="214"/>
      <c r="S925" s="214"/>
      <c r="T925" s="214"/>
      <c r="U925" s="214"/>
      <c r="V925" s="214"/>
      <c r="W925" s="214"/>
      <c r="X925" s="214"/>
      <c r="Y925" s="214"/>
      <c r="Z925" s="214"/>
    </row>
    <row r="926" ht="12.0" customHeight="1">
      <c r="A926" s="214"/>
      <c r="B926" s="214"/>
      <c r="C926" s="214"/>
      <c r="D926" s="214"/>
      <c r="E926" s="214"/>
      <c r="F926" s="214"/>
      <c r="G926" s="214"/>
      <c r="H926" s="214"/>
      <c r="I926" s="214"/>
      <c r="J926" s="214"/>
      <c r="K926" s="214"/>
      <c r="L926" s="214"/>
      <c r="M926" s="214"/>
      <c r="N926" s="214"/>
      <c r="O926" s="214"/>
      <c r="P926" s="214"/>
      <c r="Q926" s="214"/>
      <c r="R926" s="214"/>
      <c r="S926" s="214"/>
      <c r="T926" s="214"/>
      <c r="U926" s="214"/>
      <c r="V926" s="214"/>
      <c r="W926" s="214"/>
      <c r="X926" s="214"/>
      <c r="Y926" s="214"/>
      <c r="Z926" s="214"/>
    </row>
    <row r="927" ht="12.0" customHeight="1">
      <c r="A927" s="214"/>
      <c r="B927" s="214"/>
      <c r="C927" s="214"/>
      <c r="D927" s="214"/>
      <c r="E927" s="214"/>
      <c r="F927" s="214"/>
      <c r="G927" s="214"/>
      <c r="H927" s="214"/>
      <c r="I927" s="214"/>
      <c r="J927" s="214"/>
      <c r="K927" s="214"/>
      <c r="L927" s="214"/>
      <c r="M927" s="214"/>
      <c r="N927" s="214"/>
      <c r="O927" s="214"/>
      <c r="P927" s="214"/>
      <c r="Q927" s="214"/>
      <c r="R927" s="214"/>
      <c r="S927" s="214"/>
      <c r="T927" s="214"/>
      <c r="U927" s="214"/>
      <c r="V927" s="214"/>
      <c r="W927" s="214"/>
      <c r="X927" s="214"/>
      <c r="Y927" s="214"/>
      <c r="Z927" s="214"/>
    </row>
    <row r="928" ht="12.0" customHeight="1">
      <c r="A928" s="214"/>
      <c r="B928" s="214"/>
      <c r="C928" s="214"/>
      <c r="D928" s="214"/>
      <c r="E928" s="214"/>
      <c r="F928" s="214"/>
      <c r="G928" s="214"/>
      <c r="H928" s="214"/>
      <c r="I928" s="214"/>
      <c r="J928" s="214"/>
      <c r="K928" s="214"/>
      <c r="L928" s="214"/>
      <c r="M928" s="214"/>
      <c r="N928" s="214"/>
      <c r="O928" s="214"/>
      <c r="P928" s="214"/>
      <c r="Q928" s="214"/>
      <c r="R928" s="214"/>
      <c r="S928" s="214"/>
      <c r="T928" s="214"/>
      <c r="U928" s="214"/>
      <c r="V928" s="214"/>
      <c r="W928" s="214"/>
      <c r="X928" s="214"/>
      <c r="Y928" s="214"/>
      <c r="Z928" s="214"/>
    </row>
    <row r="929" ht="12.0" customHeight="1">
      <c r="A929" s="214"/>
      <c r="B929" s="214"/>
      <c r="C929" s="214"/>
      <c r="D929" s="214"/>
      <c r="E929" s="214"/>
      <c r="F929" s="214"/>
      <c r="G929" s="214"/>
      <c r="H929" s="214"/>
      <c r="I929" s="214"/>
      <c r="J929" s="214"/>
      <c r="K929" s="214"/>
      <c r="L929" s="214"/>
      <c r="M929" s="214"/>
      <c r="N929" s="214"/>
      <c r="O929" s="214"/>
      <c r="P929" s="214"/>
      <c r="Q929" s="214"/>
      <c r="R929" s="214"/>
      <c r="S929" s="214"/>
      <c r="T929" s="214"/>
      <c r="U929" s="214"/>
      <c r="V929" s="214"/>
      <c r="W929" s="214"/>
      <c r="X929" s="214"/>
      <c r="Y929" s="214"/>
      <c r="Z929" s="214"/>
    </row>
    <row r="930" ht="12.0" customHeight="1">
      <c r="A930" s="214"/>
      <c r="B930" s="214"/>
      <c r="C930" s="214"/>
      <c r="D930" s="214"/>
      <c r="E930" s="214"/>
      <c r="F930" s="214"/>
      <c r="G930" s="214"/>
      <c r="H930" s="214"/>
      <c r="I930" s="214"/>
      <c r="J930" s="214"/>
      <c r="K930" s="214"/>
      <c r="L930" s="214"/>
      <c r="M930" s="214"/>
      <c r="N930" s="214"/>
      <c r="O930" s="214"/>
      <c r="P930" s="214"/>
      <c r="Q930" s="214"/>
      <c r="R930" s="214"/>
      <c r="S930" s="214"/>
      <c r="T930" s="214"/>
      <c r="U930" s="214"/>
      <c r="V930" s="214"/>
      <c r="W930" s="214"/>
      <c r="X930" s="214"/>
      <c r="Y930" s="214"/>
      <c r="Z930" s="214"/>
    </row>
    <row r="931" ht="12.0" customHeight="1">
      <c r="A931" s="214"/>
      <c r="B931" s="214"/>
      <c r="C931" s="214"/>
      <c r="D931" s="214"/>
      <c r="E931" s="214"/>
      <c r="F931" s="214"/>
      <c r="G931" s="214"/>
      <c r="H931" s="214"/>
      <c r="I931" s="214"/>
      <c r="J931" s="214"/>
      <c r="K931" s="214"/>
      <c r="L931" s="214"/>
      <c r="M931" s="214"/>
      <c r="N931" s="214"/>
      <c r="O931" s="214"/>
      <c r="P931" s="214"/>
      <c r="Q931" s="214"/>
      <c r="R931" s="214"/>
      <c r="S931" s="214"/>
      <c r="T931" s="214"/>
      <c r="U931" s="214"/>
      <c r="V931" s="214"/>
      <c r="W931" s="214"/>
      <c r="X931" s="214"/>
      <c r="Y931" s="214"/>
      <c r="Z931" s="214"/>
    </row>
    <row r="932" ht="12.0" customHeight="1">
      <c r="A932" s="214"/>
      <c r="B932" s="214"/>
      <c r="C932" s="214"/>
      <c r="D932" s="214"/>
      <c r="E932" s="214"/>
      <c r="F932" s="214"/>
      <c r="G932" s="214"/>
      <c r="H932" s="214"/>
      <c r="I932" s="214"/>
      <c r="J932" s="214"/>
      <c r="K932" s="214"/>
      <c r="L932" s="214"/>
      <c r="M932" s="214"/>
      <c r="N932" s="214"/>
      <c r="O932" s="214"/>
      <c r="P932" s="214"/>
      <c r="Q932" s="214"/>
      <c r="R932" s="214"/>
      <c r="S932" s="214"/>
      <c r="T932" s="214"/>
      <c r="U932" s="214"/>
      <c r="V932" s="214"/>
      <c r="W932" s="214"/>
      <c r="X932" s="214"/>
      <c r="Y932" s="214"/>
      <c r="Z932" s="214"/>
    </row>
    <row r="933" ht="12.0" customHeight="1">
      <c r="A933" s="214"/>
      <c r="B933" s="214"/>
      <c r="C933" s="214"/>
      <c r="D933" s="214"/>
      <c r="E933" s="214"/>
      <c r="F933" s="214"/>
      <c r="G933" s="214"/>
      <c r="H933" s="214"/>
      <c r="I933" s="214"/>
      <c r="J933" s="214"/>
      <c r="K933" s="214"/>
      <c r="L933" s="214"/>
      <c r="M933" s="214"/>
      <c r="N933" s="214"/>
      <c r="O933" s="214"/>
      <c r="P933" s="214"/>
      <c r="Q933" s="214"/>
      <c r="R933" s="214"/>
      <c r="S933" s="214"/>
      <c r="T933" s="214"/>
      <c r="U933" s="214"/>
      <c r="V933" s="214"/>
      <c r="W933" s="214"/>
      <c r="X933" s="214"/>
      <c r="Y933" s="214"/>
      <c r="Z933" s="214"/>
    </row>
    <row r="934" ht="12.0" customHeight="1">
      <c r="A934" s="214"/>
      <c r="B934" s="214"/>
      <c r="C934" s="214"/>
      <c r="D934" s="214"/>
      <c r="E934" s="214"/>
      <c r="F934" s="214"/>
      <c r="G934" s="214"/>
      <c r="H934" s="214"/>
      <c r="I934" s="214"/>
      <c r="J934" s="214"/>
      <c r="K934" s="214"/>
      <c r="L934" s="214"/>
      <c r="M934" s="214"/>
      <c r="N934" s="214"/>
      <c r="O934" s="214"/>
      <c r="P934" s="214"/>
      <c r="Q934" s="214"/>
      <c r="R934" s="214"/>
      <c r="S934" s="214"/>
      <c r="T934" s="214"/>
      <c r="U934" s="214"/>
      <c r="V934" s="214"/>
      <c r="W934" s="214"/>
      <c r="X934" s="214"/>
      <c r="Y934" s="214"/>
      <c r="Z934" s="214"/>
    </row>
    <row r="935" ht="12.0" customHeight="1">
      <c r="A935" s="214"/>
      <c r="B935" s="214"/>
      <c r="C935" s="214"/>
      <c r="D935" s="214"/>
      <c r="E935" s="214"/>
      <c r="F935" s="214"/>
      <c r="G935" s="214"/>
      <c r="H935" s="214"/>
      <c r="I935" s="214"/>
      <c r="J935" s="214"/>
      <c r="K935" s="214"/>
      <c r="L935" s="214"/>
      <c r="M935" s="214"/>
      <c r="N935" s="214"/>
      <c r="O935" s="214"/>
      <c r="P935" s="214"/>
      <c r="Q935" s="214"/>
      <c r="R935" s="214"/>
      <c r="S935" s="214"/>
      <c r="T935" s="214"/>
      <c r="U935" s="214"/>
      <c r="V935" s="214"/>
      <c r="W935" s="214"/>
      <c r="X935" s="214"/>
      <c r="Y935" s="214"/>
      <c r="Z935" s="214"/>
    </row>
    <row r="936" ht="12.0" customHeight="1">
      <c r="A936" s="214"/>
      <c r="B936" s="214"/>
      <c r="C936" s="214"/>
      <c r="D936" s="214"/>
      <c r="E936" s="214"/>
      <c r="F936" s="214"/>
      <c r="G936" s="214"/>
      <c r="H936" s="214"/>
      <c r="I936" s="214"/>
      <c r="J936" s="214"/>
      <c r="K936" s="214"/>
      <c r="L936" s="214"/>
      <c r="M936" s="214"/>
      <c r="N936" s="214"/>
      <c r="O936" s="214"/>
      <c r="P936" s="214"/>
      <c r="Q936" s="214"/>
      <c r="R936" s="214"/>
      <c r="S936" s="214"/>
      <c r="T936" s="214"/>
      <c r="U936" s="214"/>
      <c r="V936" s="214"/>
      <c r="W936" s="214"/>
      <c r="X936" s="214"/>
      <c r="Y936" s="214"/>
      <c r="Z936" s="214"/>
    </row>
    <row r="937" ht="12.0" customHeight="1">
      <c r="A937" s="214"/>
      <c r="B937" s="214"/>
      <c r="C937" s="214"/>
      <c r="D937" s="214"/>
      <c r="E937" s="214"/>
      <c r="F937" s="214"/>
      <c r="G937" s="214"/>
      <c r="H937" s="214"/>
      <c r="I937" s="214"/>
      <c r="J937" s="214"/>
      <c r="K937" s="214"/>
      <c r="L937" s="214"/>
      <c r="M937" s="214"/>
      <c r="N937" s="214"/>
      <c r="O937" s="214"/>
      <c r="P937" s="214"/>
      <c r="Q937" s="214"/>
      <c r="R937" s="214"/>
      <c r="S937" s="214"/>
      <c r="T937" s="214"/>
      <c r="U937" s="214"/>
      <c r="V937" s="214"/>
      <c r="W937" s="214"/>
      <c r="X937" s="214"/>
      <c r="Y937" s="214"/>
      <c r="Z937" s="214"/>
    </row>
    <row r="938" ht="12.0" customHeight="1">
      <c r="A938" s="214"/>
      <c r="B938" s="214"/>
      <c r="C938" s="214"/>
      <c r="D938" s="214"/>
      <c r="E938" s="214"/>
      <c r="F938" s="214"/>
      <c r="G938" s="214"/>
      <c r="H938" s="214"/>
      <c r="I938" s="214"/>
      <c r="J938" s="214"/>
      <c r="K938" s="214"/>
      <c r="L938" s="214"/>
      <c r="M938" s="214"/>
      <c r="N938" s="214"/>
      <c r="O938" s="214"/>
      <c r="P938" s="214"/>
      <c r="Q938" s="214"/>
      <c r="R938" s="214"/>
      <c r="S938" s="214"/>
      <c r="T938" s="214"/>
      <c r="U938" s="214"/>
      <c r="V938" s="214"/>
      <c r="W938" s="214"/>
      <c r="X938" s="214"/>
      <c r="Y938" s="214"/>
      <c r="Z938" s="214"/>
    </row>
    <row r="939" ht="12.0" customHeight="1">
      <c r="A939" s="214"/>
      <c r="B939" s="214"/>
      <c r="C939" s="214"/>
      <c r="D939" s="214"/>
      <c r="E939" s="214"/>
      <c r="F939" s="214"/>
      <c r="G939" s="214"/>
      <c r="H939" s="214"/>
      <c r="I939" s="214"/>
      <c r="J939" s="214"/>
      <c r="K939" s="214"/>
      <c r="L939" s="214"/>
      <c r="M939" s="214"/>
      <c r="N939" s="214"/>
      <c r="O939" s="214"/>
      <c r="P939" s="214"/>
      <c r="Q939" s="214"/>
      <c r="R939" s="214"/>
      <c r="S939" s="214"/>
      <c r="T939" s="214"/>
      <c r="U939" s="214"/>
      <c r="V939" s="214"/>
      <c r="W939" s="214"/>
      <c r="X939" s="214"/>
      <c r="Y939" s="214"/>
      <c r="Z939" s="214"/>
    </row>
    <row r="940" ht="12.0" customHeight="1">
      <c r="A940" s="214"/>
      <c r="B940" s="214"/>
      <c r="C940" s="214"/>
      <c r="D940" s="214"/>
      <c r="E940" s="214"/>
      <c r="F940" s="214"/>
      <c r="G940" s="214"/>
      <c r="H940" s="214"/>
      <c r="I940" s="214"/>
      <c r="J940" s="214"/>
      <c r="K940" s="214"/>
      <c r="L940" s="214"/>
      <c r="M940" s="214"/>
      <c r="N940" s="214"/>
      <c r="O940" s="214"/>
      <c r="P940" s="214"/>
      <c r="Q940" s="214"/>
      <c r="R940" s="214"/>
      <c r="S940" s="214"/>
      <c r="T940" s="214"/>
      <c r="U940" s="214"/>
      <c r="V940" s="214"/>
      <c r="W940" s="214"/>
      <c r="X940" s="214"/>
      <c r="Y940" s="214"/>
      <c r="Z940" s="214"/>
    </row>
    <row r="941" ht="12.0" customHeight="1">
      <c r="A941" s="214"/>
      <c r="B941" s="214"/>
      <c r="C941" s="214"/>
      <c r="D941" s="214"/>
      <c r="E941" s="214"/>
      <c r="F941" s="214"/>
      <c r="G941" s="214"/>
      <c r="H941" s="214"/>
      <c r="I941" s="214"/>
      <c r="J941" s="214"/>
      <c r="K941" s="214"/>
      <c r="L941" s="214"/>
      <c r="M941" s="214"/>
      <c r="N941" s="214"/>
      <c r="O941" s="214"/>
      <c r="P941" s="214"/>
      <c r="Q941" s="214"/>
      <c r="R941" s="214"/>
      <c r="S941" s="214"/>
      <c r="T941" s="214"/>
      <c r="U941" s="214"/>
      <c r="V941" s="214"/>
      <c r="W941" s="214"/>
      <c r="X941" s="214"/>
      <c r="Y941" s="214"/>
      <c r="Z941" s="214"/>
    </row>
    <row r="942" ht="12.0" customHeight="1">
      <c r="A942" s="214"/>
      <c r="B942" s="214"/>
      <c r="C942" s="214"/>
      <c r="D942" s="214"/>
      <c r="E942" s="214"/>
      <c r="F942" s="214"/>
      <c r="G942" s="214"/>
      <c r="H942" s="214"/>
      <c r="I942" s="214"/>
      <c r="J942" s="214"/>
      <c r="K942" s="214"/>
      <c r="L942" s="214"/>
      <c r="M942" s="214"/>
      <c r="N942" s="214"/>
      <c r="O942" s="214"/>
      <c r="P942" s="214"/>
      <c r="Q942" s="214"/>
      <c r="R942" s="214"/>
      <c r="S942" s="214"/>
      <c r="T942" s="214"/>
      <c r="U942" s="214"/>
      <c r="V942" s="214"/>
      <c r="W942" s="214"/>
      <c r="X942" s="214"/>
      <c r="Y942" s="214"/>
      <c r="Z942" s="214"/>
    </row>
    <row r="943" ht="12.0" customHeight="1">
      <c r="A943" s="214"/>
      <c r="B943" s="214"/>
      <c r="C943" s="214"/>
      <c r="D943" s="214"/>
      <c r="E943" s="214"/>
      <c r="F943" s="214"/>
      <c r="G943" s="214"/>
      <c r="H943" s="214"/>
      <c r="I943" s="214"/>
      <c r="J943" s="214"/>
      <c r="K943" s="214"/>
      <c r="L943" s="214"/>
      <c r="M943" s="214"/>
      <c r="N943" s="214"/>
      <c r="O943" s="214"/>
      <c r="P943" s="214"/>
      <c r="Q943" s="214"/>
      <c r="R943" s="214"/>
      <c r="S943" s="214"/>
      <c r="T943" s="214"/>
      <c r="U943" s="214"/>
      <c r="V943" s="214"/>
      <c r="W943" s="214"/>
      <c r="X943" s="214"/>
      <c r="Y943" s="214"/>
      <c r="Z943" s="214"/>
    </row>
    <row r="944" ht="12.0" customHeight="1">
      <c r="A944" s="214"/>
      <c r="B944" s="214"/>
      <c r="C944" s="214"/>
      <c r="D944" s="214"/>
      <c r="E944" s="214"/>
      <c r="F944" s="214"/>
      <c r="G944" s="214"/>
      <c r="H944" s="214"/>
      <c r="I944" s="214"/>
      <c r="J944" s="214"/>
      <c r="K944" s="214"/>
      <c r="L944" s="214"/>
      <c r="M944" s="214"/>
      <c r="N944" s="214"/>
      <c r="O944" s="214"/>
      <c r="P944" s="214"/>
      <c r="Q944" s="214"/>
      <c r="R944" s="214"/>
      <c r="S944" s="214"/>
      <c r="T944" s="214"/>
      <c r="U944" s="214"/>
      <c r="V944" s="214"/>
      <c r="W944" s="214"/>
      <c r="X944" s="214"/>
      <c r="Y944" s="214"/>
      <c r="Z944" s="214"/>
    </row>
    <row r="945" ht="12.0" customHeight="1">
      <c r="A945" s="214"/>
      <c r="B945" s="214"/>
      <c r="C945" s="214"/>
      <c r="D945" s="214"/>
      <c r="E945" s="214"/>
      <c r="F945" s="214"/>
      <c r="G945" s="214"/>
      <c r="H945" s="214"/>
      <c r="I945" s="214"/>
      <c r="J945" s="214"/>
      <c r="K945" s="214"/>
      <c r="L945" s="214"/>
      <c r="M945" s="214"/>
      <c r="N945" s="214"/>
      <c r="O945" s="214"/>
      <c r="P945" s="214"/>
      <c r="Q945" s="214"/>
      <c r="R945" s="214"/>
      <c r="S945" s="214"/>
      <c r="T945" s="214"/>
      <c r="U945" s="214"/>
      <c r="V945" s="214"/>
      <c r="W945" s="214"/>
      <c r="X945" s="214"/>
      <c r="Y945" s="214"/>
      <c r="Z945" s="214"/>
    </row>
    <row r="946" ht="12.0" customHeight="1">
      <c r="A946" s="214"/>
      <c r="B946" s="214"/>
      <c r="C946" s="214"/>
      <c r="D946" s="214"/>
      <c r="E946" s="214"/>
      <c r="F946" s="214"/>
      <c r="G946" s="214"/>
      <c r="H946" s="214"/>
      <c r="I946" s="214"/>
      <c r="J946" s="214"/>
      <c r="K946" s="214"/>
      <c r="L946" s="214"/>
      <c r="M946" s="214"/>
      <c r="N946" s="214"/>
      <c r="O946" s="214"/>
      <c r="P946" s="214"/>
      <c r="Q946" s="214"/>
      <c r="R946" s="214"/>
      <c r="S946" s="214"/>
      <c r="T946" s="214"/>
      <c r="U946" s="214"/>
      <c r="V946" s="214"/>
      <c r="W946" s="214"/>
      <c r="X946" s="214"/>
      <c r="Y946" s="214"/>
      <c r="Z946" s="214"/>
    </row>
    <row r="947" ht="12.0" customHeight="1">
      <c r="A947" s="214"/>
      <c r="B947" s="214"/>
      <c r="C947" s="214"/>
      <c r="D947" s="214"/>
      <c r="E947" s="214"/>
      <c r="F947" s="214"/>
      <c r="G947" s="214"/>
      <c r="H947" s="214"/>
      <c r="I947" s="214"/>
      <c r="J947" s="214"/>
      <c r="K947" s="214"/>
      <c r="L947" s="214"/>
      <c r="M947" s="214"/>
      <c r="N947" s="214"/>
      <c r="O947" s="214"/>
      <c r="P947" s="214"/>
      <c r="Q947" s="214"/>
      <c r="R947" s="214"/>
      <c r="S947" s="214"/>
      <c r="T947" s="214"/>
      <c r="U947" s="214"/>
      <c r="V947" s="214"/>
      <c r="W947" s="214"/>
      <c r="X947" s="214"/>
      <c r="Y947" s="214"/>
      <c r="Z947" s="214"/>
    </row>
    <row r="948" ht="12.0" customHeight="1">
      <c r="A948" s="214"/>
      <c r="B948" s="214"/>
      <c r="C948" s="214"/>
      <c r="D948" s="214"/>
      <c r="E948" s="214"/>
      <c r="F948" s="214"/>
      <c r="G948" s="214"/>
      <c r="H948" s="214"/>
      <c r="I948" s="214"/>
      <c r="J948" s="214"/>
      <c r="K948" s="214"/>
      <c r="L948" s="214"/>
      <c r="M948" s="214"/>
      <c r="N948" s="214"/>
      <c r="O948" s="214"/>
      <c r="P948" s="214"/>
      <c r="Q948" s="214"/>
      <c r="R948" s="214"/>
      <c r="S948" s="214"/>
      <c r="T948" s="214"/>
      <c r="U948" s="214"/>
      <c r="V948" s="214"/>
      <c r="W948" s="214"/>
      <c r="X948" s="214"/>
      <c r="Y948" s="214"/>
      <c r="Z948" s="214"/>
    </row>
    <row r="949" ht="12.0" customHeight="1">
      <c r="A949" s="214"/>
      <c r="B949" s="214"/>
      <c r="C949" s="214"/>
      <c r="D949" s="214"/>
      <c r="E949" s="214"/>
      <c r="F949" s="214"/>
      <c r="G949" s="214"/>
      <c r="H949" s="214"/>
      <c r="I949" s="214"/>
      <c r="J949" s="214"/>
      <c r="K949" s="214"/>
      <c r="L949" s="214"/>
      <c r="M949" s="214"/>
      <c r="N949" s="214"/>
      <c r="O949" s="214"/>
      <c r="P949" s="214"/>
      <c r="Q949" s="214"/>
      <c r="R949" s="214"/>
      <c r="S949" s="214"/>
      <c r="T949" s="214"/>
      <c r="U949" s="214"/>
      <c r="V949" s="214"/>
      <c r="W949" s="214"/>
      <c r="X949" s="214"/>
      <c r="Y949" s="214"/>
      <c r="Z949" s="214"/>
    </row>
    <row r="950" ht="12.0" customHeight="1">
      <c r="A950" s="214"/>
      <c r="B950" s="214"/>
      <c r="C950" s="214"/>
      <c r="D950" s="214"/>
      <c r="E950" s="214"/>
      <c r="F950" s="214"/>
      <c r="G950" s="214"/>
      <c r="H950" s="214"/>
      <c r="I950" s="214"/>
      <c r="J950" s="214"/>
      <c r="K950" s="214"/>
      <c r="L950" s="214"/>
      <c r="M950" s="214"/>
      <c r="N950" s="214"/>
      <c r="O950" s="214"/>
      <c r="P950" s="214"/>
      <c r="Q950" s="214"/>
      <c r="R950" s="214"/>
      <c r="S950" s="214"/>
      <c r="T950" s="214"/>
      <c r="U950" s="214"/>
      <c r="V950" s="214"/>
      <c r="W950" s="214"/>
      <c r="X950" s="214"/>
      <c r="Y950" s="214"/>
      <c r="Z950" s="214"/>
    </row>
    <row r="951" ht="12.0" customHeight="1">
      <c r="A951" s="214"/>
      <c r="B951" s="214"/>
      <c r="C951" s="214"/>
      <c r="D951" s="214"/>
      <c r="E951" s="214"/>
      <c r="F951" s="214"/>
      <c r="G951" s="214"/>
      <c r="H951" s="214"/>
      <c r="I951" s="214"/>
      <c r="J951" s="214"/>
      <c r="K951" s="214"/>
      <c r="L951" s="214"/>
      <c r="M951" s="214"/>
      <c r="N951" s="214"/>
      <c r="O951" s="214"/>
      <c r="P951" s="214"/>
      <c r="Q951" s="214"/>
      <c r="R951" s="214"/>
      <c r="S951" s="214"/>
      <c r="T951" s="214"/>
      <c r="U951" s="214"/>
      <c r="V951" s="214"/>
      <c r="W951" s="214"/>
      <c r="X951" s="214"/>
      <c r="Y951" s="214"/>
      <c r="Z951" s="214"/>
    </row>
    <row r="952" ht="12.0" customHeight="1">
      <c r="A952" s="214"/>
      <c r="B952" s="214"/>
      <c r="C952" s="214"/>
      <c r="D952" s="214"/>
      <c r="E952" s="214"/>
      <c r="F952" s="214"/>
      <c r="G952" s="214"/>
      <c r="H952" s="214"/>
      <c r="I952" s="214"/>
      <c r="J952" s="214"/>
      <c r="K952" s="214"/>
      <c r="L952" s="214"/>
      <c r="M952" s="214"/>
      <c r="N952" s="214"/>
      <c r="O952" s="214"/>
      <c r="P952" s="214"/>
      <c r="Q952" s="214"/>
      <c r="R952" s="214"/>
      <c r="S952" s="214"/>
      <c r="T952" s="214"/>
      <c r="U952" s="214"/>
      <c r="V952" s="214"/>
      <c r="W952" s="214"/>
      <c r="X952" s="214"/>
      <c r="Y952" s="214"/>
      <c r="Z952" s="214"/>
    </row>
    <row r="953" ht="12.0" customHeight="1">
      <c r="A953" s="214"/>
      <c r="B953" s="214"/>
      <c r="C953" s="214"/>
      <c r="D953" s="214"/>
      <c r="E953" s="214"/>
      <c r="F953" s="214"/>
      <c r="G953" s="214"/>
      <c r="H953" s="214"/>
      <c r="I953" s="214"/>
      <c r="J953" s="214"/>
      <c r="K953" s="214"/>
      <c r="L953" s="214"/>
      <c r="M953" s="214"/>
      <c r="N953" s="214"/>
      <c r="O953" s="214"/>
      <c r="P953" s="214"/>
      <c r="Q953" s="214"/>
      <c r="R953" s="214"/>
      <c r="S953" s="214"/>
      <c r="T953" s="214"/>
      <c r="U953" s="214"/>
      <c r="V953" s="214"/>
      <c r="W953" s="214"/>
      <c r="X953" s="214"/>
      <c r="Y953" s="214"/>
      <c r="Z953" s="214"/>
    </row>
    <row r="954" ht="12.0" customHeight="1">
      <c r="A954" s="214"/>
      <c r="B954" s="214"/>
      <c r="C954" s="214"/>
      <c r="D954" s="214"/>
      <c r="E954" s="214"/>
      <c r="F954" s="214"/>
      <c r="G954" s="214"/>
      <c r="H954" s="214"/>
      <c r="I954" s="214"/>
      <c r="J954" s="214"/>
      <c r="K954" s="214"/>
      <c r="L954" s="214"/>
      <c r="M954" s="214"/>
      <c r="N954" s="214"/>
      <c r="O954" s="214"/>
      <c r="P954" s="214"/>
      <c r="Q954" s="214"/>
      <c r="R954" s="214"/>
      <c r="S954" s="214"/>
      <c r="T954" s="214"/>
      <c r="U954" s="214"/>
      <c r="V954" s="214"/>
      <c r="W954" s="214"/>
      <c r="X954" s="214"/>
      <c r="Y954" s="214"/>
      <c r="Z954" s="214"/>
    </row>
    <row r="955" ht="12.0" customHeight="1">
      <c r="A955" s="214"/>
      <c r="B955" s="214"/>
      <c r="C955" s="214"/>
      <c r="D955" s="214"/>
      <c r="E955" s="214"/>
      <c r="F955" s="214"/>
      <c r="G955" s="214"/>
      <c r="H955" s="214"/>
      <c r="I955" s="214"/>
      <c r="J955" s="214"/>
      <c r="K955" s="214"/>
      <c r="L955" s="214"/>
      <c r="M955" s="214"/>
      <c r="N955" s="214"/>
      <c r="O955" s="214"/>
      <c r="P955" s="214"/>
      <c r="Q955" s="214"/>
      <c r="R955" s="214"/>
      <c r="S955" s="214"/>
      <c r="T955" s="214"/>
      <c r="U955" s="214"/>
      <c r="V955" s="214"/>
      <c r="W955" s="214"/>
      <c r="X955" s="214"/>
      <c r="Y955" s="214"/>
      <c r="Z955" s="214"/>
    </row>
    <row r="956" ht="12.0" customHeight="1">
      <c r="A956" s="214"/>
      <c r="B956" s="214"/>
      <c r="C956" s="214"/>
      <c r="D956" s="214"/>
      <c r="E956" s="214"/>
      <c r="F956" s="214"/>
      <c r="G956" s="214"/>
      <c r="H956" s="214"/>
      <c r="I956" s="214"/>
      <c r="J956" s="214"/>
      <c r="K956" s="214"/>
      <c r="L956" s="214"/>
      <c r="M956" s="214"/>
      <c r="N956" s="214"/>
      <c r="O956" s="214"/>
      <c r="P956" s="214"/>
      <c r="Q956" s="214"/>
      <c r="R956" s="214"/>
      <c r="S956" s="214"/>
      <c r="T956" s="214"/>
      <c r="U956" s="214"/>
      <c r="V956" s="214"/>
      <c r="W956" s="214"/>
      <c r="X956" s="214"/>
      <c r="Y956" s="214"/>
      <c r="Z956" s="214"/>
    </row>
    <row r="957" ht="12.0" customHeight="1">
      <c r="A957" s="214"/>
      <c r="B957" s="214"/>
      <c r="C957" s="214"/>
      <c r="D957" s="214"/>
      <c r="E957" s="214"/>
      <c r="F957" s="214"/>
      <c r="G957" s="214"/>
      <c r="H957" s="214"/>
      <c r="I957" s="214"/>
      <c r="J957" s="214"/>
      <c r="K957" s="214"/>
      <c r="L957" s="214"/>
      <c r="M957" s="214"/>
      <c r="N957" s="214"/>
      <c r="O957" s="214"/>
      <c r="P957" s="214"/>
      <c r="Q957" s="214"/>
      <c r="R957" s="214"/>
      <c r="S957" s="214"/>
      <c r="T957" s="214"/>
      <c r="U957" s="214"/>
      <c r="V957" s="214"/>
      <c r="W957" s="214"/>
      <c r="X957" s="214"/>
      <c r="Y957" s="214"/>
      <c r="Z957" s="214"/>
    </row>
    <row r="958" ht="12.0" customHeight="1">
      <c r="A958" s="214"/>
      <c r="B958" s="214"/>
      <c r="C958" s="214"/>
      <c r="D958" s="214"/>
      <c r="E958" s="214"/>
      <c r="F958" s="214"/>
      <c r="G958" s="214"/>
      <c r="H958" s="214"/>
      <c r="I958" s="214"/>
      <c r="J958" s="214"/>
      <c r="K958" s="214"/>
      <c r="L958" s="214"/>
      <c r="M958" s="214"/>
      <c r="N958" s="214"/>
      <c r="O958" s="214"/>
      <c r="P958" s="214"/>
      <c r="Q958" s="214"/>
      <c r="R958" s="214"/>
      <c r="S958" s="214"/>
      <c r="T958" s="214"/>
      <c r="U958" s="214"/>
      <c r="V958" s="214"/>
      <c r="W958" s="214"/>
      <c r="X958" s="214"/>
      <c r="Y958" s="214"/>
      <c r="Z958" s="214"/>
    </row>
    <row r="959" ht="12.0" customHeight="1">
      <c r="A959" s="214"/>
      <c r="B959" s="214"/>
      <c r="C959" s="214"/>
      <c r="D959" s="214"/>
      <c r="E959" s="214"/>
      <c r="F959" s="214"/>
      <c r="G959" s="214"/>
      <c r="H959" s="214"/>
      <c r="I959" s="214"/>
      <c r="J959" s="214"/>
      <c r="K959" s="214"/>
      <c r="L959" s="214"/>
      <c r="M959" s="214"/>
      <c r="N959" s="214"/>
      <c r="O959" s="214"/>
      <c r="P959" s="214"/>
      <c r="Q959" s="214"/>
      <c r="R959" s="214"/>
      <c r="S959" s="214"/>
      <c r="T959" s="214"/>
      <c r="U959" s="214"/>
      <c r="V959" s="214"/>
      <c r="W959" s="214"/>
      <c r="X959" s="214"/>
      <c r="Y959" s="214"/>
      <c r="Z959" s="214"/>
    </row>
    <row r="960" ht="12.0" customHeight="1">
      <c r="A960" s="214"/>
      <c r="B960" s="214"/>
      <c r="C960" s="214"/>
      <c r="D960" s="214"/>
      <c r="E960" s="214"/>
      <c r="F960" s="214"/>
      <c r="G960" s="214"/>
      <c r="H960" s="214"/>
      <c r="I960" s="214"/>
      <c r="J960" s="214"/>
      <c r="K960" s="214"/>
      <c r="L960" s="214"/>
      <c r="M960" s="214"/>
      <c r="N960" s="214"/>
      <c r="O960" s="214"/>
      <c r="P960" s="214"/>
      <c r="Q960" s="214"/>
      <c r="R960" s="214"/>
      <c r="S960" s="214"/>
      <c r="T960" s="214"/>
      <c r="U960" s="214"/>
      <c r="V960" s="214"/>
      <c r="W960" s="214"/>
      <c r="X960" s="214"/>
      <c r="Y960" s="214"/>
      <c r="Z960" s="214"/>
    </row>
    <row r="961" ht="12.0" customHeight="1">
      <c r="A961" s="214"/>
      <c r="B961" s="214"/>
      <c r="C961" s="214"/>
      <c r="D961" s="214"/>
      <c r="E961" s="214"/>
      <c r="F961" s="214"/>
      <c r="G961" s="214"/>
      <c r="H961" s="214"/>
      <c r="I961" s="214"/>
      <c r="J961" s="214"/>
      <c r="K961" s="214"/>
      <c r="L961" s="214"/>
      <c r="M961" s="214"/>
      <c r="N961" s="214"/>
      <c r="O961" s="214"/>
      <c r="P961" s="214"/>
      <c r="Q961" s="214"/>
      <c r="R961" s="214"/>
      <c r="S961" s="214"/>
      <c r="T961" s="214"/>
      <c r="U961" s="214"/>
      <c r="V961" s="214"/>
      <c r="W961" s="214"/>
      <c r="X961" s="214"/>
      <c r="Y961" s="214"/>
      <c r="Z961" s="214"/>
    </row>
    <row r="962" ht="12.0" customHeight="1">
      <c r="A962" s="214"/>
      <c r="B962" s="214"/>
      <c r="C962" s="214"/>
      <c r="D962" s="214"/>
      <c r="E962" s="214"/>
      <c r="F962" s="214"/>
      <c r="G962" s="214"/>
      <c r="H962" s="214"/>
      <c r="I962" s="214"/>
      <c r="J962" s="214"/>
      <c r="K962" s="214"/>
      <c r="L962" s="214"/>
      <c r="M962" s="214"/>
      <c r="N962" s="214"/>
      <c r="O962" s="214"/>
      <c r="P962" s="214"/>
      <c r="Q962" s="214"/>
      <c r="R962" s="214"/>
      <c r="S962" s="214"/>
      <c r="T962" s="214"/>
      <c r="U962" s="214"/>
      <c r="V962" s="214"/>
      <c r="W962" s="214"/>
      <c r="X962" s="214"/>
      <c r="Y962" s="214"/>
      <c r="Z962" s="214"/>
    </row>
    <row r="963" ht="12.0" customHeight="1">
      <c r="A963" s="214"/>
      <c r="B963" s="214"/>
      <c r="C963" s="214"/>
      <c r="D963" s="214"/>
      <c r="E963" s="214"/>
      <c r="F963" s="214"/>
      <c r="G963" s="214"/>
      <c r="H963" s="214"/>
      <c r="I963" s="214"/>
      <c r="J963" s="214"/>
      <c r="K963" s="214"/>
      <c r="L963" s="214"/>
      <c r="M963" s="214"/>
      <c r="N963" s="214"/>
      <c r="O963" s="214"/>
      <c r="P963" s="214"/>
      <c r="Q963" s="214"/>
      <c r="R963" s="214"/>
      <c r="S963" s="214"/>
      <c r="T963" s="214"/>
      <c r="U963" s="214"/>
      <c r="V963" s="214"/>
      <c r="W963" s="214"/>
      <c r="X963" s="214"/>
      <c r="Y963" s="214"/>
      <c r="Z963" s="214"/>
    </row>
    <row r="964" ht="12.0" customHeight="1">
      <c r="A964" s="214"/>
      <c r="B964" s="214"/>
      <c r="C964" s="214"/>
      <c r="D964" s="214"/>
      <c r="E964" s="214"/>
      <c r="F964" s="214"/>
      <c r="G964" s="214"/>
      <c r="H964" s="214"/>
      <c r="I964" s="214"/>
      <c r="J964" s="214"/>
      <c r="K964" s="214"/>
      <c r="L964" s="214"/>
      <c r="M964" s="214"/>
      <c r="N964" s="214"/>
      <c r="O964" s="214"/>
      <c r="P964" s="214"/>
      <c r="Q964" s="214"/>
      <c r="R964" s="214"/>
      <c r="S964" s="214"/>
      <c r="T964" s="214"/>
      <c r="U964" s="214"/>
      <c r="V964" s="214"/>
      <c r="W964" s="214"/>
      <c r="X964" s="214"/>
      <c r="Y964" s="214"/>
      <c r="Z964" s="214"/>
    </row>
    <row r="965" ht="12.0" customHeight="1">
      <c r="A965" s="214"/>
      <c r="B965" s="214"/>
      <c r="C965" s="214"/>
      <c r="D965" s="214"/>
      <c r="E965" s="214"/>
      <c r="F965" s="214"/>
      <c r="G965" s="214"/>
      <c r="H965" s="214"/>
      <c r="I965" s="214"/>
      <c r="J965" s="214"/>
      <c r="K965" s="214"/>
      <c r="L965" s="214"/>
      <c r="M965" s="214"/>
      <c r="N965" s="214"/>
      <c r="O965" s="214"/>
      <c r="P965" s="214"/>
      <c r="Q965" s="214"/>
      <c r="R965" s="214"/>
      <c r="S965" s="214"/>
      <c r="T965" s="214"/>
      <c r="U965" s="214"/>
      <c r="V965" s="214"/>
      <c r="W965" s="214"/>
      <c r="X965" s="214"/>
      <c r="Y965" s="214"/>
      <c r="Z965" s="214"/>
    </row>
    <row r="966" ht="12.0" customHeight="1">
      <c r="A966" s="214"/>
      <c r="B966" s="214"/>
      <c r="C966" s="214"/>
      <c r="D966" s="214"/>
      <c r="E966" s="214"/>
      <c r="F966" s="214"/>
      <c r="G966" s="214"/>
      <c r="H966" s="214"/>
      <c r="I966" s="214"/>
      <c r="J966" s="214"/>
      <c r="K966" s="214"/>
      <c r="L966" s="214"/>
      <c r="M966" s="214"/>
      <c r="N966" s="214"/>
      <c r="O966" s="214"/>
      <c r="P966" s="214"/>
      <c r="Q966" s="214"/>
      <c r="R966" s="214"/>
      <c r="S966" s="214"/>
      <c r="T966" s="214"/>
      <c r="U966" s="214"/>
      <c r="V966" s="214"/>
      <c r="W966" s="214"/>
      <c r="X966" s="214"/>
      <c r="Y966" s="214"/>
      <c r="Z966" s="214"/>
    </row>
    <row r="967" ht="12.0" customHeight="1">
      <c r="A967" s="214"/>
      <c r="B967" s="214"/>
      <c r="C967" s="214"/>
      <c r="D967" s="214"/>
      <c r="E967" s="214"/>
      <c r="F967" s="214"/>
      <c r="G967" s="214"/>
      <c r="H967" s="214"/>
      <c r="I967" s="214"/>
      <c r="J967" s="214"/>
      <c r="K967" s="214"/>
      <c r="L967" s="214"/>
      <c r="M967" s="214"/>
      <c r="N967" s="214"/>
      <c r="O967" s="214"/>
      <c r="P967" s="214"/>
      <c r="Q967" s="214"/>
      <c r="R967" s="214"/>
      <c r="S967" s="214"/>
      <c r="T967" s="214"/>
      <c r="U967" s="214"/>
      <c r="V967" s="214"/>
      <c r="W967" s="214"/>
      <c r="X967" s="214"/>
      <c r="Y967" s="214"/>
      <c r="Z967" s="214"/>
    </row>
    <row r="968" ht="12.0" customHeight="1">
      <c r="A968" s="214"/>
      <c r="B968" s="214"/>
      <c r="C968" s="214"/>
      <c r="D968" s="214"/>
      <c r="E968" s="214"/>
      <c r="F968" s="214"/>
      <c r="G968" s="214"/>
      <c r="H968" s="214"/>
      <c r="I968" s="214"/>
      <c r="J968" s="214"/>
      <c r="K968" s="214"/>
      <c r="L968" s="214"/>
      <c r="M968" s="214"/>
      <c r="N968" s="214"/>
      <c r="O968" s="214"/>
      <c r="P968" s="214"/>
      <c r="Q968" s="214"/>
      <c r="R968" s="214"/>
      <c r="S968" s="214"/>
      <c r="T968" s="214"/>
      <c r="U968" s="214"/>
      <c r="V968" s="214"/>
      <c r="W968" s="214"/>
      <c r="X968" s="214"/>
      <c r="Y968" s="214"/>
      <c r="Z968" s="214"/>
    </row>
    <row r="969" ht="12.0" customHeight="1">
      <c r="A969" s="214"/>
      <c r="B969" s="214"/>
      <c r="C969" s="214"/>
      <c r="D969" s="214"/>
      <c r="E969" s="214"/>
      <c r="F969" s="214"/>
      <c r="G969" s="214"/>
      <c r="H969" s="214"/>
      <c r="I969" s="214"/>
      <c r="J969" s="214"/>
      <c r="K969" s="214"/>
      <c r="L969" s="214"/>
      <c r="M969" s="214"/>
      <c r="N969" s="214"/>
      <c r="O969" s="214"/>
      <c r="P969" s="214"/>
      <c r="Q969" s="214"/>
      <c r="R969" s="214"/>
      <c r="S969" s="214"/>
      <c r="T969" s="214"/>
      <c r="U969" s="214"/>
      <c r="V969" s="214"/>
      <c r="W969" s="214"/>
      <c r="X969" s="214"/>
      <c r="Y969" s="214"/>
      <c r="Z969" s="214"/>
    </row>
    <row r="970" ht="12.0" customHeight="1">
      <c r="A970" s="214"/>
      <c r="B970" s="214"/>
      <c r="C970" s="214"/>
      <c r="D970" s="214"/>
      <c r="E970" s="214"/>
      <c r="F970" s="214"/>
      <c r="G970" s="214"/>
      <c r="H970" s="214"/>
      <c r="I970" s="214"/>
      <c r="J970" s="214"/>
      <c r="K970" s="214"/>
      <c r="L970" s="214"/>
      <c r="M970" s="214"/>
      <c r="N970" s="214"/>
      <c r="O970" s="214"/>
      <c r="P970" s="214"/>
      <c r="Q970" s="214"/>
      <c r="R970" s="214"/>
      <c r="S970" s="214"/>
      <c r="T970" s="214"/>
      <c r="U970" s="214"/>
      <c r="V970" s="214"/>
      <c r="W970" s="214"/>
      <c r="X970" s="214"/>
      <c r="Y970" s="214"/>
      <c r="Z970" s="214"/>
    </row>
    <row r="971" ht="12.0" customHeight="1">
      <c r="A971" s="214"/>
      <c r="B971" s="214"/>
      <c r="C971" s="214"/>
      <c r="D971" s="214"/>
      <c r="E971" s="214"/>
      <c r="F971" s="214"/>
      <c r="G971" s="214"/>
      <c r="H971" s="214"/>
      <c r="I971" s="214"/>
      <c r="J971" s="214"/>
      <c r="K971" s="214"/>
      <c r="L971" s="214"/>
      <c r="M971" s="214"/>
      <c r="N971" s="214"/>
      <c r="O971" s="214"/>
      <c r="P971" s="214"/>
      <c r="Q971" s="214"/>
      <c r="R971" s="214"/>
      <c r="S971" s="214"/>
      <c r="T971" s="214"/>
      <c r="U971" s="214"/>
      <c r="V971" s="214"/>
      <c r="W971" s="214"/>
      <c r="X971" s="214"/>
      <c r="Y971" s="214"/>
      <c r="Z971" s="214"/>
    </row>
    <row r="972" ht="12.0" customHeight="1">
      <c r="A972" s="214"/>
      <c r="B972" s="214"/>
      <c r="C972" s="214"/>
      <c r="D972" s="214"/>
      <c r="E972" s="214"/>
      <c r="F972" s="214"/>
      <c r="G972" s="214"/>
      <c r="H972" s="214"/>
      <c r="I972" s="214"/>
      <c r="J972" s="214"/>
      <c r="K972" s="214"/>
      <c r="L972" s="214"/>
      <c r="M972" s="214"/>
      <c r="N972" s="214"/>
      <c r="O972" s="214"/>
      <c r="P972" s="214"/>
      <c r="Q972" s="214"/>
      <c r="R972" s="214"/>
      <c r="S972" s="214"/>
      <c r="T972" s="214"/>
      <c r="U972" s="214"/>
      <c r="V972" s="214"/>
      <c r="W972" s="214"/>
      <c r="X972" s="214"/>
      <c r="Y972" s="214"/>
      <c r="Z972" s="214"/>
    </row>
    <row r="973" ht="12.0" customHeight="1">
      <c r="A973" s="214"/>
      <c r="B973" s="214"/>
      <c r="C973" s="214"/>
      <c r="D973" s="214"/>
      <c r="E973" s="214"/>
      <c r="F973" s="214"/>
      <c r="G973" s="214"/>
      <c r="H973" s="214"/>
      <c r="I973" s="214"/>
      <c r="J973" s="214"/>
      <c r="K973" s="214"/>
      <c r="L973" s="214"/>
      <c r="M973" s="214"/>
      <c r="N973" s="214"/>
      <c r="O973" s="214"/>
      <c r="P973" s="214"/>
      <c r="Q973" s="214"/>
      <c r="R973" s="214"/>
      <c r="S973" s="214"/>
      <c r="T973" s="214"/>
      <c r="U973" s="214"/>
      <c r="V973" s="214"/>
      <c r="W973" s="214"/>
      <c r="X973" s="214"/>
      <c r="Y973" s="214"/>
      <c r="Z973" s="214"/>
    </row>
    <row r="974" ht="12.0" customHeight="1">
      <c r="A974" s="214"/>
      <c r="B974" s="214"/>
      <c r="C974" s="214"/>
      <c r="D974" s="214"/>
      <c r="E974" s="214"/>
      <c r="F974" s="214"/>
      <c r="G974" s="214"/>
      <c r="H974" s="214"/>
      <c r="I974" s="214"/>
      <c r="J974" s="214"/>
      <c r="K974" s="214"/>
      <c r="L974" s="214"/>
      <c r="M974" s="214"/>
      <c r="N974" s="214"/>
      <c r="O974" s="214"/>
      <c r="P974" s="214"/>
      <c r="Q974" s="214"/>
      <c r="R974" s="214"/>
      <c r="S974" s="214"/>
      <c r="T974" s="214"/>
      <c r="U974" s="214"/>
      <c r="V974" s="214"/>
      <c r="W974" s="214"/>
      <c r="X974" s="214"/>
      <c r="Y974" s="214"/>
      <c r="Z974" s="214"/>
    </row>
    <row r="975" ht="12.0" customHeight="1">
      <c r="A975" s="214"/>
      <c r="B975" s="214"/>
      <c r="C975" s="214"/>
      <c r="D975" s="214"/>
      <c r="E975" s="214"/>
      <c r="F975" s="214"/>
      <c r="G975" s="214"/>
      <c r="H975" s="214"/>
      <c r="I975" s="214"/>
      <c r="J975" s="214"/>
      <c r="K975" s="214"/>
      <c r="L975" s="214"/>
      <c r="M975" s="214"/>
      <c r="N975" s="214"/>
      <c r="O975" s="214"/>
      <c r="P975" s="214"/>
      <c r="Q975" s="214"/>
      <c r="R975" s="214"/>
      <c r="S975" s="214"/>
      <c r="T975" s="214"/>
      <c r="U975" s="214"/>
      <c r="V975" s="214"/>
      <c r="W975" s="214"/>
      <c r="X975" s="214"/>
      <c r="Y975" s="214"/>
      <c r="Z975" s="214"/>
    </row>
    <row r="976" ht="12.0" customHeight="1">
      <c r="A976" s="214"/>
      <c r="B976" s="214"/>
      <c r="C976" s="214"/>
      <c r="D976" s="214"/>
      <c r="E976" s="214"/>
      <c r="F976" s="214"/>
      <c r="G976" s="214"/>
      <c r="H976" s="214"/>
      <c r="I976" s="214"/>
      <c r="J976" s="214"/>
      <c r="K976" s="214"/>
      <c r="L976" s="214"/>
      <c r="M976" s="214"/>
      <c r="N976" s="214"/>
      <c r="O976" s="214"/>
      <c r="P976" s="214"/>
      <c r="Q976" s="214"/>
      <c r="R976" s="214"/>
      <c r="S976" s="214"/>
      <c r="T976" s="214"/>
      <c r="U976" s="214"/>
      <c r="V976" s="214"/>
      <c r="W976" s="214"/>
      <c r="X976" s="214"/>
      <c r="Y976" s="214"/>
      <c r="Z976" s="214"/>
    </row>
    <row r="977" ht="12.0" customHeight="1">
      <c r="A977" s="214"/>
      <c r="B977" s="214"/>
      <c r="C977" s="214"/>
      <c r="D977" s="214"/>
      <c r="E977" s="214"/>
      <c r="F977" s="214"/>
      <c r="G977" s="214"/>
      <c r="H977" s="214"/>
      <c r="I977" s="214"/>
      <c r="J977" s="214"/>
      <c r="K977" s="214"/>
      <c r="L977" s="214"/>
      <c r="M977" s="214"/>
      <c r="N977" s="214"/>
      <c r="O977" s="214"/>
      <c r="P977" s="214"/>
      <c r="Q977" s="214"/>
      <c r="R977" s="214"/>
      <c r="S977" s="214"/>
      <c r="T977" s="214"/>
      <c r="U977" s="214"/>
      <c r="V977" s="214"/>
      <c r="W977" s="214"/>
      <c r="X977" s="214"/>
      <c r="Y977" s="214"/>
      <c r="Z977" s="214"/>
    </row>
    <row r="978" ht="12.0" customHeight="1">
      <c r="A978" s="214"/>
      <c r="B978" s="214"/>
      <c r="C978" s="214"/>
      <c r="D978" s="214"/>
      <c r="E978" s="214"/>
      <c r="F978" s="214"/>
      <c r="G978" s="214"/>
      <c r="H978" s="214"/>
      <c r="I978" s="214"/>
      <c r="J978" s="214"/>
      <c r="K978" s="214"/>
      <c r="L978" s="214"/>
      <c r="M978" s="214"/>
      <c r="N978" s="214"/>
      <c r="O978" s="214"/>
      <c r="P978" s="214"/>
      <c r="Q978" s="214"/>
      <c r="R978" s="214"/>
      <c r="S978" s="214"/>
      <c r="T978" s="214"/>
      <c r="U978" s="214"/>
      <c r="V978" s="214"/>
      <c r="W978" s="214"/>
      <c r="X978" s="214"/>
      <c r="Y978" s="214"/>
      <c r="Z978" s="214"/>
    </row>
    <row r="979" ht="12.0" customHeight="1">
      <c r="A979" s="214"/>
      <c r="B979" s="214"/>
      <c r="C979" s="214"/>
      <c r="D979" s="214"/>
      <c r="E979" s="214"/>
      <c r="F979" s="214"/>
      <c r="G979" s="214"/>
      <c r="H979" s="214"/>
      <c r="I979" s="214"/>
      <c r="J979" s="214"/>
      <c r="K979" s="214"/>
      <c r="L979" s="214"/>
      <c r="M979" s="214"/>
      <c r="N979" s="214"/>
      <c r="O979" s="214"/>
      <c r="P979" s="214"/>
      <c r="Q979" s="214"/>
      <c r="R979" s="214"/>
      <c r="S979" s="214"/>
      <c r="T979" s="214"/>
      <c r="U979" s="214"/>
      <c r="V979" s="214"/>
      <c r="W979" s="214"/>
      <c r="X979" s="214"/>
      <c r="Y979" s="214"/>
      <c r="Z979" s="214"/>
    </row>
    <row r="980" ht="12.0" customHeight="1">
      <c r="A980" s="214"/>
      <c r="B980" s="214"/>
      <c r="C980" s="214"/>
      <c r="D980" s="214"/>
      <c r="E980" s="214"/>
      <c r="F980" s="214"/>
      <c r="G980" s="214"/>
      <c r="H980" s="214"/>
      <c r="I980" s="214"/>
      <c r="J980" s="214"/>
      <c r="K980" s="214"/>
      <c r="L980" s="214"/>
      <c r="M980" s="214"/>
      <c r="N980" s="214"/>
      <c r="O980" s="214"/>
      <c r="P980" s="214"/>
      <c r="Q980" s="214"/>
      <c r="R980" s="214"/>
      <c r="S980" s="214"/>
      <c r="T980" s="214"/>
      <c r="U980" s="214"/>
      <c r="V980" s="214"/>
      <c r="W980" s="214"/>
      <c r="X980" s="214"/>
      <c r="Y980" s="214"/>
      <c r="Z980" s="214"/>
    </row>
    <row r="981" ht="12.0" customHeight="1">
      <c r="A981" s="214"/>
      <c r="B981" s="214"/>
      <c r="C981" s="214"/>
      <c r="D981" s="214"/>
      <c r="E981" s="214"/>
      <c r="F981" s="214"/>
      <c r="G981" s="214"/>
      <c r="H981" s="214"/>
      <c r="I981" s="214"/>
      <c r="J981" s="214"/>
      <c r="K981" s="214"/>
      <c r="L981" s="214"/>
      <c r="M981" s="214"/>
      <c r="N981" s="214"/>
      <c r="O981" s="214"/>
      <c r="P981" s="214"/>
      <c r="Q981" s="214"/>
      <c r="R981" s="214"/>
      <c r="S981" s="214"/>
      <c r="T981" s="214"/>
      <c r="U981" s="214"/>
      <c r="V981" s="214"/>
      <c r="W981" s="214"/>
      <c r="X981" s="214"/>
      <c r="Y981" s="214"/>
      <c r="Z981" s="214"/>
    </row>
    <row r="982" ht="12.0" customHeight="1">
      <c r="A982" s="214"/>
      <c r="B982" s="214"/>
      <c r="C982" s="214"/>
      <c r="D982" s="214"/>
      <c r="E982" s="214"/>
      <c r="F982" s="214"/>
      <c r="G982" s="214"/>
      <c r="H982" s="214"/>
      <c r="I982" s="214"/>
      <c r="J982" s="214"/>
      <c r="K982" s="214"/>
      <c r="L982" s="214"/>
      <c r="M982" s="214"/>
      <c r="N982" s="214"/>
      <c r="O982" s="214"/>
      <c r="P982" s="214"/>
      <c r="Q982" s="214"/>
      <c r="R982" s="214"/>
      <c r="S982" s="214"/>
      <c r="T982" s="214"/>
      <c r="U982" s="214"/>
      <c r="V982" s="214"/>
      <c r="W982" s="214"/>
      <c r="X982" s="214"/>
      <c r="Y982" s="214"/>
      <c r="Z982" s="214"/>
    </row>
    <row r="983" ht="12.0" customHeight="1">
      <c r="A983" s="214"/>
      <c r="B983" s="214"/>
      <c r="C983" s="214"/>
      <c r="D983" s="214"/>
      <c r="E983" s="214"/>
      <c r="F983" s="214"/>
      <c r="G983" s="214"/>
      <c r="H983" s="214"/>
      <c r="I983" s="214"/>
      <c r="J983" s="214"/>
      <c r="K983" s="214"/>
      <c r="L983" s="214"/>
      <c r="M983" s="214"/>
      <c r="N983" s="214"/>
      <c r="O983" s="214"/>
      <c r="P983" s="214"/>
      <c r="Q983" s="214"/>
      <c r="R983" s="214"/>
      <c r="S983" s="214"/>
      <c r="T983" s="214"/>
      <c r="U983" s="214"/>
      <c r="V983" s="214"/>
      <c r="W983" s="214"/>
      <c r="X983" s="214"/>
      <c r="Y983" s="214"/>
      <c r="Z983" s="214"/>
    </row>
    <row r="984" ht="12.0" customHeight="1">
      <c r="A984" s="214"/>
      <c r="B984" s="214"/>
      <c r="C984" s="214"/>
      <c r="D984" s="214"/>
      <c r="E984" s="214"/>
      <c r="F984" s="214"/>
      <c r="G984" s="214"/>
      <c r="H984" s="214"/>
      <c r="I984" s="214"/>
      <c r="J984" s="214"/>
      <c r="K984" s="214"/>
      <c r="L984" s="214"/>
      <c r="M984" s="214"/>
      <c r="N984" s="214"/>
      <c r="O984" s="214"/>
      <c r="P984" s="214"/>
      <c r="Q984" s="214"/>
      <c r="R984" s="214"/>
      <c r="S984" s="214"/>
      <c r="T984" s="214"/>
      <c r="U984" s="214"/>
      <c r="V984" s="214"/>
      <c r="W984" s="214"/>
      <c r="X984" s="214"/>
      <c r="Y984" s="214"/>
      <c r="Z984" s="214"/>
    </row>
    <row r="985" ht="12.0" customHeight="1">
      <c r="A985" s="214"/>
      <c r="B985" s="214"/>
      <c r="C985" s="214"/>
      <c r="D985" s="214"/>
      <c r="E985" s="214"/>
      <c r="F985" s="214"/>
      <c r="G985" s="214"/>
      <c r="H985" s="214"/>
      <c r="I985" s="214"/>
      <c r="J985" s="214"/>
      <c r="K985" s="214"/>
      <c r="L985" s="214"/>
      <c r="M985" s="214"/>
      <c r="N985" s="214"/>
      <c r="O985" s="214"/>
      <c r="P985" s="214"/>
      <c r="Q985" s="214"/>
      <c r="R985" s="214"/>
      <c r="S985" s="214"/>
      <c r="T985" s="214"/>
      <c r="U985" s="214"/>
      <c r="V985" s="214"/>
      <c r="W985" s="214"/>
      <c r="X985" s="214"/>
      <c r="Y985" s="214"/>
      <c r="Z985" s="214"/>
    </row>
    <row r="986" ht="12.0" customHeight="1">
      <c r="A986" s="214"/>
      <c r="B986" s="214"/>
      <c r="C986" s="214"/>
      <c r="D986" s="214"/>
      <c r="E986" s="214"/>
      <c r="F986" s="214"/>
      <c r="G986" s="214"/>
      <c r="H986" s="214"/>
      <c r="I986" s="214"/>
      <c r="J986" s="214"/>
      <c r="K986" s="214"/>
      <c r="L986" s="214"/>
      <c r="M986" s="214"/>
      <c r="N986" s="214"/>
      <c r="O986" s="214"/>
      <c r="P986" s="214"/>
      <c r="Q986" s="214"/>
      <c r="R986" s="214"/>
      <c r="S986" s="214"/>
      <c r="T986" s="214"/>
      <c r="U986" s="214"/>
      <c r="V986" s="214"/>
      <c r="W986" s="214"/>
      <c r="X986" s="214"/>
      <c r="Y986" s="214"/>
      <c r="Z986" s="214"/>
    </row>
    <row r="987" ht="12.0" customHeight="1">
      <c r="A987" s="214"/>
      <c r="B987" s="214"/>
      <c r="C987" s="214"/>
      <c r="D987" s="214"/>
      <c r="E987" s="214"/>
      <c r="F987" s="214"/>
      <c r="G987" s="214"/>
      <c r="H987" s="214"/>
      <c r="I987" s="214"/>
      <c r="J987" s="214"/>
      <c r="K987" s="214"/>
      <c r="L987" s="214"/>
      <c r="M987" s="214"/>
      <c r="N987" s="214"/>
      <c r="O987" s="214"/>
      <c r="P987" s="214"/>
      <c r="Q987" s="214"/>
      <c r="R987" s="214"/>
      <c r="S987" s="214"/>
      <c r="T987" s="214"/>
      <c r="U987" s="214"/>
      <c r="V987" s="214"/>
      <c r="W987" s="214"/>
      <c r="X987" s="214"/>
      <c r="Y987" s="214"/>
      <c r="Z987" s="214"/>
    </row>
    <row r="988" ht="12.0" customHeight="1">
      <c r="A988" s="214"/>
      <c r="B988" s="214"/>
      <c r="C988" s="214"/>
      <c r="D988" s="214"/>
      <c r="E988" s="214"/>
      <c r="F988" s="214"/>
      <c r="G988" s="214"/>
      <c r="H988" s="214"/>
      <c r="I988" s="214"/>
      <c r="J988" s="214"/>
      <c r="K988" s="214"/>
      <c r="L988" s="214"/>
      <c r="M988" s="214"/>
      <c r="N988" s="214"/>
      <c r="O988" s="214"/>
      <c r="P988" s="214"/>
      <c r="Q988" s="214"/>
      <c r="R988" s="214"/>
      <c r="S988" s="214"/>
      <c r="T988" s="214"/>
      <c r="U988" s="214"/>
      <c r="V988" s="214"/>
      <c r="W988" s="214"/>
      <c r="X988" s="214"/>
      <c r="Y988" s="214"/>
      <c r="Z988" s="214"/>
    </row>
    <row r="989" ht="12.0" customHeight="1">
      <c r="A989" s="214"/>
      <c r="B989" s="214"/>
      <c r="C989" s="214"/>
      <c r="D989" s="214"/>
      <c r="E989" s="214"/>
      <c r="F989" s="214"/>
      <c r="G989" s="214"/>
      <c r="H989" s="214"/>
      <c r="I989" s="214"/>
      <c r="J989" s="214"/>
      <c r="K989" s="214"/>
      <c r="L989" s="214"/>
      <c r="M989" s="214"/>
      <c r="N989" s="214"/>
      <c r="O989" s="214"/>
      <c r="P989" s="214"/>
      <c r="Q989" s="214"/>
      <c r="R989" s="214"/>
      <c r="S989" s="214"/>
      <c r="T989" s="214"/>
      <c r="U989" s="214"/>
      <c r="V989" s="214"/>
      <c r="W989" s="214"/>
      <c r="X989" s="214"/>
      <c r="Y989" s="214"/>
      <c r="Z989" s="214"/>
    </row>
    <row r="990" ht="12.0" customHeight="1">
      <c r="A990" s="214"/>
      <c r="B990" s="214"/>
      <c r="C990" s="214"/>
      <c r="D990" s="214"/>
      <c r="E990" s="214"/>
      <c r="F990" s="214"/>
      <c r="G990" s="214"/>
      <c r="H990" s="214"/>
      <c r="I990" s="214"/>
      <c r="J990" s="214"/>
      <c r="K990" s="214"/>
      <c r="L990" s="214"/>
      <c r="M990" s="214"/>
      <c r="N990" s="214"/>
      <c r="O990" s="214"/>
      <c r="P990" s="214"/>
      <c r="Q990" s="214"/>
      <c r="R990" s="214"/>
      <c r="S990" s="214"/>
      <c r="T990" s="214"/>
      <c r="U990" s="214"/>
      <c r="V990" s="214"/>
      <c r="W990" s="214"/>
      <c r="X990" s="214"/>
      <c r="Y990" s="214"/>
      <c r="Z990" s="214"/>
    </row>
    <row r="991" ht="12.0" customHeight="1">
      <c r="A991" s="214"/>
      <c r="B991" s="214"/>
      <c r="C991" s="214"/>
      <c r="D991" s="214"/>
      <c r="E991" s="214"/>
      <c r="F991" s="214"/>
      <c r="G991" s="214"/>
      <c r="H991" s="214"/>
      <c r="I991" s="214"/>
      <c r="J991" s="214"/>
      <c r="K991" s="214"/>
      <c r="L991" s="214"/>
      <c r="M991" s="214"/>
      <c r="N991" s="214"/>
      <c r="O991" s="214"/>
      <c r="P991" s="214"/>
      <c r="Q991" s="214"/>
      <c r="R991" s="214"/>
      <c r="S991" s="214"/>
      <c r="T991" s="214"/>
      <c r="U991" s="214"/>
      <c r="V991" s="214"/>
      <c r="W991" s="214"/>
      <c r="X991" s="214"/>
      <c r="Y991" s="214"/>
      <c r="Z991" s="214"/>
    </row>
    <row r="992" ht="12.0" customHeight="1">
      <c r="A992" s="214"/>
      <c r="B992" s="214"/>
      <c r="C992" s="214"/>
      <c r="D992" s="214"/>
      <c r="E992" s="214"/>
      <c r="F992" s="214"/>
      <c r="G992" s="214"/>
      <c r="H992" s="214"/>
      <c r="I992" s="214"/>
      <c r="J992" s="214"/>
      <c r="K992" s="214"/>
      <c r="L992" s="214"/>
      <c r="M992" s="214"/>
      <c r="N992" s="214"/>
      <c r="O992" s="214"/>
      <c r="P992" s="214"/>
      <c r="Q992" s="214"/>
      <c r="R992" s="214"/>
      <c r="S992" s="214"/>
      <c r="T992" s="214"/>
      <c r="U992" s="214"/>
      <c r="V992" s="214"/>
      <c r="W992" s="214"/>
      <c r="X992" s="214"/>
      <c r="Y992" s="214"/>
      <c r="Z992" s="214"/>
    </row>
    <row r="993" ht="12.0" customHeight="1">
      <c r="A993" s="214"/>
      <c r="B993" s="214"/>
      <c r="C993" s="214"/>
      <c r="D993" s="214"/>
      <c r="E993" s="214"/>
      <c r="F993" s="214"/>
      <c r="G993" s="214"/>
      <c r="H993" s="214"/>
      <c r="I993" s="214"/>
      <c r="J993" s="214"/>
      <c r="K993" s="214"/>
      <c r="L993" s="214"/>
      <c r="M993" s="214"/>
      <c r="N993" s="214"/>
      <c r="O993" s="214"/>
      <c r="P993" s="214"/>
      <c r="Q993" s="214"/>
      <c r="R993" s="214"/>
      <c r="S993" s="214"/>
      <c r="T993" s="214"/>
      <c r="U993" s="214"/>
      <c r="V993" s="214"/>
      <c r="W993" s="214"/>
      <c r="X993" s="214"/>
      <c r="Y993" s="214"/>
      <c r="Z993" s="214"/>
    </row>
    <row r="994" ht="12.0" customHeight="1">
      <c r="A994" s="214"/>
      <c r="B994" s="214"/>
      <c r="C994" s="214"/>
      <c r="D994" s="214"/>
      <c r="E994" s="214"/>
      <c r="F994" s="214"/>
      <c r="G994" s="214"/>
      <c r="H994" s="214"/>
      <c r="I994" s="214"/>
      <c r="J994" s="214"/>
      <c r="K994" s="214"/>
      <c r="L994" s="214"/>
      <c r="M994" s="214"/>
      <c r="N994" s="214"/>
      <c r="O994" s="214"/>
      <c r="P994" s="214"/>
      <c r="Q994" s="214"/>
      <c r="R994" s="214"/>
      <c r="S994" s="214"/>
      <c r="T994" s="214"/>
      <c r="U994" s="214"/>
      <c r="V994" s="214"/>
      <c r="W994" s="214"/>
      <c r="X994" s="214"/>
      <c r="Y994" s="214"/>
      <c r="Z994" s="214"/>
    </row>
    <row r="995" ht="12.0" customHeight="1">
      <c r="A995" s="214"/>
      <c r="B995" s="214"/>
      <c r="C995" s="214"/>
      <c r="D995" s="214"/>
      <c r="E995" s="214"/>
      <c r="F995" s="214"/>
      <c r="G995" s="214"/>
      <c r="H995" s="214"/>
      <c r="I995" s="214"/>
      <c r="J995" s="214"/>
      <c r="K995" s="214"/>
      <c r="L995" s="214"/>
      <c r="M995" s="214"/>
      <c r="N995" s="214"/>
      <c r="O995" s="214"/>
      <c r="P995" s="214"/>
      <c r="Q995" s="214"/>
      <c r="R995" s="214"/>
      <c r="S995" s="214"/>
      <c r="T995" s="214"/>
      <c r="U995" s="214"/>
      <c r="V995" s="214"/>
      <c r="W995" s="214"/>
      <c r="X995" s="214"/>
      <c r="Y995" s="214"/>
      <c r="Z995" s="214"/>
    </row>
    <row r="996" ht="12.0" customHeight="1">
      <c r="A996" s="214"/>
      <c r="B996" s="214"/>
      <c r="C996" s="214"/>
      <c r="D996" s="214"/>
      <c r="E996" s="214"/>
      <c r="F996" s="214"/>
      <c r="G996" s="214"/>
      <c r="H996" s="214"/>
      <c r="I996" s="214"/>
      <c r="J996" s="214"/>
      <c r="K996" s="214"/>
      <c r="L996" s="214"/>
      <c r="M996" s="214"/>
      <c r="N996" s="214"/>
      <c r="O996" s="214"/>
      <c r="P996" s="214"/>
      <c r="Q996" s="214"/>
      <c r="R996" s="214"/>
      <c r="S996" s="214"/>
      <c r="T996" s="214"/>
      <c r="U996" s="214"/>
      <c r="V996" s="214"/>
      <c r="W996" s="214"/>
      <c r="X996" s="214"/>
      <c r="Y996" s="214"/>
      <c r="Z996" s="214"/>
    </row>
    <row r="997" ht="12.0" customHeight="1">
      <c r="A997" s="214"/>
      <c r="B997" s="214"/>
      <c r="C997" s="214"/>
      <c r="D997" s="214"/>
      <c r="E997" s="214"/>
      <c r="F997" s="214"/>
      <c r="G997" s="214"/>
      <c r="H997" s="214"/>
      <c r="I997" s="214"/>
      <c r="J997" s="214"/>
      <c r="K997" s="214"/>
      <c r="L997" s="214"/>
      <c r="M997" s="214"/>
      <c r="N997" s="214"/>
      <c r="O997" s="214"/>
      <c r="P997" s="214"/>
      <c r="Q997" s="214"/>
      <c r="R997" s="214"/>
      <c r="S997" s="214"/>
      <c r="T997" s="214"/>
      <c r="U997" s="214"/>
      <c r="V997" s="214"/>
      <c r="W997" s="214"/>
      <c r="X997" s="214"/>
      <c r="Y997" s="214"/>
      <c r="Z997" s="214"/>
    </row>
    <row r="998" ht="12.0" customHeight="1">
      <c r="A998" s="214"/>
      <c r="B998" s="214"/>
      <c r="C998" s="214"/>
      <c r="D998" s="214"/>
      <c r="E998" s="214"/>
      <c r="F998" s="214"/>
      <c r="G998" s="214"/>
      <c r="H998" s="214"/>
      <c r="I998" s="214"/>
      <c r="J998" s="214"/>
      <c r="K998" s="214"/>
      <c r="L998" s="214"/>
      <c r="M998" s="214"/>
      <c r="N998" s="214"/>
      <c r="O998" s="214"/>
      <c r="P998" s="214"/>
      <c r="Q998" s="214"/>
      <c r="R998" s="214"/>
      <c r="S998" s="214"/>
      <c r="T998" s="214"/>
      <c r="U998" s="214"/>
      <c r="V998" s="214"/>
      <c r="W998" s="214"/>
      <c r="X998" s="214"/>
      <c r="Y998" s="214"/>
      <c r="Z998" s="214"/>
    </row>
    <row r="999" ht="12.0" customHeight="1">
      <c r="A999" s="214"/>
      <c r="B999" s="214"/>
      <c r="C999" s="214"/>
      <c r="D999" s="214"/>
      <c r="E999" s="214"/>
      <c r="F999" s="214"/>
      <c r="G999" s="214"/>
      <c r="H999" s="214"/>
      <c r="I999" s="214"/>
      <c r="J999" s="214"/>
      <c r="K999" s="214"/>
      <c r="L999" s="214"/>
      <c r="M999" s="214"/>
      <c r="N999" s="214"/>
      <c r="O999" s="214"/>
      <c r="P999" s="214"/>
      <c r="Q999" s="214"/>
      <c r="R999" s="214"/>
      <c r="S999" s="214"/>
      <c r="T999" s="214"/>
      <c r="U999" s="214"/>
      <c r="V999" s="214"/>
      <c r="W999" s="214"/>
      <c r="X999" s="214"/>
      <c r="Y999" s="214"/>
      <c r="Z999" s="214"/>
    </row>
    <row r="1000" ht="12.0" customHeight="1">
      <c r="A1000" s="214"/>
      <c r="B1000" s="214"/>
      <c r="C1000" s="214"/>
      <c r="D1000" s="214"/>
      <c r="E1000" s="214"/>
      <c r="F1000" s="214"/>
      <c r="G1000" s="214"/>
      <c r="H1000" s="214"/>
      <c r="I1000" s="214"/>
      <c r="J1000" s="214"/>
      <c r="K1000" s="214"/>
      <c r="L1000" s="214"/>
      <c r="M1000" s="214"/>
      <c r="N1000" s="214"/>
      <c r="O1000" s="214"/>
      <c r="P1000" s="214"/>
      <c r="Q1000" s="214"/>
      <c r="R1000" s="214"/>
      <c r="S1000" s="214"/>
      <c r="T1000" s="214"/>
      <c r="U1000" s="214"/>
      <c r="V1000" s="214"/>
      <c r="W1000" s="214"/>
      <c r="X1000" s="214"/>
      <c r="Y1000" s="214"/>
      <c r="Z1000" s="214"/>
    </row>
  </sheetData>
  <printOptions/>
  <pageMargins bottom="1.0" footer="0.0" header="0.0" left="0.75" right="0.75" top="1.0"/>
  <pageSetup orientation="portrait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B0F0"/>
    <pageSetUpPr/>
  </sheetPr>
  <sheetViews>
    <sheetView workbookViewId="0"/>
  </sheetViews>
  <sheetFormatPr customHeight="1" defaultColWidth="12.63" defaultRowHeight="15.0"/>
  <cols>
    <col customWidth="1" min="1" max="1" width="35.75"/>
    <col customWidth="1" min="2" max="2" width="9.38"/>
    <col customWidth="1" min="3" max="26" width="8.75"/>
  </cols>
  <sheetData>
    <row r="1" ht="12.0" customHeight="1">
      <c r="A1" s="232"/>
      <c r="B1" s="232"/>
      <c r="C1" s="232"/>
      <c r="D1" s="232"/>
      <c r="E1" s="232"/>
      <c r="F1" s="232"/>
      <c r="G1" s="232"/>
      <c r="H1" s="232"/>
      <c r="I1" s="232"/>
      <c r="J1" s="232"/>
      <c r="K1" s="232"/>
      <c r="L1" s="232"/>
      <c r="M1" s="232"/>
      <c r="N1" s="232"/>
      <c r="O1" s="232"/>
      <c r="P1" s="232"/>
      <c r="Q1" s="232"/>
      <c r="R1" s="232"/>
      <c r="S1" s="232"/>
      <c r="T1" s="232"/>
      <c r="U1" s="232"/>
      <c r="V1" s="232"/>
      <c r="W1" s="232"/>
      <c r="X1" s="232"/>
      <c r="Y1" s="232"/>
      <c r="Z1" s="232"/>
    </row>
    <row r="2" ht="12.0" customHeight="1">
      <c r="A2" s="232"/>
      <c r="B2" s="232"/>
      <c r="C2" s="218" t="s">
        <v>384</v>
      </c>
      <c r="D2" s="218" t="s">
        <v>385</v>
      </c>
      <c r="E2" s="218" t="s">
        <v>386</v>
      </c>
      <c r="F2" s="218" t="s">
        <v>387</v>
      </c>
      <c r="G2" s="218" t="s">
        <v>388</v>
      </c>
      <c r="H2" s="218" t="s">
        <v>389</v>
      </c>
      <c r="I2" s="218" t="s">
        <v>390</v>
      </c>
      <c r="J2" s="218" t="s">
        <v>391</v>
      </c>
      <c r="K2" s="218" t="s">
        <v>392</v>
      </c>
      <c r="L2" s="218" t="s">
        <v>393</v>
      </c>
      <c r="M2" s="218" t="s">
        <v>394</v>
      </c>
      <c r="N2" s="218" t="s">
        <v>395</v>
      </c>
      <c r="O2" s="219" t="s">
        <v>396</v>
      </c>
      <c r="P2" s="219" t="s">
        <v>397</v>
      </c>
      <c r="Q2" s="219" t="s">
        <v>398</v>
      </c>
      <c r="R2" s="219" t="s">
        <v>399</v>
      </c>
      <c r="S2" s="219" t="s">
        <v>400</v>
      </c>
      <c r="T2" s="219" t="s">
        <v>401</v>
      </c>
      <c r="U2" s="219" t="s">
        <v>402</v>
      </c>
      <c r="V2" s="219" t="s">
        <v>403</v>
      </c>
      <c r="W2" s="219" t="s">
        <v>404</v>
      </c>
      <c r="X2" s="233" t="s">
        <v>17</v>
      </c>
      <c r="Y2" s="232"/>
      <c r="Z2" s="232"/>
    </row>
    <row r="3" ht="12.0" customHeight="1">
      <c r="A3" s="232"/>
      <c r="B3" s="232"/>
      <c r="C3" s="232"/>
      <c r="D3" s="232"/>
      <c r="E3" s="232"/>
      <c r="F3" s="232"/>
      <c r="G3" s="232"/>
      <c r="H3" s="232"/>
      <c r="I3" s="232"/>
      <c r="J3" s="232"/>
      <c r="K3" s="232"/>
      <c r="L3" s="232"/>
      <c r="M3" s="232"/>
      <c r="N3" s="232"/>
      <c r="O3" s="232"/>
      <c r="P3" s="232"/>
      <c r="Q3" s="232"/>
      <c r="R3" s="232"/>
      <c r="S3" s="232"/>
      <c r="T3" s="232"/>
      <c r="U3" s="232"/>
      <c r="V3" s="232"/>
      <c r="W3" s="232"/>
      <c r="X3" s="232"/>
      <c r="Y3" s="232"/>
      <c r="Z3" s="232"/>
    </row>
    <row r="4" ht="12.0" customHeight="1">
      <c r="A4" s="234" t="s">
        <v>449</v>
      </c>
      <c r="B4" s="232"/>
      <c r="C4" s="232"/>
      <c r="D4" s="232"/>
      <c r="E4" s="232"/>
      <c r="F4" s="232"/>
      <c r="G4" s="232"/>
      <c r="H4" s="232"/>
      <c r="I4" s="232"/>
      <c r="J4" s="232"/>
      <c r="K4" s="232"/>
      <c r="L4" s="232"/>
      <c r="M4" s="232"/>
      <c r="N4" s="232"/>
      <c r="O4" s="232"/>
      <c r="P4" s="232"/>
      <c r="Q4" s="232"/>
      <c r="R4" s="232"/>
      <c r="S4" s="232"/>
      <c r="T4" s="232"/>
      <c r="U4" s="232"/>
      <c r="V4" s="232"/>
      <c r="W4" s="232"/>
      <c r="X4" s="232"/>
      <c r="Y4" s="232"/>
      <c r="Z4" s="232"/>
    </row>
    <row r="5" ht="12.0" customHeight="1">
      <c r="A5" s="235" t="s">
        <v>450</v>
      </c>
      <c r="B5" s="232"/>
      <c r="C5" s="236">
        <v>282598.39</v>
      </c>
      <c r="D5" s="236">
        <v>283266.8</v>
      </c>
      <c r="E5" s="236">
        <v>-30526.75</v>
      </c>
      <c r="F5" s="236">
        <v>-68130.15</v>
      </c>
      <c r="G5" s="236">
        <v>-26632.36</v>
      </c>
      <c r="H5" s="236">
        <v>-48601.03</v>
      </c>
      <c r="I5" s="236">
        <v>31675.07</v>
      </c>
      <c r="J5" s="236">
        <v>56441.16</v>
      </c>
      <c r="K5" s="236">
        <v>-27362.99</v>
      </c>
      <c r="L5" s="236">
        <v>-3140.19</v>
      </c>
      <c r="M5" s="236">
        <v>-10824.18</v>
      </c>
      <c r="N5" s="236">
        <v>-57727.15</v>
      </c>
      <c r="O5" s="236">
        <v>-11083.333333333336</v>
      </c>
      <c r="P5" s="236">
        <v>-11084.333333333336</v>
      </c>
      <c r="Q5" s="236">
        <v>-13585.333333333336</v>
      </c>
      <c r="R5" s="236">
        <v>-12586.333333333336</v>
      </c>
      <c r="S5" s="236">
        <v>-10587.333333333336</v>
      </c>
      <c r="T5" s="236">
        <v>-20088.333333333336</v>
      </c>
      <c r="U5" s="236">
        <v>-17589.333333333336</v>
      </c>
      <c r="V5" s="236">
        <v>-12590.333333333336</v>
      </c>
      <c r="W5" s="236">
        <v>-7591.333333333336</v>
      </c>
      <c r="X5" s="232"/>
      <c r="Y5" s="232"/>
      <c r="Z5" s="232"/>
    </row>
    <row r="6" ht="12.0" customHeight="1">
      <c r="A6" s="232" t="s">
        <v>451</v>
      </c>
      <c r="B6" s="232"/>
      <c r="C6" s="236"/>
      <c r="D6" s="236"/>
      <c r="E6" s="236"/>
      <c r="F6" s="236"/>
      <c r="G6" s="236"/>
      <c r="H6" s="236"/>
      <c r="I6" s="236"/>
      <c r="J6" s="236"/>
      <c r="K6" s="236"/>
      <c r="L6" s="236"/>
      <c r="M6" s="236"/>
      <c r="N6" s="236"/>
      <c r="O6" s="236"/>
      <c r="P6" s="236"/>
      <c r="Q6" s="236"/>
      <c r="R6" s="236"/>
      <c r="S6" s="236"/>
      <c r="T6" s="236"/>
      <c r="U6" s="236"/>
      <c r="V6" s="236"/>
      <c r="W6" s="236"/>
      <c r="X6" s="232"/>
      <c r="Y6" s="232"/>
      <c r="Z6" s="232"/>
    </row>
    <row r="7" ht="12.0" customHeight="1">
      <c r="A7" s="237" t="s">
        <v>452</v>
      </c>
      <c r="B7" s="232"/>
      <c r="C7" s="236"/>
      <c r="D7" s="236">
        <v>-56117.16000000003</v>
      </c>
      <c r="E7" s="236">
        <v>8627.29</v>
      </c>
      <c r="F7" s="236">
        <v>-65324.96</v>
      </c>
      <c r="G7" s="236">
        <v>117293.86</v>
      </c>
      <c r="H7" s="236">
        <v>-44311.97</v>
      </c>
      <c r="I7" s="236">
        <v>4294.830000000002</v>
      </c>
      <c r="J7" s="236">
        <v>12394.32</v>
      </c>
      <c r="K7" s="236">
        <v>27622.82</v>
      </c>
      <c r="L7" s="236">
        <v>-18818.72</v>
      </c>
      <c r="M7" s="236">
        <v>-15651.960000000001</v>
      </c>
      <c r="N7" s="236">
        <v>-14149.849999999999</v>
      </c>
      <c r="O7" s="236">
        <v>41891.5</v>
      </c>
      <c r="P7" s="236">
        <v>0.0</v>
      </c>
      <c r="Q7" s="236">
        <v>0.0</v>
      </c>
      <c r="R7" s="236">
        <v>0.0</v>
      </c>
      <c r="S7" s="236">
        <v>0.0</v>
      </c>
      <c r="T7" s="236">
        <v>0.0</v>
      </c>
      <c r="U7" s="236">
        <v>0.0</v>
      </c>
      <c r="V7" s="236">
        <v>0.0</v>
      </c>
      <c r="W7" s="236">
        <v>0.0</v>
      </c>
      <c r="X7" s="232"/>
      <c r="Y7" s="232"/>
      <c r="Z7" s="232"/>
    </row>
    <row r="8" ht="12.0" customHeight="1">
      <c r="A8" s="232"/>
      <c r="B8" s="232"/>
      <c r="C8" s="236"/>
      <c r="D8" s="236"/>
      <c r="E8" s="236"/>
      <c r="F8" s="236"/>
      <c r="G8" s="236"/>
      <c r="H8" s="236"/>
      <c r="I8" s="236"/>
      <c r="J8" s="236"/>
      <c r="K8" s="236"/>
      <c r="L8" s="236"/>
      <c r="M8" s="236"/>
      <c r="N8" s="236"/>
      <c r="O8" s="236"/>
      <c r="P8" s="236"/>
      <c r="Q8" s="236"/>
      <c r="R8" s="236"/>
      <c r="S8" s="236"/>
      <c r="T8" s="236"/>
      <c r="U8" s="236"/>
      <c r="V8" s="236"/>
      <c r="W8" s="236"/>
      <c r="X8" s="232"/>
      <c r="Y8" s="232"/>
      <c r="Z8" s="232"/>
    </row>
    <row r="9" ht="12.0" customHeight="1">
      <c r="A9" s="235" t="s">
        <v>453</v>
      </c>
      <c r="B9" s="232"/>
      <c r="C9" s="236"/>
      <c r="D9" s="236"/>
      <c r="E9" s="236"/>
      <c r="F9" s="236"/>
      <c r="G9" s="236"/>
      <c r="H9" s="236"/>
      <c r="I9" s="236"/>
      <c r="J9" s="236"/>
      <c r="K9" s="236"/>
      <c r="L9" s="236"/>
      <c r="M9" s="236"/>
      <c r="N9" s="236"/>
      <c r="O9" s="236"/>
      <c r="P9" s="236"/>
      <c r="Q9" s="236"/>
      <c r="R9" s="236"/>
      <c r="S9" s="236"/>
      <c r="T9" s="236"/>
      <c r="U9" s="236"/>
      <c r="V9" s="236"/>
      <c r="W9" s="236"/>
      <c r="X9" s="232"/>
      <c r="Y9" s="232"/>
      <c r="Z9" s="232"/>
    </row>
    <row r="10" ht="12.0" customHeight="1">
      <c r="A10" s="237" t="s">
        <v>454</v>
      </c>
      <c r="B10" s="232"/>
      <c r="C10" s="236">
        <v>7057.27</v>
      </c>
      <c r="D10" s="236">
        <v>0.0</v>
      </c>
      <c r="E10" s="236">
        <v>0.0</v>
      </c>
      <c r="F10" s="236">
        <v>0.0</v>
      </c>
      <c r="G10" s="236">
        <v>0.0</v>
      </c>
      <c r="H10" s="236">
        <v>0.0</v>
      </c>
      <c r="I10" s="236">
        <v>0.0</v>
      </c>
      <c r="J10" s="236">
        <v>0.0</v>
      </c>
      <c r="K10" s="236">
        <v>0.0</v>
      </c>
      <c r="L10" s="236">
        <v>0.0</v>
      </c>
      <c r="M10" s="236">
        <v>0.0</v>
      </c>
      <c r="N10" s="236">
        <v>0.0</v>
      </c>
      <c r="O10" s="236">
        <v>0.0</v>
      </c>
      <c r="P10" s="236">
        <v>0.0</v>
      </c>
      <c r="Q10" s="236">
        <v>0.0</v>
      </c>
      <c r="R10" s="236">
        <v>0.0</v>
      </c>
      <c r="S10" s="236">
        <v>0.0</v>
      </c>
      <c r="T10" s="236">
        <v>0.0</v>
      </c>
      <c r="U10" s="236">
        <v>0.0</v>
      </c>
      <c r="V10" s="236">
        <v>0.0</v>
      </c>
      <c r="W10" s="236">
        <v>0.0</v>
      </c>
      <c r="X10" s="232"/>
      <c r="Y10" s="232"/>
      <c r="Z10" s="232"/>
    </row>
    <row r="11" ht="12.0" customHeight="1">
      <c r="A11" s="237" t="s">
        <v>455</v>
      </c>
      <c r="B11" s="232"/>
      <c r="C11" s="236">
        <v>8405.0</v>
      </c>
      <c r="D11" s="236">
        <v>2995.0</v>
      </c>
      <c r="E11" s="236">
        <v>-8950.0</v>
      </c>
      <c r="F11" s="236">
        <v>27455.0</v>
      </c>
      <c r="G11" s="236">
        <v>-27342.5</v>
      </c>
      <c r="H11" s="236">
        <v>15620.0</v>
      </c>
      <c r="I11" s="236">
        <v>-5220.0</v>
      </c>
      <c r="J11" s="236">
        <v>-1812.0599999999995</v>
      </c>
      <c r="K11" s="236">
        <v>9154.99</v>
      </c>
      <c r="L11" s="236">
        <v>1558.4799999999996</v>
      </c>
      <c r="M11" s="236">
        <v>-21768.91</v>
      </c>
      <c r="N11" s="236">
        <v>16202.48</v>
      </c>
      <c r="O11" s="236">
        <v>-16297.48</v>
      </c>
      <c r="P11" s="236">
        <v>0.0</v>
      </c>
      <c r="Q11" s="236">
        <v>0.0</v>
      </c>
      <c r="R11" s="236">
        <v>0.0</v>
      </c>
      <c r="S11" s="236">
        <v>0.0</v>
      </c>
      <c r="T11" s="236">
        <v>0.0</v>
      </c>
      <c r="U11" s="236">
        <v>0.0</v>
      </c>
      <c r="V11" s="236">
        <v>0.0</v>
      </c>
      <c r="W11" s="236">
        <v>0.0</v>
      </c>
      <c r="X11" s="232"/>
      <c r="Y11" s="232"/>
      <c r="Z11" s="232"/>
    </row>
    <row r="12" ht="12.0" customHeight="1">
      <c r="A12" s="232"/>
      <c r="B12" s="232"/>
      <c r="C12" s="236"/>
      <c r="D12" s="236"/>
      <c r="E12" s="236"/>
      <c r="F12" s="236"/>
      <c r="G12" s="236"/>
      <c r="H12" s="236"/>
      <c r="I12" s="236"/>
      <c r="J12" s="236"/>
      <c r="K12" s="236"/>
      <c r="L12" s="236"/>
      <c r="M12" s="236"/>
      <c r="N12" s="236"/>
      <c r="O12" s="236"/>
      <c r="P12" s="236"/>
      <c r="Q12" s="236"/>
      <c r="R12" s="236"/>
      <c r="S12" s="236"/>
      <c r="T12" s="236"/>
      <c r="U12" s="236"/>
      <c r="V12" s="236"/>
      <c r="W12" s="236"/>
      <c r="X12" s="232"/>
      <c r="Y12" s="232"/>
      <c r="Z12" s="232"/>
    </row>
    <row r="13" ht="12.0" customHeight="1">
      <c r="A13" s="235" t="s">
        <v>456</v>
      </c>
      <c r="B13" s="232"/>
      <c r="C13" s="236">
        <f t="shared" ref="C13:V13" si="1">SUM(C7:C11)</f>
        <v>15462.27</v>
      </c>
      <c r="D13" s="236">
        <f t="shared" si="1"/>
        <v>-53122.16</v>
      </c>
      <c r="E13" s="236">
        <f t="shared" si="1"/>
        <v>-322.71</v>
      </c>
      <c r="F13" s="236">
        <f t="shared" si="1"/>
        <v>-37869.96</v>
      </c>
      <c r="G13" s="236">
        <f t="shared" si="1"/>
        <v>89951.36</v>
      </c>
      <c r="H13" s="236">
        <f t="shared" si="1"/>
        <v>-28691.97</v>
      </c>
      <c r="I13" s="236">
        <f t="shared" si="1"/>
        <v>-925.17</v>
      </c>
      <c r="J13" s="236">
        <f t="shared" si="1"/>
        <v>10582.26</v>
      </c>
      <c r="K13" s="236">
        <f t="shared" si="1"/>
        <v>36777.81</v>
      </c>
      <c r="L13" s="236">
        <f t="shared" si="1"/>
        <v>-17260.24</v>
      </c>
      <c r="M13" s="236">
        <f t="shared" si="1"/>
        <v>-37420.87</v>
      </c>
      <c r="N13" s="236">
        <f t="shared" si="1"/>
        <v>2052.63</v>
      </c>
      <c r="O13" s="236">
        <f t="shared" si="1"/>
        <v>25594.02</v>
      </c>
      <c r="P13" s="236">
        <f t="shared" si="1"/>
        <v>0</v>
      </c>
      <c r="Q13" s="236">
        <f t="shared" si="1"/>
        <v>0</v>
      </c>
      <c r="R13" s="236">
        <f t="shared" si="1"/>
        <v>0</v>
      </c>
      <c r="S13" s="236">
        <f t="shared" si="1"/>
        <v>0</v>
      </c>
      <c r="T13" s="236">
        <f t="shared" si="1"/>
        <v>0</v>
      </c>
      <c r="U13" s="236">
        <f t="shared" si="1"/>
        <v>0</v>
      </c>
      <c r="V13" s="236">
        <f t="shared" si="1"/>
        <v>0</v>
      </c>
      <c r="W13" s="236"/>
      <c r="X13" s="232"/>
      <c r="Y13" s="232"/>
      <c r="Z13" s="232"/>
    </row>
    <row r="14" ht="12.0" customHeight="1">
      <c r="A14" s="232"/>
      <c r="B14" s="232"/>
      <c r="C14" s="236"/>
      <c r="D14" s="236"/>
      <c r="E14" s="236"/>
      <c r="F14" s="236"/>
      <c r="G14" s="236"/>
      <c r="H14" s="236"/>
      <c r="I14" s="236"/>
      <c r="J14" s="236"/>
      <c r="K14" s="236"/>
      <c r="L14" s="236"/>
      <c r="M14" s="236"/>
      <c r="N14" s="236"/>
      <c r="O14" s="236"/>
      <c r="P14" s="236"/>
      <c r="Q14" s="236"/>
      <c r="R14" s="236"/>
      <c r="S14" s="236"/>
      <c r="T14" s="236"/>
      <c r="U14" s="236"/>
      <c r="V14" s="236"/>
      <c r="W14" s="236"/>
      <c r="X14" s="232"/>
      <c r="Y14" s="232"/>
      <c r="Z14" s="232"/>
    </row>
    <row r="15" ht="12.0" customHeight="1">
      <c r="A15" s="234" t="s">
        <v>457</v>
      </c>
      <c r="B15" s="232"/>
      <c r="C15" s="238">
        <f t="shared" ref="C15:W15" si="2">C5+C13</f>
        <v>298060.66</v>
      </c>
      <c r="D15" s="238">
        <f t="shared" si="2"/>
        <v>230144.64</v>
      </c>
      <c r="E15" s="238">
        <f t="shared" si="2"/>
        <v>-30849.46</v>
      </c>
      <c r="F15" s="238">
        <f t="shared" si="2"/>
        <v>-106000.11</v>
      </c>
      <c r="G15" s="238">
        <f t="shared" si="2"/>
        <v>63319</v>
      </c>
      <c r="H15" s="238">
        <f t="shared" si="2"/>
        <v>-77293</v>
      </c>
      <c r="I15" s="238">
        <f t="shared" si="2"/>
        <v>30749.9</v>
      </c>
      <c r="J15" s="238">
        <f t="shared" si="2"/>
        <v>67023.42</v>
      </c>
      <c r="K15" s="238">
        <f t="shared" si="2"/>
        <v>9414.82</v>
      </c>
      <c r="L15" s="238">
        <f t="shared" si="2"/>
        <v>-20400.43</v>
      </c>
      <c r="M15" s="238">
        <f t="shared" si="2"/>
        <v>-48245.05</v>
      </c>
      <c r="N15" s="238">
        <f t="shared" si="2"/>
        <v>-55674.52</v>
      </c>
      <c r="O15" s="238">
        <f t="shared" si="2"/>
        <v>14510.68667</v>
      </c>
      <c r="P15" s="238">
        <f t="shared" si="2"/>
        <v>-11084.33333</v>
      </c>
      <c r="Q15" s="238">
        <f t="shared" si="2"/>
        <v>-13585.33333</v>
      </c>
      <c r="R15" s="238">
        <f t="shared" si="2"/>
        <v>-12586.33333</v>
      </c>
      <c r="S15" s="238">
        <f t="shared" si="2"/>
        <v>-10587.33333</v>
      </c>
      <c r="T15" s="238">
        <f t="shared" si="2"/>
        <v>-20088.33333</v>
      </c>
      <c r="U15" s="238">
        <f t="shared" si="2"/>
        <v>-17589.33333</v>
      </c>
      <c r="V15" s="238">
        <f t="shared" si="2"/>
        <v>-12590.33333</v>
      </c>
      <c r="W15" s="238">
        <f t="shared" si="2"/>
        <v>-7591.333333</v>
      </c>
      <c r="X15" s="232"/>
      <c r="Y15" s="232"/>
      <c r="Z15" s="232"/>
    </row>
    <row r="16" ht="12.0" customHeight="1">
      <c r="A16" s="232"/>
      <c r="B16" s="232"/>
      <c r="C16" s="236"/>
      <c r="D16" s="236"/>
      <c r="E16" s="236"/>
      <c r="F16" s="236"/>
      <c r="G16" s="236"/>
      <c r="H16" s="236"/>
      <c r="I16" s="236"/>
      <c r="J16" s="236"/>
      <c r="K16" s="236"/>
      <c r="L16" s="236"/>
      <c r="M16" s="236"/>
      <c r="N16" s="236"/>
      <c r="O16" s="236"/>
      <c r="P16" s="236"/>
      <c r="Q16" s="236"/>
      <c r="R16" s="236"/>
      <c r="S16" s="236"/>
      <c r="T16" s="236"/>
      <c r="U16" s="236"/>
      <c r="V16" s="236"/>
      <c r="W16" s="236"/>
      <c r="X16" s="232"/>
      <c r="Y16" s="232"/>
      <c r="Z16" s="232"/>
    </row>
    <row r="17" ht="12.0" customHeight="1">
      <c r="A17" s="234" t="s">
        <v>458</v>
      </c>
      <c r="B17" s="232"/>
      <c r="C17" s="236"/>
      <c r="D17" s="236"/>
      <c r="E17" s="236"/>
      <c r="F17" s="236"/>
      <c r="G17" s="236"/>
      <c r="H17" s="236"/>
      <c r="I17" s="236"/>
      <c r="J17" s="236"/>
      <c r="K17" s="236"/>
      <c r="L17" s="236"/>
      <c r="M17" s="236"/>
      <c r="N17" s="236"/>
      <c r="O17" s="236"/>
      <c r="P17" s="236"/>
      <c r="Q17" s="236"/>
      <c r="R17" s="236"/>
      <c r="S17" s="236"/>
      <c r="T17" s="236"/>
      <c r="U17" s="236"/>
      <c r="V17" s="236"/>
      <c r="W17" s="236"/>
      <c r="X17" s="232"/>
      <c r="Y17" s="232"/>
      <c r="Z17" s="232"/>
    </row>
    <row r="18" ht="12.0" customHeight="1">
      <c r="A18" s="237" t="s">
        <v>459</v>
      </c>
      <c r="B18" s="232"/>
      <c r="C18" s="236"/>
      <c r="D18" s="236">
        <v>430446.6</v>
      </c>
      <c r="E18" s="236"/>
      <c r="F18" s="236"/>
      <c r="G18" s="236"/>
      <c r="H18" s="236"/>
      <c r="I18" s="236"/>
      <c r="J18" s="236"/>
      <c r="K18" s="236"/>
      <c r="L18" s="236"/>
      <c r="M18" s="236"/>
      <c r="N18" s="236"/>
      <c r="O18" s="236"/>
      <c r="P18" s="236"/>
      <c r="Q18" s="236"/>
      <c r="R18" s="236"/>
      <c r="S18" s="236"/>
      <c r="T18" s="236"/>
      <c r="U18" s="236"/>
      <c r="V18" s="236"/>
      <c r="W18" s="236"/>
      <c r="X18" s="232"/>
      <c r="Y18" s="232"/>
      <c r="Z18" s="232"/>
    </row>
    <row r="19" ht="12.0" customHeight="1">
      <c r="A19" s="232"/>
      <c r="B19" s="232"/>
      <c r="C19" s="236"/>
      <c r="D19" s="236"/>
      <c r="E19" s="236"/>
      <c r="F19" s="236"/>
      <c r="G19" s="236"/>
      <c r="H19" s="236"/>
      <c r="I19" s="236"/>
      <c r="J19" s="236"/>
      <c r="K19" s="236"/>
      <c r="L19" s="236"/>
      <c r="M19" s="236"/>
      <c r="N19" s="236"/>
      <c r="O19" s="236"/>
      <c r="P19" s="236"/>
      <c r="Q19" s="236"/>
      <c r="R19" s="236"/>
      <c r="S19" s="236"/>
      <c r="T19" s="236"/>
      <c r="U19" s="236"/>
      <c r="V19" s="236"/>
      <c r="W19" s="236"/>
      <c r="X19" s="232"/>
      <c r="Y19" s="232"/>
      <c r="Z19" s="232"/>
    </row>
    <row r="20" ht="12.0" customHeight="1">
      <c r="A20" s="234" t="s">
        <v>460</v>
      </c>
      <c r="B20" s="232"/>
      <c r="C20" s="238">
        <f t="shared" ref="C20:W20" si="3">SUM(C18:C19)</f>
        <v>0</v>
      </c>
      <c r="D20" s="238">
        <f t="shared" si="3"/>
        <v>430446.6</v>
      </c>
      <c r="E20" s="238">
        <f t="shared" si="3"/>
        <v>0</v>
      </c>
      <c r="F20" s="238">
        <f t="shared" si="3"/>
        <v>0</v>
      </c>
      <c r="G20" s="238">
        <f t="shared" si="3"/>
        <v>0</v>
      </c>
      <c r="H20" s="238">
        <f t="shared" si="3"/>
        <v>0</v>
      </c>
      <c r="I20" s="238">
        <f t="shared" si="3"/>
        <v>0</v>
      </c>
      <c r="J20" s="238">
        <f t="shared" si="3"/>
        <v>0</v>
      </c>
      <c r="K20" s="238">
        <f t="shared" si="3"/>
        <v>0</v>
      </c>
      <c r="L20" s="238">
        <f t="shared" si="3"/>
        <v>0</v>
      </c>
      <c r="M20" s="238">
        <f t="shared" si="3"/>
        <v>0</v>
      </c>
      <c r="N20" s="238">
        <f t="shared" si="3"/>
        <v>0</v>
      </c>
      <c r="O20" s="238">
        <f t="shared" si="3"/>
        <v>0</v>
      </c>
      <c r="P20" s="238">
        <f t="shared" si="3"/>
        <v>0</v>
      </c>
      <c r="Q20" s="238">
        <f t="shared" si="3"/>
        <v>0</v>
      </c>
      <c r="R20" s="238">
        <f t="shared" si="3"/>
        <v>0</v>
      </c>
      <c r="S20" s="238">
        <f t="shared" si="3"/>
        <v>0</v>
      </c>
      <c r="T20" s="238">
        <f t="shared" si="3"/>
        <v>0</v>
      </c>
      <c r="U20" s="238">
        <f t="shared" si="3"/>
        <v>0</v>
      </c>
      <c r="V20" s="238">
        <f t="shared" si="3"/>
        <v>0</v>
      </c>
      <c r="W20" s="238">
        <f t="shared" si="3"/>
        <v>0</v>
      </c>
      <c r="X20" s="232"/>
      <c r="Y20" s="232"/>
      <c r="Z20" s="232"/>
    </row>
    <row r="21" ht="12.0" customHeight="1">
      <c r="A21" s="232"/>
      <c r="B21" s="232"/>
      <c r="C21" s="236"/>
      <c r="D21" s="236"/>
      <c r="E21" s="236"/>
      <c r="F21" s="236"/>
      <c r="G21" s="236"/>
      <c r="H21" s="236"/>
      <c r="I21" s="236"/>
      <c r="J21" s="236"/>
      <c r="K21" s="236"/>
      <c r="L21" s="236"/>
      <c r="M21" s="236"/>
      <c r="N21" s="236"/>
      <c r="O21" s="236"/>
      <c r="P21" s="236"/>
      <c r="Q21" s="236"/>
      <c r="R21" s="236"/>
      <c r="S21" s="236"/>
      <c r="T21" s="236"/>
      <c r="U21" s="236"/>
      <c r="V21" s="236"/>
      <c r="W21" s="236"/>
      <c r="X21" s="232"/>
      <c r="Y21" s="232"/>
      <c r="Z21" s="232"/>
    </row>
    <row r="22" ht="12.0" customHeight="1">
      <c r="A22" s="234" t="s">
        <v>461</v>
      </c>
      <c r="B22" s="232"/>
      <c r="C22" s="236"/>
      <c r="D22" s="236"/>
      <c r="E22" s="236"/>
      <c r="F22" s="236"/>
      <c r="G22" s="236"/>
      <c r="H22" s="236"/>
      <c r="I22" s="236"/>
      <c r="J22" s="236"/>
      <c r="K22" s="236"/>
      <c r="L22" s="236"/>
      <c r="M22" s="236"/>
      <c r="N22" s="236"/>
      <c r="O22" s="236"/>
      <c r="P22" s="236"/>
      <c r="Q22" s="236"/>
      <c r="R22" s="236"/>
      <c r="S22" s="236"/>
      <c r="T22" s="236"/>
      <c r="U22" s="236"/>
      <c r="V22" s="236"/>
      <c r="W22" s="236"/>
      <c r="X22" s="232"/>
      <c r="Y22" s="232"/>
      <c r="Z22" s="232"/>
    </row>
    <row r="23" ht="12.0" customHeight="1">
      <c r="A23" s="232" t="s">
        <v>462</v>
      </c>
      <c r="B23" s="232"/>
      <c r="C23" s="236"/>
      <c r="D23" s="236"/>
      <c r="E23" s="236"/>
      <c r="F23" s="236"/>
      <c r="G23" s="236"/>
      <c r="H23" s="236"/>
      <c r="I23" s="236"/>
      <c r="J23" s="236">
        <v>-155727.0</v>
      </c>
      <c r="K23" s="236"/>
      <c r="L23" s="236"/>
      <c r="M23" s="236"/>
      <c r="N23" s="236"/>
      <c r="O23" s="236"/>
      <c r="P23" s="236"/>
      <c r="Q23" s="236"/>
      <c r="R23" s="236"/>
      <c r="S23" s="236"/>
      <c r="T23" s="236"/>
      <c r="U23" s="236"/>
      <c r="V23" s="236"/>
      <c r="W23" s="236"/>
      <c r="X23" s="232"/>
      <c r="Y23" s="232"/>
      <c r="Z23" s="232"/>
    </row>
    <row r="24" ht="12.0" customHeight="1">
      <c r="A24" s="232" t="s">
        <v>463</v>
      </c>
      <c r="B24" s="232"/>
      <c r="C24" s="236"/>
      <c r="D24" s="236"/>
      <c r="E24" s="236"/>
      <c r="F24" s="236"/>
      <c r="G24" s="236"/>
      <c r="H24" s="236"/>
      <c r="I24" s="236"/>
      <c r="J24" s="236"/>
      <c r="K24" s="236"/>
      <c r="L24" s="236">
        <v>-62500.0</v>
      </c>
      <c r="M24" s="236"/>
      <c r="N24" s="236"/>
      <c r="O24" s="236"/>
      <c r="P24" s="236"/>
      <c r="Q24" s="236"/>
      <c r="R24" s="236"/>
      <c r="S24" s="236"/>
      <c r="T24" s="236"/>
      <c r="U24" s="236"/>
      <c r="V24" s="236"/>
      <c r="W24" s="236"/>
      <c r="X24" s="232"/>
      <c r="Y24" s="232"/>
      <c r="Z24" s="232"/>
    </row>
    <row r="25" ht="12.0" customHeight="1">
      <c r="A25" s="232"/>
      <c r="B25" s="232"/>
      <c r="C25" s="236"/>
      <c r="D25" s="236"/>
      <c r="E25" s="236"/>
      <c r="F25" s="236"/>
      <c r="G25" s="236"/>
      <c r="H25" s="236"/>
      <c r="I25" s="236"/>
      <c r="J25" s="236"/>
      <c r="K25" s="236"/>
      <c r="L25" s="236"/>
      <c r="M25" s="236"/>
      <c r="N25" s="236"/>
      <c r="O25" s="236"/>
      <c r="P25" s="236"/>
      <c r="Q25" s="236"/>
      <c r="R25" s="236"/>
      <c r="S25" s="236"/>
      <c r="T25" s="236"/>
      <c r="U25" s="236"/>
      <c r="V25" s="236"/>
      <c r="W25" s="236"/>
      <c r="X25" s="232"/>
      <c r="Y25" s="232"/>
      <c r="Z25" s="232"/>
    </row>
    <row r="26" ht="12.0" customHeight="1">
      <c r="A26" s="232"/>
      <c r="B26" s="232"/>
      <c r="C26" s="236"/>
      <c r="D26" s="236"/>
      <c r="E26" s="236"/>
      <c r="F26" s="236"/>
      <c r="G26" s="236"/>
      <c r="H26" s="236"/>
      <c r="I26" s="236"/>
      <c r="J26" s="236"/>
      <c r="K26" s="236"/>
      <c r="L26" s="236"/>
      <c r="M26" s="236"/>
      <c r="N26" s="236"/>
      <c r="O26" s="236"/>
      <c r="P26" s="236"/>
      <c r="Q26" s="236"/>
      <c r="R26" s="236"/>
      <c r="S26" s="236"/>
      <c r="T26" s="236"/>
      <c r="U26" s="236"/>
      <c r="V26" s="236"/>
      <c r="W26" s="236"/>
      <c r="X26" s="232"/>
      <c r="Y26" s="232"/>
      <c r="Z26" s="232"/>
    </row>
    <row r="27" ht="12.0" customHeight="1">
      <c r="A27" s="234" t="s">
        <v>464</v>
      </c>
      <c r="B27" s="232"/>
      <c r="C27" s="238">
        <f t="shared" ref="C27:W27" si="4">SUM(C23:C25)</f>
        <v>0</v>
      </c>
      <c r="D27" s="238">
        <f t="shared" si="4"/>
        <v>0</v>
      </c>
      <c r="E27" s="238">
        <f t="shared" si="4"/>
        <v>0</v>
      </c>
      <c r="F27" s="238">
        <f t="shared" si="4"/>
        <v>0</v>
      </c>
      <c r="G27" s="238">
        <f t="shared" si="4"/>
        <v>0</v>
      </c>
      <c r="H27" s="238">
        <f t="shared" si="4"/>
        <v>0</v>
      </c>
      <c r="I27" s="238">
        <f t="shared" si="4"/>
        <v>0</v>
      </c>
      <c r="J27" s="238">
        <f t="shared" si="4"/>
        <v>-155727</v>
      </c>
      <c r="K27" s="238">
        <f t="shared" si="4"/>
        <v>0</v>
      </c>
      <c r="L27" s="238">
        <f t="shared" si="4"/>
        <v>-62500</v>
      </c>
      <c r="M27" s="238">
        <f t="shared" si="4"/>
        <v>0</v>
      </c>
      <c r="N27" s="238">
        <f t="shared" si="4"/>
        <v>0</v>
      </c>
      <c r="O27" s="238">
        <f t="shared" si="4"/>
        <v>0</v>
      </c>
      <c r="P27" s="238">
        <f t="shared" si="4"/>
        <v>0</v>
      </c>
      <c r="Q27" s="238">
        <f t="shared" si="4"/>
        <v>0</v>
      </c>
      <c r="R27" s="238">
        <f t="shared" si="4"/>
        <v>0</v>
      </c>
      <c r="S27" s="238">
        <f t="shared" si="4"/>
        <v>0</v>
      </c>
      <c r="T27" s="238">
        <f t="shared" si="4"/>
        <v>0</v>
      </c>
      <c r="U27" s="238">
        <f t="shared" si="4"/>
        <v>0</v>
      </c>
      <c r="V27" s="238">
        <f t="shared" si="4"/>
        <v>0</v>
      </c>
      <c r="W27" s="238">
        <f t="shared" si="4"/>
        <v>0</v>
      </c>
      <c r="X27" s="232"/>
      <c r="Y27" s="232"/>
      <c r="Z27" s="232"/>
    </row>
    <row r="28" ht="12.0" customHeight="1">
      <c r="A28" s="232"/>
      <c r="B28" s="232"/>
      <c r="C28" s="236"/>
      <c r="D28" s="236"/>
      <c r="E28" s="236"/>
      <c r="F28" s="236"/>
      <c r="G28" s="236"/>
      <c r="H28" s="236"/>
      <c r="I28" s="236"/>
      <c r="J28" s="236"/>
      <c r="K28" s="236"/>
      <c r="L28" s="236"/>
      <c r="M28" s="236"/>
      <c r="N28" s="236"/>
      <c r="O28" s="236"/>
      <c r="P28" s="236"/>
      <c r="Q28" s="236"/>
      <c r="R28" s="236"/>
      <c r="S28" s="236"/>
      <c r="T28" s="236"/>
      <c r="U28" s="236"/>
      <c r="V28" s="236"/>
      <c r="W28" s="236"/>
      <c r="X28" s="232"/>
      <c r="Y28" s="232"/>
      <c r="Z28" s="232"/>
    </row>
    <row r="29" ht="12.0" customHeight="1">
      <c r="A29" s="235" t="s">
        <v>465</v>
      </c>
      <c r="B29" s="232"/>
      <c r="C29" s="238"/>
      <c r="D29" s="238">
        <f t="shared" ref="D29:W29" si="5">D15+D20+D27</f>
        <v>660591.24</v>
      </c>
      <c r="E29" s="238">
        <f t="shared" si="5"/>
        <v>-30849.46</v>
      </c>
      <c r="F29" s="238">
        <f t="shared" si="5"/>
        <v>-106000.11</v>
      </c>
      <c r="G29" s="238">
        <f t="shared" si="5"/>
        <v>63319</v>
      </c>
      <c r="H29" s="238">
        <f t="shared" si="5"/>
        <v>-77293</v>
      </c>
      <c r="I29" s="238">
        <f t="shared" si="5"/>
        <v>30749.9</v>
      </c>
      <c r="J29" s="238">
        <f t="shared" si="5"/>
        <v>-88703.58</v>
      </c>
      <c r="K29" s="238">
        <f t="shared" si="5"/>
        <v>9414.82</v>
      </c>
      <c r="L29" s="238">
        <f t="shared" si="5"/>
        <v>-82900.43</v>
      </c>
      <c r="M29" s="238">
        <f t="shared" si="5"/>
        <v>-48245.05</v>
      </c>
      <c r="N29" s="238">
        <f t="shared" si="5"/>
        <v>-55674.52</v>
      </c>
      <c r="O29" s="238">
        <f t="shared" si="5"/>
        <v>14510.68667</v>
      </c>
      <c r="P29" s="238">
        <f t="shared" si="5"/>
        <v>-11084.33333</v>
      </c>
      <c r="Q29" s="238">
        <f t="shared" si="5"/>
        <v>-13585.33333</v>
      </c>
      <c r="R29" s="238">
        <f t="shared" si="5"/>
        <v>-12586.33333</v>
      </c>
      <c r="S29" s="238">
        <f t="shared" si="5"/>
        <v>-10587.33333</v>
      </c>
      <c r="T29" s="238">
        <f t="shared" si="5"/>
        <v>-20088.33333</v>
      </c>
      <c r="U29" s="238">
        <f t="shared" si="5"/>
        <v>-17589.33333</v>
      </c>
      <c r="V29" s="238">
        <f t="shared" si="5"/>
        <v>-12590.33333</v>
      </c>
      <c r="W29" s="238">
        <f t="shared" si="5"/>
        <v>-7591.333333</v>
      </c>
      <c r="X29" s="232"/>
      <c r="Y29" s="232"/>
      <c r="Z29" s="232"/>
    </row>
    <row r="30" ht="12.0" customHeight="1">
      <c r="A30" s="232"/>
      <c r="B30" s="232"/>
      <c r="C30" s="236"/>
      <c r="D30" s="236"/>
      <c r="E30" s="236"/>
      <c r="F30" s="236"/>
      <c r="G30" s="236"/>
      <c r="H30" s="236"/>
      <c r="I30" s="236"/>
      <c r="J30" s="236"/>
      <c r="K30" s="236"/>
      <c r="L30" s="236"/>
      <c r="M30" s="236"/>
      <c r="N30" s="236"/>
      <c r="O30" s="236"/>
      <c r="P30" s="236"/>
      <c r="Q30" s="236"/>
      <c r="R30" s="236"/>
      <c r="S30" s="236"/>
      <c r="T30" s="236"/>
      <c r="U30" s="236"/>
      <c r="V30" s="236"/>
      <c r="W30" s="236"/>
      <c r="X30" s="232"/>
      <c r="Y30" s="232"/>
      <c r="Z30" s="232"/>
    </row>
    <row r="31" ht="12.0" customHeight="1">
      <c r="A31" s="235" t="s">
        <v>466</v>
      </c>
      <c r="B31" s="232"/>
      <c r="C31" s="236"/>
      <c r="D31" s="236">
        <v>68676.0</v>
      </c>
      <c r="E31" s="236">
        <v>729267.24</v>
      </c>
      <c r="F31" s="236">
        <v>698417.78</v>
      </c>
      <c r="G31" s="236">
        <v>592417.67</v>
      </c>
      <c r="H31" s="236">
        <v>655736.67</v>
      </c>
      <c r="I31" s="236">
        <v>578443.67</v>
      </c>
      <c r="J31" s="236">
        <v>609193.57</v>
      </c>
      <c r="K31" s="236">
        <v>520489.99</v>
      </c>
      <c r="L31" s="236">
        <v>530268.45</v>
      </c>
      <c r="M31" s="236">
        <v>447368.02</v>
      </c>
      <c r="N31" s="236">
        <v>399122.97</v>
      </c>
      <c r="O31" s="236">
        <v>343448.45</v>
      </c>
      <c r="P31" s="236">
        <f t="shared" ref="P31:W31" si="6">O33</f>
        <v>357959.1367</v>
      </c>
      <c r="Q31" s="236">
        <f t="shared" si="6"/>
        <v>346874.8033</v>
      </c>
      <c r="R31" s="236">
        <f t="shared" si="6"/>
        <v>333289.47</v>
      </c>
      <c r="S31" s="236">
        <f t="shared" si="6"/>
        <v>320703.1367</v>
      </c>
      <c r="T31" s="236">
        <f t="shared" si="6"/>
        <v>310115.8033</v>
      </c>
      <c r="U31" s="236">
        <f t="shared" si="6"/>
        <v>290027.47</v>
      </c>
      <c r="V31" s="236">
        <f t="shared" si="6"/>
        <v>272438.1367</v>
      </c>
      <c r="W31" s="236">
        <f t="shared" si="6"/>
        <v>259847.8033</v>
      </c>
      <c r="X31" s="232"/>
      <c r="Y31" s="232"/>
      <c r="Z31" s="232"/>
    </row>
    <row r="32" ht="12.0" customHeight="1">
      <c r="A32" s="232" t="s">
        <v>467</v>
      </c>
      <c r="B32" s="232"/>
      <c r="C32" s="236"/>
      <c r="D32" s="236"/>
      <c r="E32" s="236"/>
      <c r="F32" s="236"/>
      <c r="G32" s="236"/>
      <c r="H32" s="236"/>
      <c r="I32" s="236"/>
      <c r="J32" s="236"/>
      <c r="K32" s="236"/>
      <c r="L32" s="236"/>
      <c r="M32" s="236"/>
      <c r="N32" s="236"/>
      <c r="O32" s="236"/>
      <c r="P32" s="236"/>
      <c r="Q32" s="236"/>
      <c r="R32" s="236"/>
      <c r="S32" s="236"/>
      <c r="T32" s="236"/>
      <c r="U32" s="236"/>
      <c r="V32" s="236"/>
      <c r="W32" s="236"/>
      <c r="X32" s="232"/>
      <c r="Y32" s="232"/>
      <c r="Z32" s="232"/>
    </row>
    <row r="33" ht="12.0" customHeight="1">
      <c r="A33" s="234" t="s">
        <v>468</v>
      </c>
      <c r="B33" s="232"/>
      <c r="C33" s="238"/>
      <c r="D33" s="238">
        <f t="shared" ref="D33:W33" si="7">D29+D31+D32</f>
        <v>729267.24</v>
      </c>
      <c r="E33" s="238">
        <f t="shared" si="7"/>
        <v>698417.78</v>
      </c>
      <c r="F33" s="238">
        <f t="shared" si="7"/>
        <v>592417.67</v>
      </c>
      <c r="G33" s="238">
        <f t="shared" si="7"/>
        <v>655736.67</v>
      </c>
      <c r="H33" s="238">
        <f t="shared" si="7"/>
        <v>578443.67</v>
      </c>
      <c r="I33" s="238">
        <f t="shared" si="7"/>
        <v>609193.57</v>
      </c>
      <c r="J33" s="238">
        <f t="shared" si="7"/>
        <v>520489.99</v>
      </c>
      <c r="K33" s="238">
        <f t="shared" si="7"/>
        <v>529904.81</v>
      </c>
      <c r="L33" s="238">
        <f t="shared" si="7"/>
        <v>447368.02</v>
      </c>
      <c r="M33" s="238">
        <f t="shared" si="7"/>
        <v>399122.97</v>
      </c>
      <c r="N33" s="238">
        <f t="shared" si="7"/>
        <v>343448.45</v>
      </c>
      <c r="O33" s="238">
        <f t="shared" si="7"/>
        <v>357959.1367</v>
      </c>
      <c r="P33" s="238">
        <f t="shared" si="7"/>
        <v>346874.8033</v>
      </c>
      <c r="Q33" s="238">
        <f t="shared" si="7"/>
        <v>333289.47</v>
      </c>
      <c r="R33" s="238">
        <f t="shared" si="7"/>
        <v>320703.1367</v>
      </c>
      <c r="S33" s="238">
        <f t="shared" si="7"/>
        <v>310115.8033</v>
      </c>
      <c r="T33" s="238">
        <f t="shared" si="7"/>
        <v>290027.47</v>
      </c>
      <c r="U33" s="238">
        <f t="shared" si="7"/>
        <v>272438.1367</v>
      </c>
      <c r="V33" s="238">
        <f t="shared" si="7"/>
        <v>259847.8033</v>
      </c>
      <c r="W33" s="238">
        <f t="shared" si="7"/>
        <v>252256.47</v>
      </c>
      <c r="X33" s="232"/>
      <c r="Y33" s="232"/>
      <c r="Z33" s="232"/>
    </row>
    <row r="34" ht="12.0" customHeight="1">
      <c r="A34" s="232"/>
      <c r="B34" s="232"/>
      <c r="C34" s="236"/>
      <c r="D34" s="236"/>
      <c r="E34" s="236"/>
      <c r="F34" s="236"/>
      <c r="G34" s="236"/>
      <c r="H34" s="236"/>
      <c r="I34" s="236"/>
      <c r="J34" s="236"/>
      <c r="K34" s="236"/>
      <c r="L34" s="236"/>
      <c r="M34" s="236"/>
      <c r="N34" s="236"/>
      <c r="O34" s="236"/>
      <c r="P34" s="236"/>
      <c r="Q34" s="236"/>
      <c r="R34" s="236"/>
      <c r="S34" s="236"/>
      <c r="T34" s="236"/>
      <c r="U34" s="236"/>
      <c r="V34" s="236"/>
      <c r="W34" s="236"/>
      <c r="X34" s="232"/>
      <c r="Y34" s="232"/>
      <c r="Z34" s="232"/>
    </row>
    <row r="35" ht="12.0" customHeight="1">
      <c r="A35" s="232" t="s">
        <v>469</v>
      </c>
      <c r="B35" s="232"/>
      <c r="C35" s="236"/>
      <c r="D35" s="236">
        <v>729267.24</v>
      </c>
      <c r="E35" s="236">
        <v>698417.78</v>
      </c>
      <c r="F35" s="236">
        <v>592417.67</v>
      </c>
      <c r="G35" s="236">
        <v>655736.67</v>
      </c>
      <c r="H35" s="236">
        <v>578443.67</v>
      </c>
      <c r="I35" s="236">
        <v>609193.57</v>
      </c>
      <c r="J35" s="236">
        <v>520489.99</v>
      </c>
      <c r="K35" s="236">
        <v>530268.45</v>
      </c>
      <c r="L35" s="236">
        <v>447368.02</v>
      </c>
      <c r="M35" s="236">
        <v>399122.97</v>
      </c>
      <c r="N35" s="236">
        <v>343448.45</v>
      </c>
      <c r="O35" s="239">
        <v>0.0</v>
      </c>
      <c r="P35" s="239">
        <v>0.0</v>
      </c>
      <c r="Q35" s="239">
        <v>0.0</v>
      </c>
      <c r="R35" s="239">
        <v>0.0</v>
      </c>
      <c r="S35" s="239">
        <v>0.0</v>
      </c>
      <c r="T35" s="239">
        <v>0.0</v>
      </c>
      <c r="U35" s="239">
        <v>0.0</v>
      </c>
      <c r="V35" s="239">
        <v>0.0</v>
      </c>
      <c r="W35" s="239">
        <v>0.0</v>
      </c>
      <c r="X35" s="232"/>
      <c r="Y35" s="232"/>
      <c r="Z35" s="232"/>
    </row>
    <row r="36" ht="12.0" customHeight="1">
      <c r="A36" s="232"/>
      <c r="B36" s="232"/>
      <c r="C36" s="236"/>
      <c r="D36" s="236"/>
      <c r="E36" s="236"/>
      <c r="F36" s="236"/>
      <c r="G36" s="236"/>
      <c r="H36" s="236"/>
      <c r="I36" s="236"/>
      <c r="J36" s="236"/>
      <c r="K36" s="236"/>
      <c r="L36" s="236"/>
      <c r="M36" s="236"/>
      <c r="N36" s="236"/>
      <c r="O36" s="236"/>
      <c r="P36" s="236"/>
      <c r="Q36" s="236"/>
      <c r="R36" s="236"/>
      <c r="S36" s="236"/>
      <c r="T36" s="236"/>
      <c r="U36" s="236"/>
      <c r="V36" s="236"/>
      <c r="W36" s="236"/>
      <c r="X36" s="232"/>
      <c r="Y36" s="232"/>
      <c r="Z36" s="232"/>
    </row>
    <row r="37" ht="12.0" customHeight="1">
      <c r="A37" s="232"/>
      <c r="B37" s="232"/>
      <c r="C37" s="236"/>
      <c r="D37" s="240">
        <f t="shared" ref="D37:W37" si="8">D33-D35</f>
        <v>0</v>
      </c>
      <c r="E37" s="240">
        <f t="shared" si="8"/>
        <v>0</v>
      </c>
      <c r="F37" s="240">
        <f t="shared" si="8"/>
        <v>0</v>
      </c>
      <c r="G37" s="240">
        <f t="shared" si="8"/>
        <v>0</v>
      </c>
      <c r="H37" s="240">
        <f t="shared" si="8"/>
        <v>0</v>
      </c>
      <c r="I37" s="240">
        <f t="shared" si="8"/>
        <v>0.0000000001164153218</v>
      </c>
      <c r="J37" s="240">
        <f t="shared" si="8"/>
        <v>0</v>
      </c>
      <c r="K37" s="240">
        <f t="shared" si="8"/>
        <v>-363.64</v>
      </c>
      <c r="L37" s="240">
        <f t="shared" si="8"/>
        <v>0</v>
      </c>
      <c r="M37" s="240">
        <f t="shared" si="8"/>
        <v>0</v>
      </c>
      <c r="N37" s="240">
        <f t="shared" si="8"/>
        <v>0</v>
      </c>
      <c r="O37" s="240">
        <f t="shared" si="8"/>
        <v>357959.1367</v>
      </c>
      <c r="P37" s="240">
        <f t="shared" si="8"/>
        <v>346874.8033</v>
      </c>
      <c r="Q37" s="240">
        <f t="shared" si="8"/>
        <v>333289.47</v>
      </c>
      <c r="R37" s="240">
        <f t="shared" si="8"/>
        <v>320703.1367</v>
      </c>
      <c r="S37" s="240">
        <f t="shared" si="8"/>
        <v>310115.8033</v>
      </c>
      <c r="T37" s="240">
        <f t="shared" si="8"/>
        <v>290027.47</v>
      </c>
      <c r="U37" s="240">
        <f t="shared" si="8"/>
        <v>272438.1367</v>
      </c>
      <c r="V37" s="240">
        <f t="shared" si="8"/>
        <v>259847.8033</v>
      </c>
      <c r="W37" s="240">
        <f t="shared" si="8"/>
        <v>252256.47</v>
      </c>
      <c r="X37" s="232"/>
      <c r="Y37" s="232"/>
      <c r="Z37" s="232"/>
    </row>
    <row r="38" ht="12.0" customHeight="1">
      <c r="A38" s="232"/>
      <c r="B38" s="232"/>
      <c r="C38" s="236"/>
      <c r="D38" s="236"/>
      <c r="E38" s="236"/>
      <c r="F38" s="236"/>
      <c r="G38" s="236"/>
      <c r="H38" s="236"/>
      <c r="I38" s="236"/>
      <c r="J38" s="236"/>
      <c r="K38" s="236"/>
      <c r="L38" s="236"/>
      <c r="M38" s="236"/>
      <c r="N38" s="236"/>
      <c r="O38" s="236"/>
      <c r="P38" s="236"/>
      <c r="Q38" s="236"/>
      <c r="R38" s="236"/>
      <c r="S38" s="236"/>
      <c r="T38" s="236"/>
      <c r="U38" s="236"/>
      <c r="V38" s="236"/>
      <c r="W38" s="236"/>
      <c r="X38" s="232"/>
      <c r="Y38" s="232"/>
      <c r="Z38" s="232"/>
    </row>
    <row r="39" ht="12.0" customHeight="1">
      <c r="A39" s="232"/>
      <c r="B39" s="232"/>
      <c r="C39" s="236"/>
      <c r="D39" s="236"/>
      <c r="E39" s="236"/>
      <c r="F39" s="236"/>
      <c r="G39" s="236"/>
      <c r="H39" s="236"/>
      <c r="I39" s="236"/>
      <c r="J39" s="236"/>
      <c r="K39" s="236"/>
      <c r="L39" s="236"/>
      <c r="M39" s="236"/>
      <c r="N39" s="236"/>
      <c r="O39" s="236"/>
      <c r="P39" s="236"/>
      <c r="Q39" s="236"/>
      <c r="R39" s="236"/>
      <c r="S39" s="236"/>
      <c r="T39" s="236"/>
      <c r="U39" s="236"/>
      <c r="V39" s="236"/>
      <c r="W39" s="236"/>
      <c r="X39" s="232"/>
      <c r="Y39" s="232"/>
      <c r="Z39" s="232"/>
    </row>
    <row r="40" ht="12.0" customHeight="1">
      <c r="A40" s="232" t="s">
        <v>470</v>
      </c>
      <c r="B40" s="232"/>
      <c r="C40" s="232"/>
      <c r="D40" s="232"/>
      <c r="E40" s="232"/>
      <c r="F40" s="232"/>
      <c r="G40" s="232"/>
      <c r="H40" s="232"/>
      <c r="I40" s="232"/>
      <c r="J40" s="232"/>
      <c r="K40" s="232"/>
      <c r="L40" s="232"/>
      <c r="M40" s="232"/>
      <c r="N40" s="232"/>
      <c r="O40" s="232"/>
      <c r="P40" s="232"/>
      <c r="Q40" s="232"/>
      <c r="R40" s="232"/>
      <c r="S40" s="232"/>
      <c r="T40" s="232"/>
      <c r="U40" s="232"/>
      <c r="V40" s="232"/>
      <c r="W40" s="232"/>
      <c r="X40" s="232"/>
      <c r="Y40" s="232"/>
      <c r="Z40" s="232"/>
    </row>
    <row r="41" ht="12.0" customHeight="1">
      <c r="A41" s="232" t="s">
        <v>471</v>
      </c>
      <c r="B41" s="232"/>
      <c r="C41" s="232"/>
      <c r="D41" s="232"/>
      <c r="E41" s="232"/>
      <c r="F41" s="232"/>
      <c r="G41" s="232"/>
      <c r="H41" s="232"/>
      <c r="I41" s="232"/>
      <c r="J41" s="232"/>
      <c r="K41" s="232"/>
      <c r="L41" s="232"/>
      <c r="M41" s="232"/>
      <c r="N41" s="232"/>
      <c r="O41" s="232"/>
      <c r="P41" s="232"/>
      <c r="Q41" s="232"/>
      <c r="R41" s="232"/>
      <c r="S41" s="232"/>
      <c r="T41" s="232"/>
      <c r="U41" s="232"/>
      <c r="V41" s="232"/>
      <c r="W41" s="232"/>
      <c r="X41" s="232"/>
      <c r="Y41" s="232"/>
      <c r="Z41" s="232"/>
    </row>
    <row r="42" ht="12.0" customHeight="1">
      <c r="A42" s="232"/>
      <c r="B42" s="232"/>
      <c r="C42" s="232"/>
      <c r="D42" s="232"/>
      <c r="E42" s="232"/>
      <c r="F42" s="232"/>
      <c r="G42" s="232"/>
      <c r="H42" s="232"/>
      <c r="I42" s="232"/>
      <c r="J42" s="232"/>
      <c r="K42" s="232"/>
      <c r="L42" s="232"/>
      <c r="M42" s="232"/>
      <c r="N42" s="232"/>
      <c r="O42" s="232"/>
      <c r="P42" s="232"/>
      <c r="Q42" s="232"/>
      <c r="R42" s="232"/>
      <c r="S42" s="232"/>
      <c r="T42" s="232"/>
      <c r="U42" s="232"/>
      <c r="V42" s="232"/>
      <c r="W42" s="232"/>
      <c r="X42" s="232"/>
      <c r="Y42" s="232"/>
      <c r="Z42" s="232"/>
    </row>
    <row r="43" ht="12.0" customHeight="1">
      <c r="A43" s="232" t="s">
        <v>17</v>
      </c>
      <c r="B43" s="232"/>
      <c r="C43" s="232"/>
      <c r="D43" s="232">
        <f t="shared" ref="D43:W43" si="9">D40+D41</f>
        <v>0</v>
      </c>
      <c r="E43" s="232">
        <f t="shared" si="9"/>
        <v>0</v>
      </c>
      <c r="F43" s="232">
        <f t="shared" si="9"/>
        <v>0</v>
      </c>
      <c r="G43" s="232">
        <f t="shared" si="9"/>
        <v>0</v>
      </c>
      <c r="H43" s="232">
        <f t="shared" si="9"/>
        <v>0</v>
      </c>
      <c r="I43" s="232">
        <f t="shared" si="9"/>
        <v>0</v>
      </c>
      <c r="J43" s="232">
        <f t="shared" si="9"/>
        <v>0</v>
      </c>
      <c r="K43" s="232">
        <f t="shared" si="9"/>
        <v>0</v>
      </c>
      <c r="L43" s="232">
        <f t="shared" si="9"/>
        <v>0</v>
      </c>
      <c r="M43" s="232">
        <f t="shared" si="9"/>
        <v>0</v>
      </c>
      <c r="N43" s="232">
        <f t="shared" si="9"/>
        <v>0</v>
      </c>
      <c r="O43" s="232">
        <f t="shared" si="9"/>
        <v>0</v>
      </c>
      <c r="P43" s="232">
        <f t="shared" si="9"/>
        <v>0</v>
      </c>
      <c r="Q43" s="232">
        <f t="shared" si="9"/>
        <v>0</v>
      </c>
      <c r="R43" s="232">
        <f t="shared" si="9"/>
        <v>0</v>
      </c>
      <c r="S43" s="232">
        <f t="shared" si="9"/>
        <v>0</v>
      </c>
      <c r="T43" s="232">
        <f t="shared" si="9"/>
        <v>0</v>
      </c>
      <c r="U43" s="232">
        <f t="shared" si="9"/>
        <v>0</v>
      </c>
      <c r="V43" s="232">
        <f t="shared" si="9"/>
        <v>0</v>
      </c>
      <c r="W43" s="232">
        <f t="shared" si="9"/>
        <v>0</v>
      </c>
      <c r="X43" s="232"/>
      <c r="Y43" s="232"/>
      <c r="Z43" s="232"/>
    </row>
    <row r="44" ht="12.0" customHeight="1">
      <c r="A44" s="232"/>
      <c r="B44" s="232"/>
      <c r="C44" s="232"/>
      <c r="D44" s="232"/>
      <c r="E44" s="232"/>
      <c r="F44" s="232"/>
      <c r="G44" s="232"/>
      <c r="H44" s="232"/>
      <c r="I44" s="232"/>
      <c r="J44" s="232"/>
      <c r="K44" s="232"/>
      <c r="L44" s="232"/>
      <c r="M44" s="232"/>
      <c r="N44" s="232"/>
      <c r="O44" s="232"/>
      <c r="P44" s="232"/>
      <c r="Q44" s="232"/>
      <c r="R44" s="232"/>
      <c r="S44" s="232"/>
      <c r="T44" s="232"/>
      <c r="U44" s="232"/>
      <c r="V44" s="232"/>
      <c r="W44" s="232"/>
      <c r="X44" s="232"/>
      <c r="Y44" s="232"/>
      <c r="Z44" s="232"/>
    </row>
    <row r="45" ht="12.0" customHeight="1">
      <c r="A45" s="232"/>
      <c r="B45" s="232"/>
      <c r="C45" s="232"/>
      <c r="D45" s="232"/>
      <c r="E45" s="232"/>
      <c r="F45" s="232"/>
      <c r="G45" s="232"/>
      <c r="H45" s="232"/>
      <c r="I45" s="232"/>
      <c r="J45" s="232"/>
      <c r="K45" s="232"/>
      <c r="L45" s="232"/>
      <c r="M45" s="232"/>
      <c r="N45" s="232"/>
      <c r="O45" s="232"/>
      <c r="P45" s="232"/>
      <c r="Q45" s="232"/>
      <c r="R45" s="232"/>
      <c r="S45" s="232"/>
      <c r="T45" s="232"/>
      <c r="U45" s="232"/>
      <c r="V45" s="232"/>
      <c r="W45" s="232"/>
      <c r="X45" s="232"/>
      <c r="Y45" s="232"/>
      <c r="Z45" s="232"/>
    </row>
    <row r="46" ht="12.0" customHeight="1">
      <c r="A46" s="232"/>
      <c r="B46" s="232"/>
      <c r="C46" s="232"/>
      <c r="D46" s="232"/>
      <c r="E46" s="232"/>
      <c r="F46" s="232"/>
      <c r="G46" s="232"/>
      <c r="H46" s="232"/>
      <c r="I46" s="232"/>
      <c r="J46" s="232"/>
      <c r="K46" s="232"/>
      <c r="L46" s="232"/>
      <c r="M46" s="232"/>
      <c r="N46" s="232"/>
      <c r="O46" s="232"/>
      <c r="P46" s="232"/>
      <c r="Q46" s="232"/>
      <c r="R46" s="232"/>
      <c r="S46" s="232"/>
      <c r="T46" s="232"/>
      <c r="U46" s="232"/>
      <c r="V46" s="232"/>
      <c r="W46" s="232"/>
      <c r="X46" s="232"/>
      <c r="Y46" s="232"/>
      <c r="Z46" s="232"/>
    </row>
    <row r="47" ht="12.0" customHeight="1">
      <c r="A47" s="232"/>
      <c r="B47" s="232"/>
      <c r="C47" s="232"/>
      <c r="D47" s="232"/>
      <c r="E47" s="232"/>
      <c r="F47" s="232"/>
      <c r="G47" s="232"/>
      <c r="H47" s="232"/>
      <c r="I47" s="232"/>
      <c r="J47" s="232"/>
      <c r="K47" s="232"/>
      <c r="L47" s="232"/>
      <c r="M47" s="232"/>
      <c r="N47" s="232"/>
      <c r="O47" s="232"/>
      <c r="P47" s="232"/>
      <c r="Q47" s="232"/>
      <c r="R47" s="232"/>
      <c r="S47" s="232"/>
      <c r="T47" s="232"/>
      <c r="U47" s="232"/>
      <c r="V47" s="232"/>
      <c r="W47" s="232"/>
      <c r="X47" s="232"/>
      <c r="Y47" s="232"/>
      <c r="Z47" s="232"/>
    </row>
    <row r="48" ht="12.0" customHeight="1">
      <c r="A48" s="232"/>
      <c r="B48" s="232"/>
      <c r="C48" s="232"/>
      <c r="D48" s="232"/>
      <c r="E48" s="232"/>
      <c r="F48" s="232"/>
      <c r="G48" s="232"/>
      <c r="H48" s="232"/>
      <c r="I48" s="232"/>
      <c r="J48" s="232"/>
      <c r="K48" s="232"/>
      <c r="L48" s="232"/>
      <c r="M48" s="232"/>
      <c r="N48" s="232"/>
      <c r="O48" s="232"/>
      <c r="P48" s="232"/>
      <c r="Q48" s="232"/>
      <c r="R48" s="232"/>
      <c r="S48" s="232"/>
      <c r="T48" s="232"/>
      <c r="U48" s="232"/>
      <c r="V48" s="232"/>
      <c r="W48" s="232"/>
      <c r="X48" s="232"/>
      <c r="Y48" s="232"/>
      <c r="Z48" s="232"/>
    </row>
    <row r="49" ht="12.0" customHeight="1">
      <c r="A49" s="232"/>
      <c r="B49" s="232"/>
      <c r="C49" s="232"/>
      <c r="D49" s="232"/>
      <c r="E49" s="232"/>
      <c r="F49" s="232"/>
      <c r="G49" s="232"/>
      <c r="H49" s="232"/>
      <c r="I49" s="232"/>
      <c r="J49" s="232"/>
      <c r="K49" s="232"/>
      <c r="L49" s="232"/>
      <c r="M49" s="232"/>
      <c r="N49" s="232"/>
      <c r="O49" s="232"/>
      <c r="P49" s="232"/>
      <c r="Q49" s="232"/>
      <c r="R49" s="232"/>
      <c r="S49" s="232"/>
      <c r="T49" s="232"/>
      <c r="U49" s="232"/>
      <c r="V49" s="232"/>
      <c r="W49" s="232"/>
      <c r="X49" s="232"/>
      <c r="Y49" s="232"/>
      <c r="Z49" s="232"/>
    </row>
    <row r="50" ht="12.0" customHeight="1">
      <c r="A50" s="232"/>
      <c r="B50" s="232"/>
      <c r="C50" s="232"/>
      <c r="D50" s="232"/>
      <c r="E50" s="232"/>
      <c r="F50" s="232"/>
      <c r="G50" s="232"/>
      <c r="H50" s="232"/>
      <c r="I50" s="232"/>
      <c r="J50" s="232"/>
      <c r="K50" s="232"/>
      <c r="L50" s="232"/>
      <c r="M50" s="232"/>
      <c r="N50" s="232"/>
      <c r="O50" s="232"/>
      <c r="P50" s="232"/>
      <c r="Q50" s="232"/>
      <c r="R50" s="232"/>
      <c r="S50" s="232"/>
      <c r="T50" s="232"/>
      <c r="U50" s="232"/>
      <c r="V50" s="232"/>
      <c r="W50" s="232"/>
      <c r="X50" s="232"/>
      <c r="Y50" s="232"/>
      <c r="Z50" s="232"/>
    </row>
    <row r="51" ht="12.0" customHeight="1">
      <c r="A51" s="232"/>
      <c r="B51" s="232"/>
      <c r="C51" s="232"/>
      <c r="D51" s="232"/>
      <c r="E51" s="232"/>
      <c r="F51" s="232"/>
      <c r="G51" s="232"/>
      <c r="H51" s="232"/>
      <c r="I51" s="232"/>
      <c r="J51" s="232"/>
      <c r="K51" s="232"/>
      <c r="L51" s="232"/>
      <c r="M51" s="232"/>
      <c r="N51" s="232"/>
      <c r="O51" s="232"/>
      <c r="P51" s="232"/>
      <c r="Q51" s="232"/>
      <c r="R51" s="232"/>
      <c r="S51" s="232"/>
      <c r="T51" s="232"/>
      <c r="U51" s="232"/>
      <c r="V51" s="232"/>
      <c r="W51" s="232"/>
      <c r="X51" s="232"/>
      <c r="Y51" s="232"/>
      <c r="Z51" s="232"/>
    </row>
    <row r="52" ht="12.0" customHeight="1">
      <c r="A52" s="232"/>
      <c r="B52" s="232"/>
      <c r="C52" s="232"/>
      <c r="D52" s="232"/>
      <c r="E52" s="232"/>
      <c r="F52" s="232"/>
      <c r="G52" s="232"/>
      <c r="H52" s="232"/>
      <c r="I52" s="232"/>
      <c r="J52" s="232"/>
      <c r="K52" s="232"/>
      <c r="L52" s="232"/>
      <c r="M52" s="232"/>
      <c r="N52" s="232"/>
      <c r="O52" s="232"/>
      <c r="P52" s="232"/>
      <c r="Q52" s="232"/>
      <c r="R52" s="232"/>
      <c r="S52" s="232"/>
      <c r="T52" s="232"/>
      <c r="U52" s="232"/>
      <c r="V52" s="232"/>
      <c r="W52" s="232"/>
      <c r="X52" s="232"/>
      <c r="Y52" s="232"/>
      <c r="Z52" s="232"/>
    </row>
    <row r="53" ht="12.0" customHeight="1">
      <c r="A53" s="232"/>
      <c r="B53" s="232"/>
      <c r="C53" s="232"/>
      <c r="D53" s="232"/>
      <c r="E53" s="232"/>
      <c r="F53" s="232"/>
      <c r="G53" s="232"/>
      <c r="H53" s="232"/>
      <c r="I53" s="232"/>
      <c r="J53" s="232"/>
      <c r="K53" s="232"/>
      <c r="L53" s="232"/>
      <c r="M53" s="232"/>
      <c r="N53" s="232"/>
      <c r="O53" s="232"/>
      <c r="P53" s="232"/>
      <c r="Q53" s="232"/>
      <c r="R53" s="232"/>
      <c r="S53" s="232"/>
      <c r="T53" s="232"/>
      <c r="U53" s="232"/>
      <c r="V53" s="232"/>
      <c r="W53" s="232"/>
      <c r="X53" s="232"/>
      <c r="Y53" s="232"/>
      <c r="Z53" s="232"/>
    </row>
    <row r="54" ht="12.0" customHeight="1">
      <c r="A54" s="232"/>
      <c r="B54" s="232"/>
      <c r="C54" s="232"/>
      <c r="D54" s="232"/>
      <c r="E54" s="232"/>
      <c r="F54" s="232"/>
      <c r="G54" s="232"/>
      <c r="H54" s="232"/>
      <c r="I54" s="232"/>
      <c r="J54" s="232"/>
      <c r="K54" s="232"/>
      <c r="L54" s="232"/>
      <c r="M54" s="232"/>
      <c r="N54" s="232"/>
      <c r="O54" s="232"/>
      <c r="P54" s="232"/>
      <c r="Q54" s="232"/>
      <c r="R54" s="232"/>
      <c r="S54" s="232"/>
      <c r="T54" s="232"/>
      <c r="U54" s="232"/>
      <c r="V54" s="232"/>
      <c r="W54" s="232"/>
      <c r="X54" s="232"/>
      <c r="Y54" s="232"/>
      <c r="Z54" s="232"/>
    </row>
    <row r="55" ht="12.0" customHeight="1">
      <c r="A55" s="232"/>
      <c r="B55" s="232"/>
      <c r="C55" s="232"/>
      <c r="D55" s="232"/>
      <c r="E55" s="232"/>
      <c r="F55" s="232"/>
      <c r="G55" s="232"/>
      <c r="H55" s="232"/>
      <c r="I55" s="232"/>
      <c r="J55" s="232"/>
      <c r="K55" s="232"/>
      <c r="L55" s="232"/>
      <c r="M55" s="232"/>
      <c r="N55" s="232"/>
      <c r="O55" s="232"/>
      <c r="P55" s="232"/>
      <c r="Q55" s="232"/>
      <c r="R55" s="232"/>
      <c r="S55" s="232"/>
      <c r="T55" s="232"/>
      <c r="U55" s="232"/>
      <c r="V55" s="232"/>
      <c r="W55" s="232"/>
      <c r="X55" s="232"/>
      <c r="Y55" s="232"/>
      <c r="Z55" s="232"/>
    </row>
    <row r="56" ht="12.0" customHeight="1">
      <c r="A56" s="232"/>
      <c r="B56" s="232"/>
      <c r="C56" s="232"/>
      <c r="D56" s="232"/>
      <c r="E56" s="232"/>
      <c r="F56" s="232"/>
      <c r="G56" s="232"/>
      <c r="H56" s="232"/>
      <c r="I56" s="232"/>
      <c r="J56" s="232"/>
      <c r="K56" s="232"/>
      <c r="L56" s="232"/>
      <c r="M56" s="232"/>
      <c r="N56" s="232"/>
      <c r="O56" s="232"/>
      <c r="P56" s="232"/>
      <c r="Q56" s="232"/>
      <c r="R56" s="232"/>
      <c r="S56" s="232"/>
      <c r="T56" s="232"/>
      <c r="U56" s="232"/>
      <c r="V56" s="232"/>
      <c r="W56" s="232"/>
      <c r="X56" s="232"/>
      <c r="Y56" s="232"/>
      <c r="Z56" s="232"/>
    </row>
    <row r="57" ht="12.0" customHeight="1">
      <c r="A57" s="232"/>
      <c r="B57" s="232"/>
      <c r="C57" s="232"/>
      <c r="D57" s="232"/>
      <c r="E57" s="232"/>
      <c r="F57" s="232"/>
      <c r="G57" s="232"/>
      <c r="H57" s="232"/>
      <c r="I57" s="232"/>
      <c r="J57" s="232"/>
      <c r="K57" s="232"/>
      <c r="L57" s="232"/>
      <c r="M57" s="232"/>
      <c r="N57" s="232"/>
      <c r="O57" s="232"/>
      <c r="P57" s="232"/>
      <c r="Q57" s="232"/>
      <c r="R57" s="232"/>
      <c r="S57" s="232"/>
      <c r="T57" s="232"/>
      <c r="U57" s="232"/>
      <c r="V57" s="232"/>
      <c r="W57" s="232"/>
      <c r="X57" s="232"/>
      <c r="Y57" s="232"/>
      <c r="Z57" s="232"/>
    </row>
    <row r="58" ht="12.0" customHeight="1">
      <c r="A58" s="232"/>
      <c r="B58" s="232"/>
      <c r="C58" s="232"/>
      <c r="D58" s="232"/>
      <c r="E58" s="232"/>
      <c r="F58" s="232"/>
      <c r="G58" s="232"/>
      <c r="H58" s="232"/>
      <c r="I58" s="232"/>
      <c r="J58" s="232"/>
      <c r="K58" s="232"/>
      <c r="L58" s="232"/>
      <c r="M58" s="232"/>
      <c r="N58" s="232"/>
      <c r="O58" s="232"/>
      <c r="P58" s="232"/>
      <c r="Q58" s="232"/>
      <c r="R58" s="232"/>
      <c r="S58" s="232"/>
      <c r="T58" s="232"/>
      <c r="U58" s="232"/>
      <c r="V58" s="232"/>
      <c r="W58" s="232"/>
      <c r="X58" s="232"/>
      <c r="Y58" s="232"/>
      <c r="Z58" s="232"/>
    </row>
    <row r="59" ht="12.0" customHeight="1">
      <c r="A59" s="232"/>
      <c r="B59" s="232"/>
      <c r="C59" s="232"/>
      <c r="D59" s="232"/>
      <c r="E59" s="232"/>
      <c r="F59" s="232"/>
      <c r="G59" s="232"/>
      <c r="H59" s="232"/>
      <c r="I59" s="232"/>
      <c r="J59" s="232"/>
      <c r="K59" s="232"/>
      <c r="L59" s="232"/>
      <c r="M59" s="232"/>
      <c r="N59" s="232"/>
      <c r="O59" s="232"/>
      <c r="P59" s="232"/>
      <c r="Q59" s="232"/>
      <c r="R59" s="232"/>
      <c r="S59" s="232"/>
      <c r="T59" s="232"/>
      <c r="U59" s="232"/>
      <c r="V59" s="232"/>
      <c r="W59" s="232"/>
      <c r="X59" s="232"/>
      <c r="Y59" s="232"/>
      <c r="Z59" s="232"/>
    </row>
    <row r="60" ht="12.0" customHeight="1">
      <c r="A60" s="232"/>
      <c r="B60" s="232"/>
      <c r="C60" s="232"/>
      <c r="D60" s="232"/>
      <c r="E60" s="232"/>
      <c r="F60" s="232"/>
      <c r="G60" s="232"/>
      <c r="H60" s="232"/>
      <c r="I60" s="232"/>
      <c r="J60" s="232"/>
      <c r="K60" s="232"/>
      <c r="L60" s="232"/>
      <c r="M60" s="232"/>
      <c r="N60" s="232"/>
      <c r="O60" s="232"/>
      <c r="P60" s="232"/>
      <c r="Q60" s="232"/>
      <c r="R60" s="232"/>
      <c r="S60" s="232"/>
      <c r="T60" s="232"/>
      <c r="U60" s="232"/>
      <c r="V60" s="232"/>
      <c r="W60" s="232"/>
      <c r="X60" s="232"/>
      <c r="Y60" s="232"/>
      <c r="Z60" s="232"/>
    </row>
    <row r="61" ht="12.0" customHeight="1">
      <c r="A61" s="232"/>
      <c r="B61" s="232"/>
      <c r="C61" s="232"/>
      <c r="D61" s="232"/>
      <c r="E61" s="232"/>
      <c r="F61" s="232"/>
      <c r="G61" s="232"/>
      <c r="H61" s="232"/>
      <c r="I61" s="232"/>
      <c r="J61" s="232"/>
      <c r="K61" s="232"/>
      <c r="L61" s="232"/>
      <c r="M61" s="232"/>
      <c r="N61" s="232"/>
      <c r="O61" s="232"/>
      <c r="P61" s="232"/>
      <c r="Q61" s="232"/>
      <c r="R61" s="232"/>
      <c r="S61" s="232"/>
      <c r="T61" s="232"/>
      <c r="U61" s="232"/>
      <c r="V61" s="232"/>
      <c r="W61" s="232"/>
      <c r="X61" s="232"/>
      <c r="Y61" s="232"/>
      <c r="Z61" s="232"/>
    </row>
    <row r="62" ht="12.0" customHeight="1">
      <c r="A62" s="232"/>
      <c r="B62" s="232"/>
      <c r="C62" s="232"/>
      <c r="D62" s="232"/>
      <c r="E62" s="232"/>
      <c r="F62" s="232"/>
      <c r="G62" s="232"/>
      <c r="H62" s="232"/>
      <c r="I62" s="232"/>
      <c r="J62" s="232"/>
      <c r="K62" s="232"/>
      <c r="L62" s="232"/>
      <c r="M62" s="232"/>
      <c r="N62" s="232"/>
      <c r="O62" s="232"/>
      <c r="P62" s="232"/>
      <c r="Q62" s="232"/>
      <c r="R62" s="232"/>
      <c r="S62" s="232"/>
      <c r="T62" s="232"/>
      <c r="U62" s="232"/>
      <c r="V62" s="232"/>
      <c r="W62" s="232"/>
      <c r="X62" s="232"/>
      <c r="Y62" s="232"/>
      <c r="Z62" s="232"/>
    </row>
    <row r="63" ht="12.0" customHeight="1">
      <c r="A63" s="232"/>
      <c r="B63" s="232"/>
      <c r="C63" s="232"/>
      <c r="D63" s="232"/>
      <c r="E63" s="232"/>
      <c r="F63" s="232"/>
      <c r="G63" s="232"/>
      <c r="H63" s="232"/>
      <c r="I63" s="232"/>
      <c r="J63" s="232"/>
      <c r="K63" s="232"/>
      <c r="L63" s="232"/>
      <c r="M63" s="232"/>
      <c r="N63" s="232"/>
      <c r="O63" s="232"/>
      <c r="P63" s="232"/>
      <c r="Q63" s="232"/>
      <c r="R63" s="232"/>
      <c r="S63" s="232"/>
      <c r="T63" s="232"/>
      <c r="U63" s="232"/>
      <c r="V63" s="232"/>
      <c r="W63" s="232"/>
      <c r="X63" s="232"/>
      <c r="Y63" s="232"/>
      <c r="Z63" s="232"/>
    </row>
    <row r="64" ht="12.0" customHeight="1">
      <c r="A64" s="232"/>
      <c r="B64" s="232"/>
      <c r="C64" s="232"/>
      <c r="D64" s="232"/>
      <c r="E64" s="232"/>
      <c r="F64" s="232"/>
      <c r="G64" s="232"/>
      <c r="H64" s="232"/>
      <c r="I64" s="232"/>
      <c r="J64" s="232"/>
      <c r="K64" s="232"/>
      <c r="L64" s="232"/>
      <c r="M64" s="232"/>
      <c r="N64" s="232"/>
      <c r="O64" s="232"/>
      <c r="P64" s="232"/>
      <c r="Q64" s="232"/>
      <c r="R64" s="232"/>
      <c r="S64" s="232"/>
      <c r="T64" s="232"/>
      <c r="U64" s="232"/>
      <c r="V64" s="232"/>
      <c r="W64" s="232"/>
      <c r="X64" s="232"/>
      <c r="Y64" s="232"/>
      <c r="Z64" s="232"/>
    </row>
    <row r="65" ht="12.0" customHeight="1">
      <c r="A65" s="232"/>
      <c r="B65" s="232"/>
      <c r="C65" s="232"/>
      <c r="D65" s="232"/>
      <c r="E65" s="232"/>
      <c r="F65" s="232"/>
      <c r="G65" s="232"/>
      <c r="H65" s="232"/>
      <c r="I65" s="232"/>
      <c r="J65" s="232"/>
      <c r="K65" s="232"/>
      <c r="L65" s="232"/>
      <c r="M65" s="232"/>
      <c r="N65" s="232"/>
      <c r="O65" s="232"/>
      <c r="P65" s="232"/>
      <c r="Q65" s="232"/>
      <c r="R65" s="232"/>
      <c r="S65" s="232"/>
      <c r="T65" s="232"/>
      <c r="U65" s="232"/>
      <c r="V65" s="232"/>
      <c r="W65" s="232"/>
      <c r="X65" s="232"/>
      <c r="Y65" s="232"/>
      <c r="Z65" s="232"/>
    </row>
    <row r="66" ht="12.0" customHeight="1">
      <c r="A66" s="232"/>
      <c r="B66" s="232"/>
      <c r="C66" s="232"/>
      <c r="D66" s="232"/>
      <c r="E66" s="232"/>
      <c r="F66" s="232"/>
      <c r="G66" s="232"/>
      <c r="H66" s="232"/>
      <c r="I66" s="232"/>
      <c r="J66" s="232"/>
      <c r="K66" s="232"/>
      <c r="L66" s="232"/>
      <c r="M66" s="232"/>
      <c r="N66" s="232"/>
      <c r="O66" s="232"/>
      <c r="P66" s="232"/>
      <c r="Q66" s="232"/>
      <c r="R66" s="232"/>
      <c r="S66" s="232"/>
      <c r="T66" s="232"/>
      <c r="U66" s="232"/>
      <c r="V66" s="232"/>
      <c r="W66" s="232"/>
      <c r="X66" s="232"/>
      <c r="Y66" s="232"/>
      <c r="Z66" s="232"/>
    </row>
    <row r="67" ht="12.0" customHeight="1">
      <c r="A67" s="232"/>
      <c r="B67" s="232"/>
      <c r="C67" s="232"/>
      <c r="D67" s="232"/>
      <c r="E67" s="232"/>
      <c r="F67" s="232"/>
      <c r="G67" s="232"/>
      <c r="H67" s="232"/>
      <c r="I67" s="232"/>
      <c r="J67" s="232"/>
      <c r="K67" s="232"/>
      <c r="L67" s="232"/>
      <c r="M67" s="232"/>
      <c r="N67" s="232"/>
      <c r="O67" s="232"/>
      <c r="P67" s="232"/>
      <c r="Q67" s="232"/>
      <c r="R67" s="232"/>
      <c r="S67" s="232"/>
      <c r="T67" s="232"/>
      <c r="U67" s="232"/>
      <c r="V67" s="232"/>
      <c r="W67" s="232"/>
      <c r="X67" s="232"/>
      <c r="Y67" s="232"/>
      <c r="Z67" s="232"/>
    </row>
    <row r="68" ht="12.0" customHeight="1">
      <c r="A68" s="232"/>
      <c r="B68" s="232"/>
      <c r="C68" s="232"/>
      <c r="D68" s="232"/>
      <c r="E68" s="232"/>
      <c r="F68" s="232"/>
      <c r="G68" s="232"/>
      <c r="H68" s="232"/>
      <c r="I68" s="232"/>
      <c r="J68" s="232"/>
      <c r="K68" s="232"/>
      <c r="L68" s="232"/>
      <c r="M68" s="232"/>
      <c r="N68" s="232"/>
      <c r="O68" s="232"/>
      <c r="P68" s="232"/>
      <c r="Q68" s="232"/>
      <c r="R68" s="232"/>
      <c r="S68" s="232"/>
      <c r="T68" s="232"/>
      <c r="U68" s="232"/>
      <c r="V68" s="232"/>
      <c r="W68" s="232"/>
      <c r="X68" s="232"/>
      <c r="Y68" s="232"/>
      <c r="Z68" s="232"/>
    </row>
    <row r="69" ht="12.0" customHeight="1">
      <c r="A69" s="232"/>
      <c r="B69" s="232"/>
      <c r="C69" s="232"/>
      <c r="D69" s="232"/>
      <c r="E69" s="232"/>
      <c r="F69" s="232"/>
      <c r="G69" s="232"/>
      <c r="H69" s="232"/>
      <c r="I69" s="232"/>
      <c r="J69" s="232"/>
      <c r="K69" s="232"/>
      <c r="L69" s="232"/>
      <c r="M69" s="232"/>
      <c r="N69" s="232"/>
      <c r="O69" s="232"/>
      <c r="P69" s="232"/>
      <c r="Q69" s="232"/>
      <c r="R69" s="232"/>
      <c r="S69" s="232"/>
      <c r="T69" s="232"/>
      <c r="U69" s="232"/>
      <c r="V69" s="232"/>
      <c r="W69" s="232"/>
      <c r="X69" s="232"/>
      <c r="Y69" s="232"/>
      <c r="Z69" s="232"/>
    </row>
    <row r="70" ht="12.0" customHeight="1">
      <c r="A70" s="232"/>
      <c r="B70" s="232"/>
      <c r="C70" s="232"/>
      <c r="D70" s="232"/>
      <c r="E70" s="232"/>
      <c r="F70" s="232"/>
      <c r="G70" s="232"/>
      <c r="H70" s="232"/>
      <c r="I70" s="232"/>
      <c r="J70" s="232"/>
      <c r="K70" s="232"/>
      <c r="L70" s="232"/>
      <c r="M70" s="232"/>
      <c r="N70" s="232"/>
      <c r="O70" s="232"/>
      <c r="P70" s="232"/>
      <c r="Q70" s="232"/>
      <c r="R70" s="232"/>
      <c r="S70" s="232"/>
      <c r="T70" s="232"/>
      <c r="U70" s="232"/>
      <c r="V70" s="232"/>
      <c r="W70" s="232"/>
      <c r="X70" s="232"/>
      <c r="Y70" s="232"/>
      <c r="Z70" s="232"/>
    </row>
    <row r="71" ht="12.0" customHeight="1">
      <c r="A71" s="232"/>
      <c r="B71" s="232"/>
      <c r="C71" s="232"/>
      <c r="D71" s="232"/>
      <c r="E71" s="232"/>
      <c r="F71" s="232"/>
      <c r="G71" s="232"/>
      <c r="H71" s="232"/>
      <c r="I71" s="232"/>
      <c r="J71" s="232"/>
      <c r="K71" s="232"/>
      <c r="L71" s="232"/>
      <c r="M71" s="232"/>
      <c r="N71" s="232"/>
      <c r="O71" s="232"/>
      <c r="P71" s="232"/>
      <c r="Q71" s="232"/>
      <c r="R71" s="232"/>
      <c r="S71" s="232"/>
      <c r="T71" s="232"/>
      <c r="U71" s="232"/>
      <c r="V71" s="232"/>
      <c r="W71" s="232"/>
      <c r="X71" s="232"/>
      <c r="Y71" s="232"/>
      <c r="Z71" s="232"/>
    </row>
    <row r="72" ht="12.0" customHeight="1">
      <c r="A72" s="232"/>
      <c r="B72" s="232"/>
      <c r="C72" s="232"/>
      <c r="D72" s="232"/>
      <c r="E72" s="232"/>
      <c r="F72" s="232"/>
      <c r="G72" s="232"/>
      <c r="H72" s="232"/>
      <c r="I72" s="232"/>
      <c r="J72" s="232"/>
      <c r="K72" s="232"/>
      <c r="L72" s="232"/>
      <c r="M72" s="232"/>
      <c r="N72" s="232"/>
      <c r="O72" s="232"/>
      <c r="P72" s="232"/>
      <c r="Q72" s="232"/>
      <c r="R72" s="232"/>
      <c r="S72" s="232"/>
      <c r="T72" s="232"/>
      <c r="U72" s="232"/>
      <c r="V72" s="232"/>
      <c r="W72" s="232"/>
      <c r="X72" s="232"/>
      <c r="Y72" s="232"/>
      <c r="Z72" s="232"/>
    </row>
    <row r="73" ht="12.0" customHeight="1">
      <c r="A73" s="232"/>
      <c r="B73" s="232"/>
      <c r="C73" s="232"/>
      <c r="D73" s="232"/>
      <c r="E73" s="232"/>
      <c r="F73" s="232"/>
      <c r="G73" s="232"/>
      <c r="H73" s="232"/>
      <c r="I73" s="232"/>
      <c r="J73" s="232"/>
      <c r="K73" s="232"/>
      <c r="L73" s="232"/>
      <c r="M73" s="232"/>
      <c r="N73" s="232"/>
      <c r="O73" s="232"/>
      <c r="P73" s="232"/>
      <c r="Q73" s="232"/>
      <c r="R73" s="232"/>
      <c r="S73" s="232"/>
      <c r="T73" s="232"/>
      <c r="U73" s="232"/>
      <c r="V73" s="232"/>
      <c r="W73" s="232"/>
      <c r="X73" s="232"/>
      <c r="Y73" s="232"/>
      <c r="Z73" s="232"/>
    </row>
    <row r="74" ht="12.0" customHeight="1">
      <c r="A74" s="232"/>
      <c r="B74" s="232"/>
      <c r="C74" s="232"/>
      <c r="D74" s="232"/>
      <c r="E74" s="232"/>
      <c r="F74" s="232"/>
      <c r="G74" s="232"/>
      <c r="H74" s="232"/>
      <c r="I74" s="232"/>
      <c r="J74" s="232"/>
      <c r="K74" s="232"/>
      <c r="L74" s="232"/>
      <c r="M74" s="232"/>
      <c r="N74" s="232"/>
      <c r="O74" s="232"/>
      <c r="P74" s="232"/>
      <c r="Q74" s="232"/>
      <c r="R74" s="232"/>
      <c r="S74" s="232"/>
      <c r="T74" s="232"/>
      <c r="U74" s="232"/>
      <c r="V74" s="232"/>
      <c r="W74" s="232"/>
      <c r="X74" s="232"/>
      <c r="Y74" s="232"/>
      <c r="Z74" s="232"/>
    </row>
    <row r="75" ht="12.0" customHeight="1">
      <c r="A75" s="232"/>
      <c r="B75" s="232"/>
      <c r="C75" s="232"/>
      <c r="D75" s="232"/>
      <c r="E75" s="232"/>
      <c r="F75" s="232"/>
      <c r="G75" s="232"/>
      <c r="H75" s="232"/>
      <c r="I75" s="232"/>
      <c r="J75" s="232"/>
      <c r="K75" s="232"/>
      <c r="L75" s="232"/>
      <c r="M75" s="232"/>
      <c r="N75" s="232"/>
      <c r="O75" s="232"/>
      <c r="P75" s="232"/>
      <c r="Q75" s="232"/>
      <c r="R75" s="232"/>
      <c r="S75" s="232"/>
      <c r="T75" s="232"/>
      <c r="U75" s="232"/>
      <c r="V75" s="232"/>
      <c r="W75" s="232"/>
      <c r="X75" s="232"/>
      <c r="Y75" s="232"/>
      <c r="Z75" s="232"/>
    </row>
    <row r="76" ht="12.0" customHeight="1">
      <c r="A76" s="232"/>
      <c r="B76" s="232"/>
      <c r="C76" s="232"/>
      <c r="D76" s="232"/>
      <c r="E76" s="232"/>
      <c r="F76" s="232"/>
      <c r="G76" s="232"/>
      <c r="H76" s="232"/>
      <c r="I76" s="232"/>
      <c r="J76" s="232"/>
      <c r="K76" s="232"/>
      <c r="L76" s="232"/>
      <c r="M76" s="232"/>
      <c r="N76" s="232"/>
      <c r="O76" s="232"/>
      <c r="P76" s="232"/>
      <c r="Q76" s="232"/>
      <c r="R76" s="232"/>
      <c r="S76" s="232"/>
      <c r="T76" s="232"/>
      <c r="U76" s="232"/>
      <c r="V76" s="232"/>
      <c r="W76" s="232"/>
      <c r="X76" s="232"/>
      <c r="Y76" s="232"/>
      <c r="Z76" s="232"/>
    </row>
    <row r="77" ht="12.0" customHeight="1">
      <c r="A77" s="232"/>
      <c r="B77" s="232"/>
      <c r="C77" s="232"/>
      <c r="D77" s="232"/>
      <c r="E77" s="232"/>
      <c r="F77" s="232"/>
      <c r="G77" s="232"/>
      <c r="H77" s="232"/>
      <c r="I77" s="232"/>
      <c r="J77" s="232"/>
      <c r="K77" s="232"/>
      <c r="L77" s="232"/>
      <c r="M77" s="232"/>
      <c r="N77" s="232"/>
      <c r="O77" s="232"/>
      <c r="P77" s="232"/>
      <c r="Q77" s="232"/>
      <c r="R77" s="232"/>
      <c r="S77" s="232"/>
      <c r="T77" s="232"/>
      <c r="U77" s="232"/>
      <c r="V77" s="232"/>
      <c r="W77" s="232"/>
      <c r="X77" s="232"/>
      <c r="Y77" s="232"/>
      <c r="Z77" s="232"/>
    </row>
    <row r="78" ht="12.0" customHeight="1">
      <c r="A78" s="232"/>
      <c r="B78" s="232"/>
      <c r="C78" s="232"/>
      <c r="D78" s="232"/>
      <c r="E78" s="232"/>
      <c r="F78" s="232"/>
      <c r="G78" s="232"/>
      <c r="H78" s="232"/>
      <c r="I78" s="232"/>
      <c r="J78" s="232"/>
      <c r="K78" s="232"/>
      <c r="L78" s="232"/>
      <c r="M78" s="232"/>
      <c r="N78" s="232"/>
      <c r="O78" s="232"/>
      <c r="P78" s="232"/>
      <c r="Q78" s="232"/>
      <c r="R78" s="232"/>
      <c r="S78" s="232"/>
      <c r="T78" s="232"/>
      <c r="U78" s="232"/>
      <c r="V78" s="232"/>
      <c r="W78" s="232"/>
      <c r="X78" s="232"/>
      <c r="Y78" s="232"/>
      <c r="Z78" s="232"/>
    </row>
    <row r="79" ht="12.0" customHeight="1">
      <c r="A79" s="232"/>
      <c r="B79" s="232"/>
      <c r="C79" s="232"/>
      <c r="D79" s="232"/>
      <c r="E79" s="232"/>
      <c r="F79" s="232"/>
      <c r="G79" s="232"/>
      <c r="H79" s="232"/>
      <c r="I79" s="232"/>
      <c r="J79" s="232"/>
      <c r="K79" s="232"/>
      <c r="L79" s="232"/>
      <c r="M79" s="232"/>
      <c r="N79" s="232"/>
      <c r="O79" s="232"/>
      <c r="P79" s="232"/>
      <c r="Q79" s="232"/>
      <c r="R79" s="232"/>
      <c r="S79" s="232"/>
      <c r="T79" s="232"/>
      <c r="U79" s="232"/>
      <c r="V79" s="232"/>
      <c r="W79" s="232"/>
      <c r="X79" s="232"/>
      <c r="Y79" s="232"/>
      <c r="Z79" s="232"/>
    </row>
    <row r="80" ht="12.0" customHeight="1">
      <c r="A80" s="232"/>
      <c r="B80" s="232"/>
      <c r="C80" s="232"/>
      <c r="D80" s="232"/>
      <c r="E80" s="232"/>
      <c r="F80" s="232"/>
      <c r="G80" s="232"/>
      <c r="H80" s="232"/>
      <c r="I80" s="232"/>
      <c r="J80" s="232"/>
      <c r="K80" s="232"/>
      <c r="L80" s="232"/>
      <c r="M80" s="232"/>
      <c r="N80" s="232"/>
      <c r="O80" s="232"/>
      <c r="P80" s="232"/>
      <c r="Q80" s="232"/>
      <c r="R80" s="232"/>
      <c r="S80" s="232"/>
      <c r="T80" s="232"/>
      <c r="U80" s="232"/>
      <c r="V80" s="232"/>
      <c r="W80" s="232"/>
      <c r="X80" s="232"/>
      <c r="Y80" s="232"/>
      <c r="Z80" s="232"/>
    </row>
    <row r="81" ht="12.0" customHeight="1">
      <c r="A81" s="232"/>
      <c r="B81" s="232"/>
      <c r="C81" s="232"/>
      <c r="D81" s="232"/>
      <c r="E81" s="232"/>
      <c r="F81" s="232"/>
      <c r="G81" s="232"/>
      <c r="H81" s="232"/>
      <c r="I81" s="232"/>
      <c r="J81" s="232"/>
      <c r="K81" s="232"/>
      <c r="L81" s="232"/>
      <c r="M81" s="232"/>
      <c r="N81" s="232"/>
      <c r="O81" s="232"/>
      <c r="P81" s="232"/>
      <c r="Q81" s="232"/>
      <c r="R81" s="232"/>
      <c r="S81" s="232"/>
      <c r="T81" s="232"/>
      <c r="U81" s="232"/>
      <c r="V81" s="232"/>
      <c r="W81" s="232"/>
      <c r="X81" s="232"/>
      <c r="Y81" s="232"/>
      <c r="Z81" s="232"/>
    </row>
    <row r="82" ht="12.0" customHeight="1">
      <c r="A82" s="232"/>
      <c r="B82" s="232"/>
      <c r="C82" s="232"/>
      <c r="D82" s="232"/>
      <c r="E82" s="232"/>
      <c r="F82" s="232"/>
      <c r="G82" s="232"/>
      <c r="H82" s="232"/>
      <c r="I82" s="232"/>
      <c r="J82" s="232"/>
      <c r="K82" s="232"/>
      <c r="L82" s="232"/>
      <c r="M82" s="232"/>
      <c r="N82" s="232"/>
      <c r="O82" s="232"/>
      <c r="P82" s="232"/>
      <c r="Q82" s="232"/>
      <c r="R82" s="232"/>
      <c r="S82" s="232"/>
      <c r="T82" s="232"/>
      <c r="U82" s="232"/>
      <c r="V82" s="232"/>
      <c r="W82" s="232"/>
      <c r="X82" s="232"/>
      <c r="Y82" s="232"/>
      <c r="Z82" s="232"/>
    </row>
    <row r="83" ht="12.0" customHeight="1">
      <c r="A83" s="232"/>
      <c r="B83" s="232"/>
      <c r="C83" s="232"/>
      <c r="D83" s="232"/>
      <c r="E83" s="232"/>
      <c r="F83" s="232"/>
      <c r="G83" s="232"/>
      <c r="H83" s="232"/>
      <c r="I83" s="232"/>
      <c r="J83" s="232"/>
      <c r="K83" s="232"/>
      <c r="L83" s="232"/>
      <c r="M83" s="232"/>
      <c r="N83" s="232"/>
      <c r="O83" s="232"/>
      <c r="P83" s="232"/>
      <c r="Q83" s="232"/>
      <c r="R83" s="232"/>
      <c r="S83" s="232"/>
      <c r="T83" s="232"/>
      <c r="U83" s="232"/>
      <c r="V83" s="232"/>
      <c r="W83" s="232"/>
      <c r="X83" s="232"/>
      <c r="Y83" s="232"/>
      <c r="Z83" s="232"/>
    </row>
    <row r="84" ht="12.0" customHeight="1">
      <c r="A84" s="232"/>
      <c r="B84" s="232"/>
      <c r="C84" s="232"/>
      <c r="D84" s="232"/>
      <c r="E84" s="232"/>
      <c r="F84" s="232"/>
      <c r="G84" s="232"/>
      <c r="H84" s="232"/>
      <c r="I84" s="232"/>
      <c r="J84" s="232"/>
      <c r="K84" s="232"/>
      <c r="L84" s="232"/>
      <c r="M84" s="232"/>
      <c r="N84" s="232"/>
      <c r="O84" s="232"/>
      <c r="P84" s="232"/>
      <c r="Q84" s="232"/>
      <c r="R84" s="232"/>
      <c r="S84" s="232"/>
      <c r="T84" s="232"/>
      <c r="U84" s="232"/>
      <c r="V84" s="232"/>
      <c r="W84" s="232"/>
      <c r="X84" s="232"/>
      <c r="Y84" s="232"/>
      <c r="Z84" s="232"/>
    </row>
    <row r="85" ht="12.0" customHeight="1">
      <c r="A85" s="232"/>
      <c r="B85" s="232"/>
      <c r="C85" s="232"/>
      <c r="D85" s="232"/>
      <c r="E85" s="232"/>
      <c r="F85" s="232"/>
      <c r="G85" s="232"/>
      <c r="H85" s="232"/>
      <c r="I85" s="232"/>
      <c r="J85" s="232"/>
      <c r="K85" s="232"/>
      <c r="L85" s="232"/>
      <c r="M85" s="232"/>
      <c r="N85" s="232"/>
      <c r="O85" s="232"/>
      <c r="P85" s="232"/>
      <c r="Q85" s="232"/>
      <c r="R85" s="232"/>
      <c r="S85" s="232"/>
      <c r="T85" s="232"/>
      <c r="U85" s="232"/>
      <c r="V85" s="232"/>
      <c r="W85" s="232"/>
      <c r="X85" s="232"/>
      <c r="Y85" s="232"/>
      <c r="Z85" s="232"/>
    </row>
    <row r="86" ht="12.0" customHeight="1">
      <c r="A86" s="232"/>
      <c r="B86" s="232"/>
      <c r="C86" s="232"/>
      <c r="D86" s="232"/>
      <c r="E86" s="232"/>
      <c r="F86" s="232"/>
      <c r="G86" s="232"/>
      <c r="H86" s="232"/>
      <c r="I86" s="232"/>
      <c r="J86" s="232"/>
      <c r="K86" s="232"/>
      <c r="L86" s="232"/>
      <c r="M86" s="232"/>
      <c r="N86" s="232"/>
      <c r="O86" s="232"/>
      <c r="P86" s="232"/>
      <c r="Q86" s="232"/>
      <c r="R86" s="232"/>
      <c r="S86" s="232"/>
      <c r="T86" s="232"/>
      <c r="U86" s="232"/>
      <c r="V86" s="232"/>
      <c r="W86" s="232"/>
      <c r="X86" s="232"/>
      <c r="Y86" s="232"/>
      <c r="Z86" s="232"/>
    </row>
    <row r="87" ht="12.0" customHeight="1">
      <c r="A87" s="232"/>
      <c r="B87" s="232"/>
      <c r="C87" s="232"/>
      <c r="D87" s="232"/>
      <c r="E87" s="232"/>
      <c r="F87" s="232"/>
      <c r="G87" s="232"/>
      <c r="H87" s="232"/>
      <c r="I87" s="232"/>
      <c r="J87" s="232"/>
      <c r="K87" s="232"/>
      <c r="L87" s="232"/>
      <c r="M87" s="232"/>
      <c r="N87" s="232"/>
      <c r="O87" s="232"/>
      <c r="P87" s="232"/>
      <c r="Q87" s="232"/>
      <c r="R87" s="232"/>
      <c r="S87" s="232"/>
      <c r="T87" s="232"/>
      <c r="U87" s="232"/>
      <c r="V87" s="232"/>
      <c r="W87" s="232"/>
      <c r="X87" s="232"/>
      <c r="Y87" s="232"/>
      <c r="Z87" s="232"/>
    </row>
    <row r="88" ht="12.0" customHeight="1">
      <c r="A88" s="232"/>
      <c r="B88" s="232"/>
      <c r="C88" s="232"/>
      <c r="D88" s="232"/>
      <c r="E88" s="232"/>
      <c r="F88" s="232"/>
      <c r="G88" s="232"/>
      <c r="H88" s="232"/>
      <c r="I88" s="232"/>
      <c r="J88" s="232"/>
      <c r="K88" s="232"/>
      <c r="L88" s="232"/>
      <c r="M88" s="232"/>
      <c r="N88" s="232"/>
      <c r="O88" s="232"/>
      <c r="P88" s="232"/>
      <c r="Q88" s="232"/>
      <c r="R88" s="232"/>
      <c r="S88" s="232"/>
      <c r="T88" s="232"/>
      <c r="U88" s="232"/>
      <c r="V88" s="232"/>
      <c r="W88" s="232"/>
      <c r="X88" s="232"/>
      <c r="Y88" s="232"/>
      <c r="Z88" s="232"/>
    </row>
    <row r="89" ht="12.0" customHeight="1">
      <c r="A89" s="232"/>
      <c r="B89" s="232"/>
      <c r="C89" s="232"/>
      <c r="D89" s="232"/>
      <c r="E89" s="232"/>
      <c r="F89" s="232"/>
      <c r="G89" s="232"/>
      <c r="H89" s="232"/>
      <c r="I89" s="232"/>
      <c r="J89" s="232"/>
      <c r="K89" s="232"/>
      <c r="L89" s="232"/>
      <c r="M89" s="232"/>
      <c r="N89" s="232"/>
      <c r="O89" s="232"/>
      <c r="P89" s="232"/>
      <c r="Q89" s="232"/>
      <c r="R89" s="232"/>
      <c r="S89" s="232"/>
      <c r="T89" s="232"/>
      <c r="U89" s="232"/>
      <c r="V89" s="232"/>
      <c r="W89" s="232"/>
      <c r="X89" s="232"/>
      <c r="Y89" s="232"/>
      <c r="Z89" s="232"/>
    </row>
    <row r="90" ht="12.0" customHeight="1">
      <c r="A90" s="232"/>
      <c r="B90" s="232"/>
      <c r="C90" s="232"/>
      <c r="D90" s="232"/>
      <c r="E90" s="232"/>
      <c r="F90" s="232"/>
      <c r="G90" s="232"/>
      <c r="H90" s="232"/>
      <c r="I90" s="232"/>
      <c r="J90" s="232"/>
      <c r="K90" s="232"/>
      <c r="L90" s="232"/>
      <c r="M90" s="232"/>
      <c r="N90" s="232"/>
      <c r="O90" s="232"/>
      <c r="P90" s="232"/>
      <c r="Q90" s="232"/>
      <c r="R90" s="232"/>
      <c r="S90" s="232"/>
      <c r="T90" s="232"/>
      <c r="U90" s="232"/>
      <c r="V90" s="232"/>
      <c r="W90" s="232"/>
      <c r="X90" s="232"/>
      <c r="Y90" s="232"/>
      <c r="Z90" s="232"/>
    </row>
    <row r="91" ht="12.0" customHeight="1">
      <c r="A91" s="232"/>
      <c r="B91" s="232"/>
      <c r="C91" s="232"/>
      <c r="D91" s="232"/>
      <c r="E91" s="232"/>
      <c r="F91" s="232"/>
      <c r="G91" s="232"/>
      <c r="H91" s="232"/>
      <c r="I91" s="232"/>
      <c r="J91" s="232"/>
      <c r="K91" s="232"/>
      <c r="L91" s="232"/>
      <c r="M91" s="232"/>
      <c r="N91" s="232"/>
      <c r="O91" s="232"/>
      <c r="P91" s="232"/>
      <c r="Q91" s="232"/>
      <c r="R91" s="232"/>
      <c r="S91" s="232"/>
      <c r="T91" s="232"/>
      <c r="U91" s="232"/>
      <c r="V91" s="232"/>
      <c r="W91" s="232"/>
      <c r="X91" s="232"/>
      <c r="Y91" s="232"/>
      <c r="Z91" s="232"/>
    </row>
    <row r="92" ht="12.0" customHeight="1">
      <c r="A92" s="232"/>
      <c r="B92" s="232"/>
      <c r="C92" s="232"/>
      <c r="D92" s="232"/>
      <c r="E92" s="232"/>
      <c r="F92" s="232"/>
      <c r="G92" s="232"/>
      <c r="H92" s="232"/>
      <c r="I92" s="232"/>
      <c r="J92" s="232"/>
      <c r="K92" s="232"/>
      <c r="L92" s="232"/>
      <c r="M92" s="232"/>
      <c r="N92" s="232"/>
      <c r="O92" s="232"/>
      <c r="P92" s="232"/>
      <c r="Q92" s="232"/>
      <c r="R92" s="232"/>
      <c r="S92" s="232"/>
      <c r="T92" s="232"/>
      <c r="U92" s="232"/>
      <c r="V92" s="232"/>
      <c r="W92" s="232"/>
      <c r="X92" s="232"/>
      <c r="Y92" s="232"/>
      <c r="Z92" s="232"/>
    </row>
    <row r="93" ht="12.0" customHeight="1">
      <c r="A93" s="232"/>
      <c r="B93" s="232"/>
      <c r="C93" s="232"/>
      <c r="D93" s="232"/>
      <c r="E93" s="232"/>
      <c r="F93" s="232"/>
      <c r="G93" s="232"/>
      <c r="H93" s="232"/>
      <c r="I93" s="232"/>
      <c r="J93" s="232"/>
      <c r="K93" s="232"/>
      <c r="L93" s="232"/>
      <c r="M93" s="232"/>
      <c r="N93" s="232"/>
      <c r="O93" s="232"/>
      <c r="P93" s="232"/>
      <c r="Q93" s="232"/>
      <c r="R93" s="232"/>
      <c r="S93" s="232"/>
      <c r="T93" s="232"/>
      <c r="U93" s="232"/>
      <c r="V93" s="232"/>
      <c r="W93" s="232"/>
      <c r="X93" s="232"/>
      <c r="Y93" s="232"/>
      <c r="Z93" s="232"/>
    </row>
    <row r="94" ht="12.0" customHeight="1">
      <c r="A94" s="232"/>
      <c r="B94" s="232"/>
      <c r="C94" s="232"/>
      <c r="D94" s="232"/>
      <c r="E94" s="232"/>
      <c r="F94" s="232"/>
      <c r="G94" s="232"/>
      <c r="H94" s="232"/>
      <c r="I94" s="232"/>
      <c r="J94" s="232"/>
      <c r="K94" s="232"/>
      <c r="L94" s="232"/>
      <c r="M94" s="232"/>
      <c r="N94" s="232"/>
      <c r="O94" s="232"/>
      <c r="P94" s="232"/>
      <c r="Q94" s="232"/>
      <c r="R94" s="232"/>
      <c r="S94" s="232"/>
      <c r="T94" s="232"/>
      <c r="U94" s="232"/>
      <c r="V94" s="232"/>
      <c r="W94" s="232"/>
      <c r="X94" s="232"/>
      <c r="Y94" s="232"/>
      <c r="Z94" s="232"/>
    </row>
    <row r="95" ht="12.0" customHeight="1">
      <c r="A95" s="232"/>
      <c r="B95" s="232"/>
      <c r="C95" s="232"/>
      <c r="D95" s="232"/>
      <c r="E95" s="232"/>
      <c r="F95" s="232"/>
      <c r="G95" s="232"/>
      <c r="H95" s="232"/>
      <c r="I95" s="232"/>
      <c r="J95" s="232"/>
      <c r="K95" s="232"/>
      <c r="L95" s="232"/>
      <c r="M95" s="232"/>
      <c r="N95" s="232"/>
      <c r="O95" s="232"/>
      <c r="P95" s="232"/>
      <c r="Q95" s="232"/>
      <c r="R95" s="232"/>
      <c r="S95" s="232"/>
      <c r="T95" s="232"/>
      <c r="U95" s="232"/>
      <c r="V95" s="232"/>
      <c r="W95" s="232"/>
      <c r="X95" s="232"/>
      <c r="Y95" s="232"/>
      <c r="Z95" s="232"/>
    </row>
    <row r="96" ht="12.0" customHeight="1">
      <c r="A96" s="232"/>
      <c r="B96" s="232"/>
      <c r="C96" s="232"/>
      <c r="D96" s="232"/>
      <c r="E96" s="232"/>
      <c r="F96" s="232"/>
      <c r="G96" s="232"/>
      <c r="H96" s="232"/>
      <c r="I96" s="232"/>
      <c r="J96" s="232"/>
      <c r="K96" s="232"/>
      <c r="L96" s="232"/>
      <c r="M96" s="232"/>
      <c r="N96" s="232"/>
      <c r="O96" s="232"/>
      <c r="P96" s="232"/>
      <c r="Q96" s="232"/>
      <c r="R96" s="232"/>
      <c r="S96" s="232"/>
      <c r="T96" s="232"/>
      <c r="U96" s="232"/>
      <c r="V96" s="232"/>
      <c r="W96" s="232"/>
      <c r="X96" s="232"/>
      <c r="Y96" s="232"/>
      <c r="Z96" s="232"/>
    </row>
    <row r="97" ht="12.0" customHeight="1">
      <c r="A97" s="232"/>
      <c r="B97" s="232"/>
      <c r="C97" s="232"/>
      <c r="D97" s="232"/>
      <c r="E97" s="232"/>
      <c r="F97" s="232"/>
      <c r="G97" s="232"/>
      <c r="H97" s="232"/>
      <c r="I97" s="232"/>
      <c r="J97" s="232"/>
      <c r="K97" s="232"/>
      <c r="L97" s="232"/>
      <c r="M97" s="232"/>
      <c r="N97" s="232"/>
      <c r="O97" s="232"/>
      <c r="P97" s="232"/>
      <c r="Q97" s="232"/>
      <c r="R97" s="232"/>
      <c r="S97" s="232"/>
      <c r="T97" s="232"/>
      <c r="U97" s="232"/>
      <c r="V97" s="232"/>
      <c r="W97" s="232"/>
      <c r="X97" s="232"/>
      <c r="Y97" s="232"/>
      <c r="Z97" s="232"/>
    </row>
    <row r="98" ht="12.0" customHeight="1">
      <c r="A98" s="232"/>
      <c r="B98" s="232"/>
      <c r="C98" s="232"/>
      <c r="D98" s="232"/>
      <c r="E98" s="232"/>
      <c r="F98" s="232"/>
      <c r="G98" s="232"/>
      <c r="H98" s="232"/>
      <c r="I98" s="232"/>
      <c r="J98" s="232"/>
      <c r="K98" s="232"/>
      <c r="L98" s="232"/>
      <c r="M98" s="232"/>
      <c r="N98" s="232"/>
      <c r="O98" s="232"/>
      <c r="P98" s="232"/>
      <c r="Q98" s="232"/>
      <c r="R98" s="232"/>
      <c r="S98" s="232"/>
      <c r="T98" s="232"/>
      <c r="U98" s="232"/>
      <c r="V98" s="232"/>
      <c r="W98" s="232"/>
      <c r="X98" s="232"/>
      <c r="Y98" s="232"/>
      <c r="Z98" s="232"/>
    </row>
    <row r="99" ht="12.0" customHeight="1">
      <c r="A99" s="232"/>
      <c r="B99" s="232"/>
      <c r="C99" s="232"/>
      <c r="D99" s="232"/>
      <c r="E99" s="232"/>
      <c r="F99" s="232"/>
      <c r="G99" s="232"/>
      <c r="H99" s="232"/>
      <c r="I99" s="232"/>
      <c r="J99" s="232"/>
      <c r="K99" s="232"/>
      <c r="L99" s="232"/>
      <c r="M99" s="232"/>
      <c r="N99" s="232"/>
      <c r="O99" s="232"/>
      <c r="P99" s="232"/>
      <c r="Q99" s="232"/>
      <c r="R99" s="232"/>
      <c r="S99" s="232"/>
      <c r="T99" s="232"/>
      <c r="U99" s="232"/>
      <c r="V99" s="232"/>
      <c r="W99" s="232"/>
      <c r="X99" s="232"/>
      <c r="Y99" s="232"/>
      <c r="Z99" s="232"/>
    </row>
    <row r="100" ht="12.0" customHeight="1">
      <c r="A100" s="232"/>
      <c r="B100" s="232"/>
      <c r="C100" s="232"/>
      <c r="D100" s="232"/>
      <c r="E100" s="232"/>
      <c r="F100" s="232"/>
      <c r="G100" s="232"/>
      <c r="H100" s="232"/>
      <c r="I100" s="232"/>
      <c r="J100" s="232"/>
      <c r="K100" s="232"/>
      <c r="L100" s="232"/>
      <c r="M100" s="232"/>
      <c r="N100" s="232"/>
      <c r="O100" s="232"/>
      <c r="P100" s="232"/>
      <c r="Q100" s="232"/>
      <c r="R100" s="232"/>
      <c r="S100" s="232"/>
      <c r="T100" s="232"/>
      <c r="U100" s="232"/>
      <c r="V100" s="232"/>
      <c r="W100" s="232"/>
      <c r="X100" s="232"/>
      <c r="Y100" s="232"/>
      <c r="Z100" s="232"/>
    </row>
    <row r="101" ht="12.0" customHeight="1">
      <c r="A101" s="232"/>
      <c r="B101" s="232"/>
      <c r="C101" s="232"/>
      <c r="D101" s="232"/>
      <c r="E101" s="232"/>
      <c r="F101" s="232"/>
      <c r="G101" s="232"/>
      <c r="H101" s="232"/>
      <c r="I101" s="232"/>
      <c r="J101" s="232"/>
      <c r="K101" s="232"/>
      <c r="L101" s="232"/>
      <c r="M101" s="232"/>
      <c r="N101" s="232"/>
      <c r="O101" s="232"/>
      <c r="P101" s="232"/>
      <c r="Q101" s="232"/>
      <c r="R101" s="232"/>
      <c r="S101" s="232"/>
      <c r="T101" s="232"/>
      <c r="U101" s="232"/>
      <c r="V101" s="232"/>
      <c r="W101" s="232"/>
      <c r="X101" s="232"/>
      <c r="Y101" s="232"/>
      <c r="Z101" s="232"/>
    </row>
    <row r="102" ht="12.0" customHeight="1">
      <c r="A102" s="232"/>
      <c r="B102" s="232"/>
      <c r="C102" s="232"/>
      <c r="D102" s="232"/>
      <c r="E102" s="232"/>
      <c r="F102" s="232"/>
      <c r="G102" s="232"/>
      <c r="H102" s="232"/>
      <c r="I102" s="232"/>
      <c r="J102" s="232"/>
      <c r="K102" s="232"/>
      <c r="L102" s="232"/>
      <c r="M102" s="232"/>
      <c r="N102" s="232"/>
      <c r="O102" s="232"/>
      <c r="P102" s="232"/>
      <c r="Q102" s="232"/>
      <c r="R102" s="232"/>
      <c r="S102" s="232"/>
      <c r="T102" s="232"/>
      <c r="U102" s="232"/>
      <c r="V102" s="232"/>
      <c r="W102" s="232"/>
      <c r="X102" s="232"/>
      <c r="Y102" s="232"/>
      <c r="Z102" s="232"/>
    </row>
    <row r="103" ht="12.0" customHeight="1">
      <c r="A103" s="232"/>
      <c r="B103" s="232"/>
      <c r="C103" s="232"/>
      <c r="D103" s="232"/>
      <c r="E103" s="232"/>
      <c r="F103" s="232"/>
      <c r="G103" s="232"/>
      <c r="H103" s="232"/>
      <c r="I103" s="232"/>
      <c r="J103" s="232"/>
      <c r="K103" s="232"/>
      <c r="L103" s="232"/>
      <c r="M103" s="232"/>
      <c r="N103" s="232"/>
      <c r="O103" s="232"/>
      <c r="P103" s="232"/>
      <c r="Q103" s="232"/>
      <c r="R103" s="232"/>
      <c r="S103" s="232"/>
      <c r="T103" s="232"/>
      <c r="U103" s="232"/>
      <c r="V103" s="232"/>
      <c r="W103" s="232"/>
      <c r="X103" s="232"/>
      <c r="Y103" s="232"/>
      <c r="Z103" s="232"/>
    </row>
    <row r="104" ht="12.0" customHeight="1">
      <c r="A104" s="232"/>
      <c r="B104" s="232"/>
      <c r="C104" s="232"/>
      <c r="D104" s="232"/>
      <c r="E104" s="232"/>
      <c r="F104" s="232"/>
      <c r="G104" s="232"/>
      <c r="H104" s="232"/>
      <c r="I104" s="232"/>
      <c r="J104" s="232"/>
      <c r="K104" s="232"/>
      <c r="L104" s="232"/>
      <c r="M104" s="232"/>
      <c r="N104" s="232"/>
      <c r="O104" s="232"/>
      <c r="P104" s="232"/>
      <c r="Q104" s="232"/>
      <c r="R104" s="232"/>
      <c r="S104" s="232"/>
      <c r="T104" s="232"/>
      <c r="U104" s="232"/>
      <c r="V104" s="232"/>
      <c r="W104" s="232"/>
      <c r="X104" s="232"/>
      <c r="Y104" s="232"/>
      <c r="Z104" s="232"/>
    </row>
    <row r="105" ht="12.0" customHeight="1">
      <c r="A105" s="232"/>
      <c r="B105" s="232"/>
      <c r="C105" s="232"/>
      <c r="D105" s="232"/>
      <c r="E105" s="232"/>
      <c r="F105" s="232"/>
      <c r="G105" s="232"/>
      <c r="H105" s="232"/>
      <c r="I105" s="232"/>
      <c r="J105" s="232"/>
      <c r="K105" s="232"/>
      <c r="L105" s="232"/>
      <c r="M105" s="232"/>
      <c r="N105" s="232"/>
      <c r="O105" s="232"/>
      <c r="P105" s="232"/>
      <c r="Q105" s="232"/>
      <c r="R105" s="232"/>
      <c r="S105" s="232"/>
      <c r="T105" s="232"/>
      <c r="U105" s="232"/>
      <c r="V105" s="232"/>
      <c r="W105" s="232"/>
      <c r="X105" s="232"/>
      <c r="Y105" s="232"/>
      <c r="Z105" s="232"/>
    </row>
    <row r="106" ht="12.0" customHeight="1">
      <c r="A106" s="232"/>
      <c r="B106" s="232"/>
      <c r="C106" s="232"/>
      <c r="D106" s="232"/>
      <c r="E106" s="232"/>
      <c r="F106" s="232"/>
      <c r="G106" s="232"/>
      <c r="H106" s="232"/>
      <c r="I106" s="232"/>
      <c r="J106" s="232"/>
      <c r="K106" s="232"/>
      <c r="L106" s="232"/>
      <c r="M106" s="232"/>
      <c r="N106" s="232"/>
      <c r="O106" s="232"/>
      <c r="P106" s="232"/>
      <c r="Q106" s="232"/>
      <c r="R106" s="232"/>
      <c r="S106" s="232"/>
      <c r="T106" s="232"/>
      <c r="U106" s="232"/>
      <c r="V106" s="232"/>
      <c r="W106" s="232"/>
      <c r="X106" s="232"/>
      <c r="Y106" s="232"/>
      <c r="Z106" s="232"/>
    </row>
    <row r="107" ht="12.0" customHeight="1">
      <c r="A107" s="232"/>
      <c r="B107" s="232"/>
      <c r="C107" s="232"/>
      <c r="D107" s="232"/>
      <c r="E107" s="232"/>
      <c r="F107" s="232"/>
      <c r="G107" s="232"/>
      <c r="H107" s="232"/>
      <c r="I107" s="232"/>
      <c r="J107" s="232"/>
      <c r="K107" s="232"/>
      <c r="L107" s="232"/>
      <c r="M107" s="232"/>
      <c r="N107" s="232"/>
      <c r="O107" s="232"/>
      <c r="P107" s="232"/>
      <c r="Q107" s="232"/>
      <c r="R107" s="232"/>
      <c r="S107" s="232"/>
      <c r="T107" s="232"/>
      <c r="U107" s="232"/>
      <c r="V107" s="232"/>
      <c r="W107" s="232"/>
      <c r="X107" s="232"/>
      <c r="Y107" s="232"/>
      <c r="Z107" s="232"/>
    </row>
    <row r="108" ht="12.0" customHeight="1">
      <c r="A108" s="232"/>
      <c r="B108" s="232"/>
      <c r="C108" s="232"/>
      <c r="D108" s="232"/>
      <c r="E108" s="232"/>
      <c r="F108" s="232"/>
      <c r="G108" s="232"/>
      <c r="H108" s="232"/>
      <c r="I108" s="232"/>
      <c r="J108" s="232"/>
      <c r="K108" s="232"/>
      <c r="L108" s="232"/>
      <c r="M108" s="232"/>
      <c r="N108" s="232"/>
      <c r="O108" s="232"/>
      <c r="P108" s="232"/>
      <c r="Q108" s="232"/>
      <c r="R108" s="232"/>
      <c r="S108" s="232"/>
      <c r="T108" s="232"/>
      <c r="U108" s="232"/>
      <c r="V108" s="232"/>
      <c r="W108" s="232"/>
      <c r="X108" s="232"/>
      <c r="Y108" s="232"/>
      <c r="Z108" s="232"/>
    </row>
    <row r="109" ht="12.0" customHeight="1">
      <c r="A109" s="232"/>
      <c r="B109" s="232"/>
      <c r="C109" s="232"/>
      <c r="D109" s="232"/>
      <c r="E109" s="232"/>
      <c r="F109" s="232"/>
      <c r="G109" s="232"/>
      <c r="H109" s="232"/>
      <c r="I109" s="232"/>
      <c r="J109" s="232"/>
      <c r="K109" s="232"/>
      <c r="L109" s="232"/>
      <c r="M109" s="232"/>
      <c r="N109" s="232"/>
      <c r="O109" s="232"/>
      <c r="P109" s="232"/>
      <c r="Q109" s="232"/>
      <c r="R109" s="232"/>
      <c r="S109" s="232"/>
      <c r="T109" s="232"/>
      <c r="U109" s="232"/>
      <c r="V109" s="232"/>
      <c r="W109" s="232"/>
      <c r="X109" s="232"/>
      <c r="Y109" s="232"/>
      <c r="Z109" s="232"/>
    </row>
    <row r="110" ht="12.0" customHeight="1">
      <c r="A110" s="232"/>
      <c r="B110" s="232"/>
      <c r="C110" s="232"/>
      <c r="D110" s="232"/>
      <c r="E110" s="232"/>
      <c r="F110" s="232"/>
      <c r="G110" s="232"/>
      <c r="H110" s="232"/>
      <c r="I110" s="232"/>
      <c r="J110" s="232"/>
      <c r="K110" s="232"/>
      <c r="L110" s="232"/>
      <c r="M110" s="232"/>
      <c r="N110" s="232"/>
      <c r="O110" s="232"/>
      <c r="P110" s="232"/>
      <c r="Q110" s="232"/>
      <c r="R110" s="232"/>
      <c r="S110" s="232"/>
      <c r="T110" s="232"/>
      <c r="U110" s="232"/>
      <c r="V110" s="232"/>
      <c r="W110" s="232"/>
      <c r="X110" s="232"/>
      <c r="Y110" s="232"/>
      <c r="Z110" s="232"/>
    </row>
    <row r="111" ht="12.0" customHeight="1">
      <c r="A111" s="232"/>
      <c r="B111" s="232"/>
      <c r="C111" s="232"/>
      <c r="D111" s="232"/>
      <c r="E111" s="232"/>
      <c r="F111" s="232"/>
      <c r="G111" s="232"/>
      <c r="H111" s="232"/>
      <c r="I111" s="232"/>
      <c r="J111" s="232"/>
      <c r="K111" s="232"/>
      <c r="L111" s="232"/>
      <c r="M111" s="232"/>
      <c r="N111" s="232"/>
      <c r="O111" s="232"/>
      <c r="P111" s="232"/>
      <c r="Q111" s="232"/>
      <c r="R111" s="232"/>
      <c r="S111" s="232"/>
      <c r="T111" s="232"/>
      <c r="U111" s="232"/>
      <c r="V111" s="232"/>
      <c r="W111" s="232"/>
      <c r="X111" s="232"/>
      <c r="Y111" s="232"/>
      <c r="Z111" s="232"/>
    </row>
    <row r="112" ht="12.0" customHeight="1">
      <c r="A112" s="232"/>
      <c r="B112" s="232"/>
      <c r="C112" s="232"/>
      <c r="D112" s="232"/>
      <c r="E112" s="232"/>
      <c r="F112" s="232"/>
      <c r="G112" s="232"/>
      <c r="H112" s="232"/>
      <c r="I112" s="232"/>
      <c r="J112" s="232"/>
      <c r="K112" s="232"/>
      <c r="L112" s="232"/>
      <c r="M112" s="232"/>
      <c r="N112" s="232"/>
      <c r="O112" s="232"/>
      <c r="P112" s="232"/>
      <c r="Q112" s="232"/>
      <c r="R112" s="232"/>
      <c r="S112" s="232"/>
      <c r="T112" s="232"/>
      <c r="U112" s="232"/>
      <c r="V112" s="232"/>
      <c r="W112" s="232"/>
      <c r="X112" s="232"/>
      <c r="Y112" s="232"/>
      <c r="Z112" s="232"/>
    </row>
    <row r="113" ht="12.0" customHeight="1">
      <c r="A113" s="232"/>
      <c r="B113" s="232"/>
      <c r="C113" s="232"/>
      <c r="D113" s="232"/>
      <c r="E113" s="232"/>
      <c r="F113" s="232"/>
      <c r="G113" s="232"/>
      <c r="H113" s="232"/>
      <c r="I113" s="232"/>
      <c r="J113" s="232"/>
      <c r="K113" s="232"/>
      <c r="L113" s="232"/>
      <c r="M113" s="232"/>
      <c r="N113" s="232"/>
      <c r="O113" s="232"/>
      <c r="P113" s="232"/>
      <c r="Q113" s="232"/>
      <c r="R113" s="232"/>
      <c r="S113" s="232"/>
      <c r="T113" s="232"/>
      <c r="U113" s="232"/>
      <c r="V113" s="232"/>
      <c r="W113" s="232"/>
      <c r="X113" s="232"/>
      <c r="Y113" s="232"/>
      <c r="Z113" s="232"/>
    </row>
    <row r="114" ht="12.0" customHeight="1">
      <c r="A114" s="232"/>
      <c r="B114" s="232"/>
      <c r="C114" s="232"/>
      <c r="D114" s="232"/>
      <c r="E114" s="232"/>
      <c r="F114" s="232"/>
      <c r="G114" s="232"/>
      <c r="H114" s="232"/>
      <c r="I114" s="232"/>
      <c r="J114" s="232"/>
      <c r="K114" s="232"/>
      <c r="L114" s="232"/>
      <c r="M114" s="232"/>
      <c r="N114" s="232"/>
      <c r="O114" s="232"/>
      <c r="P114" s="232"/>
      <c r="Q114" s="232"/>
      <c r="R114" s="232"/>
      <c r="S114" s="232"/>
      <c r="T114" s="232"/>
      <c r="U114" s="232"/>
      <c r="V114" s="232"/>
      <c r="W114" s="232"/>
      <c r="X114" s="232"/>
      <c r="Y114" s="232"/>
      <c r="Z114" s="232"/>
    </row>
    <row r="115" ht="12.0" customHeight="1">
      <c r="A115" s="232"/>
      <c r="B115" s="232"/>
      <c r="C115" s="232"/>
      <c r="D115" s="232"/>
      <c r="E115" s="232"/>
      <c r="F115" s="232"/>
      <c r="G115" s="232"/>
      <c r="H115" s="232"/>
      <c r="I115" s="232"/>
      <c r="J115" s="232"/>
      <c r="K115" s="232"/>
      <c r="L115" s="232"/>
      <c r="M115" s="232"/>
      <c r="N115" s="232"/>
      <c r="O115" s="232"/>
      <c r="P115" s="232"/>
      <c r="Q115" s="232"/>
      <c r="R115" s="232"/>
      <c r="S115" s="232"/>
      <c r="T115" s="232"/>
      <c r="U115" s="232"/>
      <c r="V115" s="232"/>
      <c r="W115" s="232"/>
      <c r="X115" s="232"/>
      <c r="Y115" s="232"/>
      <c r="Z115" s="232"/>
    </row>
    <row r="116" ht="12.0" customHeight="1">
      <c r="A116" s="232"/>
      <c r="B116" s="232"/>
      <c r="C116" s="232"/>
      <c r="D116" s="232"/>
      <c r="E116" s="232"/>
      <c r="F116" s="232"/>
      <c r="G116" s="232"/>
      <c r="H116" s="232"/>
      <c r="I116" s="232"/>
      <c r="J116" s="232"/>
      <c r="K116" s="232"/>
      <c r="L116" s="232"/>
      <c r="M116" s="232"/>
      <c r="N116" s="232"/>
      <c r="O116" s="232"/>
      <c r="P116" s="232"/>
      <c r="Q116" s="232"/>
      <c r="R116" s="232"/>
      <c r="S116" s="232"/>
      <c r="T116" s="232"/>
      <c r="U116" s="232"/>
      <c r="V116" s="232"/>
      <c r="W116" s="232"/>
      <c r="X116" s="232"/>
      <c r="Y116" s="232"/>
      <c r="Z116" s="232"/>
    </row>
    <row r="117" ht="12.0" customHeight="1">
      <c r="A117" s="232"/>
      <c r="B117" s="232"/>
      <c r="C117" s="232"/>
      <c r="D117" s="232"/>
      <c r="E117" s="232"/>
      <c r="F117" s="232"/>
      <c r="G117" s="232"/>
      <c r="H117" s="232"/>
      <c r="I117" s="232"/>
      <c r="J117" s="232"/>
      <c r="K117" s="232"/>
      <c r="L117" s="232"/>
      <c r="M117" s="232"/>
      <c r="N117" s="232"/>
      <c r="O117" s="232"/>
      <c r="P117" s="232"/>
      <c r="Q117" s="232"/>
      <c r="R117" s="232"/>
      <c r="S117" s="232"/>
      <c r="T117" s="232"/>
      <c r="U117" s="232"/>
      <c r="V117" s="232"/>
      <c r="W117" s="232"/>
      <c r="X117" s="232"/>
      <c r="Y117" s="232"/>
      <c r="Z117" s="232"/>
    </row>
    <row r="118" ht="12.0" customHeight="1">
      <c r="A118" s="232"/>
      <c r="B118" s="232"/>
      <c r="C118" s="232"/>
      <c r="D118" s="232"/>
      <c r="E118" s="232"/>
      <c r="F118" s="232"/>
      <c r="G118" s="232"/>
      <c r="H118" s="232"/>
      <c r="I118" s="232"/>
      <c r="J118" s="232"/>
      <c r="K118" s="232"/>
      <c r="L118" s="232"/>
      <c r="M118" s="232"/>
      <c r="N118" s="232"/>
      <c r="O118" s="232"/>
      <c r="P118" s="232"/>
      <c r="Q118" s="232"/>
      <c r="R118" s="232"/>
      <c r="S118" s="232"/>
      <c r="T118" s="232"/>
      <c r="U118" s="232"/>
      <c r="V118" s="232"/>
      <c r="W118" s="232"/>
      <c r="X118" s="232"/>
      <c r="Y118" s="232"/>
      <c r="Z118" s="232"/>
    </row>
    <row r="119" ht="12.0" customHeight="1">
      <c r="A119" s="232"/>
      <c r="B119" s="232"/>
      <c r="C119" s="232"/>
      <c r="D119" s="232"/>
      <c r="E119" s="232"/>
      <c r="F119" s="232"/>
      <c r="G119" s="232"/>
      <c r="H119" s="232"/>
      <c r="I119" s="232"/>
      <c r="J119" s="232"/>
      <c r="K119" s="232"/>
      <c r="L119" s="232"/>
      <c r="M119" s="232"/>
      <c r="N119" s="232"/>
      <c r="O119" s="232"/>
      <c r="P119" s="232"/>
      <c r="Q119" s="232"/>
      <c r="R119" s="232"/>
      <c r="S119" s="232"/>
      <c r="T119" s="232"/>
      <c r="U119" s="232"/>
      <c r="V119" s="232"/>
      <c r="W119" s="232"/>
      <c r="X119" s="232"/>
      <c r="Y119" s="232"/>
      <c r="Z119" s="232"/>
    </row>
    <row r="120" ht="12.0" customHeight="1">
      <c r="A120" s="232"/>
      <c r="B120" s="232"/>
      <c r="C120" s="232"/>
      <c r="D120" s="232"/>
      <c r="E120" s="232"/>
      <c r="F120" s="232"/>
      <c r="G120" s="232"/>
      <c r="H120" s="232"/>
      <c r="I120" s="232"/>
      <c r="J120" s="232"/>
      <c r="K120" s="232"/>
      <c r="L120" s="232"/>
      <c r="M120" s="232"/>
      <c r="N120" s="232"/>
      <c r="O120" s="232"/>
      <c r="P120" s="232"/>
      <c r="Q120" s="232"/>
      <c r="R120" s="232"/>
      <c r="S120" s="232"/>
      <c r="T120" s="232"/>
      <c r="U120" s="232"/>
      <c r="V120" s="232"/>
      <c r="W120" s="232"/>
      <c r="X120" s="232"/>
      <c r="Y120" s="232"/>
      <c r="Z120" s="232"/>
    </row>
    <row r="121" ht="12.0" customHeight="1">
      <c r="A121" s="232"/>
      <c r="B121" s="232"/>
      <c r="C121" s="232"/>
      <c r="D121" s="232"/>
      <c r="E121" s="232"/>
      <c r="F121" s="232"/>
      <c r="G121" s="232"/>
      <c r="H121" s="232"/>
      <c r="I121" s="232"/>
      <c r="J121" s="232"/>
      <c r="K121" s="232"/>
      <c r="L121" s="232"/>
      <c r="M121" s="232"/>
      <c r="N121" s="232"/>
      <c r="O121" s="232"/>
      <c r="P121" s="232"/>
      <c r="Q121" s="232"/>
      <c r="R121" s="232"/>
      <c r="S121" s="232"/>
      <c r="T121" s="232"/>
      <c r="U121" s="232"/>
      <c r="V121" s="232"/>
      <c r="W121" s="232"/>
      <c r="X121" s="232"/>
      <c r="Y121" s="232"/>
      <c r="Z121" s="232"/>
    </row>
    <row r="122" ht="12.0" customHeight="1">
      <c r="A122" s="232"/>
      <c r="B122" s="232"/>
      <c r="C122" s="232"/>
      <c r="D122" s="232"/>
      <c r="E122" s="232"/>
      <c r="F122" s="232"/>
      <c r="G122" s="232"/>
      <c r="H122" s="232"/>
      <c r="I122" s="232"/>
      <c r="J122" s="232"/>
      <c r="K122" s="232"/>
      <c r="L122" s="232"/>
      <c r="M122" s="232"/>
      <c r="N122" s="232"/>
      <c r="O122" s="232"/>
      <c r="P122" s="232"/>
      <c r="Q122" s="232"/>
      <c r="R122" s="232"/>
      <c r="S122" s="232"/>
      <c r="T122" s="232"/>
      <c r="U122" s="232"/>
      <c r="V122" s="232"/>
      <c r="W122" s="232"/>
      <c r="X122" s="232"/>
      <c r="Y122" s="232"/>
      <c r="Z122" s="232"/>
    </row>
    <row r="123" ht="12.0" customHeight="1">
      <c r="A123" s="232"/>
      <c r="B123" s="232"/>
      <c r="C123" s="232"/>
      <c r="D123" s="232"/>
      <c r="E123" s="232"/>
      <c r="F123" s="232"/>
      <c r="G123" s="232"/>
      <c r="H123" s="232"/>
      <c r="I123" s="232"/>
      <c r="J123" s="232"/>
      <c r="K123" s="232"/>
      <c r="L123" s="232"/>
      <c r="M123" s="232"/>
      <c r="N123" s="232"/>
      <c r="O123" s="232"/>
      <c r="P123" s="232"/>
      <c r="Q123" s="232"/>
      <c r="R123" s="232"/>
      <c r="S123" s="232"/>
      <c r="T123" s="232"/>
      <c r="U123" s="232"/>
      <c r="V123" s="232"/>
      <c r="W123" s="232"/>
      <c r="X123" s="232"/>
      <c r="Y123" s="232"/>
      <c r="Z123" s="232"/>
    </row>
    <row r="124" ht="12.0" customHeight="1">
      <c r="A124" s="232"/>
      <c r="B124" s="232"/>
      <c r="C124" s="232"/>
      <c r="D124" s="232"/>
      <c r="E124" s="232"/>
      <c r="F124" s="232"/>
      <c r="G124" s="232"/>
      <c r="H124" s="232"/>
      <c r="I124" s="232"/>
      <c r="J124" s="232"/>
      <c r="K124" s="232"/>
      <c r="L124" s="232"/>
      <c r="M124" s="232"/>
      <c r="N124" s="232"/>
      <c r="O124" s="232"/>
      <c r="P124" s="232"/>
      <c r="Q124" s="232"/>
      <c r="R124" s="232"/>
      <c r="S124" s="232"/>
      <c r="T124" s="232"/>
      <c r="U124" s="232"/>
      <c r="V124" s="232"/>
      <c r="W124" s="232"/>
      <c r="X124" s="232"/>
      <c r="Y124" s="232"/>
      <c r="Z124" s="232"/>
    </row>
    <row r="125" ht="12.0" customHeight="1">
      <c r="A125" s="232"/>
      <c r="B125" s="232"/>
      <c r="C125" s="232"/>
      <c r="D125" s="232"/>
      <c r="E125" s="232"/>
      <c r="F125" s="232"/>
      <c r="G125" s="232"/>
      <c r="H125" s="232"/>
      <c r="I125" s="232"/>
      <c r="J125" s="232"/>
      <c r="K125" s="232"/>
      <c r="L125" s="232"/>
      <c r="M125" s="232"/>
      <c r="N125" s="232"/>
      <c r="O125" s="232"/>
      <c r="P125" s="232"/>
      <c r="Q125" s="232"/>
      <c r="R125" s="232"/>
      <c r="S125" s="232"/>
      <c r="T125" s="232"/>
      <c r="U125" s="232"/>
      <c r="V125" s="232"/>
      <c r="W125" s="232"/>
      <c r="X125" s="232"/>
      <c r="Y125" s="232"/>
      <c r="Z125" s="232"/>
    </row>
    <row r="126" ht="12.0" customHeight="1">
      <c r="A126" s="232"/>
      <c r="B126" s="232"/>
      <c r="C126" s="232"/>
      <c r="D126" s="232"/>
      <c r="E126" s="232"/>
      <c r="F126" s="232"/>
      <c r="G126" s="232"/>
      <c r="H126" s="232"/>
      <c r="I126" s="232"/>
      <c r="J126" s="232"/>
      <c r="K126" s="232"/>
      <c r="L126" s="232"/>
      <c r="M126" s="232"/>
      <c r="N126" s="232"/>
      <c r="O126" s="232"/>
      <c r="P126" s="232"/>
      <c r="Q126" s="232"/>
      <c r="R126" s="232"/>
      <c r="S126" s="232"/>
      <c r="T126" s="232"/>
      <c r="U126" s="232"/>
      <c r="V126" s="232"/>
      <c r="W126" s="232"/>
      <c r="X126" s="232"/>
      <c r="Y126" s="232"/>
      <c r="Z126" s="232"/>
    </row>
    <row r="127" ht="12.0" customHeight="1">
      <c r="A127" s="232"/>
      <c r="B127" s="232"/>
      <c r="C127" s="232"/>
      <c r="D127" s="232"/>
      <c r="E127" s="232"/>
      <c r="F127" s="232"/>
      <c r="G127" s="232"/>
      <c r="H127" s="232"/>
      <c r="I127" s="232"/>
      <c r="J127" s="232"/>
      <c r="K127" s="232"/>
      <c r="L127" s="232"/>
      <c r="M127" s="232"/>
      <c r="N127" s="232"/>
      <c r="O127" s="232"/>
      <c r="P127" s="232"/>
      <c r="Q127" s="232"/>
      <c r="R127" s="232"/>
      <c r="S127" s="232"/>
      <c r="T127" s="232"/>
      <c r="U127" s="232"/>
      <c r="V127" s="232"/>
      <c r="W127" s="232"/>
      <c r="X127" s="232"/>
      <c r="Y127" s="232"/>
      <c r="Z127" s="232"/>
    </row>
    <row r="128" ht="12.0" customHeight="1">
      <c r="A128" s="232"/>
      <c r="B128" s="232"/>
      <c r="C128" s="232"/>
      <c r="D128" s="232"/>
      <c r="E128" s="232"/>
      <c r="F128" s="232"/>
      <c r="G128" s="232"/>
      <c r="H128" s="232"/>
      <c r="I128" s="232"/>
      <c r="J128" s="232"/>
      <c r="K128" s="232"/>
      <c r="L128" s="232"/>
      <c r="M128" s="232"/>
      <c r="N128" s="232"/>
      <c r="O128" s="232"/>
      <c r="P128" s="232"/>
      <c r="Q128" s="232"/>
      <c r="R128" s="232"/>
      <c r="S128" s="232"/>
      <c r="T128" s="232"/>
      <c r="U128" s="232"/>
      <c r="V128" s="232"/>
      <c r="W128" s="232"/>
      <c r="X128" s="232"/>
      <c r="Y128" s="232"/>
      <c r="Z128" s="232"/>
    </row>
    <row r="129" ht="12.0" customHeight="1">
      <c r="A129" s="232"/>
      <c r="B129" s="232"/>
      <c r="C129" s="232"/>
      <c r="D129" s="232"/>
      <c r="E129" s="232"/>
      <c r="F129" s="232"/>
      <c r="G129" s="232"/>
      <c r="H129" s="232"/>
      <c r="I129" s="232"/>
      <c r="J129" s="232"/>
      <c r="K129" s="232"/>
      <c r="L129" s="232"/>
      <c r="M129" s="232"/>
      <c r="N129" s="232"/>
      <c r="O129" s="232"/>
      <c r="P129" s="232"/>
      <c r="Q129" s="232"/>
      <c r="R129" s="232"/>
      <c r="S129" s="232"/>
      <c r="T129" s="232"/>
      <c r="U129" s="232"/>
      <c r="V129" s="232"/>
      <c r="W129" s="232"/>
      <c r="X129" s="232"/>
      <c r="Y129" s="232"/>
      <c r="Z129" s="232"/>
    </row>
    <row r="130" ht="12.0" customHeight="1">
      <c r="A130" s="232"/>
      <c r="B130" s="232"/>
      <c r="C130" s="232"/>
      <c r="D130" s="232"/>
      <c r="E130" s="232"/>
      <c r="F130" s="232"/>
      <c r="G130" s="232"/>
      <c r="H130" s="232"/>
      <c r="I130" s="232"/>
      <c r="J130" s="232"/>
      <c r="K130" s="232"/>
      <c r="L130" s="232"/>
      <c r="M130" s="232"/>
      <c r="N130" s="232"/>
      <c r="O130" s="232"/>
      <c r="P130" s="232"/>
      <c r="Q130" s="232"/>
      <c r="R130" s="232"/>
      <c r="S130" s="232"/>
      <c r="T130" s="232"/>
      <c r="U130" s="232"/>
      <c r="V130" s="232"/>
      <c r="W130" s="232"/>
      <c r="X130" s="232"/>
      <c r="Y130" s="232"/>
      <c r="Z130" s="232"/>
    </row>
    <row r="131" ht="12.0" customHeight="1">
      <c r="A131" s="232"/>
      <c r="B131" s="232"/>
      <c r="C131" s="232"/>
      <c r="D131" s="232"/>
      <c r="E131" s="232"/>
      <c r="F131" s="232"/>
      <c r="G131" s="232"/>
      <c r="H131" s="232"/>
      <c r="I131" s="232"/>
      <c r="J131" s="232"/>
      <c r="K131" s="232"/>
      <c r="L131" s="232"/>
      <c r="M131" s="232"/>
      <c r="N131" s="232"/>
      <c r="O131" s="232"/>
      <c r="P131" s="232"/>
      <c r="Q131" s="232"/>
      <c r="R131" s="232"/>
      <c r="S131" s="232"/>
      <c r="T131" s="232"/>
      <c r="U131" s="232"/>
      <c r="V131" s="232"/>
      <c r="W131" s="232"/>
      <c r="X131" s="232"/>
      <c r="Y131" s="232"/>
      <c r="Z131" s="232"/>
    </row>
    <row r="132" ht="12.0" customHeight="1">
      <c r="A132" s="232"/>
      <c r="B132" s="232"/>
      <c r="C132" s="232"/>
      <c r="D132" s="232"/>
      <c r="E132" s="232"/>
      <c r="F132" s="232"/>
      <c r="G132" s="232"/>
      <c r="H132" s="232"/>
      <c r="I132" s="232"/>
      <c r="J132" s="232"/>
      <c r="K132" s="232"/>
      <c r="L132" s="232"/>
      <c r="M132" s="232"/>
      <c r="N132" s="232"/>
      <c r="O132" s="232"/>
      <c r="P132" s="232"/>
      <c r="Q132" s="232"/>
      <c r="R132" s="232"/>
      <c r="S132" s="232"/>
      <c r="T132" s="232"/>
      <c r="U132" s="232"/>
      <c r="V132" s="232"/>
      <c r="W132" s="232"/>
      <c r="X132" s="232"/>
      <c r="Y132" s="232"/>
      <c r="Z132" s="232"/>
    </row>
    <row r="133" ht="12.0" customHeight="1">
      <c r="A133" s="232"/>
      <c r="B133" s="232"/>
      <c r="C133" s="232"/>
      <c r="D133" s="232"/>
      <c r="E133" s="232"/>
      <c r="F133" s="232"/>
      <c r="G133" s="232"/>
      <c r="H133" s="232"/>
      <c r="I133" s="232"/>
      <c r="J133" s="232"/>
      <c r="K133" s="232"/>
      <c r="L133" s="232"/>
      <c r="M133" s="232"/>
      <c r="N133" s="232"/>
      <c r="O133" s="232"/>
      <c r="P133" s="232"/>
      <c r="Q133" s="232"/>
      <c r="R133" s="232"/>
      <c r="S133" s="232"/>
      <c r="T133" s="232"/>
      <c r="U133" s="232"/>
      <c r="V133" s="232"/>
      <c r="W133" s="232"/>
      <c r="X133" s="232"/>
      <c r="Y133" s="232"/>
      <c r="Z133" s="232"/>
    </row>
    <row r="134" ht="12.0" customHeight="1">
      <c r="A134" s="232"/>
      <c r="B134" s="232"/>
      <c r="C134" s="232"/>
      <c r="D134" s="232"/>
      <c r="E134" s="232"/>
      <c r="F134" s="232"/>
      <c r="G134" s="232"/>
      <c r="H134" s="232"/>
      <c r="I134" s="232"/>
      <c r="J134" s="232"/>
      <c r="K134" s="232"/>
      <c r="L134" s="232"/>
      <c r="M134" s="232"/>
      <c r="N134" s="232"/>
      <c r="O134" s="232"/>
      <c r="P134" s="232"/>
      <c r="Q134" s="232"/>
      <c r="R134" s="232"/>
      <c r="S134" s="232"/>
      <c r="T134" s="232"/>
      <c r="U134" s="232"/>
      <c r="V134" s="232"/>
      <c r="W134" s="232"/>
      <c r="X134" s="232"/>
      <c r="Y134" s="232"/>
      <c r="Z134" s="232"/>
    </row>
    <row r="135" ht="12.0" customHeight="1">
      <c r="A135" s="232"/>
      <c r="B135" s="232"/>
      <c r="C135" s="232"/>
      <c r="D135" s="232"/>
      <c r="E135" s="232"/>
      <c r="F135" s="232"/>
      <c r="G135" s="232"/>
      <c r="H135" s="232"/>
      <c r="I135" s="232"/>
      <c r="J135" s="232"/>
      <c r="K135" s="232"/>
      <c r="L135" s="232"/>
      <c r="M135" s="232"/>
      <c r="N135" s="232"/>
      <c r="O135" s="232"/>
      <c r="P135" s="232"/>
      <c r="Q135" s="232"/>
      <c r="R135" s="232"/>
      <c r="S135" s="232"/>
      <c r="T135" s="232"/>
      <c r="U135" s="232"/>
      <c r="V135" s="232"/>
      <c r="W135" s="232"/>
      <c r="X135" s="232"/>
      <c r="Y135" s="232"/>
      <c r="Z135" s="232"/>
    </row>
    <row r="136" ht="12.0" customHeight="1">
      <c r="A136" s="232"/>
      <c r="B136" s="232"/>
      <c r="C136" s="232"/>
      <c r="D136" s="232"/>
      <c r="E136" s="232"/>
      <c r="F136" s="232"/>
      <c r="G136" s="232"/>
      <c r="H136" s="232"/>
      <c r="I136" s="232"/>
      <c r="J136" s="232"/>
      <c r="K136" s="232"/>
      <c r="L136" s="232"/>
      <c r="M136" s="232"/>
      <c r="N136" s="232"/>
      <c r="O136" s="232"/>
      <c r="P136" s="232"/>
      <c r="Q136" s="232"/>
      <c r="R136" s="232"/>
      <c r="S136" s="232"/>
      <c r="T136" s="232"/>
      <c r="U136" s="232"/>
      <c r="V136" s="232"/>
      <c r="W136" s="232"/>
      <c r="X136" s="232"/>
      <c r="Y136" s="232"/>
      <c r="Z136" s="232"/>
    </row>
    <row r="137" ht="12.0" customHeight="1">
      <c r="A137" s="232"/>
      <c r="B137" s="232"/>
      <c r="C137" s="232"/>
      <c r="D137" s="232"/>
      <c r="E137" s="232"/>
      <c r="F137" s="232"/>
      <c r="G137" s="232"/>
      <c r="H137" s="232"/>
      <c r="I137" s="232"/>
      <c r="J137" s="232"/>
      <c r="K137" s="232"/>
      <c r="L137" s="232"/>
      <c r="M137" s="232"/>
      <c r="N137" s="232"/>
      <c r="O137" s="232"/>
      <c r="P137" s="232"/>
      <c r="Q137" s="232"/>
      <c r="R137" s="232"/>
      <c r="S137" s="232"/>
      <c r="T137" s="232"/>
      <c r="U137" s="232"/>
      <c r="V137" s="232"/>
      <c r="W137" s="232"/>
      <c r="X137" s="232"/>
      <c r="Y137" s="232"/>
      <c r="Z137" s="232"/>
    </row>
    <row r="138" ht="12.0" customHeight="1">
      <c r="A138" s="232"/>
      <c r="B138" s="232"/>
      <c r="C138" s="232"/>
      <c r="D138" s="232"/>
      <c r="E138" s="232"/>
      <c r="F138" s="232"/>
      <c r="G138" s="232"/>
      <c r="H138" s="232"/>
      <c r="I138" s="232"/>
      <c r="J138" s="232"/>
      <c r="K138" s="232"/>
      <c r="L138" s="232"/>
      <c r="M138" s="232"/>
      <c r="N138" s="232"/>
      <c r="O138" s="232"/>
      <c r="P138" s="232"/>
      <c r="Q138" s="232"/>
      <c r="R138" s="232"/>
      <c r="S138" s="232"/>
      <c r="T138" s="232"/>
      <c r="U138" s="232"/>
      <c r="V138" s="232"/>
      <c r="W138" s="232"/>
      <c r="X138" s="232"/>
      <c r="Y138" s="232"/>
      <c r="Z138" s="232"/>
    </row>
    <row r="139" ht="12.0" customHeight="1">
      <c r="A139" s="232"/>
      <c r="B139" s="232"/>
      <c r="C139" s="232"/>
      <c r="D139" s="232"/>
      <c r="E139" s="232"/>
      <c r="F139" s="232"/>
      <c r="G139" s="232"/>
      <c r="H139" s="232"/>
      <c r="I139" s="232"/>
      <c r="J139" s="232"/>
      <c r="K139" s="232"/>
      <c r="L139" s="232"/>
      <c r="M139" s="232"/>
      <c r="N139" s="232"/>
      <c r="O139" s="232"/>
      <c r="P139" s="232"/>
      <c r="Q139" s="232"/>
      <c r="R139" s="232"/>
      <c r="S139" s="232"/>
      <c r="T139" s="232"/>
      <c r="U139" s="232"/>
      <c r="V139" s="232"/>
      <c r="W139" s="232"/>
      <c r="X139" s="232"/>
      <c r="Y139" s="232"/>
      <c r="Z139" s="232"/>
    </row>
    <row r="140" ht="12.0" customHeight="1">
      <c r="A140" s="232"/>
      <c r="B140" s="232"/>
      <c r="C140" s="232"/>
      <c r="D140" s="232"/>
      <c r="E140" s="232"/>
      <c r="F140" s="232"/>
      <c r="G140" s="232"/>
      <c r="H140" s="232"/>
      <c r="I140" s="232"/>
      <c r="J140" s="232"/>
      <c r="K140" s="232"/>
      <c r="L140" s="232"/>
      <c r="M140" s="232"/>
      <c r="N140" s="232"/>
      <c r="O140" s="232"/>
      <c r="P140" s="232"/>
      <c r="Q140" s="232"/>
      <c r="R140" s="232"/>
      <c r="S140" s="232"/>
      <c r="T140" s="232"/>
      <c r="U140" s="232"/>
      <c r="V140" s="232"/>
      <c r="W140" s="232"/>
      <c r="X140" s="232"/>
      <c r="Y140" s="232"/>
      <c r="Z140" s="232"/>
    </row>
    <row r="141" ht="12.0" customHeight="1">
      <c r="A141" s="232"/>
      <c r="B141" s="232"/>
      <c r="C141" s="232"/>
      <c r="D141" s="232"/>
      <c r="E141" s="232"/>
      <c r="F141" s="232"/>
      <c r="G141" s="232"/>
      <c r="H141" s="232"/>
      <c r="I141" s="232"/>
      <c r="J141" s="232"/>
      <c r="K141" s="232"/>
      <c r="L141" s="232"/>
      <c r="M141" s="232"/>
      <c r="N141" s="232"/>
      <c r="O141" s="232"/>
      <c r="P141" s="232"/>
      <c r="Q141" s="232"/>
      <c r="R141" s="232"/>
      <c r="S141" s="232"/>
      <c r="T141" s="232"/>
      <c r="U141" s="232"/>
      <c r="V141" s="232"/>
      <c r="W141" s="232"/>
      <c r="X141" s="232"/>
      <c r="Y141" s="232"/>
      <c r="Z141" s="232"/>
    </row>
    <row r="142" ht="12.0" customHeight="1">
      <c r="A142" s="232"/>
      <c r="B142" s="232"/>
      <c r="C142" s="232"/>
      <c r="D142" s="232"/>
      <c r="E142" s="232"/>
      <c r="F142" s="232"/>
      <c r="G142" s="232"/>
      <c r="H142" s="232"/>
      <c r="I142" s="232"/>
      <c r="J142" s="232"/>
      <c r="K142" s="232"/>
      <c r="L142" s="232"/>
      <c r="M142" s="232"/>
      <c r="N142" s="232"/>
      <c r="O142" s="232"/>
      <c r="P142" s="232"/>
      <c r="Q142" s="232"/>
      <c r="R142" s="232"/>
      <c r="S142" s="232"/>
      <c r="T142" s="232"/>
      <c r="U142" s="232"/>
      <c r="V142" s="232"/>
      <c r="W142" s="232"/>
      <c r="X142" s="232"/>
      <c r="Y142" s="232"/>
      <c r="Z142" s="232"/>
    </row>
    <row r="143" ht="12.0" customHeight="1">
      <c r="A143" s="232"/>
      <c r="B143" s="232"/>
      <c r="C143" s="232"/>
      <c r="D143" s="232"/>
      <c r="E143" s="232"/>
      <c r="F143" s="232"/>
      <c r="G143" s="232"/>
      <c r="H143" s="232"/>
      <c r="I143" s="232"/>
      <c r="J143" s="232"/>
      <c r="K143" s="232"/>
      <c r="L143" s="232"/>
      <c r="M143" s="232"/>
      <c r="N143" s="232"/>
      <c r="O143" s="232"/>
      <c r="P143" s="232"/>
      <c r="Q143" s="232"/>
      <c r="R143" s="232"/>
      <c r="S143" s="232"/>
      <c r="T143" s="232"/>
      <c r="U143" s="232"/>
      <c r="V143" s="232"/>
      <c r="W143" s="232"/>
      <c r="X143" s="232"/>
      <c r="Y143" s="232"/>
      <c r="Z143" s="232"/>
    </row>
    <row r="144" ht="12.0" customHeight="1">
      <c r="A144" s="232"/>
      <c r="B144" s="232"/>
      <c r="C144" s="232"/>
      <c r="D144" s="232"/>
      <c r="E144" s="232"/>
      <c r="F144" s="232"/>
      <c r="G144" s="232"/>
      <c r="H144" s="232"/>
      <c r="I144" s="232"/>
      <c r="J144" s="232"/>
      <c r="K144" s="232"/>
      <c r="L144" s="232"/>
      <c r="M144" s="232"/>
      <c r="N144" s="232"/>
      <c r="O144" s="232"/>
      <c r="P144" s="232"/>
      <c r="Q144" s="232"/>
      <c r="R144" s="232"/>
      <c r="S144" s="232"/>
      <c r="T144" s="232"/>
      <c r="U144" s="232"/>
      <c r="V144" s="232"/>
      <c r="W144" s="232"/>
      <c r="X144" s="232"/>
      <c r="Y144" s="232"/>
      <c r="Z144" s="232"/>
    </row>
    <row r="145" ht="12.0" customHeight="1">
      <c r="A145" s="232"/>
      <c r="B145" s="232"/>
      <c r="C145" s="232"/>
      <c r="D145" s="232"/>
      <c r="E145" s="232"/>
      <c r="F145" s="232"/>
      <c r="G145" s="232"/>
      <c r="H145" s="232"/>
      <c r="I145" s="232"/>
      <c r="J145" s="232"/>
      <c r="K145" s="232"/>
      <c r="L145" s="232"/>
      <c r="M145" s="232"/>
      <c r="N145" s="232"/>
      <c r="O145" s="232"/>
      <c r="P145" s="232"/>
      <c r="Q145" s="232"/>
      <c r="R145" s="232"/>
      <c r="S145" s="232"/>
      <c r="T145" s="232"/>
      <c r="U145" s="232"/>
      <c r="V145" s="232"/>
      <c r="W145" s="232"/>
      <c r="X145" s="232"/>
      <c r="Y145" s="232"/>
      <c r="Z145" s="232"/>
    </row>
    <row r="146" ht="12.0" customHeight="1">
      <c r="A146" s="232"/>
      <c r="B146" s="232"/>
      <c r="C146" s="232"/>
      <c r="D146" s="232"/>
      <c r="E146" s="232"/>
      <c r="F146" s="232"/>
      <c r="G146" s="232"/>
      <c r="H146" s="232"/>
      <c r="I146" s="232"/>
      <c r="J146" s="232"/>
      <c r="K146" s="232"/>
      <c r="L146" s="232"/>
      <c r="M146" s="232"/>
      <c r="N146" s="232"/>
      <c r="O146" s="232"/>
      <c r="P146" s="232"/>
      <c r="Q146" s="232"/>
      <c r="R146" s="232"/>
      <c r="S146" s="232"/>
      <c r="T146" s="232"/>
      <c r="U146" s="232"/>
      <c r="V146" s="232"/>
      <c r="W146" s="232"/>
      <c r="X146" s="232"/>
      <c r="Y146" s="232"/>
      <c r="Z146" s="232"/>
    </row>
    <row r="147" ht="12.0" customHeight="1">
      <c r="A147" s="232"/>
      <c r="B147" s="232"/>
      <c r="C147" s="232"/>
      <c r="D147" s="232"/>
      <c r="E147" s="232"/>
      <c r="F147" s="232"/>
      <c r="G147" s="232"/>
      <c r="H147" s="232"/>
      <c r="I147" s="232"/>
      <c r="J147" s="232"/>
      <c r="K147" s="232"/>
      <c r="L147" s="232"/>
      <c r="M147" s="232"/>
      <c r="N147" s="232"/>
      <c r="O147" s="232"/>
      <c r="P147" s="232"/>
      <c r="Q147" s="232"/>
      <c r="R147" s="232"/>
      <c r="S147" s="232"/>
      <c r="T147" s="232"/>
      <c r="U147" s="232"/>
      <c r="V147" s="232"/>
      <c r="W147" s="232"/>
      <c r="X147" s="232"/>
      <c r="Y147" s="232"/>
      <c r="Z147" s="232"/>
    </row>
    <row r="148" ht="12.0" customHeight="1">
      <c r="A148" s="232"/>
      <c r="B148" s="232"/>
      <c r="C148" s="232"/>
      <c r="D148" s="232"/>
      <c r="E148" s="232"/>
      <c r="F148" s="232"/>
      <c r="G148" s="232"/>
      <c r="H148" s="232"/>
      <c r="I148" s="232"/>
      <c r="J148" s="232"/>
      <c r="K148" s="232"/>
      <c r="L148" s="232"/>
      <c r="M148" s="232"/>
      <c r="N148" s="232"/>
      <c r="O148" s="232"/>
      <c r="P148" s="232"/>
      <c r="Q148" s="232"/>
      <c r="R148" s="232"/>
      <c r="S148" s="232"/>
      <c r="T148" s="232"/>
      <c r="U148" s="232"/>
      <c r="V148" s="232"/>
      <c r="W148" s="232"/>
      <c r="X148" s="232"/>
      <c r="Y148" s="232"/>
      <c r="Z148" s="232"/>
    </row>
    <row r="149" ht="12.0" customHeight="1">
      <c r="A149" s="232"/>
      <c r="B149" s="232"/>
      <c r="C149" s="232"/>
      <c r="D149" s="232"/>
      <c r="E149" s="232"/>
      <c r="F149" s="232"/>
      <c r="G149" s="232"/>
      <c r="H149" s="232"/>
      <c r="I149" s="232"/>
      <c r="J149" s="232"/>
      <c r="K149" s="232"/>
      <c r="L149" s="232"/>
      <c r="M149" s="232"/>
      <c r="N149" s="232"/>
      <c r="O149" s="232"/>
      <c r="P149" s="232"/>
      <c r="Q149" s="232"/>
      <c r="R149" s="232"/>
      <c r="S149" s="232"/>
      <c r="T149" s="232"/>
      <c r="U149" s="232"/>
      <c r="V149" s="232"/>
      <c r="W149" s="232"/>
      <c r="X149" s="232"/>
      <c r="Y149" s="232"/>
      <c r="Z149" s="232"/>
    </row>
    <row r="150" ht="12.0" customHeight="1">
      <c r="A150" s="232"/>
      <c r="B150" s="232"/>
      <c r="C150" s="232"/>
      <c r="D150" s="232"/>
      <c r="E150" s="232"/>
      <c r="F150" s="232"/>
      <c r="G150" s="232"/>
      <c r="H150" s="232"/>
      <c r="I150" s="232"/>
      <c r="J150" s="232"/>
      <c r="K150" s="232"/>
      <c r="L150" s="232"/>
      <c r="M150" s="232"/>
      <c r="N150" s="232"/>
      <c r="O150" s="232"/>
      <c r="P150" s="232"/>
      <c r="Q150" s="232"/>
      <c r="R150" s="232"/>
      <c r="S150" s="232"/>
      <c r="T150" s="232"/>
      <c r="U150" s="232"/>
      <c r="V150" s="232"/>
      <c r="W150" s="232"/>
      <c r="X150" s="232"/>
      <c r="Y150" s="232"/>
      <c r="Z150" s="232"/>
    </row>
    <row r="151" ht="12.0" customHeight="1">
      <c r="A151" s="232"/>
      <c r="B151" s="232"/>
      <c r="C151" s="232"/>
      <c r="D151" s="232"/>
      <c r="E151" s="232"/>
      <c r="F151" s="232"/>
      <c r="G151" s="232"/>
      <c r="H151" s="232"/>
      <c r="I151" s="232"/>
      <c r="J151" s="232"/>
      <c r="K151" s="232"/>
      <c r="L151" s="232"/>
      <c r="M151" s="232"/>
      <c r="N151" s="232"/>
      <c r="O151" s="232"/>
      <c r="P151" s="232"/>
      <c r="Q151" s="232"/>
      <c r="R151" s="232"/>
      <c r="S151" s="232"/>
      <c r="T151" s="232"/>
      <c r="U151" s="232"/>
      <c r="V151" s="232"/>
      <c r="W151" s="232"/>
      <c r="X151" s="232"/>
      <c r="Y151" s="232"/>
      <c r="Z151" s="232"/>
    </row>
    <row r="152" ht="12.0" customHeight="1">
      <c r="A152" s="232"/>
      <c r="B152" s="232"/>
      <c r="C152" s="232"/>
      <c r="D152" s="232"/>
      <c r="E152" s="232"/>
      <c r="F152" s="232"/>
      <c r="G152" s="232"/>
      <c r="H152" s="232"/>
      <c r="I152" s="232"/>
      <c r="J152" s="232"/>
      <c r="K152" s="232"/>
      <c r="L152" s="232"/>
      <c r="M152" s="232"/>
      <c r="N152" s="232"/>
      <c r="O152" s="232"/>
      <c r="P152" s="232"/>
      <c r="Q152" s="232"/>
      <c r="R152" s="232"/>
      <c r="S152" s="232"/>
      <c r="T152" s="232"/>
      <c r="U152" s="232"/>
      <c r="V152" s="232"/>
      <c r="W152" s="232"/>
      <c r="X152" s="232"/>
      <c r="Y152" s="232"/>
      <c r="Z152" s="232"/>
    </row>
    <row r="153" ht="12.0" customHeight="1">
      <c r="A153" s="232"/>
      <c r="B153" s="232"/>
      <c r="C153" s="232"/>
      <c r="D153" s="232"/>
      <c r="E153" s="232"/>
      <c r="F153" s="232"/>
      <c r="G153" s="232"/>
      <c r="H153" s="232"/>
      <c r="I153" s="232"/>
      <c r="J153" s="232"/>
      <c r="K153" s="232"/>
      <c r="L153" s="232"/>
      <c r="M153" s="232"/>
      <c r="N153" s="232"/>
      <c r="O153" s="232"/>
      <c r="P153" s="232"/>
      <c r="Q153" s="232"/>
      <c r="R153" s="232"/>
      <c r="S153" s="232"/>
      <c r="T153" s="232"/>
      <c r="U153" s="232"/>
      <c r="V153" s="232"/>
      <c r="W153" s="232"/>
      <c r="X153" s="232"/>
      <c r="Y153" s="232"/>
      <c r="Z153" s="232"/>
    </row>
    <row r="154" ht="12.0" customHeight="1">
      <c r="A154" s="232"/>
      <c r="B154" s="232"/>
      <c r="C154" s="232"/>
      <c r="D154" s="232"/>
      <c r="E154" s="232"/>
      <c r="F154" s="232"/>
      <c r="G154" s="232"/>
      <c r="H154" s="232"/>
      <c r="I154" s="232"/>
      <c r="J154" s="232"/>
      <c r="K154" s="232"/>
      <c r="L154" s="232"/>
      <c r="M154" s="232"/>
      <c r="N154" s="232"/>
      <c r="O154" s="232"/>
      <c r="P154" s="232"/>
      <c r="Q154" s="232"/>
      <c r="R154" s="232"/>
      <c r="S154" s="232"/>
      <c r="T154" s="232"/>
      <c r="U154" s="232"/>
      <c r="V154" s="232"/>
      <c r="W154" s="232"/>
      <c r="X154" s="232"/>
      <c r="Y154" s="232"/>
      <c r="Z154" s="232"/>
    </row>
    <row r="155" ht="12.0" customHeight="1">
      <c r="A155" s="232"/>
      <c r="B155" s="232"/>
      <c r="C155" s="232"/>
      <c r="D155" s="232"/>
      <c r="E155" s="232"/>
      <c r="F155" s="232"/>
      <c r="G155" s="232"/>
      <c r="H155" s="232"/>
      <c r="I155" s="232"/>
      <c r="J155" s="232"/>
      <c r="K155" s="232"/>
      <c r="L155" s="232"/>
      <c r="M155" s="232"/>
      <c r="N155" s="232"/>
      <c r="O155" s="232"/>
      <c r="P155" s="232"/>
      <c r="Q155" s="232"/>
      <c r="R155" s="232"/>
      <c r="S155" s="232"/>
      <c r="T155" s="232"/>
      <c r="U155" s="232"/>
      <c r="V155" s="232"/>
      <c r="W155" s="232"/>
      <c r="X155" s="232"/>
      <c r="Y155" s="232"/>
      <c r="Z155" s="232"/>
    </row>
    <row r="156" ht="12.0" customHeight="1">
      <c r="A156" s="232"/>
      <c r="B156" s="232"/>
      <c r="C156" s="232"/>
      <c r="D156" s="232"/>
      <c r="E156" s="232"/>
      <c r="F156" s="232"/>
      <c r="G156" s="232"/>
      <c r="H156" s="232"/>
      <c r="I156" s="232"/>
      <c r="J156" s="232"/>
      <c r="K156" s="232"/>
      <c r="L156" s="232"/>
      <c r="M156" s="232"/>
      <c r="N156" s="232"/>
      <c r="O156" s="232"/>
      <c r="P156" s="232"/>
      <c r="Q156" s="232"/>
      <c r="R156" s="232"/>
      <c r="S156" s="232"/>
      <c r="T156" s="232"/>
      <c r="U156" s="232"/>
      <c r="V156" s="232"/>
      <c r="W156" s="232"/>
      <c r="X156" s="232"/>
      <c r="Y156" s="232"/>
      <c r="Z156" s="232"/>
    </row>
    <row r="157" ht="12.0" customHeight="1">
      <c r="A157" s="232"/>
      <c r="B157" s="232"/>
      <c r="C157" s="232"/>
      <c r="D157" s="232"/>
      <c r="E157" s="232"/>
      <c r="F157" s="232"/>
      <c r="G157" s="232"/>
      <c r="H157" s="232"/>
      <c r="I157" s="232"/>
      <c r="J157" s="232"/>
      <c r="K157" s="232"/>
      <c r="L157" s="232"/>
      <c r="M157" s="232"/>
      <c r="N157" s="232"/>
      <c r="O157" s="232"/>
      <c r="P157" s="232"/>
      <c r="Q157" s="232"/>
      <c r="R157" s="232"/>
      <c r="S157" s="232"/>
      <c r="T157" s="232"/>
      <c r="U157" s="232"/>
      <c r="V157" s="232"/>
      <c r="W157" s="232"/>
      <c r="X157" s="232"/>
      <c r="Y157" s="232"/>
      <c r="Z157" s="232"/>
    </row>
    <row r="158" ht="12.0" customHeight="1">
      <c r="A158" s="232"/>
      <c r="B158" s="232"/>
      <c r="C158" s="232"/>
      <c r="D158" s="232"/>
      <c r="E158" s="232"/>
      <c r="F158" s="232"/>
      <c r="G158" s="232"/>
      <c r="H158" s="232"/>
      <c r="I158" s="232"/>
      <c r="J158" s="232"/>
      <c r="K158" s="232"/>
      <c r="L158" s="232"/>
      <c r="M158" s="232"/>
      <c r="N158" s="232"/>
      <c r="O158" s="232"/>
      <c r="P158" s="232"/>
      <c r="Q158" s="232"/>
      <c r="R158" s="232"/>
      <c r="S158" s="232"/>
      <c r="T158" s="232"/>
      <c r="U158" s="232"/>
      <c r="V158" s="232"/>
      <c r="W158" s="232"/>
      <c r="X158" s="232"/>
      <c r="Y158" s="232"/>
      <c r="Z158" s="232"/>
    </row>
    <row r="159" ht="12.0" customHeight="1">
      <c r="A159" s="232"/>
      <c r="B159" s="232"/>
      <c r="C159" s="232"/>
      <c r="D159" s="232"/>
      <c r="E159" s="232"/>
      <c r="F159" s="232"/>
      <c r="G159" s="232"/>
      <c r="H159" s="232"/>
      <c r="I159" s="232"/>
      <c r="J159" s="232"/>
      <c r="K159" s="232"/>
      <c r="L159" s="232"/>
      <c r="M159" s="232"/>
      <c r="N159" s="232"/>
      <c r="O159" s="232"/>
      <c r="P159" s="232"/>
      <c r="Q159" s="232"/>
      <c r="R159" s="232"/>
      <c r="S159" s="232"/>
      <c r="T159" s="232"/>
      <c r="U159" s="232"/>
      <c r="V159" s="232"/>
      <c r="W159" s="232"/>
      <c r="X159" s="232"/>
      <c r="Y159" s="232"/>
      <c r="Z159" s="232"/>
    </row>
    <row r="160" ht="12.0" customHeight="1">
      <c r="A160" s="232"/>
      <c r="B160" s="232"/>
      <c r="C160" s="232"/>
      <c r="D160" s="232"/>
      <c r="E160" s="232"/>
      <c r="F160" s="232"/>
      <c r="G160" s="232"/>
      <c r="H160" s="232"/>
      <c r="I160" s="232"/>
      <c r="J160" s="232"/>
      <c r="K160" s="232"/>
      <c r="L160" s="232"/>
      <c r="M160" s="232"/>
      <c r="N160" s="232"/>
      <c r="O160" s="232"/>
      <c r="P160" s="232"/>
      <c r="Q160" s="232"/>
      <c r="R160" s="232"/>
      <c r="S160" s="232"/>
      <c r="T160" s="232"/>
      <c r="U160" s="232"/>
      <c r="V160" s="232"/>
      <c r="W160" s="232"/>
      <c r="X160" s="232"/>
      <c r="Y160" s="232"/>
      <c r="Z160" s="232"/>
    </row>
    <row r="161" ht="12.0" customHeight="1">
      <c r="A161" s="232"/>
      <c r="B161" s="232"/>
      <c r="C161" s="232"/>
      <c r="D161" s="232"/>
      <c r="E161" s="232"/>
      <c r="F161" s="232"/>
      <c r="G161" s="232"/>
      <c r="H161" s="232"/>
      <c r="I161" s="232"/>
      <c r="J161" s="232"/>
      <c r="K161" s="232"/>
      <c r="L161" s="232"/>
      <c r="M161" s="232"/>
      <c r="N161" s="232"/>
      <c r="O161" s="232"/>
      <c r="P161" s="232"/>
      <c r="Q161" s="232"/>
      <c r="R161" s="232"/>
      <c r="S161" s="232"/>
      <c r="T161" s="232"/>
      <c r="U161" s="232"/>
      <c r="V161" s="232"/>
      <c r="W161" s="232"/>
      <c r="X161" s="232"/>
      <c r="Y161" s="232"/>
      <c r="Z161" s="232"/>
    </row>
    <row r="162" ht="12.0" customHeight="1">
      <c r="A162" s="232"/>
      <c r="B162" s="232"/>
      <c r="C162" s="232"/>
      <c r="D162" s="232"/>
      <c r="E162" s="232"/>
      <c r="F162" s="232"/>
      <c r="G162" s="232"/>
      <c r="H162" s="232"/>
      <c r="I162" s="232"/>
      <c r="J162" s="232"/>
      <c r="K162" s="232"/>
      <c r="L162" s="232"/>
      <c r="M162" s="232"/>
      <c r="N162" s="232"/>
      <c r="O162" s="232"/>
      <c r="P162" s="232"/>
      <c r="Q162" s="232"/>
      <c r="R162" s="232"/>
      <c r="S162" s="232"/>
      <c r="T162" s="232"/>
      <c r="U162" s="232"/>
      <c r="V162" s="232"/>
      <c r="W162" s="232"/>
      <c r="X162" s="232"/>
      <c r="Y162" s="232"/>
      <c r="Z162" s="232"/>
    </row>
    <row r="163" ht="12.0" customHeight="1">
      <c r="A163" s="232"/>
      <c r="B163" s="232"/>
      <c r="C163" s="232"/>
      <c r="D163" s="232"/>
      <c r="E163" s="232"/>
      <c r="F163" s="232"/>
      <c r="G163" s="232"/>
      <c r="H163" s="232"/>
      <c r="I163" s="232"/>
      <c r="J163" s="232"/>
      <c r="K163" s="232"/>
      <c r="L163" s="232"/>
      <c r="M163" s="232"/>
      <c r="N163" s="232"/>
      <c r="O163" s="232"/>
      <c r="P163" s="232"/>
      <c r="Q163" s="232"/>
      <c r="R163" s="232"/>
      <c r="S163" s="232"/>
      <c r="T163" s="232"/>
      <c r="U163" s="232"/>
      <c r="V163" s="232"/>
      <c r="W163" s="232"/>
      <c r="X163" s="232"/>
      <c r="Y163" s="232"/>
      <c r="Z163" s="232"/>
    </row>
    <row r="164" ht="12.0" customHeight="1">
      <c r="A164" s="232"/>
      <c r="B164" s="232"/>
      <c r="C164" s="232"/>
      <c r="D164" s="232"/>
      <c r="E164" s="232"/>
      <c r="F164" s="232"/>
      <c r="G164" s="232"/>
      <c r="H164" s="232"/>
      <c r="I164" s="232"/>
      <c r="J164" s="232"/>
      <c r="K164" s="232"/>
      <c r="L164" s="232"/>
      <c r="M164" s="232"/>
      <c r="N164" s="232"/>
      <c r="O164" s="232"/>
      <c r="P164" s="232"/>
      <c r="Q164" s="232"/>
      <c r="R164" s="232"/>
      <c r="S164" s="232"/>
      <c r="T164" s="232"/>
      <c r="U164" s="232"/>
      <c r="V164" s="232"/>
      <c r="W164" s="232"/>
      <c r="X164" s="232"/>
      <c r="Y164" s="232"/>
      <c r="Z164" s="232"/>
    </row>
    <row r="165" ht="12.0" customHeight="1">
      <c r="A165" s="232"/>
      <c r="B165" s="232"/>
      <c r="C165" s="232"/>
      <c r="D165" s="232"/>
      <c r="E165" s="232"/>
      <c r="F165" s="232"/>
      <c r="G165" s="232"/>
      <c r="H165" s="232"/>
      <c r="I165" s="232"/>
      <c r="J165" s="232"/>
      <c r="K165" s="232"/>
      <c r="L165" s="232"/>
      <c r="M165" s="232"/>
      <c r="N165" s="232"/>
      <c r="O165" s="232"/>
      <c r="P165" s="232"/>
      <c r="Q165" s="232"/>
      <c r="R165" s="232"/>
      <c r="S165" s="232"/>
      <c r="T165" s="232"/>
      <c r="U165" s="232"/>
      <c r="V165" s="232"/>
      <c r="W165" s="232"/>
      <c r="X165" s="232"/>
      <c r="Y165" s="232"/>
      <c r="Z165" s="232"/>
    </row>
    <row r="166" ht="12.0" customHeight="1">
      <c r="A166" s="232"/>
      <c r="B166" s="232"/>
      <c r="C166" s="232"/>
      <c r="D166" s="232"/>
      <c r="E166" s="232"/>
      <c r="F166" s="232"/>
      <c r="G166" s="232"/>
      <c r="H166" s="232"/>
      <c r="I166" s="232"/>
      <c r="J166" s="232"/>
      <c r="K166" s="232"/>
      <c r="L166" s="232"/>
      <c r="M166" s="232"/>
      <c r="N166" s="232"/>
      <c r="O166" s="232"/>
      <c r="P166" s="232"/>
      <c r="Q166" s="232"/>
      <c r="R166" s="232"/>
      <c r="S166" s="232"/>
      <c r="T166" s="232"/>
      <c r="U166" s="232"/>
      <c r="V166" s="232"/>
      <c r="W166" s="232"/>
      <c r="X166" s="232"/>
      <c r="Y166" s="232"/>
      <c r="Z166" s="232"/>
    </row>
    <row r="167" ht="12.0" customHeight="1">
      <c r="A167" s="232"/>
      <c r="B167" s="232"/>
      <c r="C167" s="232"/>
      <c r="D167" s="232"/>
      <c r="E167" s="232"/>
      <c r="F167" s="232"/>
      <c r="G167" s="232"/>
      <c r="H167" s="232"/>
      <c r="I167" s="232"/>
      <c r="J167" s="232"/>
      <c r="K167" s="232"/>
      <c r="L167" s="232"/>
      <c r="M167" s="232"/>
      <c r="N167" s="232"/>
      <c r="O167" s="232"/>
      <c r="P167" s="232"/>
      <c r="Q167" s="232"/>
      <c r="R167" s="232"/>
      <c r="S167" s="232"/>
      <c r="T167" s="232"/>
      <c r="U167" s="232"/>
      <c r="V167" s="232"/>
      <c r="W167" s="232"/>
      <c r="X167" s="232"/>
      <c r="Y167" s="232"/>
      <c r="Z167" s="232"/>
    </row>
    <row r="168" ht="12.0" customHeight="1">
      <c r="A168" s="232"/>
      <c r="B168" s="232"/>
      <c r="C168" s="232"/>
      <c r="D168" s="232"/>
      <c r="E168" s="232"/>
      <c r="F168" s="232"/>
      <c r="G168" s="232"/>
      <c r="H168" s="232"/>
      <c r="I168" s="232"/>
      <c r="J168" s="232"/>
      <c r="K168" s="232"/>
      <c r="L168" s="232"/>
      <c r="M168" s="232"/>
      <c r="N168" s="232"/>
      <c r="O168" s="232"/>
      <c r="P168" s="232"/>
      <c r="Q168" s="232"/>
      <c r="R168" s="232"/>
      <c r="S168" s="232"/>
      <c r="T168" s="232"/>
      <c r="U168" s="232"/>
      <c r="V168" s="232"/>
      <c r="W168" s="232"/>
      <c r="X168" s="232"/>
      <c r="Y168" s="232"/>
      <c r="Z168" s="232"/>
    </row>
    <row r="169" ht="12.0" customHeight="1">
      <c r="A169" s="232"/>
      <c r="B169" s="232"/>
      <c r="C169" s="232"/>
      <c r="D169" s="232"/>
      <c r="E169" s="232"/>
      <c r="F169" s="232"/>
      <c r="G169" s="232"/>
      <c r="H169" s="232"/>
      <c r="I169" s="232"/>
      <c r="J169" s="232"/>
      <c r="K169" s="232"/>
      <c r="L169" s="232"/>
      <c r="M169" s="232"/>
      <c r="N169" s="232"/>
      <c r="O169" s="232"/>
      <c r="P169" s="232"/>
      <c r="Q169" s="232"/>
      <c r="R169" s="232"/>
      <c r="S169" s="232"/>
      <c r="T169" s="232"/>
      <c r="U169" s="232"/>
      <c r="V169" s="232"/>
      <c r="W169" s="232"/>
      <c r="X169" s="232"/>
      <c r="Y169" s="232"/>
      <c r="Z169" s="232"/>
    </row>
    <row r="170" ht="12.0" customHeight="1">
      <c r="A170" s="232"/>
      <c r="B170" s="232"/>
      <c r="C170" s="232"/>
      <c r="D170" s="232"/>
      <c r="E170" s="232"/>
      <c r="F170" s="232"/>
      <c r="G170" s="232"/>
      <c r="H170" s="232"/>
      <c r="I170" s="232"/>
      <c r="J170" s="232"/>
      <c r="K170" s="232"/>
      <c r="L170" s="232"/>
      <c r="M170" s="232"/>
      <c r="N170" s="232"/>
      <c r="O170" s="232"/>
      <c r="P170" s="232"/>
      <c r="Q170" s="232"/>
      <c r="R170" s="232"/>
      <c r="S170" s="232"/>
      <c r="T170" s="232"/>
      <c r="U170" s="232"/>
      <c r="V170" s="232"/>
      <c r="W170" s="232"/>
      <c r="X170" s="232"/>
      <c r="Y170" s="232"/>
      <c r="Z170" s="232"/>
    </row>
    <row r="171" ht="12.0" customHeight="1">
      <c r="A171" s="232"/>
      <c r="B171" s="232"/>
      <c r="C171" s="232"/>
      <c r="D171" s="232"/>
      <c r="E171" s="232"/>
      <c r="F171" s="232"/>
      <c r="G171" s="232"/>
      <c r="H171" s="232"/>
      <c r="I171" s="232"/>
      <c r="J171" s="232"/>
      <c r="K171" s="232"/>
      <c r="L171" s="232"/>
      <c r="M171" s="232"/>
      <c r="N171" s="232"/>
      <c r="O171" s="232"/>
      <c r="P171" s="232"/>
      <c r="Q171" s="232"/>
      <c r="R171" s="232"/>
      <c r="S171" s="232"/>
      <c r="T171" s="232"/>
      <c r="U171" s="232"/>
      <c r="V171" s="232"/>
      <c r="W171" s="232"/>
      <c r="X171" s="232"/>
      <c r="Y171" s="232"/>
      <c r="Z171" s="232"/>
    </row>
    <row r="172" ht="12.0" customHeight="1">
      <c r="A172" s="232"/>
      <c r="B172" s="232"/>
      <c r="C172" s="232"/>
      <c r="D172" s="232"/>
      <c r="E172" s="232"/>
      <c r="F172" s="232"/>
      <c r="G172" s="232"/>
      <c r="H172" s="232"/>
      <c r="I172" s="232"/>
      <c r="J172" s="232"/>
      <c r="K172" s="232"/>
      <c r="L172" s="232"/>
      <c r="M172" s="232"/>
      <c r="N172" s="232"/>
      <c r="O172" s="232"/>
      <c r="P172" s="232"/>
      <c r="Q172" s="232"/>
      <c r="R172" s="232"/>
      <c r="S172" s="232"/>
      <c r="T172" s="232"/>
      <c r="U172" s="232"/>
      <c r="V172" s="232"/>
      <c r="W172" s="232"/>
      <c r="X172" s="232"/>
      <c r="Y172" s="232"/>
      <c r="Z172" s="232"/>
    </row>
    <row r="173" ht="12.0" customHeight="1">
      <c r="A173" s="232"/>
      <c r="B173" s="232"/>
      <c r="C173" s="232"/>
      <c r="D173" s="232"/>
      <c r="E173" s="232"/>
      <c r="F173" s="232"/>
      <c r="G173" s="232"/>
      <c r="H173" s="232"/>
      <c r="I173" s="232"/>
      <c r="J173" s="232"/>
      <c r="K173" s="232"/>
      <c r="L173" s="232"/>
      <c r="M173" s="232"/>
      <c r="N173" s="232"/>
      <c r="O173" s="232"/>
      <c r="P173" s="232"/>
      <c r="Q173" s="232"/>
      <c r="R173" s="232"/>
      <c r="S173" s="232"/>
      <c r="T173" s="232"/>
      <c r="U173" s="232"/>
      <c r="V173" s="232"/>
      <c r="W173" s="232"/>
      <c r="X173" s="232"/>
      <c r="Y173" s="232"/>
      <c r="Z173" s="232"/>
    </row>
    <row r="174" ht="12.0" customHeight="1">
      <c r="A174" s="232"/>
      <c r="B174" s="232"/>
      <c r="C174" s="232"/>
      <c r="D174" s="232"/>
      <c r="E174" s="232"/>
      <c r="F174" s="232"/>
      <c r="G174" s="232"/>
      <c r="H174" s="232"/>
      <c r="I174" s="232"/>
      <c r="J174" s="232"/>
      <c r="K174" s="232"/>
      <c r="L174" s="232"/>
      <c r="M174" s="232"/>
      <c r="N174" s="232"/>
      <c r="O174" s="232"/>
      <c r="P174" s="232"/>
      <c r="Q174" s="232"/>
      <c r="R174" s="232"/>
      <c r="S174" s="232"/>
      <c r="T174" s="232"/>
      <c r="U174" s="232"/>
      <c r="V174" s="232"/>
      <c r="W174" s="232"/>
      <c r="X174" s="232"/>
      <c r="Y174" s="232"/>
      <c r="Z174" s="232"/>
    </row>
    <row r="175" ht="12.0" customHeight="1">
      <c r="A175" s="232"/>
      <c r="B175" s="232"/>
      <c r="C175" s="232"/>
      <c r="D175" s="232"/>
      <c r="E175" s="232"/>
      <c r="F175" s="232"/>
      <c r="G175" s="232"/>
      <c r="H175" s="232"/>
      <c r="I175" s="232"/>
      <c r="J175" s="232"/>
      <c r="K175" s="232"/>
      <c r="L175" s="232"/>
      <c r="M175" s="232"/>
      <c r="N175" s="232"/>
      <c r="O175" s="232"/>
      <c r="P175" s="232"/>
      <c r="Q175" s="232"/>
      <c r="R175" s="232"/>
      <c r="S175" s="232"/>
      <c r="T175" s="232"/>
      <c r="U175" s="232"/>
      <c r="V175" s="232"/>
      <c r="W175" s="232"/>
      <c r="X175" s="232"/>
      <c r="Y175" s="232"/>
      <c r="Z175" s="232"/>
    </row>
    <row r="176" ht="12.0" customHeight="1">
      <c r="A176" s="232"/>
      <c r="B176" s="232"/>
      <c r="C176" s="232"/>
      <c r="D176" s="232"/>
      <c r="E176" s="232"/>
      <c r="F176" s="232"/>
      <c r="G176" s="232"/>
      <c r="H176" s="232"/>
      <c r="I176" s="232"/>
      <c r="J176" s="232"/>
      <c r="K176" s="232"/>
      <c r="L176" s="232"/>
      <c r="M176" s="232"/>
      <c r="N176" s="232"/>
      <c r="O176" s="232"/>
      <c r="P176" s="232"/>
      <c r="Q176" s="232"/>
      <c r="R176" s="232"/>
      <c r="S176" s="232"/>
      <c r="T176" s="232"/>
      <c r="U176" s="232"/>
      <c r="V176" s="232"/>
      <c r="W176" s="232"/>
      <c r="X176" s="232"/>
      <c r="Y176" s="232"/>
      <c r="Z176" s="232"/>
    </row>
    <row r="177" ht="12.0" customHeight="1">
      <c r="A177" s="232"/>
      <c r="B177" s="232"/>
      <c r="C177" s="232"/>
      <c r="D177" s="232"/>
      <c r="E177" s="232"/>
      <c r="F177" s="232"/>
      <c r="G177" s="232"/>
      <c r="H177" s="232"/>
      <c r="I177" s="232"/>
      <c r="J177" s="232"/>
      <c r="K177" s="232"/>
      <c r="L177" s="232"/>
      <c r="M177" s="232"/>
      <c r="N177" s="232"/>
      <c r="O177" s="232"/>
      <c r="P177" s="232"/>
      <c r="Q177" s="232"/>
      <c r="R177" s="232"/>
      <c r="S177" s="232"/>
      <c r="T177" s="232"/>
      <c r="U177" s="232"/>
      <c r="V177" s="232"/>
      <c r="W177" s="232"/>
      <c r="X177" s="232"/>
      <c r="Y177" s="232"/>
      <c r="Z177" s="232"/>
    </row>
    <row r="178" ht="12.0" customHeight="1">
      <c r="A178" s="232"/>
      <c r="B178" s="232"/>
      <c r="C178" s="232"/>
      <c r="D178" s="232"/>
      <c r="E178" s="232"/>
      <c r="F178" s="232"/>
      <c r="G178" s="232"/>
      <c r="H178" s="232"/>
      <c r="I178" s="232"/>
      <c r="J178" s="232"/>
      <c r="K178" s="232"/>
      <c r="L178" s="232"/>
      <c r="M178" s="232"/>
      <c r="N178" s="232"/>
      <c r="O178" s="232"/>
      <c r="P178" s="232"/>
      <c r="Q178" s="232"/>
      <c r="R178" s="232"/>
      <c r="S178" s="232"/>
      <c r="T178" s="232"/>
      <c r="U178" s="232"/>
      <c r="V178" s="232"/>
      <c r="W178" s="232"/>
      <c r="X178" s="232"/>
      <c r="Y178" s="232"/>
      <c r="Z178" s="232"/>
    </row>
    <row r="179" ht="12.0" customHeight="1">
      <c r="A179" s="232"/>
      <c r="B179" s="232"/>
      <c r="C179" s="232"/>
      <c r="D179" s="232"/>
      <c r="E179" s="232"/>
      <c r="F179" s="232"/>
      <c r="G179" s="232"/>
      <c r="H179" s="232"/>
      <c r="I179" s="232"/>
      <c r="J179" s="232"/>
      <c r="K179" s="232"/>
      <c r="L179" s="232"/>
      <c r="M179" s="232"/>
      <c r="N179" s="232"/>
      <c r="O179" s="232"/>
      <c r="P179" s="232"/>
      <c r="Q179" s="232"/>
      <c r="R179" s="232"/>
      <c r="S179" s="232"/>
      <c r="T179" s="232"/>
      <c r="U179" s="232"/>
      <c r="V179" s="232"/>
      <c r="W179" s="232"/>
      <c r="X179" s="232"/>
      <c r="Y179" s="232"/>
      <c r="Z179" s="232"/>
    </row>
    <row r="180" ht="12.0" customHeight="1">
      <c r="A180" s="232"/>
      <c r="B180" s="232"/>
      <c r="C180" s="232"/>
      <c r="D180" s="232"/>
      <c r="E180" s="232"/>
      <c r="F180" s="232"/>
      <c r="G180" s="232"/>
      <c r="H180" s="232"/>
      <c r="I180" s="232"/>
      <c r="J180" s="232"/>
      <c r="K180" s="232"/>
      <c r="L180" s="232"/>
      <c r="M180" s="232"/>
      <c r="N180" s="232"/>
      <c r="O180" s="232"/>
      <c r="P180" s="232"/>
      <c r="Q180" s="232"/>
      <c r="R180" s="232"/>
      <c r="S180" s="232"/>
      <c r="T180" s="232"/>
      <c r="U180" s="232"/>
      <c r="V180" s="232"/>
      <c r="W180" s="232"/>
      <c r="X180" s="232"/>
      <c r="Y180" s="232"/>
      <c r="Z180" s="232"/>
    </row>
    <row r="181" ht="12.0" customHeight="1">
      <c r="A181" s="232"/>
      <c r="B181" s="232"/>
      <c r="C181" s="232"/>
      <c r="D181" s="232"/>
      <c r="E181" s="232"/>
      <c r="F181" s="232"/>
      <c r="G181" s="232"/>
      <c r="H181" s="232"/>
      <c r="I181" s="232"/>
      <c r="J181" s="232"/>
      <c r="K181" s="232"/>
      <c r="L181" s="232"/>
      <c r="M181" s="232"/>
      <c r="N181" s="232"/>
      <c r="O181" s="232"/>
      <c r="P181" s="232"/>
      <c r="Q181" s="232"/>
      <c r="R181" s="232"/>
      <c r="S181" s="232"/>
      <c r="T181" s="232"/>
      <c r="U181" s="232"/>
      <c r="V181" s="232"/>
      <c r="W181" s="232"/>
      <c r="X181" s="232"/>
      <c r="Y181" s="232"/>
      <c r="Z181" s="232"/>
    </row>
    <row r="182" ht="12.0" customHeight="1">
      <c r="A182" s="232"/>
      <c r="B182" s="232"/>
      <c r="C182" s="232"/>
      <c r="D182" s="232"/>
      <c r="E182" s="232"/>
      <c r="F182" s="232"/>
      <c r="G182" s="232"/>
      <c r="H182" s="232"/>
      <c r="I182" s="232"/>
      <c r="J182" s="232"/>
      <c r="K182" s="232"/>
      <c r="L182" s="232"/>
      <c r="M182" s="232"/>
      <c r="N182" s="232"/>
      <c r="O182" s="232"/>
      <c r="P182" s="232"/>
      <c r="Q182" s="232"/>
      <c r="R182" s="232"/>
      <c r="S182" s="232"/>
      <c r="T182" s="232"/>
      <c r="U182" s="232"/>
      <c r="V182" s="232"/>
      <c r="W182" s="232"/>
      <c r="X182" s="232"/>
      <c r="Y182" s="232"/>
      <c r="Z182" s="232"/>
    </row>
    <row r="183" ht="12.0" customHeight="1">
      <c r="A183" s="232"/>
      <c r="B183" s="232"/>
      <c r="C183" s="232"/>
      <c r="D183" s="232"/>
      <c r="E183" s="232"/>
      <c r="F183" s="232"/>
      <c r="G183" s="232"/>
      <c r="H183" s="232"/>
      <c r="I183" s="232"/>
      <c r="J183" s="232"/>
      <c r="K183" s="232"/>
      <c r="L183" s="232"/>
      <c r="M183" s="232"/>
      <c r="N183" s="232"/>
      <c r="O183" s="232"/>
      <c r="P183" s="232"/>
      <c r="Q183" s="232"/>
      <c r="R183" s="232"/>
      <c r="S183" s="232"/>
      <c r="T183" s="232"/>
      <c r="U183" s="232"/>
      <c r="V183" s="232"/>
      <c r="W183" s="232"/>
      <c r="X183" s="232"/>
      <c r="Y183" s="232"/>
      <c r="Z183" s="232"/>
    </row>
    <row r="184" ht="12.0" customHeight="1">
      <c r="A184" s="232"/>
      <c r="B184" s="232"/>
      <c r="C184" s="232"/>
      <c r="D184" s="232"/>
      <c r="E184" s="232"/>
      <c r="F184" s="232"/>
      <c r="G184" s="232"/>
      <c r="H184" s="232"/>
      <c r="I184" s="232"/>
      <c r="J184" s="232"/>
      <c r="K184" s="232"/>
      <c r="L184" s="232"/>
      <c r="M184" s="232"/>
      <c r="N184" s="232"/>
      <c r="O184" s="232"/>
      <c r="P184" s="232"/>
      <c r="Q184" s="232"/>
      <c r="R184" s="232"/>
      <c r="S184" s="232"/>
      <c r="T184" s="232"/>
      <c r="U184" s="232"/>
      <c r="V184" s="232"/>
      <c r="W184" s="232"/>
      <c r="X184" s="232"/>
      <c r="Y184" s="232"/>
      <c r="Z184" s="232"/>
    </row>
    <row r="185" ht="12.0" customHeight="1">
      <c r="A185" s="232"/>
      <c r="B185" s="232"/>
      <c r="C185" s="232"/>
      <c r="D185" s="232"/>
      <c r="E185" s="232"/>
      <c r="F185" s="232"/>
      <c r="G185" s="232"/>
      <c r="H185" s="232"/>
      <c r="I185" s="232"/>
      <c r="J185" s="232"/>
      <c r="K185" s="232"/>
      <c r="L185" s="232"/>
      <c r="M185" s="232"/>
      <c r="N185" s="232"/>
      <c r="O185" s="232"/>
      <c r="P185" s="232"/>
      <c r="Q185" s="232"/>
      <c r="R185" s="232"/>
      <c r="S185" s="232"/>
      <c r="T185" s="232"/>
      <c r="U185" s="232"/>
      <c r="V185" s="232"/>
      <c r="W185" s="232"/>
      <c r="X185" s="232"/>
      <c r="Y185" s="232"/>
      <c r="Z185" s="232"/>
    </row>
    <row r="186" ht="12.0" customHeight="1">
      <c r="A186" s="232"/>
      <c r="B186" s="232"/>
      <c r="C186" s="232"/>
      <c r="D186" s="232"/>
      <c r="E186" s="232"/>
      <c r="F186" s="232"/>
      <c r="G186" s="232"/>
      <c r="H186" s="232"/>
      <c r="I186" s="232"/>
      <c r="J186" s="232"/>
      <c r="K186" s="232"/>
      <c r="L186" s="232"/>
      <c r="M186" s="232"/>
      <c r="N186" s="232"/>
      <c r="O186" s="232"/>
      <c r="P186" s="232"/>
      <c r="Q186" s="232"/>
      <c r="R186" s="232"/>
      <c r="S186" s="232"/>
      <c r="T186" s="232"/>
      <c r="U186" s="232"/>
      <c r="V186" s="232"/>
      <c r="W186" s="232"/>
      <c r="X186" s="232"/>
      <c r="Y186" s="232"/>
      <c r="Z186" s="232"/>
    </row>
    <row r="187" ht="12.0" customHeight="1">
      <c r="A187" s="232"/>
      <c r="B187" s="232"/>
      <c r="C187" s="232"/>
      <c r="D187" s="232"/>
      <c r="E187" s="232"/>
      <c r="F187" s="232"/>
      <c r="G187" s="232"/>
      <c r="H187" s="232"/>
      <c r="I187" s="232"/>
      <c r="J187" s="232"/>
      <c r="K187" s="232"/>
      <c r="L187" s="232"/>
      <c r="M187" s="232"/>
      <c r="N187" s="232"/>
      <c r="O187" s="232"/>
      <c r="P187" s="232"/>
      <c r="Q187" s="232"/>
      <c r="R187" s="232"/>
      <c r="S187" s="232"/>
      <c r="T187" s="232"/>
      <c r="U187" s="232"/>
      <c r="V187" s="232"/>
      <c r="W187" s="232"/>
      <c r="X187" s="232"/>
      <c r="Y187" s="232"/>
      <c r="Z187" s="232"/>
    </row>
    <row r="188" ht="12.0" customHeight="1">
      <c r="A188" s="232"/>
      <c r="B188" s="232"/>
      <c r="C188" s="232"/>
      <c r="D188" s="232"/>
      <c r="E188" s="232"/>
      <c r="F188" s="232"/>
      <c r="G188" s="232"/>
      <c r="H188" s="232"/>
      <c r="I188" s="232"/>
      <c r="J188" s="232"/>
      <c r="K188" s="232"/>
      <c r="L188" s="232"/>
      <c r="M188" s="232"/>
      <c r="N188" s="232"/>
      <c r="O188" s="232"/>
      <c r="P188" s="232"/>
      <c r="Q188" s="232"/>
      <c r="R188" s="232"/>
      <c r="S188" s="232"/>
      <c r="T188" s="232"/>
      <c r="U188" s="232"/>
      <c r="V188" s="232"/>
      <c r="W188" s="232"/>
      <c r="X188" s="232"/>
      <c r="Y188" s="232"/>
      <c r="Z188" s="232"/>
    </row>
    <row r="189" ht="12.0" customHeight="1">
      <c r="A189" s="232"/>
      <c r="B189" s="232"/>
      <c r="C189" s="232"/>
      <c r="D189" s="232"/>
      <c r="E189" s="232"/>
      <c r="F189" s="232"/>
      <c r="G189" s="232"/>
      <c r="H189" s="232"/>
      <c r="I189" s="232"/>
      <c r="J189" s="232"/>
      <c r="K189" s="232"/>
      <c r="L189" s="232"/>
      <c r="M189" s="232"/>
      <c r="N189" s="232"/>
      <c r="O189" s="232"/>
      <c r="P189" s="232"/>
      <c r="Q189" s="232"/>
      <c r="R189" s="232"/>
      <c r="S189" s="232"/>
      <c r="T189" s="232"/>
      <c r="U189" s="232"/>
      <c r="V189" s="232"/>
      <c r="W189" s="232"/>
      <c r="X189" s="232"/>
      <c r="Y189" s="232"/>
      <c r="Z189" s="232"/>
    </row>
    <row r="190" ht="12.0" customHeight="1">
      <c r="A190" s="232"/>
      <c r="B190" s="232"/>
      <c r="C190" s="232"/>
      <c r="D190" s="232"/>
      <c r="E190" s="232"/>
      <c r="F190" s="232"/>
      <c r="G190" s="232"/>
      <c r="H190" s="232"/>
      <c r="I190" s="232"/>
      <c r="J190" s="232"/>
      <c r="K190" s="232"/>
      <c r="L190" s="232"/>
      <c r="M190" s="232"/>
      <c r="N190" s="232"/>
      <c r="O190" s="232"/>
      <c r="P190" s="232"/>
      <c r="Q190" s="232"/>
      <c r="R190" s="232"/>
      <c r="S190" s="232"/>
      <c r="T190" s="232"/>
      <c r="U190" s="232"/>
      <c r="V190" s="232"/>
      <c r="W190" s="232"/>
      <c r="X190" s="232"/>
      <c r="Y190" s="232"/>
      <c r="Z190" s="232"/>
    </row>
    <row r="191" ht="12.0" customHeight="1">
      <c r="A191" s="232"/>
      <c r="B191" s="232"/>
      <c r="C191" s="232"/>
      <c r="D191" s="232"/>
      <c r="E191" s="232"/>
      <c r="F191" s="232"/>
      <c r="G191" s="232"/>
      <c r="H191" s="232"/>
      <c r="I191" s="232"/>
      <c r="J191" s="232"/>
      <c r="K191" s="232"/>
      <c r="L191" s="232"/>
      <c r="M191" s="232"/>
      <c r="N191" s="232"/>
      <c r="O191" s="232"/>
      <c r="P191" s="232"/>
      <c r="Q191" s="232"/>
      <c r="R191" s="232"/>
      <c r="S191" s="232"/>
      <c r="T191" s="232"/>
      <c r="U191" s="232"/>
      <c r="V191" s="232"/>
      <c r="W191" s="232"/>
      <c r="X191" s="232"/>
      <c r="Y191" s="232"/>
      <c r="Z191" s="232"/>
    </row>
    <row r="192" ht="12.0" customHeight="1">
      <c r="A192" s="232"/>
      <c r="B192" s="232"/>
      <c r="C192" s="232"/>
      <c r="D192" s="232"/>
      <c r="E192" s="232"/>
      <c r="F192" s="232"/>
      <c r="G192" s="232"/>
      <c r="H192" s="232"/>
      <c r="I192" s="232"/>
      <c r="J192" s="232"/>
      <c r="K192" s="232"/>
      <c r="L192" s="232"/>
      <c r="M192" s="232"/>
      <c r="N192" s="232"/>
      <c r="O192" s="232"/>
      <c r="P192" s="232"/>
      <c r="Q192" s="232"/>
      <c r="R192" s="232"/>
      <c r="S192" s="232"/>
      <c r="T192" s="232"/>
      <c r="U192" s="232"/>
      <c r="V192" s="232"/>
      <c r="W192" s="232"/>
      <c r="X192" s="232"/>
      <c r="Y192" s="232"/>
      <c r="Z192" s="232"/>
    </row>
    <row r="193" ht="12.0" customHeight="1">
      <c r="A193" s="232"/>
      <c r="B193" s="232"/>
      <c r="C193" s="232"/>
      <c r="D193" s="232"/>
      <c r="E193" s="232"/>
      <c r="F193" s="232"/>
      <c r="G193" s="232"/>
      <c r="H193" s="232"/>
      <c r="I193" s="232"/>
      <c r="J193" s="232"/>
      <c r="K193" s="232"/>
      <c r="L193" s="232"/>
      <c r="M193" s="232"/>
      <c r="N193" s="232"/>
      <c r="O193" s="232"/>
      <c r="P193" s="232"/>
      <c r="Q193" s="232"/>
      <c r="R193" s="232"/>
      <c r="S193" s="232"/>
      <c r="T193" s="232"/>
      <c r="U193" s="232"/>
      <c r="V193" s="232"/>
      <c r="W193" s="232"/>
      <c r="X193" s="232"/>
      <c r="Y193" s="232"/>
      <c r="Z193" s="232"/>
    </row>
    <row r="194" ht="12.0" customHeight="1">
      <c r="A194" s="232"/>
      <c r="B194" s="232"/>
      <c r="C194" s="232"/>
      <c r="D194" s="232"/>
      <c r="E194" s="232"/>
      <c r="F194" s="232"/>
      <c r="G194" s="232"/>
      <c r="H194" s="232"/>
      <c r="I194" s="232"/>
      <c r="J194" s="232"/>
      <c r="K194" s="232"/>
      <c r="L194" s="232"/>
      <c r="M194" s="232"/>
      <c r="N194" s="232"/>
      <c r="O194" s="232"/>
      <c r="P194" s="232"/>
      <c r="Q194" s="232"/>
      <c r="R194" s="232"/>
      <c r="S194" s="232"/>
      <c r="T194" s="232"/>
      <c r="U194" s="232"/>
      <c r="V194" s="232"/>
      <c r="W194" s="232"/>
      <c r="X194" s="232"/>
      <c r="Y194" s="232"/>
      <c r="Z194" s="232"/>
    </row>
    <row r="195" ht="12.0" customHeight="1">
      <c r="A195" s="232"/>
      <c r="B195" s="232"/>
      <c r="C195" s="232"/>
      <c r="D195" s="232"/>
      <c r="E195" s="232"/>
      <c r="F195" s="232"/>
      <c r="G195" s="232"/>
      <c r="H195" s="232"/>
      <c r="I195" s="232"/>
      <c r="J195" s="232"/>
      <c r="K195" s="232"/>
      <c r="L195" s="232"/>
      <c r="M195" s="232"/>
      <c r="N195" s="232"/>
      <c r="O195" s="232"/>
      <c r="P195" s="232"/>
      <c r="Q195" s="232"/>
      <c r="R195" s="232"/>
      <c r="S195" s="232"/>
      <c r="T195" s="232"/>
      <c r="U195" s="232"/>
      <c r="V195" s="232"/>
      <c r="W195" s="232"/>
      <c r="X195" s="232"/>
      <c r="Y195" s="232"/>
      <c r="Z195" s="232"/>
    </row>
    <row r="196" ht="12.0" customHeight="1">
      <c r="A196" s="232"/>
      <c r="B196" s="232"/>
      <c r="C196" s="232"/>
      <c r="D196" s="232"/>
      <c r="E196" s="232"/>
      <c r="F196" s="232"/>
      <c r="G196" s="232"/>
      <c r="H196" s="232"/>
      <c r="I196" s="232"/>
      <c r="J196" s="232"/>
      <c r="K196" s="232"/>
      <c r="L196" s="232"/>
      <c r="M196" s="232"/>
      <c r="N196" s="232"/>
      <c r="O196" s="232"/>
      <c r="P196" s="232"/>
      <c r="Q196" s="232"/>
      <c r="R196" s="232"/>
      <c r="S196" s="232"/>
      <c r="T196" s="232"/>
      <c r="U196" s="232"/>
      <c r="V196" s="232"/>
      <c r="W196" s="232"/>
      <c r="X196" s="232"/>
      <c r="Y196" s="232"/>
      <c r="Z196" s="232"/>
    </row>
    <row r="197" ht="12.0" customHeight="1">
      <c r="A197" s="232"/>
      <c r="B197" s="232"/>
      <c r="C197" s="232"/>
      <c r="D197" s="232"/>
      <c r="E197" s="232"/>
      <c r="F197" s="232"/>
      <c r="G197" s="232"/>
      <c r="H197" s="232"/>
      <c r="I197" s="232"/>
      <c r="J197" s="232"/>
      <c r="K197" s="232"/>
      <c r="L197" s="232"/>
      <c r="M197" s="232"/>
      <c r="N197" s="232"/>
      <c r="O197" s="232"/>
      <c r="P197" s="232"/>
      <c r="Q197" s="232"/>
      <c r="R197" s="232"/>
      <c r="S197" s="232"/>
      <c r="T197" s="232"/>
      <c r="U197" s="232"/>
      <c r="V197" s="232"/>
      <c r="W197" s="232"/>
      <c r="X197" s="232"/>
      <c r="Y197" s="232"/>
      <c r="Z197" s="232"/>
    </row>
    <row r="198" ht="12.0" customHeight="1">
      <c r="A198" s="232"/>
      <c r="B198" s="232"/>
      <c r="C198" s="232"/>
      <c r="D198" s="232"/>
      <c r="E198" s="232"/>
      <c r="F198" s="232"/>
      <c r="G198" s="232"/>
      <c r="H198" s="232"/>
      <c r="I198" s="232"/>
      <c r="J198" s="232"/>
      <c r="K198" s="232"/>
      <c r="L198" s="232"/>
      <c r="M198" s="232"/>
      <c r="N198" s="232"/>
      <c r="O198" s="232"/>
      <c r="P198" s="232"/>
      <c r="Q198" s="232"/>
      <c r="R198" s="232"/>
      <c r="S198" s="232"/>
      <c r="T198" s="232"/>
      <c r="U198" s="232"/>
      <c r="V198" s="232"/>
      <c r="W198" s="232"/>
      <c r="X198" s="232"/>
      <c r="Y198" s="232"/>
      <c r="Z198" s="232"/>
    </row>
    <row r="199" ht="12.0" customHeight="1">
      <c r="A199" s="232"/>
      <c r="B199" s="232"/>
      <c r="C199" s="232"/>
      <c r="D199" s="232"/>
      <c r="E199" s="232"/>
      <c r="F199" s="232"/>
      <c r="G199" s="232"/>
      <c r="H199" s="232"/>
      <c r="I199" s="232"/>
      <c r="J199" s="232"/>
      <c r="K199" s="232"/>
      <c r="L199" s="232"/>
      <c r="M199" s="232"/>
      <c r="N199" s="232"/>
      <c r="O199" s="232"/>
      <c r="P199" s="232"/>
      <c r="Q199" s="232"/>
      <c r="R199" s="232"/>
      <c r="S199" s="232"/>
      <c r="T199" s="232"/>
      <c r="U199" s="232"/>
      <c r="V199" s="232"/>
      <c r="W199" s="232"/>
      <c r="X199" s="232"/>
      <c r="Y199" s="232"/>
      <c r="Z199" s="232"/>
    </row>
    <row r="200" ht="12.0" customHeight="1">
      <c r="A200" s="232"/>
      <c r="B200" s="232"/>
      <c r="C200" s="232"/>
      <c r="D200" s="232"/>
      <c r="E200" s="232"/>
      <c r="F200" s="232"/>
      <c r="G200" s="232"/>
      <c r="H200" s="232"/>
      <c r="I200" s="232"/>
      <c r="J200" s="232"/>
      <c r="K200" s="232"/>
      <c r="L200" s="232"/>
      <c r="M200" s="232"/>
      <c r="N200" s="232"/>
      <c r="O200" s="232"/>
      <c r="P200" s="232"/>
      <c r="Q200" s="232"/>
      <c r="R200" s="232"/>
      <c r="S200" s="232"/>
      <c r="T200" s="232"/>
      <c r="U200" s="232"/>
      <c r="V200" s="232"/>
      <c r="W200" s="232"/>
      <c r="X200" s="232"/>
      <c r="Y200" s="232"/>
      <c r="Z200" s="232"/>
    </row>
    <row r="201" ht="12.0" customHeight="1">
      <c r="A201" s="232"/>
      <c r="B201" s="232"/>
      <c r="C201" s="232"/>
      <c r="D201" s="232"/>
      <c r="E201" s="232"/>
      <c r="F201" s="232"/>
      <c r="G201" s="232"/>
      <c r="H201" s="232"/>
      <c r="I201" s="232"/>
      <c r="J201" s="232"/>
      <c r="K201" s="232"/>
      <c r="L201" s="232"/>
      <c r="M201" s="232"/>
      <c r="N201" s="232"/>
      <c r="O201" s="232"/>
      <c r="P201" s="232"/>
      <c r="Q201" s="232"/>
      <c r="R201" s="232"/>
      <c r="S201" s="232"/>
      <c r="T201" s="232"/>
      <c r="U201" s="232"/>
      <c r="V201" s="232"/>
      <c r="W201" s="232"/>
      <c r="X201" s="232"/>
      <c r="Y201" s="232"/>
      <c r="Z201" s="232"/>
    </row>
    <row r="202" ht="12.0" customHeight="1">
      <c r="A202" s="232"/>
      <c r="B202" s="232"/>
      <c r="C202" s="232"/>
      <c r="D202" s="232"/>
      <c r="E202" s="232"/>
      <c r="F202" s="232"/>
      <c r="G202" s="232"/>
      <c r="H202" s="232"/>
      <c r="I202" s="232"/>
      <c r="J202" s="232"/>
      <c r="K202" s="232"/>
      <c r="L202" s="232"/>
      <c r="M202" s="232"/>
      <c r="N202" s="232"/>
      <c r="O202" s="232"/>
      <c r="P202" s="232"/>
      <c r="Q202" s="232"/>
      <c r="R202" s="232"/>
      <c r="S202" s="232"/>
      <c r="T202" s="232"/>
      <c r="U202" s="232"/>
      <c r="V202" s="232"/>
      <c r="W202" s="232"/>
      <c r="X202" s="232"/>
      <c r="Y202" s="232"/>
      <c r="Z202" s="232"/>
    </row>
    <row r="203" ht="12.0" customHeight="1">
      <c r="A203" s="232"/>
      <c r="B203" s="232"/>
      <c r="C203" s="232"/>
      <c r="D203" s="232"/>
      <c r="E203" s="232"/>
      <c r="F203" s="232"/>
      <c r="G203" s="232"/>
      <c r="H203" s="232"/>
      <c r="I203" s="232"/>
      <c r="J203" s="232"/>
      <c r="K203" s="232"/>
      <c r="L203" s="232"/>
      <c r="M203" s="232"/>
      <c r="N203" s="232"/>
      <c r="O203" s="232"/>
      <c r="P203" s="232"/>
      <c r="Q203" s="232"/>
      <c r="R203" s="232"/>
      <c r="S203" s="232"/>
      <c r="T203" s="232"/>
      <c r="U203" s="232"/>
      <c r="V203" s="232"/>
      <c r="W203" s="232"/>
      <c r="X203" s="232"/>
      <c r="Y203" s="232"/>
      <c r="Z203" s="232"/>
    </row>
    <row r="204" ht="12.0" customHeight="1">
      <c r="A204" s="232"/>
      <c r="B204" s="232"/>
      <c r="C204" s="232"/>
      <c r="D204" s="232"/>
      <c r="E204" s="232"/>
      <c r="F204" s="232"/>
      <c r="G204" s="232"/>
      <c r="H204" s="232"/>
      <c r="I204" s="232"/>
      <c r="J204" s="232"/>
      <c r="K204" s="232"/>
      <c r="L204" s="232"/>
      <c r="M204" s="232"/>
      <c r="N204" s="232"/>
      <c r="O204" s="232"/>
      <c r="P204" s="232"/>
      <c r="Q204" s="232"/>
      <c r="R204" s="232"/>
      <c r="S204" s="232"/>
      <c r="T204" s="232"/>
      <c r="U204" s="232"/>
      <c r="V204" s="232"/>
      <c r="W204" s="232"/>
      <c r="X204" s="232"/>
      <c r="Y204" s="232"/>
      <c r="Z204" s="232"/>
    </row>
    <row r="205" ht="12.0" customHeight="1">
      <c r="A205" s="232"/>
      <c r="B205" s="232"/>
      <c r="C205" s="232"/>
      <c r="D205" s="232"/>
      <c r="E205" s="232"/>
      <c r="F205" s="232"/>
      <c r="G205" s="232"/>
      <c r="H205" s="232"/>
      <c r="I205" s="232"/>
      <c r="J205" s="232"/>
      <c r="K205" s="232"/>
      <c r="L205" s="232"/>
      <c r="M205" s="232"/>
      <c r="N205" s="232"/>
      <c r="O205" s="232"/>
      <c r="P205" s="232"/>
      <c r="Q205" s="232"/>
      <c r="R205" s="232"/>
      <c r="S205" s="232"/>
      <c r="T205" s="232"/>
      <c r="U205" s="232"/>
      <c r="V205" s="232"/>
      <c r="W205" s="232"/>
      <c r="X205" s="232"/>
      <c r="Y205" s="232"/>
      <c r="Z205" s="232"/>
    </row>
    <row r="206" ht="12.0" customHeight="1">
      <c r="A206" s="232"/>
      <c r="B206" s="232"/>
      <c r="C206" s="232"/>
      <c r="D206" s="232"/>
      <c r="E206" s="232"/>
      <c r="F206" s="232"/>
      <c r="G206" s="232"/>
      <c r="H206" s="232"/>
      <c r="I206" s="232"/>
      <c r="J206" s="232"/>
      <c r="K206" s="232"/>
      <c r="L206" s="232"/>
      <c r="M206" s="232"/>
      <c r="N206" s="232"/>
      <c r="O206" s="232"/>
      <c r="P206" s="232"/>
      <c r="Q206" s="232"/>
      <c r="R206" s="232"/>
      <c r="S206" s="232"/>
      <c r="T206" s="232"/>
      <c r="U206" s="232"/>
      <c r="V206" s="232"/>
      <c r="W206" s="232"/>
      <c r="X206" s="232"/>
      <c r="Y206" s="232"/>
      <c r="Z206" s="232"/>
    </row>
    <row r="207" ht="12.0" customHeight="1">
      <c r="A207" s="232"/>
      <c r="B207" s="232"/>
      <c r="C207" s="232"/>
      <c r="D207" s="232"/>
      <c r="E207" s="232"/>
      <c r="F207" s="232"/>
      <c r="G207" s="232"/>
      <c r="H207" s="232"/>
      <c r="I207" s="232"/>
      <c r="J207" s="232"/>
      <c r="K207" s="232"/>
      <c r="L207" s="232"/>
      <c r="M207" s="232"/>
      <c r="N207" s="232"/>
      <c r="O207" s="232"/>
      <c r="P207" s="232"/>
      <c r="Q207" s="232"/>
      <c r="R207" s="232"/>
      <c r="S207" s="232"/>
      <c r="T207" s="232"/>
      <c r="U207" s="232"/>
      <c r="V207" s="232"/>
      <c r="W207" s="232"/>
      <c r="X207" s="232"/>
      <c r="Y207" s="232"/>
      <c r="Z207" s="232"/>
    </row>
    <row r="208" ht="12.0" customHeight="1">
      <c r="A208" s="232"/>
      <c r="B208" s="232"/>
      <c r="C208" s="232"/>
      <c r="D208" s="232"/>
      <c r="E208" s="232"/>
      <c r="F208" s="232"/>
      <c r="G208" s="232"/>
      <c r="H208" s="232"/>
      <c r="I208" s="232"/>
      <c r="J208" s="232"/>
      <c r="K208" s="232"/>
      <c r="L208" s="232"/>
      <c r="M208" s="232"/>
      <c r="N208" s="232"/>
      <c r="O208" s="232"/>
      <c r="P208" s="232"/>
      <c r="Q208" s="232"/>
      <c r="R208" s="232"/>
      <c r="S208" s="232"/>
      <c r="T208" s="232"/>
      <c r="U208" s="232"/>
      <c r="V208" s="232"/>
      <c r="W208" s="232"/>
      <c r="X208" s="232"/>
      <c r="Y208" s="232"/>
      <c r="Z208" s="232"/>
    </row>
    <row r="209" ht="12.0" customHeight="1">
      <c r="A209" s="232"/>
      <c r="B209" s="232"/>
      <c r="C209" s="232"/>
      <c r="D209" s="232"/>
      <c r="E209" s="232"/>
      <c r="F209" s="232"/>
      <c r="G209" s="232"/>
      <c r="H209" s="232"/>
      <c r="I209" s="232"/>
      <c r="J209" s="232"/>
      <c r="K209" s="232"/>
      <c r="L209" s="232"/>
      <c r="M209" s="232"/>
      <c r="N209" s="232"/>
      <c r="O209" s="232"/>
      <c r="P209" s="232"/>
      <c r="Q209" s="232"/>
      <c r="R209" s="232"/>
      <c r="S209" s="232"/>
      <c r="T209" s="232"/>
      <c r="U209" s="232"/>
      <c r="V209" s="232"/>
      <c r="W209" s="232"/>
      <c r="X209" s="232"/>
      <c r="Y209" s="232"/>
      <c r="Z209" s="232"/>
    </row>
    <row r="210" ht="12.0" customHeight="1">
      <c r="A210" s="232"/>
      <c r="B210" s="232"/>
      <c r="C210" s="232"/>
      <c r="D210" s="232"/>
      <c r="E210" s="232"/>
      <c r="F210" s="232"/>
      <c r="G210" s="232"/>
      <c r="H210" s="232"/>
      <c r="I210" s="232"/>
      <c r="J210" s="232"/>
      <c r="K210" s="232"/>
      <c r="L210" s="232"/>
      <c r="M210" s="232"/>
      <c r="N210" s="232"/>
      <c r="O210" s="232"/>
      <c r="P210" s="232"/>
      <c r="Q210" s="232"/>
      <c r="R210" s="232"/>
      <c r="S210" s="232"/>
      <c r="T210" s="232"/>
      <c r="U210" s="232"/>
      <c r="V210" s="232"/>
      <c r="W210" s="232"/>
      <c r="X210" s="232"/>
      <c r="Y210" s="232"/>
      <c r="Z210" s="232"/>
    </row>
    <row r="211" ht="12.0" customHeight="1">
      <c r="A211" s="232"/>
      <c r="B211" s="232"/>
      <c r="C211" s="232"/>
      <c r="D211" s="232"/>
      <c r="E211" s="232"/>
      <c r="F211" s="232"/>
      <c r="G211" s="232"/>
      <c r="H211" s="232"/>
      <c r="I211" s="232"/>
      <c r="J211" s="232"/>
      <c r="K211" s="232"/>
      <c r="L211" s="232"/>
      <c r="M211" s="232"/>
      <c r="N211" s="232"/>
      <c r="O211" s="232"/>
      <c r="P211" s="232"/>
      <c r="Q211" s="232"/>
      <c r="R211" s="232"/>
      <c r="S211" s="232"/>
      <c r="T211" s="232"/>
      <c r="U211" s="232"/>
      <c r="V211" s="232"/>
      <c r="W211" s="232"/>
      <c r="X211" s="232"/>
      <c r="Y211" s="232"/>
      <c r="Z211" s="232"/>
    </row>
    <row r="212" ht="12.0" customHeight="1">
      <c r="A212" s="232"/>
      <c r="B212" s="232"/>
      <c r="C212" s="232"/>
      <c r="D212" s="232"/>
      <c r="E212" s="232"/>
      <c r="F212" s="232"/>
      <c r="G212" s="232"/>
      <c r="H212" s="232"/>
      <c r="I212" s="232"/>
      <c r="J212" s="232"/>
      <c r="K212" s="232"/>
      <c r="L212" s="232"/>
      <c r="M212" s="232"/>
      <c r="N212" s="232"/>
      <c r="O212" s="232"/>
      <c r="P212" s="232"/>
      <c r="Q212" s="232"/>
      <c r="R212" s="232"/>
      <c r="S212" s="232"/>
      <c r="T212" s="232"/>
      <c r="U212" s="232"/>
      <c r="V212" s="232"/>
      <c r="W212" s="232"/>
      <c r="X212" s="232"/>
      <c r="Y212" s="232"/>
      <c r="Z212" s="232"/>
    </row>
    <row r="213" ht="12.0" customHeight="1">
      <c r="A213" s="232"/>
      <c r="B213" s="232"/>
      <c r="C213" s="232"/>
      <c r="D213" s="232"/>
      <c r="E213" s="232"/>
      <c r="F213" s="232"/>
      <c r="G213" s="232"/>
      <c r="H213" s="232"/>
      <c r="I213" s="232"/>
      <c r="J213" s="232"/>
      <c r="K213" s="232"/>
      <c r="L213" s="232"/>
      <c r="M213" s="232"/>
      <c r="N213" s="232"/>
      <c r="O213" s="232"/>
      <c r="P213" s="232"/>
      <c r="Q213" s="232"/>
      <c r="R213" s="232"/>
      <c r="S213" s="232"/>
      <c r="T213" s="232"/>
      <c r="U213" s="232"/>
      <c r="V213" s="232"/>
      <c r="W213" s="232"/>
      <c r="X213" s="232"/>
      <c r="Y213" s="232"/>
      <c r="Z213" s="232"/>
    </row>
    <row r="214" ht="12.0" customHeight="1">
      <c r="A214" s="232"/>
      <c r="B214" s="232"/>
      <c r="C214" s="232"/>
      <c r="D214" s="232"/>
      <c r="E214" s="232"/>
      <c r="F214" s="232"/>
      <c r="G214" s="232"/>
      <c r="H214" s="232"/>
      <c r="I214" s="232"/>
      <c r="J214" s="232"/>
      <c r="K214" s="232"/>
      <c r="L214" s="232"/>
      <c r="M214" s="232"/>
      <c r="N214" s="232"/>
      <c r="O214" s="232"/>
      <c r="P214" s="232"/>
      <c r="Q214" s="232"/>
      <c r="R214" s="232"/>
      <c r="S214" s="232"/>
      <c r="T214" s="232"/>
      <c r="U214" s="232"/>
      <c r="V214" s="232"/>
      <c r="W214" s="232"/>
      <c r="X214" s="232"/>
      <c r="Y214" s="232"/>
      <c r="Z214" s="232"/>
    </row>
    <row r="215" ht="12.0" customHeight="1">
      <c r="A215" s="232"/>
      <c r="B215" s="232"/>
      <c r="C215" s="232"/>
      <c r="D215" s="232"/>
      <c r="E215" s="232"/>
      <c r="F215" s="232"/>
      <c r="G215" s="232"/>
      <c r="H215" s="232"/>
      <c r="I215" s="232"/>
      <c r="J215" s="232"/>
      <c r="K215" s="232"/>
      <c r="L215" s="232"/>
      <c r="M215" s="232"/>
      <c r="N215" s="232"/>
      <c r="O215" s="232"/>
      <c r="P215" s="232"/>
      <c r="Q215" s="232"/>
      <c r="R215" s="232"/>
      <c r="S215" s="232"/>
      <c r="T215" s="232"/>
      <c r="U215" s="232"/>
      <c r="V215" s="232"/>
      <c r="W215" s="232"/>
      <c r="X215" s="232"/>
      <c r="Y215" s="232"/>
      <c r="Z215" s="232"/>
    </row>
    <row r="216" ht="12.0" customHeight="1">
      <c r="A216" s="232"/>
      <c r="B216" s="232"/>
      <c r="C216" s="232"/>
      <c r="D216" s="232"/>
      <c r="E216" s="232"/>
      <c r="F216" s="232"/>
      <c r="G216" s="232"/>
      <c r="H216" s="232"/>
      <c r="I216" s="232"/>
      <c r="J216" s="232"/>
      <c r="K216" s="232"/>
      <c r="L216" s="232"/>
      <c r="M216" s="232"/>
      <c r="N216" s="232"/>
      <c r="O216" s="232"/>
      <c r="P216" s="232"/>
      <c r="Q216" s="232"/>
      <c r="R216" s="232"/>
      <c r="S216" s="232"/>
      <c r="T216" s="232"/>
      <c r="U216" s="232"/>
      <c r="V216" s="232"/>
      <c r="W216" s="232"/>
      <c r="X216" s="232"/>
      <c r="Y216" s="232"/>
      <c r="Z216" s="232"/>
    </row>
    <row r="217" ht="12.0" customHeight="1">
      <c r="A217" s="232"/>
      <c r="B217" s="232"/>
      <c r="C217" s="232"/>
      <c r="D217" s="232"/>
      <c r="E217" s="232"/>
      <c r="F217" s="232"/>
      <c r="G217" s="232"/>
      <c r="H217" s="232"/>
      <c r="I217" s="232"/>
      <c r="J217" s="232"/>
      <c r="K217" s="232"/>
      <c r="L217" s="232"/>
      <c r="M217" s="232"/>
      <c r="N217" s="232"/>
      <c r="O217" s="232"/>
      <c r="P217" s="232"/>
      <c r="Q217" s="232"/>
      <c r="R217" s="232"/>
      <c r="S217" s="232"/>
      <c r="T217" s="232"/>
      <c r="U217" s="232"/>
      <c r="V217" s="232"/>
      <c r="W217" s="232"/>
      <c r="X217" s="232"/>
      <c r="Y217" s="232"/>
      <c r="Z217" s="232"/>
    </row>
    <row r="218" ht="12.0" customHeight="1">
      <c r="A218" s="232"/>
      <c r="B218" s="232"/>
      <c r="C218" s="232"/>
      <c r="D218" s="232"/>
      <c r="E218" s="232"/>
      <c r="F218" s="232"/>
      <c r="G218" s="232"/>
      <c r="H218" s="232"/>
      <c r="I218" s="232"/>
      <c r="J218" s="232"/>
      <c r="K218" s="232"/>
      <c r="L218" s="232"/>
      <c r="M218" s="232"/>
      <c r="N218" s="232"/>
      <c r="O218" s="232"/>
      <c r="P218" s="232"/>
      <c r="Q218" s="232"/>
      <c r="R218" s="232"/>
      <c r="S218" s="232"/>
      <c r="T218" s="232"/>
      <c r="U218" s="232"/>
      <c r="V218" s="232"/>
      <c r="W218" s="232"/>
      <c r="X218" s="232"/>
      <c r="Y218" s="232"/>
      <c r="Z218" s="232"/>
    </row>
    <row r="219" ht="12.0" customHeight="1">
      <c r="A219" s="232"/>
      <c r="B219" s="232"/>
      <c r="C219" s="232"/>
      <c r="D219" s="232"/>
      <c r="E219" s="232"/>
      <c r="F219" s="232"/>
      <c r="G219" s="232"/>
      <c r="H219" s="232"/>
      <c r="I219" s="232"/>
      <c r="J219" s="232"/>
      <c r="K219" s="232"/>
      <c r="L219" s="232"/>
      <c r="M219" s="232"/>
      <c r="N219" s="232"/>
      <c r="O219" s="232"/>
      <c r="P219" s="232"/>
      <c r="Q219" s="232"/>
      <c r="R219" s="232"/>
      <c r="S219" s="232"/>
      <c r="T219" s="232"/>
      <c r="U219" s="232"/>
      <c r="V219" s="232"/>
      <c r="W219" s="232"/>
      <c r="X219" s="232"/>
      <c r="Y219" s="232"/>
      <c r="Z219" s="232"/>
    </row>
    <row r="220" ht="12.0" customHeight="1">
      <c r="A220" s="232"/>
      <c r="B220" s="232"/>
      <c r="C220" s="232"/>
      <c r="D220" s="232"/>
      <c r="E220" s="232"/>
      <c r="F220" s="232"/>
      <c r="G220" s="232"/>
      <c r="H220" s="232"/>
      <c r="I220" s="232"/>
      <c r="J220" s="232"/>
      <c r="K220" s="232"/>
      <c r="L220" s="232"/>
      <c r="M220" s="232"/>
      <c r="N220" s="232"/>
      <c r="O220" s="232"/>
      <c r="P220" s="232"/>
      <c r="Q220" s="232"/>
      <c r="R220" s="232"/>
      <c r="S220" s="232"/>
      <c r="T220" s="232"/>
      <c r="U220" s="232"/>
      <c r="V220" s="232"/>
      <c r="W220" s="232"/>
      <c r="X220" s="232"/>
      <c r="Y220" s="232"/>
      <c r="Z220" s="232"/>
    </row>
    <row r="221" ht="12.0" customHeight="1">
      <c r="A221" s="232"/>
      <c r="B221" s="232"/>
      <c r="C221" s="232"/>
      <c r="D221" s="232"/>
      <c r="E221" s="232"/>
      <c r="F221" s="232"/>
      <c r="G221" s="232"/>
      <c r="H221" s="232"/>
      <c r="I221" s="232"/>
      <c r="J221" s="232"/>
      <c r="K221" s="232"/>
      <c r="L221" s="232"/>
      <c r="M221" s="232"/>
      <c r="N221" s="232"/>
      <c r="O221" s="232"/>
      <c r="P221" s="232"/>
      <c r="Q221" s="232"/>
      <c r="R221" s="232"/>
      <c r="S221" s="232"/>
      <c r="T221" s="232"/>
      <c r="U221" s="232"/>
      <c r="V221" s="232"/>
      <c r="W221" s="232"/>
      <c r="X221" s="232"/>
      <c r="Y221" s="232"/>
      <c r="Z221" s="232"/>
    </row>
    <row r="222" ht="12.0" customHeight="1">
      <c r="A222" s="232"/>
      <c r="B222" s="232"/>
      <c r="C222" s="232"/>
      <c r="D222" s="232"/>
      <c r="E222" s="232"/>
      <c r="F222" s="232"/>
      <c r="G222" s="232"/>
      <c r="H222" s="232"/>
      <c r="I222" s="232"/>
      <c r="J222" s="232"/>
      <c r="K222" s="232"/>
      <c r="L222" s="232"/>
      <c r="M222" s="232"/>
      <c r="N222" s="232"/>
      <c r="O222" s="232"/>
      <c r="P222" s="232"/>
      <c r="Q222" s="232"/>
      <c r="R222" s="232"/>
      <c r="S222" s="232"/>
      <c r="T222" s="232"/>
      <c r="U222" s="232"/>
      <c r="V222" s="232"/>
      <c r="W222" s="232"/>
      <c r="X222" s="232"/>
      <c r="Y222" s="232"/>
      <c r="Z222" s="232"/>
    </row>
    <row r="223" ht="12.0" customHeight="1">
      <c r="A223" s="232"/>
      <c r="B223" s="232"/>
      <c r="C223" s="232"/>
      <c r="D223" s="232"/>
      <c r="E223" s="232"/>
      <c r="F223" s="232"/>
      <c r="G223" s="232"/>
      <c r="H223" s="232"/>
      <c r="I223" s="232"/>
      <c r="J223" s="232"/>
      <c r="K223" s="232"/>
      <c r="L223" s="232"/>
      <c r="M223" s="232"/>
      <c r="N223" s="232"/>
      <c r="O223" s="232"/>
      <c r="P223" s="232"/>
      <c r="Q223" s="232"/>
      <c r="R223" s="232"/>
      <c r="S223" s="232"/>
      <c r="T223" s="232"/>
      <c r="U223" s="232"/>
      <c r="V223" s="232"/>
      <c r="W223" s="232"/>
      <c r="X223" s="232"/>
      <c r="Y223" s="232"/>
      <c r="Z223" s="232"/>
    </row>
    <row r="224" ht="12.0" customHeight="1">
      <c r="A224" s="232"/>
      <c r="B224" s="232"/>
      <c r="C224" s="232"/>
      <c r="D224" s="232"/>
      <c r="E224" s="232"/>
      <c r="F224" s="232"/>
      <c r="G224" s="232"/>
      <c r="H224" s="232"/>
      <c r="I224" s="232"/>
      <c r="J224" s="232"/>
      <c r="K224" s="232"/>
      <c r="L224" s="232"/>
      <c r="M224" s="232"/>
      <c r="N224" s="232"/>
      <c r="O224" s="232"/>
      <c r="P224" s="232"/>
      <c r="Q224" s="232"/>
      <c r="R224" s="232"/>
      <c r="S224" s="232"/>
      <c r="T224" s="232"/>
      <c r="U224" s="232"/>
      <c r="V224" s="232"/>
      <c r="W224" s="232"/>
      <c r="X224" s="232"/>
      <c r="Y224" s="232"/>
      <c r="Z224" s="232"/>
    </row>
    <row r="225" ht="12.0" customHeight="1">
      <c r="A225" s="232"/>
      <c r="B225" s="232"/>
      <c r="C225" s="232"/>
      <c r="D225" s="232"/>
      <c r="E225" s="232"/>
      <c r="F225" s="232"/>
      <c r="G225" s="232"/>
      <c r="H225" s="232"/>
      <c r="I225" s="232"/>
      <c r="J225" s="232"/>
      <c r="K225" s="232"/>
      <c r="L225" s="232"/>
      <c r="M225" s="232"/>
      <c r="N225" s="232"/>
      <c r="O225" s="232"/>
      <c r="P225" s="232"/>
      <c r="Q225" s="232"/>
      <c r="R225" s="232"/>
      <c r="S225" s="232"/>
      <c r="T225" s="232"/>
      <c r="U225" s="232"/>
      <c r="V225" s="232"/>
      <c r="W225" s="232"/>
      <c r="X225" s="232"/>
      <c r="Y225" s="232"/>
      <c r="Z225" s="232"/>
    </row>
    <row r="226" ht="12.0" customHeight="1">
      <c r="A226" s="232"/>
      <c r="B226" s="232"/>
      <c r="C226" s="232"/>
      <c r="D226" s="232"/>
      <c r="E226" s="232"/>
      <c r="F226" s="232"/>
      <c r="G226" s="232"/>
      <c r="H226" s="232"/>
      <c r="I226" s="232"/>
      <c r="J226" s="232"/>
      <c r="K226" s="232"/>
      <c r="L226" s="232"/>
      <c r="M226" s="232"/>
      <c r="N226" s="232"/>
      <c r="O226" s="232"/>
      <c r="P226" s="232"/>
      <c r="Q226" s="232"/>
      <c r="R226" s="232"/>
      <c r="S226" s="232"/>
      <c r="T226" s="232"/>
      <c r="U226" s="232"/>
      <c r="V226" s="232"/>
      <c r="W226" s="232"/>
      <c r="X226" s="232"/>
      <c r="Y226" s="232"/>
      <c r="Z226" s="232"/>
    </row>
    <row r="227" ht="12.0" customHeight="1">
      <c r="A227" s="232"/>
      <c r="B227" s="232"/>
      <c r="C227" s="232"/>
      <c r="D227" s="232"/>
      <c r="E227" s="232"/>
      <c r="F227" s="232"/>
      <c r="G227" s="232"/>
      <c r="H227" s="232"/>
      <c r="I227" s="232"/>
      <c r="J227" s="232"/>
      <c r="K227" s="232"/>
      <c r="L227" s="232"/>
      <c r="M227" s="232"/>
      <c r="N227" s="232"/>
      <c r="O227" s="232"/>
      <c r="P227" s="232"/>
      <c r="Q227" s="232"/>
      <c r="R227" s="232"/>
      <c r="S227" s="232"/>
      <c r="T227" s="232"/>
      <c r="U227" s="232"/>
      <c r="V227" s="232"/>
      <c r="W227" s="232"/>
      <c r="X227" s="232"/>
      <c r="Y227" s="232"/>
      <c r="Z227" s="232"/>
    </row>
    <row r="228" ht="12.0" customHeight="1">
      <c r="A228" s="232"/>
      <c r="B228" s="232"/>
      <c r="C228" s="232"/>
      <c r="D228" s="232"/>
      <c r="E228" s="232"/>
      <c r="F228" s="232"/>
      <c r="G228" s="232"/>
      <c r="H228" s="232"/>
      <c r="I228" s="232"/>
      <c r="J228" s="232"/>
      <c r="K228" s="232"/>
      <c r="L228" s="232"/>
      <c r="M228" s="232"/>
      <c r="N228" s="232"/>
      <c r="O228" s="232"/>
      <c r="P228" s="232"/>
      <c r="Q228" s="232"/>
      <c r="R228" s="232"/>
      <c r="S228" s="232"/>
      <c r="T228" s="232"/>
      <c r="U228" s="232"/>
      <c r="V228" s="232"/>
      <c r="W228" s="232"/>
      <c r="X228" s="232"/>
      <c r="Y228" s="232"/>
      <c r="Z228" s="232"/>
    </row>
    <row r="229" ht="12.0" customHeight="1">
      <c r="A229" s="232"/>
      <c r="B229" s="232"/>
      <c r="C229" s="232"/>
      <c r="D229" s="232"/>
      <c r="E229" s="232"/>
      <c r="F229" s="232"/>
      <c r="G229" s="232"/>
      <c r="H229" s="232"/>
      <c r="I229" s="232"/>
      <c r="J229" s="232"/>
      <c r="K229" s="232"/>
      <c r="L229" s="232"/>
      <c r="M229" s="232"/>
      <c r="N229" s="232"/>
      <c r="O229" s="232"/>
      <c r="P229" s="232"/>
      <c r="Q229" s="232"/>
      <c r="R229" s="232"/>
      <c r="S229" s="232"/>
      <c r="T229" s="232"/>
      <c r="U229" s="232"/>
      <c r="V229" s="232"/>
      <c r="W229" s="232"/>
      <c r="X229" s="232"/>
      <c r="Y229" s="232"/>
      <c r="Z229" s="232"/>
    </row>
    <row r="230" ht="12.0" customHeight="1">
      <c r="A230" s="232"/>
      <c r="B230" s="232"/>
      <c r="C230" s="232"/>
      <c r="D230" s="232"/>
      <c r="E230" s="232"/>
      <c r="F230" s="232"/>
      <c r="G230" s="232"/>
      <c r="H230" s="232"/>
      <c r="I230" s="232"/>
      <c r="J230" s="232"/>
      <c r="K230" s="232"/>
      <c r="L230" s="232"/>
      <c r="M230" s="232"/>
      <c r="N230" s="232"/>
      <c r="O230" s="232"/>
      <c r="P230" s="232"/>
      <c r="Q230" s="232"/>
      <c r="R230" s="232"/>
      <c r="S230" s="232"/>
      <c r="T230" s="232"/>
      <c r="U230" s="232"/>
      <c r="V230" s="232"/>
      <c r="W230" s="232"/>
      <c r="X230" s="232"/>
      <c r="Y230" s="232"/>
      <c r="Z230" s="232"/>
    </row>
    <row r="231" ht="12.0" customHeight="1">
      <c r="A231" s="232"/>
      <c r="B231" s="232"/>
      <c r="C231" s="232"/>
      <c r="D231" s="232"/>
      <c r="E231" s="232"/>
      <c r="F231" s="232"/>
      <c r="G231" s="232"/>
      <c r="H231" s="232"/>
      <c r="I231" s="232"/>
      <c r="J231" s="232"/>
      <c r="K231" s="232"/>
      <c r="L231" s="232"/>
      <c r="M231" s="232"/>
      <c r="N231" s="232"/>
      <c r="O231" s="232"/>
      <c r="P231" s="232"/>
      <c r="Q231" s="232"/>
      <c r="R231" s="232"/>
      <c r="S231" s="232"/>
      <c r="T231" s="232"/>
      <c r="U231" s="232"/>
      <c r="V231" s="232"/>
      <c r="W231" s="232"/>
      <c r="X231" s="232"/>
      <c r="Y231" s="232"/>
      <c r="Z231" s="232"/>
    </row>
    <row r="232" ht="12.0" customHeight="1">
      <c r="A232" s="232"/>
      <c r="B232" s="232"/>
      <c r="C232" s="232"/>
      <c r="D232" s="232"/>
      <c r="E232" s="232"/>
      <c r="F232" s="232"/>
      <c r="G232" s="232"/>
      <c r="H232" s="232"/>
      <c r="I232" s="232"/>
      <c r="J232" s="232"/>
      <c r="K232" s="232"/>
      <c r="L232" s="232"/>
      <c r="M232" s="232"/>
      <c r="N232" s="232"/>
      <c r="O232" s="232"/>
      <c r="P232" s="232"/>
      <c r="Q232" s="232"/>
      <c r="R232" s="232"/>
      <c r="S232" s="232"/>
      <c r="T232" s="232"/>
      <c r="U232" s="232"/>
      <c r="V232" s="232"/>
      <c r="W232" s="232"/>
      <c r="X232" s="232"/>
      <c r="Y232" s="232"/>
      <c r="Z232" s="232"/>
    </row>
    <row r="233" ht="12.0" customHeight="1">
      <c r="A233" s="232"/>
      <c r="B233" s="232"/>
      <c r="C233" s="232"/>
      <c r="D233" s="232"/>
      <c r="E233" s="232"/>
      <c r="F233" s="232"/>
      <c r="G233" s="232"/>
      <c r="H233" s="232"/>
      <c r="I233" s="232"/>
      <c r="J233" s="232"/>
      <c r="K233" s="232"/>
      <c r="L233" s="232"/>
      <c r="M233" s="232"/>
      <c r="N233" s="232"/>
      <c r="O233" s="232"/>
      <c r="P233" s="232"/>
      <c r="Q233" s="232"/>
      <c r="R233" s="232"/>
      <c r="S233" s="232"/>
      <c r="T233" s="232"/>
      <c r="U233" s="232"/>
      <c r="V233" s="232"/>
      <c r="W233" s="232"/>
      <c r="X233" s="232"/>
      <c r="Y233" s="232"/>
      <c r="Z233" s="232"/>
    </row>
    <row r="234" ht="12.0" customHeight="1">
      <c r="A234" s="232"/>
      <c r="B234" s="232"/>
      <c r="C234" s="232"/>
      <c r="D234" s="232"/>
      <c r="E234" s="232"/>
      <c r="F234" s="232"/>
      <c r="G234" s="232"/>
      <c r="H234" s="232"/>
      <c r="I234" s="232"/>
      <c r="J234" s="232"/>
      <c r="K234" s="232"/>
      <c r="L234" s="232"/>
      <c r="M234" s="232"/>
      <c r="N234" s="232"/>
      <c r="O234" s="232"/>
      <c r="P234" s="232"/>
      <c r="Q234" s="232"/>
      <c r="R234" s="232"/>
      <c r="S234" s="232"/>
      <c r="T234" s="232"/>
      <c r="U234" s="232"/>
      <c r="V234" s="232"/>
      <c r="W234" s="232"/>
      <c r="X234" s="232"/>
      <c r="Y234" s="232"/>
      <c r="Z234" s="232"/>
    </row>
    <row r="235" ht="12.0" customHeight="1">
      <c r="A235" s="232"/>
      <c r="B235" s="232"/>
      <c r="C235" s="232"/>
      <c r="D235" s="232"/>
      <c r="E235" s="232"/>
      <c r="F235" s="232"/>
      <c r="G235" s="232"/>
      <c r="H235" s="232"/>
      <c r="I235" s="232"/>
      <c r="J235" s="232"/>
      <c r="K235" s="232"/>
      <c r="L235" s="232"/>
      <c r="M235" s="232"/>
      <c r="N235" s="232"/>
      <c r="O235" s="232"/>
      <c r="P235" s="232"/>
      <c r="Q235" s="232"/>
      <c r="R235" s="232"/>
      <c r="S235" s="232"/>
      <c r="T235" s="232"/>
      <c r="U235" s="232"/>
      <c r="V235" s="232"/>
      <c r="W235" s="232"/>
      <c r="X235" s="232"/>
      <c r="Y235" s="232"/>
      <c r="Z235" s="232"/>
    </row>
    <row r="236" ht="12.0" customHeight="1">
      <c r="A236" s="232"/>
      <c r="B236" s="232"/>
      <c r="C236" s="232"/>
      <c r="D236" s="232"/>
      <c r="E236" s="232"/>
      <c r="F236" s="232"/>
      <c r="G236" s="232"/>
      <c r="H236" s="232"/>
      <c r="I236" s="232"/>
      <c r="J236" s="232"/>
      <c r="K236" s="232"/>
      <c r="L236" s="232"/>
      <c r="M236" s="232"/>
      <c r="N236" s="232"/>
      <c r="O236" s="232"/>
      <c r="P236" s="232"/>
      <c r="Q236" s="232"/>
      <c r="R236" s="232"/>
      <c r="S236" s="232"/>
      <c r="T236" s="232"/>
      <c r="U236" s="232"/>
      <c r="V236" s="232"/>
      <c r="W236" s="232"/>
      <c r="X236" s="232"/>
      <c r="Y236" s="232"/>
      <c r="Z236" s="232"/>
    </row>
    <row r="237" ht="12.0" customHeight="1">
      <c r="A237" s="232"/>
      <c r="B237" s="232"/>
      <c r="C237" s="232"/>
      <c r="D237" s="232"/>
      <c r="E237" s="232"/>
      <c r="F237" s="232"/>
      <c r="G237" s="232"/>
      <c r="H237" s="232"/>
      <c r="I237" s="232"/>
      <c r="J237" s="232"/>
      <c r="K237" s="232"/>
      <c r="L237" s="232"/>
      <c r="M237" s="232"/>
      <c r="N237" s="232"/>
      <c r="O237" s="232"/>
      <c r="P237" s="232"/>
      <c r="Q237" s="232"/>
      <c r="R237" s="232"/>
      <c r="S237" s="232"/>
      <c r="T237" s="232"/>
      <c r="U237" s="232"/>
      <c r="V237" s="232"/>
      <c r="W237" s="232"/>
      <c r="X237" s="232"/>
      <c r="Y237" s="232"/>
      <c r="Z237" s="232"/>
    </row>
    <row r="238" ht="12.0" customHeight="1">
      <c r="A238" s="232"/>
      <c r="B238" s="232"/>
      <c r="C238" s="232"/>
      <c r="D238" s="232"/>
      <c r="E238" s="232"/>
      <c r="F238" s="232"/>
      <c r="G238" s="232"/>
      <c r="H238" s="232"/>
      <c r="I238" s="232"/>
      <c r="J238" s="232"/>
      <c r="K238" s="232"/>
      <c r="L238" s="232"/>
      <c r="M238" s="232"/>
      <c r="N238" s="232"/>
      <c r="O238" s="232"/>
      <c r="P238" s="232"/>
      <c r="Q238" s="232"/>
      <c r="R238" s="232"/>
      <c r="S238" s="232"/>
      <c r="T238" s="232"/>
      <c r="U238" s="232"/>
      <c r="V238" s="232"/>
      <c r="W238" s="232"/>
      <c r="X238" s="232"/>
      <c r="Y238" s="232"/>
      <c r="Z238" s="232"/>
    </row>
    <row r="239" ht="12.0" customHeight="1">
      <c r="A239" s="232"/>
      <c r="B239" s="232"/>
      <c r="C239" s="232"/>
      <c r="D239" s="232"/>
      <c r="E239" s="232"/>
      <c r="F239" s="232"/>
      <c r="G239" s="232"/>
      <c r="H239" s="232"/>
      <c r="I239" s="232"/>
      <c r="J239" s="232"/>
      <c r="K239" s="232"/>
      <c r="L239" s="232"/>
      <c r="M239" s="232"/>
      <c r="N239" s="232"/>
      <c r="O239" s="232"/>
      <c r="P239" s="232"/>
      <c r="Q239" s="232"/>
      <c r="R239" s="232"/>
      <c r="S239" s="232"/>
      <c r="T239" s="232"/>
      <c r="U239" s="232"/>
      <c r="V239" s="232"/>
      <c r="W239" s="232"/>
      <c r="X239" s="232"/>
      <c r="Y239" s="232"/>
      <c r="Z239" s="232"/>
    </row>
    <row r="240" ht="12.0" customHeight="1">
      <c r="A240" s="232"/>
      <c r="B240" s="232"/>
      <c r="C240" s="232"/>
      <c r="D240" s="232"/>
      <c r="E240" s="232"/>
      <c r="F240" s="232"/>
      <c r="G240" s="232"/>
      <c r="H240" s="232"/>
      <c r="I240" s="232"/>
      <c r="J240" s="232"/>
      <c r="K240" s="232"/>
      <c r="L240" s="232"/>
      <c r="M240" s="232"/>
      <c r="N240" s="232"/>
      <c r="O240" s="232"/>
      <c r="P240" s="232"/>
      <c r="Q240" s="232"/>
      <c r="R240" s="232"/>
      <c r="S240" s="232"/>
      <c r="T240" s="232"/>
      <c r="U240" s="232"/>
      <c r="V240" s="232"/>
      <c r="W240" s="232"/>
      <c r="X240" s="232"/>
      <c r="Y240" s="232"/>
      <c r="Z240" s="232"/>
    </row>
    <row r="241" ht="12.0" customHeight="1">
      <c r="A241" s="232"/>
      <c r="B241" s="232"/>
      <c r="C241" s="232"/>
      <c r="D241" s="232"/>
      <c r="E241" s="232"/>
      <c r="F241" s="232"/>
      <c r="G241" s="232"/>
      <c r="H241" s="232"/>
      <c r="I241" s="232"/>
      <c r="J241" s="232"/>
      <c r="K241" s="232"/>
      <c r="L241" s="232"/>
      <c r="M241" s="232"/>
      <c r="N241" s="232"/>
      <c r="O241" s="232"/>
      <c r="P241" s="232"/>
      <c r="Q241" s="232"/>
      <c r="R241" s="232"/>
      <c r="S241" s="232"/>
      <c r="T241" s="232"/>
      <c r="U241" s="232"/>
      <c r="V241" s="232"/>
      <c r="W241" s="232"/>
      <c r="X241" s="232"/>
      <c r="Y241" s="232"/>
      <c r="Z241" s="232"/>
    </row>
    <row r="242" ht="12.0" customHeight="1">
      <c r="A242" s="232"/>
      <c r="B242" s="232"/>
      <c r="C242" s="232"/>
      <c r="D242" s="232"/>
      <c r="E242" s="232"/>
      <c r="F242" s="232"/>
      <c r="G242" s="232"/>
      <c r="H242" s="232"/>
      <c r="I242" s="232"/>
      <c r="J242" s="232"/>
      <c r="K242" s="232"/>
      <c r="L242" s="232"/>
      <c r="M242" s="232"/>
      <c r="N242" s="232"/>
      <c r="O242" s="232"/>
      <c r="P242" s="232"/>
      <c r="Q242" s="232"/>
      <c r="R242" s="232"/>
      <c r="S242" s="232"/>
      <c r="T242" s="232"/>
      <c r="U242" s="232"/>
      <c r="V242" s="232"/>
      <c r="W242" s="232"/>
      <c r="X242" s="232"/>
      <c r="Y242" s="232"/>
      <c r="Z242" s="232"/>
    </row>
    <row r="243" ht="12.0" customHeight="1">
      <c r="A243" s="232"/>
      <c r="B243" s="232"/>
      <c r="C243" s="232"/>
      <c r="D243" s="232"/>
      <c r="E243" s="232"/>
      <c r="F243" s="232"/>
      <c r="G243" s="232"/>
      <c r="H243" s="232"/>
      <c r="I243" s="232"/>
      <c r="J243" s="232"/>
      <c r="K243" s="232"/>
      <c r="L243" s="232"/>
      <c r="M243" s="232"/>
      <c r="N243" s="232"/>
      <c r="O243" s="232"/>
      <c r="P243" s="232"/>
      <c r="Q243" s="232"/>
      <c r="R243" s="232"/>
      <c r="S243" s="232"/>
      <c r="T243" s="232"/>
      <c r="U243" s="232"/>
      <c r="V243" s="232"/>
      <c r="W243" s="232"/>
      <c r="X243" s="232"/>
      <c r="Y243" s="232"/>
      <c r="Z243" s="232"/>
    </row>
    <row r="244" ht="12.0" customHeight="1">
      <c r="A244" s="232"/>
      <c r="B244" s="232"/>
      <c r="C244" s="232"/>
      <c r="D244" s="232"/>
      <c r="E244" s="232"/>
      <c r="F244" s="232"/>
      <c r="G244" s="232"/>
      <c r="H244" s="232"/>
      <c r="I244" s="232"/>
      <c r="J244" s="232"/>
      <c r="K244" s="232"/>
      <c r="L244" s="232"/>
      <c r="M244" s="232"/>
      <c r="N244" s="232"/>
      <c r="O244" s="232"/>
      <c r="P244" s="232"/>
      <c r="Q244" s="232"/>
      <c r="R244" s="232"/>
      <c r="S244" s="232"/>
      <c r="T244" s="232"/>
      <c r="U244" s="232"/>
      <c r="V244" s="232"/>
      <c r="W244" s="232"/>
      <c r="X244" s="232"/>
      <c r="Y244" s="232"/>
      <c r="Z244" s="232"/>
    </row>
    <row r="245" ht="12.0" customHeight="1">
      <c r="A245" s="232"/>
      <c r="B245" s="232"/>
      <c r="C245" s="232"/>
      <c r="D245" s="232"/>
      <c r="E245" s="232"/>
      <c r="F245" s="232"/>
      <c r="G245" s="232"/>
      <c r="H245" s="232"/>
      <c r="I245" s="232"/>
      <c r="J245" s="232"/>
      <c r="K245" s="232"/>
      <c r="L245" s="232"/>
      <c r="M245" s="232"/>
      <c r="N245" s="232"/>
      <c r="O245" s="232"/>
      <c r="P245" s="232"/>
      <c r="Q245" s="232"/>
      <c r="R245" s="232"/>
      <c r="S245" s="232"/>
      <c r="T245" s="232"/>
      <c r="U245" s="232"/>
      <c r="V245" s="232"/>
      <c r="W245" s="232"/>
      <c r="X245" s="232"/>
      <c r="Y245" s="232"/>
      <c r="Z245" s="232"/>
    </row>
    <row r="246" ht="12.0" customHeight="1">
      <c r="A246" s="232"/>
      <c r="B246" s="232"/>
      <c r="C246" s="232"/>
      <c r="D246" s="232"/>
      <c r="E246" s="232"/>
      <c r="F246" s="232"/>
      <c r="G246" s="232"/>
      <c r="H246" s="232"/>
      <c r="I246" s="232"/>
      <c r="J246" s="232"/>
      <c r="K246" s="232"/>
      <c r="L246" s="232"/>
      <c r="M246" s="232"/>
      <c r="N246" s="232"/>
      <c r="O246" s="232"/>
      <c r="P246" s="232"/>
      <c r="Q246" s="232"/>
      <c r="R246" s="232"/>
      <c r="S246" s="232"/>
      <c r="T246" s="232"/>
      <c r="U246" s="232"/>
      <c r="V246" s="232"/>
      <c r="W246" s="232"/>
      <c r="X246" s="232"/>
      <c r="Y246" s="232"/>
      <c r="Z246" s="232"/>
    </row>
    <row r="247" ht="12.0" customHeight="1">
      <c r="A247" s="232"/>
      <c r="B247" s="232"/>
      <c r="C247" s="232"/>
      <c r="D247" s="232"/>
      <c r="E247" s="232"/>
      <c r="F247" s="232"/>
      <c r="G247" s="232"/>
      <c r="H247" s="232"/>
      <c r="I247" s="232"/>
      <c r="J247" s="232"/>
      <c r="K247" s="232"/>
      <c r="L247" s="232"/>
      <c r="M247" s="232"/>
      <c r="N247" s="232"/>
      <c r="O247" s="232"/>
      <c r="P247" s="232"/>
      <c r="Q247" s="232"/>
      <c r="R247" s="232"/>
      <c r="S247" s="232"/>
      <c r="T247" s="232"/>
      <c r="U247" s="232"/>
      <c r="V247" s="232"/>
      <c r="W247" s="232"/>
      <c r="X247" s="232"/>
      <c r="Y247" s="232"/>
      <c r="Z247" s="232"/>
    </row>
    <row r="248" ht="12.0" customHeight="1">
      <c r="A248" s="232"/>
      <c r="B248" s="232"/>
      <c r="C248" s="232"/>
      <c r="D248" s="232"/>
      <c r="E248" s="232"/>
      <c r="F248" s="232"/>
      <c r="G248" s="232"/>
      <c r="H248" s="232"/>
      <c r="I248" s="232"/>
      <c r="J248" s="232"/>
      <c r="K248" s="232"/>
      <c r="L248" s="232"/>
      <c r="M248" s="232"/>
      <c r="N248" s="232"/>
      <c r="O248" s="232"/>
      <c r="P248" s="232"/>
      <c r="Q248" s="232"/>
      <c r="R248" s="232"/>
      <c r="S248" s="232"/>
      <c r="T248" s="232"/>
      <c r="U248" s="232"/>
      <c r="V248" s="232"/>
      <c r="W248" s="232"/>
      <c r="X248" s="232"/>
      <c r="Y248" s="232"/>
      <c r="Z248" s="232"/>
    </row>
    <row r="249" ht="12.0" customHeight="1">
      <c r="A249" s="232"/>
      <c r="B249" s="232"/>
      <c r="C249" s="232"/>
      <c r="D249" s="232"/>
      <c r="E249" s="232"/>
      <c r="F249" s="232"/>
      <c r="G249" s="232"/>
      <c r="H249" s="232"/>
      <c r="I249" s="232"/>
      <c r="J249" s="232"/>
      <c r="K249" s="232"/>
      <c r="L249" s="232"/>
      <c r="M249" s="232"/>
      <c r="N249" s="232"/>
      <c r="O249" s="232"/>
      <c r="P249" s="232"/>
      <c r="Q249" s="232"/>
      <c r="R249" s="232"/>
      <c r="S249" s="232"/>
      <c r="T249" s="232"/>
      <c r="U249" s="232"/>
      <c r="V249" s="232"/>
      <c r="W249" s="232"/>
      <c r="X249" s="232"/>
      <c r="Y249" s="232"/>
      <c r="Z249" s="232"/>
    </row>
    <row r="250" ht="12.0" customHeight="1">
      <c r="A250" s="232"/>
      <c r="B250" s="232"/>
      <c r="C250" s="232"/>
      <c r="D250" s="232"/>
      <c r="E250" s="232"/>
      <c r="F250" s="232"/>
      <c r="G250" s="232"/>
      <c r="H250" s="232"/>
      <c r="I250" s="232"/>
      <c r="J250" s="232"/>
      <c r="K250" s="232"/>
      <c r="L250" s="232"/>
      <c r="M250" s="232"/>
      <c r="N250" s="232"/>
      <c r="O250" s="232"/>
      <c r="P250" s="232"/>
      <c r="Q250" s="232"/>
      <c r="R250" s="232"/>
      <c r="S250" s="232"/>
      <c r="T250" s="232"/>
      <c r="U250" s="232"/>
      <c r="V250" s="232"/>
      <c r="W250" s="232"/>
      <c r="X250" s="232"/>
      <c r="Y250" s="232"/>
      <c r="Z250" s="232"/>
    </row>
    <row r="251" ht="12.0" customHeight="1">
      <c r="A251" s="232"/>
      <c r="B251" s="232"/>
      <c r="C251" s="232"/>
      <c r="D251" s="232"/>
      <c r="E251" s="232"/>
      <c r="F251" s="232"/>
      <c r="G251" s="232"/>
      <c r="H251" s="232"/>
      <c r="I251" s="232"/>
      <c r="J251" s="232"/>
      <c r="K251" s="232"/>
      <c r="L251" s="232"/>
      <c r="M251" s="232"/>
      <c r="N251" s="232"/>
      <c r="O251" s="232"/>
      <c r="P251" s="232"/>
      <c r="Q251" s="232"/>
      <c r="R251" s="232"/>
      <c r="S251" s="232"/>
      <c r="T251" s="232"/>
      <c r="U251" s="232"/>
      <c r="V251" s="232"/>
      <c r="W251" s="232"/>
      <c r="X251" s="232"/>
      <c r="Y251" s="232"/>
      <c r="Z251" s="232"/>
    </row>
    <row r="252" ht="12.0" customHeight="1">
      <c r="A252" s="232"/>
      <c r="B252" s="232"/>
      <c r="C252" s="232"/>
      <c r="D252" s="232"/>
      <c r="E252" s="232"/>
      <c r="F252" s="232"/>
      <c r="G252" s="232"/>
      <c r="H252" s="232"/>
      <c r="I252" s="232"/>
      <c r="J252" s="232"/>
      <c r="K252" s="232"/>
      <c r="L252" s="232"/>
      <c r="M252" s="232"/>
      <c r="N252" s="232"/>
      <c r="O252" s="232"/>
      <c r="P252" s="232"/>
      <c r="Q252" s="232"/>
      <c r="R252" s="232"/>
      <c r="S252" s="232"/>
      <c r="T252" s="232"/>
      <c r="U252" s="232"/>
      <c r="V252" s="232"/>
      <c r="W252" s="232"/>
      <c r="X252" s="232"/>
      <c r="Y252" s="232"/>
      <c r="Z252" s="232"/>
    </row>
    <row r="253" ht="12.0" customHeight="1">
      <c r="A253" s="232"/>
      <c r="B253" s="232"/>
      <c r="C253" s="232"/>
      <c r="D253" s="232"/>
      <c r="E253" s="232"/>
      <c r="F253" s="232"/>
      <c r="G253" s="232"/>
      <c r="H253" s="232"/>
      <c r="I253" s="232"/>
      <c r="J253" s="232"/>
      <c r="K253" s="232"/>
      <c r="L253" s="232"/>
      <c r="M253" s="232"/>
      <c r="N253" s="232"/>
      <c r="O253" s="232"/>
      <c r="P253" s="232"/>
      <c r="Q253" s="232"/>
      <c r="R253" s="232"/>
      <c r="S253" s="232"/>
      <c r="T253" s="232"/>
      <c r="U253" s="232"/>
      <c r="V253" s="232"/>
      <c r="W253" s="232"/>
      <c r="X253" s="232"/>
      <c r="Y253" s="232"/>
      <c r="Z253" s="232"/>
    </row>
    <row r="254" ht="12.0" customHeight="1">
      <c r="A254" s="232"/>
      <c r="B254" s="232"/>
      <c r="C254" s="232"/>
      <c r="D254" s="232"/>
      <c r="E254" s="232"/>
      <c r="F254" s="232"/>
      <c r="G254" s="232"/>
      <c r="H254" s="232"/>
      <c r="I254" s="232"/>
      <c r="J254" s="232"/>
      <c r="K254" s="232"/>
      <c r="L254" s="232"/>
      <c r="M254" s="232"/>
      <c r="N254" s="232"/>
      <c r="O254" s="232"/>
      <c r="P254" s="232"/>
      <c r="Q254" s="232"/>
      <c r="R254" s="232"/>
      <c r="S254" s="232"/>
      <c r="T254" s="232"/>
      <c r="U254" s="232"/>
      <c r="V254" s="232"/>
      <c r="W254" s="232"/>
      <c r="X254" s="232"/>
      <c r="Y254" s="232"/>
      <c r="Z254" s="232"/>
    </row>
    <row r="255" ht="12.0" customHeight="1">
      <c r="A255" s="232"/>
      <c r="B255" s="232"/>
      <c r="C255" s="232"/>
      <c r="D255" s="232"/>
      <c r="E255" s="232"/>
      <c r="F255" s="232"/>
      <c r="G255" s="232"/>
      <c r="H255" s="232"/>
      <c r="I255" s="232"/>
      <c r="J255" s="232"/>
      <c r="K255" s="232"/>
      <c r="L255" s="232"/>
      <c r="M255" s="232"/>
      <c r="N255" s="232"/>
      <c r="O255" s="232"/>
      <c r="P255" s="232"/>
      <c r="Q255" s="232"/>
      <c r="R255" s="232"/>
      <c r="S255" s="232"/>
      <c r="T255" s="232"/>
      <c r="U255" s="232"/>
      <c r="V255" s="232"/>
      <c r="W255" s="232"/>
      <c r="X255" s="232"/>
      <c r="Y255" s="232"/>
      <c r="Z255" s="232"/>
    </row>
    <row r="256" ht="12.0" customHeight="1">
      <c r="A256" s="232"/>
      <c r="B256" s="232"/>
      <c r="C256" s="232"/>
      <c r="D256" s="232"/>
      <c r="E256" s="232"/>
      <c r="F256" s="232"/>
      <c r="G256" s="232"/>
      <c r="H256" s="232"/>
      <c r="I256" s="232"/>
      <c r="J256" s="232"/>
      <c r="K256" s="232"/>
      <c r="L256" s="232"/>
      <c r="M256" s="232"/>
      <c r="N256" s="232"/>
      <c r="O256" s="232"/>
      <c r="P256" s="232"/>
      <c r="Q256" s="232"/>
      <c r="R256" s="232"/>
      <c r="S256" s="232"/>
      <c r="T256" s="232"/>
      <c r="U256" s="232"/>
      <c r="V256" s="232"/>
      <c r="W256" s="232"/>
      <c r="X256" s="232"/>
      <c r="Y256" s="232"/>
      <c r="Z256" s="232"/>
    </row>
    <row r="257" ht="12.0" customHeight="1">
      <c r="A257" s="232"/>
      <c r="B257" s="232"/>
      <c r="C257" s="232"/>
      <c r="D257" s="232"/>
      <c r="E257" s="232"/>
      <c r="F257" s="232"/>
      <c r="G257" s="232"/>
      <c r="H257" s="232"/>
      <c r="I257" s="232"/>
      <c r="J257" s="232"/>
      <c r="K257" s="232"/>
      <c r="L257" s="232"/>
      <c r="M257" s="232"/>
      <c r="N257" s="232"/>
      <c r="O257" s="232"/>
      <c r="P257" s="232"/>
      <c r="Q257" s="232"/>
      <c r="R257" s="232"/>
      <c r="S257" s="232"/>
      <c r="T257" s="232"/>
      <c r="U257" s="232"/>
      <c r="V257" s="232"/>
      <c r="W257" s="232"/>
      <c r="X257" s="232"/>
      <c r="Y257" s="232"/>
      <c r="Z257" s="232"/>
    </row>
    <row r="258" ht="12.0" customHeight="1">
      <c r="A258" s="232"/>
      <c r="B258" s="232"/>
      <c r="C258" s="232"/>
      <c r="D258" s="232"/>
      <c r="E258" s="232"/>
      <c r="F258" s="232"/>
      <c r="G258" s="232"/>
      <c r="H258" s="232"/>
      <c r="I258" s="232"/>
      <c r="J258" s="232"/>
      <c r="K258" s="232"/>
      <c r="L258" s="232"/>
      <c r="M258" s="232"/>
      <c r="N258" s="232"/>
      <c r="O258" s="232"/>
      <c r="P258" s="232"/>
      <c r="Q258" s="232"/>
      <c r="R258" s="232"/>
      <c r="S258" s="232"/>
      <c r="T258" s="232"/>
      <c r="U258" s="232"/>
      <c r="V258" s="232"/>
      <c r="W258" s="232"/>
      <c r="X258" s="232"/>
      <c r="Y258" s="232"/>
      <c r="Z258" s="232"/>
    </row>
    <row r="259" ht="12.0" customHeight="1">
      <c r="A259" s="232"/>
      <c r="B259" s="232"/>
      <c r="C259" s="232"/>
      <c r="D259" s="232"/>
      <c r="E259" s="232"/>
      <c r="F259" s="232"/>
      <c r="G259" s="232"/>
      <c r="H259" s="232"/>
      <c r="I259" s="232"/>
      <c r="J259" s="232"/>
      <c r="K259" s="232"/>
      <c r="L259" s="232"/>
      <c r="M259" s="232"/>
      <c r="N259" s="232"/>
      <c r="O259" s="232"/>
      <c r="P259" s="232"/>
      <c r="Q259" s="232"/>
      <c r="R259" s="232"/>
      <c r="S259" s="232"/>
      <c r="T259" s="232"/>
      <c r="U259" s="232"/>
      <c r="V259" s="232"/>
      <c r="W259" s="232"/>
      <c r="X259" s="232"/>
      <c r="Y259" s="232"/>
      <c r="Z259" s="232"/>
    </row>
    <row r="260" ht="12.0" customHeight="1">
      <c r="A260" s="232"/>
      <c r="B260" s="232"/>
      <c r="C260" s="232"/>
      <c r="D260" s="232"/>
      <c r="E260" s="232"/>
      <c r="F260" s="232"/>
      <c r="G260" s="232"/>
      <c r="H260" s="232"/>
      <c r="I260" s="232"/>
      <c r="J260" s="232"/>
      <c r="K260" s="232"/>
      <c r="L260" s="232"/>
      <c r="M260" s="232"/>
      <c r="N260" s="232"/>
      <c r="O260" s="232"/>
      <c r="P260" s="232"/>
      <c r="Q260" s="232"/>
      <c r="R260" s="232"/>
      <c r="S260" s="232"/>
      <c r="T260" s="232"/>
      <c r="U260" s="232"/>
      <c r="V260" s="232"/>
      <c r="W260" s="232"/>
      <c r="X260" s="232"/>
      <c r="Y260" s="232"/>
      <c r="Z260" s="232"/>
    </row>
    <row r="261" ht="12.0" customHeight="1">
      <c r="A261" s="232"/>
      <c r="B261" s="232"/>
      <c r="C261" s="232"/>
      <c r="D261" s="232"/>
      <c r="E261" s="232"/>
      <c r="F261" s="232"/>
      <c r="G261" s="232"/>
      <c r="H261" s="232"/>
      <c r="I261" s="232"/>
      <c r="J261" s="232"/>
      <c r="K261" s="232"/>
      <c r="L261" s="232"/>
      <c r="M261" s="232"/>
      <c r="N261" s="232"/>
      <c r="O261" s="232"/>
      <c r="P261" s="232"/>
      <c r="Q261" s="232"/>
      <c r="R261" s="232"/>
      <c r="S261" s="232"/>
      <c r="T261" s="232"/>
      <c r="U261" s="232"/>
      <c r="V261" s="232"/>
      <c r="W261" s="232"/>
      <c r="X261" s="232"/>
      <c r="Y261" s="232"/>
      <c r="Z261" s="232"/>
    </row>
    <row r="262" ht="12.0" customHeight="1">
      <c r="A262" s="232"/>
      <c r="B262" s="232"/>
      <c r="C262" s="232"/>
      <c r="D262" s="232"/>
      <c r="E262" s="232"/>
      <c r="F262" s="232"/>
      <c r="G262" s="232"/>
      <c r="H262" s="232"/>
      <c r="I262" s="232"/>
      <c r="J262" s="232"/>
      <c r="K262" s="232"/>
      <c r="L262" s="232"/>
      <c r="M262" s="232"/>
      <c r="N262" s="232"/>
      <c r="O262" s="232"/>
      <c r="P262" s="232"/>
      <c r="Q262" s="232"/>
      <c r="R262" s="232"/>
      <c r="S262" s="232"/>
      <c r="T262" s="232"/>
      <c r="U262" s="232"/>
      <c r="V262" s="232"/>
      <c r="W262" s="232"/>
      <c r="X262" s="232"/>
      <c r="Y262" s="232"/>
      <c r="Z262" s="232"/>
    </row>
    <row r="263" ht="12.0" customHeight="1">
      <c r="A263" s="232"/>
      <c r="B263" s="232"/>
      <c r="C263" s="232"/>
      <c r="D263" s="232"/>
      <c r="E263" s="232"/>
      <c r="F263" s="232"/>
      <c r="G263" s="232"/>
      <c r="H263" s="232"/>
      <c r="I263" s="232"/>
      <c r="J263" s="232"/>
      <c r="K263" s="232"/>
      <c r="L263" s="232"/>
      <c r="M263" s="232"/>
      <c r="N263" s="232"/>
      <c r="O263" s="232"/>
      <c r="P263" s="232"/>
      <c r="Q263" s="232"/>
      <c r="R263" s="232"/>
      <c r="S263" s="232"/>
      <c r="T263" s="232"/>
      <c r="U263" s="232"/>
      <c r="V263" s="232"/>
      <c r="W263" s="232"/>
      <c r="X263" s="232"/>
      <c r="Y263" s="232"/>
      <c r="Z263" s="232"/>
    </row>
    <row r="264" ht="12.0" customHeight="1">
      <c r="A264" s="232"/>
      <c r="B264" s="232"/>
      <c r="C264" s="232"/>
      <c r="D264" s="232"/>
      <c r="E264" s="232"/>
      <c r="F264" s="232"/>
      <c r="G264" s="232"/>
      <c r="H264" s="232"/>
      <c r="I264" s="232"/>
      <c r="J264" s="232"/>
      <c r="K264" s="232"/>
      <c r="L264" s="232"/>
      <c r="M264" s="232"/>
      <c r="N264" s="232"/>
      <c r="O264" s="232"/>
      <c r="P264" s="232"/>
      <c r="Q264" s="232"/>
      <c r="R264" s="232"/>
      <c r="S264" s="232"/>
      <c r="T264" s="232"/>
      <c r="U264" s="232"/>
      <c r="V264" s="232"/>
      <c r="W264" s="232"/>
      <c r="X264" s="232"/>
      <c r="Y264" s="232"/>
      <c r="Z264" s="232"/>
    </row>
    <row r="265" ht="12.0" customHeight="1">
      <c r="A265" s="232"/>
      <c r="B265" s="232"/>
      <c r="C265" s="232"/>
      <c r="D265" s="232"/>
      <c r="E265" s="232"/>
      <c r="F265" s="232"/>
      <c r="G265" s="232"/>
      <c r="H265" s="232"/>
      <c r="I265" s="232"/>
      <c r="J265" s="232"/>
      <c r="K265" s="232"/>
      <c r="L265" s="232"/>
      <c r="M265" s="232"/>
      <c r="N265" s="232"/>
      <c r="O265" s="232"/>
      <c r="P265" s="232"/>
      <c r="Q265" s="232"/>
      <c r="R265" s="232"/>
      <c r="S265" s="232"/>
      <c r="T265" s="232"/>
      <c r="U265" s="232"/>
      <c r="V265" s="232"/>
      <c r="W265" s="232"/>
      <c r="X265" s="232"/>
      <c r="Y265" s="232"/>
      <c r="Z265" s="232"/>
    </row>
    <row r="266" ht="12.0" customHeight="1">
      <c r="A266" s="232"/>
      <c r="B266" s="232"/>
      <c r="C266" s="232"/>
      <c r="D266" s="232"/>
      <c r="E266" s="232"/>
      <c r="F266" s="232"/>
      <c r="G266" s="232"/>
      <c r="H266" s="232"/>
      <c r="I266" s="232"/>
      <c r="J266" s="232"/>
      <c r="K266" s="232"/>
      <c r="L266" s="232"/>
      <c r="M266" s="232"/>
      <c r="N266" s="232"/>
      <c r="O266" s="232"/>
      <c r="P266" s="232"/>
      <c r="Q266" s="232"/>
      <c r="R266" s="232"/>
      <c r="S266" s="232"/>
      <c r="T266" s="232"/>
      <c r="U266" s="232"/>
      <c r="V266" s="232"/>
      <c r="W266" s="232"/>
      <c r="X266" s="232"/>
      <c r="Y266" s="232"/>
      <c r="Z266" s="232"/>
    </row>
    <row r="267" ht="12.0" customHeight="1">
      <c r="A267" s="232"/>
      <c r="B267" s="232"/>
      <c r="C267" s="232"/>
      <c r="D267" s="232"/>
      <c r="E267" s="232"/>
      <c r="F267" s="232"/>
      <c r="G267" s="232"/>
      <c r="H267" s="232"/>
      <c r="I267" s="232"/>
      <c r="J267" s="232"/>
      <c r="K267" s="232"/>
      <c r="L267" s="232"/>
      <c r="M267" s="232"/>
      <c r="N267" s="232"/>
      <c r="O267" s="232"/>
      <c r="P267" s="232"/>
      <c r="Q267" s="232"/>
      <c r="R267" s="232"/>
      <c r="S267" s="232"/>
      <c r="T267" s="232"/>
      <c r="U267" s="232"/>
      <c r="V267" s="232"/>
      <c r="W267" s="232"/>
      <c r="X267" s="232"/>
      <c r="Y267" s="232"/>
      <c r="Z267" s="232"/>
    </row>
    <row r="268" ht="12.0" customHeight="1">
      <c r="A268" s="232"/>
      <c r="B268" s="232"/>
      <c r="C268" s="232"/>
      <c r="D268" s="232"/>
      <c r="E268" s="232"/>
      <c r="F268" s="232"/>
      <c r="G268" s="232"/>
      <c r="H268" s="232"/>
      <c r="I268" s="232"/>
      <c r="J268" s="232"/>
      <c r="K268" s="232"/>
      <c r="L268" s="232"/>
      <c r="M268" s="232"/>
      <c r="N268" s="232"/>
      <c r="O268" s="232"/>
      <c r="P268" s="232"/>
      <c r="Q268" s="232"/>
      <c r="R268" s="232"/>
      <c r="S268" s="232"/>
      <c r="T268" s="232"/>
      <c r="U268" s="232"/>
      <c r="V268" s="232"/>
      <c r="W268" s="232"/>
      <c r="X268" s="232"/>
      <c r="Y268" s="232"/>
      <c r="Z268" s="232"/>
    </row>
    <row r="269" ht="12.0" customHeight="1">
      <c r="A269" s="232"/>
      <c r="B269" s="232"/>
      <c r="C269" s="232"/>
      <c r="D269" s="232"/>
      <c r="E269" s="232"/>
      <c r="F269" s="232"/>
      <c r="G269" s="232"/>
      <c r="H269" s="232"/>
      <c r="I269" s="232"/>
      <c r="J269" s="232"/>
      <c r="K269" s="232"/>
      <c r="L269" s="232"/>
      <c r="M269" s="232"/>
      <c r="N269" s="232"/>
      <c r="O269" s="232"/>
      <c r="P269" s="232"/>
      <c r="Q269" s="232"/>
      <c r="R269" s="232"/>
      <c r="S269" s="232"/>
      <c r="T269" s="232"/>
      <c r="U269" s="232"/>
      <c r="V269" s="232"/>
      <c r="W269" s="232"/>
      <c r="X269" s="232"/>
      <c r="Y269" s="232"/>
      <c r="Z269" s="232"/>
    </row>
    <row r="270" ht="12.0" customHeight="1">
      <c r="A270" s="232"/>
      <c r="B270" s="232"/>
      <c r="C270" s="232"/>
      <c r="D270" s="232"/>
      <c r="E270" s="232"/>
      <c r="F270" s="232"/>
      <c r="G270" s="232"/>
      <c r="H270" s="232"/>
      <c r="I270" s="232"/>
      <c r="J270" s="232"/>
      <c r="K270" s="232"/>
      <c r="L270" s="232"/>
      <c r="M270" s="232"/>
      <c r="N270" s="232"/>
      <c r="O270" s="232"/>
      <c r="P270" s="232"/>
      <c r="Q270" s="232"/>
      <c r="R270" s="232"/>
      <c r="S270" s="232"/>
      <c r="T270" s="232"/>
      <c r="U270" s="232"/>
      <c r="V270" s="232"/>
      <c r="W270" s="232"/>
      <c r="X270" s="232"/>
      <c r="Y270" s="232"/>
      <c r="Z270" s="232"/>
    </row>
    <row r="271" ht="12.0" customHeight="1">
      <c r="A271" s="232"/>
      <c r="B271" s="232"/>
      <c r="C271" s="232"/>
      <c r="D271" s="232"/>
      <c r="E271" s="232"/>
      <c r="F271" s="232"/>
      <c r="G271" s="232"/>
      <c r="H271" s="232"/>
      <c r="I271" s="232"/>
      <c r="J271" s="232"/>
      <c r="K271" s="232"/>
      <c r="L271" s="232"/>
      <c r="M271" s="232"/>
      <c r="N271" s="232"/>
      <c r="O271" s="232"/>
      <c r="P271" s="232"/>
      <c r="Q271" s="232"/>
      <c r="R271" s="232"/>
      <c r="S271" s="232"/>
      <c r="T271" s="232"/>
      <c r="U271" s="232"/>
      <c r="V271" s="232"/>
      <c r="W271" s="232"/>
      <c r="X271" s="232"/>
      <c r="Y271" s="232"/>
      <c r="Z271" s="232"/>
    </row>
    <row r="272" ht="12.0" customHeight="1">
      <c r="A272" s="232"/>
      <c r="B272" s="232"/>
      <c r="C272" s="232"/>
      <c r="D272" s="232"/>
      <c r="E272" s="232"/>
      <c r="F272" s="232"/>
      <c r="G272" s="232"/>
      <c r="H272" s="232"/>
      <c r="I272" s="232"/>
      <c r="J272" s="232"/>
      <c r="K272" s="232"/>
      <c r="L272" s="232"/>
      <c r="M272" s="232"/>
      <c r="N272" s="232"/>
      <c r="O272" s="232"/>
      <c r="P272" s="232"/>
      <c r="Q272" s="232"/>
      <c r="R272" s="232"/>
      <c r="S272" s="232"/>
      <c r="T272" s="232"/>
      <c r="U272" s="232"/>
      <c r="V272" s="232"/>
      <c r="W272" s="232"/>
      <c r="X272" s="232"/>
      <c r="Y272" s="232"/>
      <c r="Z272" s="232"/>
    </row>
    <row r="273" ht="12.0" customHeight="1">
      <c r="A273" s="232"/>
      <c r="B273" s="232"/>
      <c r="C273" s="232"/>
      <c r="D273" s="232"/>
      <c r="E273" s="232"/>
      <c r="F273" s="232"/>
      <c r="G273" s="232"/>
      <c r="H273" s="232"/>
      <c r="I273" s="232"/>
      <c r="J273" s="232"/>
      <c r="K273" s="232"/>
      <c r="L273" s="232"/>
      <c r="M273" s="232"/>
      <c r="N273" s="232"/>
      <c r="O273" s="232"/>
      <c r="P273" s="232"/>
      <c r="Q273" s="232"/>
      <c r="R273" s="232"/>
      <c r="S273" s="232"/>
      <c r="T273" s="232"/>
      <c r="U273" s="232"/>
      <c r="V273" s="232"/>
      <c r="W273" s="232"/>
      <c r="X273" s="232"/>
      <c r="Y273" s="232"/>
      <c r="Z273" s="232"/>
    </row>
    <row r="274" ht="12.0" customHeight="1">
      <c r="A274" s="232"/>
      <c r="B274" s="232"/>
      <c r="C274" s="232"/>
      <c r="D274" s="232"/>
      <c r="E274" s="232"/>
      <c r="F274" s="232"/>
      <c r="G274" s="232"/>
      <c r="H274" s="232"/>
      <c r="I274" s="232"/>
      <c r="J274" s="232"/>
      <c r="K274" s="232"/>
      <c r="L274" s="232"/>
      <c r="M274" s="232"/>
      <c r="N274" s="232"/>
      <c r="O274" s="232"/>
      <c r="P274" s="232"/>
      <c r="Q274" s="232"/>
      <c r="R274" s="232"/>
      <c r="S274" s="232"/>
      <c r="T274" s="232"/>
      <c r="U274" s="232"/>
      <c r="V274" s="232"/>
      <c r="W274" s="232"/>
      <c r="X274" s="232"/>
      <c r="Y274" s="232"/>
      <c r="Z274" s="232"/>
    </row>
    <row r="275" ht="12.0" customHeight="1">
      <c r="A275" s="232"/>
      <c r="B275" s="232"/>
      <c r="C275" s="232"/>
      <c r="D275" s="232"/>
      <c r="E275" s="232"/>
      <c r="F275" s="232"/>
      <c r="G275" s="232"/>
      <c r="H275" s="232"/>
      <c r="I275" s="232"/>
      <c r="J275" s="232"/>
      <c r="K275" s="232"/>
      <c r="L275" s="232"/>
      <c r="M275" s="232"/>
      <c r="N275" s="232"/>
      <c r="O275" s="232"/>
      <c r="P275" s="232"/>
      <c r="Q275" s="232"/>
      <c r="R275" s="232"/>
      <c r="S275" s="232"/>
      <c r="T275" s="232"/>
      <c r="U275" s="232"/>
      <c r="V275" s="232"/>
      <c r="W275" s="232"/>
      <c r="X275" s="232"/>
      <c r="Y275" s="232"/>
      <c r="Z275" s="232"/>
    </row>
    <row r="276" ht="12.0" customHeight="1">
      <c r="A276" s="232"/>
      <c r="B276" s="232"/>
      <c r="C276" s="232"/>
      <c r="D276" s="232"/>
      <c r="E276" s="232"/>
      <c r="F276" s="232"/>
      <c r="G276" s="232"/>
      <c r="H276" s="232"/>
      <c r="I276" s="232"/>
      <c r="J276" s="232"/>
      <c r="K276" s="232"/>
      <c r="L276" s="232"/>
      <c r="M276" s="232"/>
      <c r="N276" s="232"/>
      <c r="O276" s="232"/>
      <c r="P276" s="232"/>
      <c r="Q276" s="232"/>
      <c r="R276" s="232"/>
      <c r="S276" s="232"/>
      <c r="T276" s="232"/>
      <c r="U276" s="232"/>
      <c r="V276" s="232"/>
      <c r="W276" s="232"/>
      <c r="X276" s="232"/>
      <c r="Y276" s="232"/>
      <c r="Z276" s="232"/>
    </row>
    <row r="277" ht="12.0" customHeight="1">
      <c r="A277" s="232"/>
      <c r="B277" s="232"/>
      <c r="C277" s="232"/>
      <c r="D277" s="232"/>
      <c r="E277" s="232"/>
      <c r="F277" s="232"/>
      <c r="G277" s="232"/>
      <c r="H277" s="232"/>
      <c r="I277" s="232"/>
      <c r="J277" s="232"/>
      <c r="K277" s="232"/>
      <c r="L277" s="232"/>
      <c r="M277" s="232"/>
      <c r="N277" s="232"/>
      <c r="O277" s="232"/>
      <c r="P277" s="232"/>
      <c r="Q277" s="232"/>
      <c r="R277" s="232"/>
      <c r="S277" s="232"/>
      <c r="T277" s="232"/>
      <c r="U277" s="232"/>
      <c r="V277" s="232"/>
      <c r="W277" s="232"/>
      <c r="X277" s="232"/>
      <c r="Y277" s="232"/>
      <c r="Z277" s="232"/>
    </row>
    <row r="278" ht="12.0" customHeight="1">
      <c r="A278" s="232"/>
      <c r="B278" s="232"/>
      <c r="C278" s="232"/>
      <c r="D278" s="232"/>
      <c r="E278" s="232"/>
      <c r="F278" s="232"/>
      <c r="G278" s="232"/>
      <c r="H278" s="232"/>
      <c r="I278" s="232"/>
      <c r="J278" s="232"/>
      <c r="K278" s="232"/>
      <c r="L278" s="232"/>
      <c r="M278" s="232"/>
      <c r="N278" s="232"/>
      <c r="O278" s="232"/>
      <c r="P278" s="232"/>
      <c r="Q278" s="232"/>
      <c r="R278" s="232"/>
      <c r="S278" s="232"/>
      <c r="T278" s="232"/>
      <c r="U278" s="232"/>
      <c r="V278" s="232"/>
      <c r="W278" s="232"/>
      <c r="X278" s="232"/>
      <c r="Y278" s="232"/>
      <c r="Z278" s="232"/>
    </row>
    <row r="279" ht="12.0" customHeight="1">
      <c r="A279" s="232"/>
      <c r="B279" s="232"/>
      <c r="C279" s="232"/>
      <c r="D279" s="232"/>
      <c r="E279" s="232"/>
      <c r="F279" s="232"/>
      <c r="G279" s="232"/>
      <c r="H279" s="232"/>
      <c r="I279" s="232"/>
      <c r="J279" s="232"/>
      <c r="K279" s="232"/>
      <c r="L279" s="232"/>
      <c r="M279" s="232"/>
      <c r="N279" s="232"/>
      <c r="O279" s="232"/>
      <c r="P279" s="232"/>
      <c r="Q279" s="232"/>
      <c r="R279" s="232"/>
      <c r="S279" s="232"/>
      <c r="T279" s="232"/>
      <c r="U279" s="232"/>
      <c r="V279" s="232"/>
      <c r="W279" s="232"/>
      <c r="X279" s="232"/>
      <c r="Y279" s="232"/>
      <c r="Z279" s="232"/>
    </row>
    <row r="280" ht="12.0" customHeight="1">
      <c r="A280" s="232"/>
      <c r="B280" s="232"/>
      <c r="C280" s="232"/>
      <c r="D280" s="232"/>
      <c r="E280" s="232"/>
      <c r="F280" s="232"/>
      <c r="G280" s="232"/>
      <c r="H280" s="232"/>
      <c r="I280" s="232"/>
      <c r="J280" s="232"/>
      <c r="K280" s="232"/>
      <c r="L280" s="232"/>
      <c r="M280" s="232"/>
      <c r="N280" s="232"/>
      <c r="O280" s="232"/>
      <c r="P280" s="232"/>
      <c r="Q280" s="232"/>
      <c r="R280" s="232"/>
      <c r="S280" s="232"/>
      <c r="T280" s="232"/>
      <c r="U280" s="232"/>
      <c r="V280" s="232"/>
      <c r="W280" s="232"/>
      <c r="X280" s="232"/>
      <c r="Y280" s="232"/>
      <c r="Z280" s="232"/>
    </row>
    <row r="281" ht="12.0" customHeight="1">
      <c r="A281" s="232"/>
      <c r="B281" s="232"/>
      <c r="C281" s="232"/>
      <c r="D281" s="232"/>
      <c r="E281" s="232"/>
      <c r="F281" s="232"/>
      <c r="G281" s="232"/>
      <c r="H281" s="232"/>
      <c r="I281" s="232"/>
      <c r="J281" s="232"/>
      <c r="K281" s="232"/>
      <c r="L281" s="232"/>
      <c r="M281" s="232"/>
      <c r="N281" s="232"/>
      <c r="O281" s="232"/>
      <c r="P281" s="232"/>
      <c r="Q281" s="232"/>
      <c r="R281" s="232"/>
      <c r="S281" s="232"/>
      <c r="T281" s="232"/>
      <c r="U281" s="232"/>
      <c r="V281" s="232"/>
      <c r="W281" s="232"/>
      <c r="X281" s="232"/>
      <c r="Y281" s="232"/>
      <c r="Z281" s="232"/>
    </row>
    <row r="282" ht="12.0" customHeight="1">
      <c r="A282" s="232"/>
      <c r="B282" s="232"/>
      <c r="C282" s="232"/>
      <c r="D282" s="232"/>
      <c r="E282" s="232"/>
      <c r="F282" s="232"/>
      <c r="G282" s="232"/>
      <c r="H282" s="232"/>
      <c r="I282" s="232"/>
      <c r="J282" s="232"/>
      <c r="K282" s="232"/>
      <c r="L282" s="232"/>
      <c r="M282" s="232"/>
      <c r="N282" s="232"/>
      <c r="O282" s="232"/>
      <c r="P282" s="232"/>
      <c r="Q282" s="232"/>
      <c r="R282" s="232"/>
      <c r="S282" s="232"/>
      <c r="T282" s="232"/>
      <c r="U282" s="232"/>
      <c r="V282" s="232"/>
      <c r="W282" s="232"/>
      <c r="X282" s="232"/>
      <c r="Y282" s="232"/>
      <c r="Z282" s="232"/>
    </row>
    <row r="283" ht="12.0" customHeight="1">
      <c r="A283" s="232"/>
      <c r="B283" s="232"/>
      <c r="C283" s="232"/>
      <c r="D283" s="232"/>
      <c r="E283" s="232"/>
      <c r="F283" s="232"/>
      <c r="G283" s="232"/>
      <c r="H283" s="232"/>
      <c r="I283" s="232"/>
      <c r="J283" s="232"/>
      <c r="K283" s="232"/>
      <c r="L283" s="232"/>
      <c r="M283" s="232"/>
      <c r="N283" s="232"/>
      <c r="O283" s="232"/>
      <c r="P283" s="232"/>
      <c r="Q283" s="232"/>
      <c r="R283" s="232"/>
      <c r="S283" s="232"/>
      <c r="T283" s="232"/>
      <c r="U283" s="232"/>
      <c r="V283" s="232"/>
      <c r="W283" s="232"/>
      <c r="X283" s="232"/>
      <c r="Y283" s="232"/>
      <c r="Z283" s="232"/>
    </row>
    <row r="284" ht="12.0" customHeight="1">
      <c r="A284" s="232"/>
      <c r="B284" s="232"/>
      <c r="C284" s="232"/>
      <c r="D284" s="232"/>
      <c r="E284" s="232"/>
      <c r="F284" s="232"/>
      <c r="G284" s="232"/>
      <c r="H284" s="232"/>
      <c r="I284" s="232"/>
      <c r="J284" s="232"/>
      <c r="K284" s="232"/>
      <c r="L284" s="232"/>
      <c r="M284" s="232"/>
      <c r="N284" s="232"/>
      <c r="O284" s="232"/>
      <c r="P284" s="232"/>
      <c r="Q284" s="232"/>
      <c r="R284" s="232"/>
      <c r="S284" s="232"/>
      <c r="T284" s="232"/>
      <c r="U284" s="232"/>
      <c r="V284" s="232"/>
      <c r="W284" s="232"/>
      <c r="X284" s="232"/>
      <c r="Y284" s="232"/>
      <c r="Z284" s="232"/>
    </row>
    <row r="285" ht="12.0" customHeight="1">
      <c r="A285" s="232"/>
      <c r="B285" s="232"/>
      <c r="C285" s="232"/>
      <c r="D285" s="232"/>
      <c r="E285" s="232"/>
      <c r="F285" s="232"/>
      <c r="G285" s="232"/>
      <c r="H285" s="232"/>
      <c r="I285" s="232"/>
      <c r="J285" s="232"/>
      <c r="K285" s="232"/>
      <c r="L285" s="232"/>
      <c r="M285" s="232"/>
      <c r="N285" s="232"/>
      <c r="O285" s="232"/>
      <c r="P285" s="232"/>
      <c r="Q285" s="232"/>
      <c r="R285" s="232"/>
      <c r="S285" s="232"/>
      <c r="T285" s="232"/>
      <c r="U285" s="232"/>
      <c r="V285" s="232"/>
      <c r="W285" s="232"/>
      <c r="X285" s="232"/>
      <c r="Y285" s="232"/>
      <c r="Z285" s="232"/>
    </row>
    <row r="286" ht="12.0" customHeight="1">
      <c r="A286" s="232"/>
      <c r="B286" s="232"/>
      <c r="C286" s="232"/>
      <c r="D286" s="232"/>
      <c r="E286" s="232"/>
      <c r="F286" s="232"/>
      <c r="G286" s="232"/>
      <c r="H286" s="232"/>
      <c r="I286" s="232"/>
      <c r="J286" s="232"/>
      <c r="K286" s="232"/>
      <c r="L286" s="232"/>
      <c r="M286" s="232"/>
      <c r="N286" s="232"/>
      <c r="O286" s="232"/>
      <c r="P286" s="232"/>
      <c r="Q286" s="232"/>
      <c r="R286" s="232"/>
      <c r="S286" s="232"/>
      <c r="T286" s="232"/>
      <c r="U286" s="232"/>
      <c r="V286" s="232"/>
      <c r="W286" s="232"/>
      <c r="X286" s="232"/>
      <c r="Y286" s="232"/>
      <c r="Z286" s="232"/>
    </row>
    <row r="287" ht="12.0" customHeight="1">
      <c r="A287" s="232"/>
      <c r="B287" s="232"/>
      <c r="C287" s="232"/>
      <c r="D287" s="232"/>
      <c r="E287" s="232"/>
      <c r="F287" s="232"/>
      <c r="G287" s="232"/>
      <c r="H287" s="232"/>
      <c r="I287" s="232"/>
      <c r="J287" s="232"/>
      <c r="K287" s="232"/>
      <c r="L287" s="232"/>
      <c r="M287" s="232"/>
      <c r="N287" s="232"/>
      <c r="O287" s="232"/>
      <c r="P287" s="232"/>
      <c r="Q287" s="232"/>
      <c r="R287" s="232"/>
      <c r="S287" s="232"/>
      <c r="T287" s="232"/>
      <c r="U287" s="232"/>
      <c r="V287" s="232"/>
      <c r="W287" s="232"/>
      <c r="X287" s="232"/>
      <c r="Y287" s="232"/>
      <c r="Z287" s="232"/>
    </row>
    <row r="288" ht="12.0" customHeight="1">
      <c r="A288" s="232"/>
      <c r="B288" s="232"/>
      <c r="C288" s="232"/>
      <c r="D288" s="232"/>
      <c r="E288" s="232"/>
      <c r="F288" s="232"/>
      <c r="G288" s="232"/>
      <c r="H288" s="232"/>
      <c r="I288" s="232"/>
      <c r="J288" s="232"/>
      <c r="K288" s="232"/>
      <c r="L288" s="232"/>
      <c r="M288" s="232"/>
      <c r="N288" s="232"/>
      <c r="O288" s="232"/>
      <c r="P288" s="232"/>
      <c r="Q288" s="232"/>
      <c r="R288" s="232"/>
      <c r="S288" s="232"/>
      <c r="T288" s="232"/>
      <c r="U288" s="232"/>
      <c r="V288" s="232"/>
      <c r="W288" s="232"/>
      <c r="X288" s="232"/>
      <c r="Y288" s="232"/>
      <c r="Z288" s="232"/>
    </row>
    <row r="289" ht="12.0" customHeight="1">
      <c r="A289" s="232"/>
      <c r="B289" s="232"/>
      <c r="C289" s="232"/>
      <c r="D289" s="232"/>
      <c r="E289" s="232"/>
      <c r="F289" s="232"/>
      <c r="G289" s="232"/>
      <c r="H289" s="232"/>
      <c r="I289" s="232"/>
      <c r="J289" s="232"/>
      <c r="K289" s="232"/>
      <c r="L289" s="232"/>
      <c r="M289" s="232"/>
      <c r="N289" s="232"/>
      <c r="O289" s="232"/>
      <c r="P289" s="232"/>
      <c r="Q289" s="232"/>
      <c r="R289" s="232"/>
      <c r="S289" s="232"/>
      <c r="T289" s="232"/>
      <c r="U289" s="232"/>
      <c r="V289" s="232"/>
      <c r="W289" s="232"/>
      <c r="X289" s="232"/>
      <c r="Y289" s="232"/>
      <c r="Z289" s="232"/>
    </row>
    <row r="290" ht="12.0" customHeight="1">
      <c r="A290" s="232"/>
      <c r="B290" s="232"/>
      <c r="C290" s="232"/>
      <c r="D290" s="232"/>
      <c r="E290" s="232"/>
      <c r="F290" s="232"/>
      <c r="G290" s="232"/>
      <c r="H290" s="232"/>
      <c r="I290" s="232"/>
      <c r="J290" s="232"/>
      <c r="K290" s="232"/>
      <c r="L290" s="232"/>
      <c r="M290" s="232"/>
      <c r="N290" s="232"/>
      <c r="O290" s="232"/>
      <c r="P290" s="232"/>
      <c r="Q290" s="232"/>
      <c r="R290" s="232"/>
      <c r="S290" s="232"/>
      <c r="T290" s="232"/>
      <c r="U290" s="232"/>
      <c r="V290" s="232"/>
      <c r="W290" s="232"/>
      <c r="X290" s="232"/>
      <c r="Y290" s="232"/>
      <c r="Z290" s="232"/>
    </row>
    <row r="291" ht="12.0" customHeight="1">
      <c r="A291" s="232"/>
      <c r="B291" s="232"/>
      <c r="C291" s="232"/>
      <c r="D291" s="232"/>
      <c r="E291" s="232"/>
      <c r="F291" s="232"/>
      <c r="G291" s="232"/>
      <c r="H291" s="232"/>
      <c r="I291" s="232"/>
      <c r="J291" s="232"/>
      <c r="K291" s="232"/>
      <c r="L291" s="232"/>
      <c r="M291" s="232"/>
      <c r="N291" s="232"/>
      <c r="O291" s="232"/>
      <c r="P291" s="232"/>
      <c r="Q291" s="232"/>
      <c r="R291" s="232"/>
      <c r="S291" s="232"/>
      <c r="T291" s="232"/>
      <c r="U291" s="232"/>
      <c r="V291" s="232"/>
      <c r="W291" s="232"/>
      <c r="X291" s="232"/>
      <c r="Y291" s="232"/>
      <c r="Z291" s="232"/>
    </row>
    <row r="292" ht="12.0" customHeight="1">
      <c r="A292" s="232"/>
      <c r="B292" s="232"/>
      <c r="C292" s="232"/>
      <c r="D292" s="232"/>
      <c r="E292" s="232"/>
      <c r="F292" s="232"/>
      <c r="G292" s="232"/>
      <c r="H292" s="232"/>
      <c r="I292" s="232"/>
      <c r="J292" s="232"/>
      <c r="K292" s="232"/>
      <c r="L292" s="232"/>
      <c r="M292" s="232"/>
      <c r="N292" s="232"/>
      <c r="O292" s="232"/>
      <c r="P292" s="232"/>
      <c r="Q292" s="232"/>
      <c r="R292" s="232"/>
      <c r="S292" s="232"/>
      <c r="T292" s="232"/>
      <c r="U292" s="232"/>
      <c r="V292" s="232"/>
      <c r="W292" s="232"/>
      <c r="X292" s="232"/>
      <c r="Y292" s="232"/>
      <c r="Z292" s="232"/>
    </row>
    <row r="293" ht="12.0" customHeight="1">
      <c r="A293" s="232"/>
      <c r="B293" s="232"/>
      <c r="C293" s="232"/>
      <c r="D293" s="232"/>
      <c r="E293" s="232"/>
      <c r="F293" s="232"/>
      <c r="G293" s="232"/>
      <c r="H293" s="232"/>
      <c r="I293" s="232"/>
      <c r="J293" s="232"/>
      <c r="K293" s="232"/>
      <c r="L293" s="232"/>
      <c r="M293" s="232"/>
      <c r="N293" s="232"/>
      <c r="O293" s="232"/>
      <c r="P293" s="232"/>
      <c r="Q293" s="232"/>
      <c r="R293" s="232"/>
      <c r="S293" s="232"/>
      <c r="T293" s="232"/>
      <c r="U293" s="232"/>
      <c r="V293" s="232"/>
      <c r="W293" s="232"/>
      <c r="X293" s="232"/>
      <c r="Y293" s="232"/>
      <c r="Z293" s="232"/>
    </row>
    <row r="294" ht="12.0" customHeight="1">
      <c r="A294" s="232"/>
      <c r="B294" s="232"/>
      <c r="C294" s="232"/>
      <c r="D294" s="232"/>
      <c r="E294" s="232"/>
      <c r="F294" s="232"/>
      <c r="G294" s="232"/>
      <c r="H294" s="232"/>
      <c r="I294" s="232"/>
      <c r="J294" s="232"/>
      <c r="K294" s="232"/>
      <c r="L294" s="232"/>
      <c r="M294" s="232"/>
      <c r="N294" s="232"/>
      <c r="O294" s="232"/>
      <c r="P294" s="232"/>
      <c r="Q294" s="232"/>
      <c r="R294" s="232"/>
      <c r="S294" s="232"/>
      <c r="T294" s="232"/>
      <c r="U294" s="232"/>
      <c r="V294" s="232"/>
      <c r="W294" s="232"/>
      <c r="X294" s="232"/>
      <c r="Y294" s="232"/>
      <c r="Z294" s="232"/>
    </row>
    <row r="295" ht="12.0" customHeight="1">
      <c r="A295" s="232"/>
      <c r="B295" s="232"/>
      <c r="C295" s="232"/>
      <c r="D295" s="232"/>
      <c r="E295" s="232"/>
      <c r="F295" s="232"/>
      <c r="G295" s="232"/>
      <c r="H295" s="232"/>
      <c r="I295" s="232"/>
      <c r="J295" s="232"/>
      <c r="K295" s="232"/>
      <c r="L295" s="232"/>
      <c r="M295" s="232"/>
      <c r="N295" s="232"/>
      <c r="O295" s="232"/>
      <c r="P295" s="232"/>
      <c r="Q295" s="232"/>
      <c r="R295" s="232"/>
      <c r="S295" s="232"/>
      <c r="T295" s="232"/>
      <c r="U295" s="232"/>
      <c r="V295" s="232"/>
      <c r="W295" s="232"/>
      <c r="X295" s="232"/>
      <c r="Y295" s="232"/>
      <c r="Z295" s="232"/>
    </row>
    <row r="296" ht="12.0" customHeight="1">
      <c r="A296" s="232"/>
      <c r="B296" s="232"/>
      <c r="C296" s="232"/>
      <c r="D296" s="232"/>
      <c r="E296" s="232"/>
      <c r="F296" s="232"/>
      <c r="G296" s="232"/>
      <c r="H296" s="232"/>
      <c r="I296" s="232"/>
      <c r="J296" s="232"/>
      <c r="K296" s="232"/>
      <c r="L296" s="232"/>
      <c r="M296" s="232"/>
      <c r="N296" s="232"/>
      <c r="O296" s="232"/>
      <c r="P296" s="232"/>
      <c r="Q296" s="232"/>
      <c r="R296" s="232"/>
      <c r="S296" s="232"/>
      <c r="T296" s="232"/>
      <c r="U296" s="232"/>
      <c r="V296" s="232"/>
      <c r="W296" s="232"/>
      <c r="X296" s="232"/>
      <c r="Y296" s="232"/>
      <c r="Z296" s="232"/>
    </row>
    <row r="297" ht="12.0" customHeight="1">
      <c r="A297" s="232"/>
      <c r="B297" s="232"/>
      <c r="C297" s="232"/>
      <c r="D297" s="232"/>
      <c r="E297" s="232"/>
      <c r="F297" s="232"/>
      <c r="G297" s="232"/>
      <c r="H297" s="232"/>
      <c r="I297" s="232"/>
      <c r="J297" s="232"/>
      <c r="K297" s="232"/>
      <c r="L297" s="232"/>
      <c r="M297" s="232"/>
      <c r="N297" s="232"/>
      <c r="O297" s="232"/>
      <c r="P297" s="232"/>
      <c r="Q297" s="232"/>
      <c r="R297" s="232"/>
      <c r="S297" s="232"/>
      <c r="T297" s="232"/>
      <c r="U297" s="232"/>
      <c r="V297" s="232"/>
      <c r="W297" s="232"/>
      <c r="X297" s="232"/>
      <c r="Y297" s="232"/>
      <c r="Z297" s="232"/>
    </row>
    <row r="298" ht="12.0" customHeight="1">
      <c r="A298" s="232"/>
      <c r="B298" s="232"/>
      <c r="C298" s="232"/>
      <c r="D298" s="232"/>
      <c r="E298" s="232"/>
      <c r="F298" s="232"/>
      <c r="G298" s="232"/>
      <c r="H298" s="232"/>
      <c r="I298" s="232"/>
      <c r="J298" s="232"/>
      <c r="K298" s="232"/>
      <c r="L298" s="232"/>
      <c r="M298" s="232"/>
      <c r="N298" s="232"/>
      <c r="O298" s="232"/>
      <c r="P298" s="232"/>
      <c r="Q298" s="232"/>
      <c r="R298" s="232"/>
      <c r="S298" s="232"/>
      <c r="T298" s="232"/>
      <c r="U298" s="232"/>
      <c r="V298" s="232"/>
      <c r="W298" s="232"/>
      <c r="X298" s="232"/>
      <c r="Y298" s="232"/>
      <c r="Z298" s="232"/>
    </row>
    <row r="299" ht="12.0" customHeight="1">
      <c r="A299" s="232"/>
      <c r="B299" s="232"/>
      <c r="C299" s="232"/>
      <c r="D299" s="232"/>
      <c r="E299" s="232"/>
      <c r="F299" s="232"/>
      <c r="G299" s="232"/>
      <c r="H299" s="232"/>
      <c r="I299" s="232"/>
      <c r="J299" s="232"/>
      <c r="K299" s="232"/>
      <c r="L299" s="232"/>
      <c r="M299" s="232"/>
      <c r="N299" s="232"/>
      <c r="O299" s="232"/>
      <c r="P299" s="232"/>
      <c r="Q299" s="232"/>
      <c r="R299" s="232"/>
      <c r="S299" s="232"/>
      <c r="T299" s="232"/>
      <c r="U299" s="232"/>
      <c r="V299" s="232"/>
      <c r="W299" s="232"/>
      <c r="X299" s="232"/>
      <c r="Y299" s="232"/>
      <c r="Z299" s="232"/>
    </row>
    <row r="300" ht="12.0" customHeight="1">
      <c r="A300" s="232"/>
      <c r="B300" s="232"/>
      <c r="C300" s="232"/>
      <c r="D300" s="232"/>
      <c r="E300" s="232"/>
      <c r="F300" s="232"/>
      <c r="G300" s="232"/>
      <c r="H300" s="232"/>
      <c r="I300" s="232"/>
      <c r="J300" s="232"/>
      <c r="K300" s="232"/>
      <c r="L300" s="232"/>
      <c r="M300" s="232"/>
      <c r="N300" s="232"/>
      <c r="O300" s="232"/>
      <c r="P300" s="232"/>
      <c r="Q300" s="232"/>
      <c r="R300" s="232"/>
      <c r="S300" s="232"/>
      <c r="T300" s="232"/>
      <c r="U300" s="232"/>
      <c r="V300" s="232"/>
      <c r="W300" s="232"/>
      <c r="X300" s="232"/>
      <c r="Y300" s="232"/>
      <c r="Z300" s="232"/>
    </row>
    <row r="301" ht="12.0" customHeight="1">
      <c r="A301" s="232"/>
      <c r="B301" s="232"/>
      <c r="C301" s="232"/>
      <c r="D301" s="232"/>
      <c r="E301" s="232"/>
      <c r="F301" s="232"/>
      <c r="G301" s="232"/>
      <c r="H301" s="232"/>
      <c r="I301" s="232"/>
      <c r="J301" s="232"/>
      <c r="K301" s="232"/>
      <c r="L301" s="232"/>
      <c r="M301" s="232"/>
      <c r="N301" s="232"/>
      <c r="O301" s="232"/>
      <c r="P301" s="232"/>
      <c r="Q301" s="232"/>
      <c r="R301" s="232"/>
      <c r="S301" s="232"/>
      <c r="T301" s="232"/>
      <c r="U301" s="232"/>
      <c r="V301" s="232"/>
      <c r="W301" s="232"/>
      <c r="X301" s="232"/>
      <c r="Y301" s="232"/>
      <c r="Z301" s="232"/>
    </row>
    <row r="302" ht="12.0" customHeight="1">
      <c r="A302" s="232"/>
      <c r="B302" s="232"/>
      <c r="C302" s="232"/>
      <c r="D302" s="232"/>
      <c r="E302" s="232"/>
      <c r="F302" s="232"/>
      <c r="G302" s="232"/>
      <c r="H302" s="232"/>
      <c r="I302" s="232"/>
      <c r="J302" s="232"/>
      <c r="K302" s="232"/>
      <c r="L302" s="232"/>
      <c r="M302" s="232"/>
      <c r="N302" s="232"/>
      <c r="O302" s="232"/>
      <c r="P302" s="232"/>
      <c r="Q302" s="232"/>
      <c r="R302" s="232"/>
      <c r="S302" s="232"/>
      <c r="T302" s="232"/>
      <c r="U302" s="232"/>
      <c r="V302" s="232"/>
      <c r="W302" s="232"/>
      <c r="X302" s="232"/>
      <c r="Y302" s="232"/>
      <c r="Z302" s="232"/>
    </row>
    <row r="303" ht="12.0" customHeight="1">
      <c r="A303" s="232"/>
      <c r="B303" s="232"/>
      <c r="C303" s="232"/>
      <c r="D303" s="232"/>
      <c r="E303" s="232"/>
      <c r="F303" s="232"/>
      <c r="G303" s="232"/>
      <c r="H303" s="232"/>
      <c r="I303" s="232"/>
      <c r="J303" s="232"/>
      <c r="K303" s="232"/>
      <c r="L303" s="232"/>
      <c r="M303" s="232"/>
      <c r="N303" s="232"/>
      <c r="O303" s="232"/>
      <c r="P303" s="232"/>
      <c r="Q303" s="232"/>
      <c r="R303" s="232"/>
      <c r="S303" s="232"/>
      <c r="T303" s="232"/>
      <c r="U303" s="232"/>
      <c r="V303" s="232"/>
      <c r="W303" s="232"/>
      <c r="X303" s="232"/>
      <c r="Y303" s="232"/>
      <c r="Z303" s="232"/>
    </row>
    <row r="304" ht="12.0" customHeight="1">
      <c r="A304" s="232"/>
      <c r="B304" s="232"/>
      <c r="C304" s="232"/>
      <c r="D304" s="232"/>
      <c r="E304" s="232"/>
      <c r="F304" s="232"/>
      <c r="G304" s="232"/>
      <c r="H304" s="232"/>
      <c r="I304" s="232"/>
      <c r="J304" s="232"/>
      <c r="K304" s="232"/>
      <c r="L304" s="232"/>
      <c r="M304" s="232"/>
      <c r="N304" s="232"/>
      <c r="O304" s="232"/>
      <c r="P304" s="232"/>
      <c r="Q304" s="232"/>
      <c r="R304" s="232"/>
      <c r="S304" s="232"/>
      <c r="T304" s="232"/>
      <c r="U304" s="232"/>
      <c r="V304" s="232"/>
      <c r="W304" s="232"/>
      <c r="X304" s="232"/>
      <c r="Y304" s="232"/>
      <c r="Z304" s="232"/>
    </row>
    <row r="305" ht="12.0" customHeight="1">
      <c r="A305" s="232"/>
      <c r="B305" s="232"/>
      <c r="C305" s="232"/>
      <c r="D305" s="232"/>
      <c r="E305" s="232"/>
      <c r="F305" s="232"/>
      <c r="G305" s="232"/>
      <c r="H305" s="232"/>
      <c r="I305" s="232"/>
      <c r="J305" s="232"/>
      <c r="K305" s="232"/>
      <c r="L305" s="232"/>
      <c r="M305" s="232"/>
      <c r="N305" s="232"/>
      <c r="O305" s="232"/>
      <c r="P305" s="232"/>
      <c r="Q305" s="232"/>
      <c r="R305" s="232"/>
      <c r="S305" s="232"/>
      <c r="T305" s="232"/>
      <c r="U305" s="232"/>
      <c r="V305" s="232"/>
      <c r="W305" s="232"/>
      <c r="X305" s="232"/>
      <c r="Y305" s="232"/>
      <c r="Z305" s="232"/>
    </row>
    <row r="306" ht="12.0" customHeight="1">
      <c r="A306" s="232"/>
      <c r="B306" s="232"/>
      <c r="C306" s="232"/>
      <c r="D306" s="232"/>
      <c r="E306" s="232"/>
      <c r="F306" s="232"/>
      <c r="G306" s="232"/>
      <c r="H306" s="232"/>
      <c r="I306" s="232"/>
      <c r="J306" s="232"/>
      <c r="K306" s="232"/>
      <c r="L306" s="232"/>
      <c r="M306" s="232"/>
      <c r="N306" s="232"/>
      <c r="O306" s="232"/>
      <c r="P306" s="232"/>
      <c r="Q306" s="232"/>
      <c r="R306" s="232"/>
      <c r="S306" s="232"/>
      <c r="T306" s="232"/>
      <c r="U306" s="232"/>
      <c r="V306" s="232"/>
      <c r="W306" s="232"/>
      <c r="X306" s="232"/>
      <c r="Y306" s="232"/>
      <c r="Z306" s="232"/>
    </row>
    <row r="307" ht="12.0" customHeight="1">
      <c r="A307" s="232"/>
      <c r="B307" s="232"/>
      <c r="C307" s="232"/>
      <c r="D307" s="232"/>
      <c r="E307" s="232"/>
      <c r="F307" s="232"/>
      <c r="G307" s="232"/>
      <c r="H307" s="232"/>
      <c r="I307" s="232"/>
      <c r="J307" s="232"/>
      <c r="K307" s="232"/>
      <c r="L307" s="232"/>
      <c r="M307" s="232"/>
      <c r="N307" s="232"/>
      <c r="O307" s="232"/>
      <c r="P307" s="232"/>
      <c r="Q307" s="232"/>
      <c r="R307" s="232"/>
      <c r="S307" s="232"/>
      <c r="T307" s="232"/>
      <c r="U307" s="232"/>
      <c r="V307" s="232"/>
      <c r="W307" s="232"/>
      <c r="X307" s="232"/>
      <c r="Y307" s="232"/>
      <c r="Z307" s="232"/>
    </row>
    <row r="308" ht="12.0" customHeight="1">
      <c r="A308" s="232"/>
      <c r="B308" s="232"/>
      <c r="C308" s="232"/>
      <c r="D308" s="232"/>
      <c r="E308" s="232"/>
      <c r="F308" s="232"/>
      <c r="G308" s="232"/>
      <c r="H308" s="232"/>
      <c r="I308" s="232"/>
      <c r="J308" s="232"/>
      <c r="K308" s="232"/>
      <c r="L308" s="232"/>
      <c r="M308" s="232"/>
      <c r="N308" s="232"/>
      <c r="O308" s="232"/>
      <c r="P308" s="232"/>
      <c r="Q308" s="232"/>
      <c r="R308" s="232"/>
      <c r="S308" s="232"/>
      <c r="T308" s="232"/>
      <c r="U308" s="232"/>
      <c r="V308" s="232"/>
      <c r="W308" s="232"/>
      <c r="X308" s="232"/>
      <c r="Y308" s="232"/>
      <c r="Z308" s="232"/>
    </row>
    <row r="309" ht="12.0" customHeight="1">
      <c r="A309" s="232"/>
      <c r="B309" s="232"/>
      <c r="C309" s="232"/>
      <c r="D309" s="232"/>
      <c r="E309" s="232"/>
      <c r="F309" s="232"/>
      <c r="G309" s="232"/>
      <c r="H309" s="232"/>
      <c r="I309" s="232"/>
      <c r="J309" s="232"/>
      <c r="K309" s="232"/>
      <c r="L309" s="232"/>
      <c r="M309" s="232"/>
      <c r="N309" s="232"/>
      <c r="O309" s="232"/>
      <c r="P309" s="232"/>
      <c r="Q309" s="232"/>
      <c r="R309" s="232"/>
      <c r="S309" s="232"/>
      <c r="T309" s="232"/>
      <c r="U309" s="232"/>
      <c r="V309" s="232"/>
      <c r="W309" s="232"/>
      <c r="X309" s="232"/>
      <c r="Y309" s="232"/>
      <c r="Z309" s="232"/>
    </row>
    <row r="310" ht="12.0" customHeight="1">
      <c r="A310" s="232"/>
      <c r="B310" s="232"/>
      <c r="C310" s="232"/>
      <c r="D310" s="232"/>
      <c r="E310" s="232"/>
      <c r="F310" s="232"/>
      <c r="G310" s="232"/>
      <c r="H310" s="232"/>
      <c r="I310" s="232"/>
      <c r="J310" s="232"/>
      <c r="K310" s="232"/>
      <c r="L310" s="232"/>
      <c r="M310" s="232"/>
      <c r="N310" s="232"/>
      <c r="O310" s="232"/>
      <c r="P310" s="232"/>
      <c r="Q310" s="232"/>
      <c r="R310" s="232"/>
      <c r="S310" s="232"/>
      <c r="T310" s="232"/>
      <c r="U310" s="232"/>
      <c r="V310" s="232"/>
      <c r="W310" s="232"/>
      <c r="X310" s="232"/>
      <c r="Y310" s="232"/>
      <c r="Z310" s="232"/>
    </row>
    <row r="311" ht="12.0" customHeight="1">
      <c r="A311" s="232"/>
      <c r="B311" s="232"/>
      <c r="C311" s="232"/>
      <c r="D311" s="232"/>
      <c r="E311" s="232"/>
      <c r="F311" s="232"/>
      <c r="G311" s="232"/>
      <c r="H311" s="232"/>
      <c r="I311" s="232"/>
      <c r="J311" s="232"/>
      <c r="K311" s="232"/>
      <c r="L311" s="232"/>
      <c r="M311" s="232"/>
      <c r="N311" s="232"/>
      <c r="O311" s="232"/>
      <c r="P311" s="232"/>
      <c r="Q311" s="232"/>
      <c r="R311" s="232"/>
      <c r="S311" s="232"/>
      <c r="T311" s="232"/>
      <c r="U311" s="232"/>
      <c r="V311" s="232"/>
      <c r="W311" s="232"/>
      <c r="X311" s="232"/>
      <c r="Y311" s="232"/>
      <c r="Z311" s="232"/>
    </row>
    <row r="312" ht="12.0" customHeight="1">
      <c r="A312" s="232"/>
      <c r="B312" s="232"/>
      <c r="C312" s="232"/>
      <c r="D312" s="232"/>
      <c r="E312" s="232"/>
      <c r="F312" s="232"/>
      <c r="G312" s="232"/>
      <c r="H312" s="232"/>
      <c r="I312" s="232"/>
      <c r="J312" s="232"/>
      <c r="K312" s="232"/>
      <c r="L312" s="232"/>
      <c r="M312" s="232"/>
      <c r="N312" s="232"/>
      <c r="O312" s="232"/>
      <c r="P312" s="232"/>
      <c r="Q312" s="232"/>
      <c r="R312" s="232"/>
      <c r="S312" s="232"/>
      <c r="T312" s="232"/>
      <c r="U312" s="232"/>
      <c r="V312" s="232"/>
      <c r="W312" s="232"/>
      <c r="X312" s="232"/>
      <c r="Y312" s="232"/>
      <c r="Z312" s="232"/>
    </row>
    <row r="313" ht="12.0" customHeight="1">
      <c r="A313" s="232"/>
      <c r="B313" s="232"/>
      <c r="C313" s="232"/>
      <c r="D313" s="232"/>
      <c r="E313" s="232"/>
      <c r="F313" s="232"/>
      <c r="G313" s="232"/>
      <c r="H313" s="232"/>
      <c r="I313" s="232"/>
      <c r="J313" s="232"/>
      <c r="K313" s="232"/>
      <c r="L313" s="232"/>
      <c r="M313" s="232"/>
      <c r="N313" s="232"/>
      <c r="O313" s="232"/>
      <c r="P313" s="232"/>
      <c r="Q313" s="232"/>
      <c r="R313" s="232"/>
      <c r="S313" s="232"/>
      <c r="T313" s="232"/>
      <c r="U313" s="232"/>
      <c r="V313" s="232"/>
      <c r="W313" s="232"/>
      <c r="X313" s="232"/>
      <c r="Y313" s="232"/>
      <c r="Z313" s="232"/>
    </row>
    <row r="314" ht="12.0" customHeight="1">
      <c r="A314" s="232"/>
      <c r="B314" s="232"/>
      <c r="C314" s="232"/>
      <c r="D314" s="232"/>
      <c r="E314" s="232"/>
      <c r="F314" s="232"/>
      <c r="G314" s="232"/>
      <c r="H314" s="232"/>
      <c r="I314" s="232"/>
      <c r="J314" s="232"/>
      <c r="K314" s="232"/>
      <c r="L314" s="232"/>
      <c r="M314" s="232"/>
      <c r="N314" s="232"/>
      <c r="O314" s="232"/>
      <c r="P314" s="232"/>
      <c r="Q314" s="232"/>
      <c r="R314" s="232"/>
      <c r="S314" s="232"/>
      <c r="T314" s="232"/>
      <c r="U314" s="232"/>
      <c r="V314" s="232"/>
      <c r="W314" s="232"/>
      <c r="X314" s="232"/>
      <c r="Y314" s="232"/>
      <c r="Z314" s="232"/>
    </row>
    <row r="315" ht="12.0" customHeight="1">
      <c r="A315" s="232"/>
      <c r="B315" s="232"/>
      <c r="C315" s="232"/>
      <c r="D315" s="232"/>
      <c r="E315" s="232"/>
      <c r="F315" s="232"/>
      <c r="G315" s="232"/>
      <c r="H315" s="232"/>
      <c r="I315" s="232"/>
      <c r="J315" s="232"/>
      <c r="K315" s="232"/>
      <c r="L315" s="232"/>
      <c r="M315" s="232"/>
      <c r="N315" s="232"/>
      <c r="O315" s="232"/>
      <c r="P315" s="232"/>
      <c r="Q315" s="232"/>
      <c r="R315" s="232"/>
      <c r="S315" s="232"/>
      <c r="T315" s="232"/>
      <c r="U315" s="232"/>
      <c r="V315" s="232"/>
      <c r="W315" s="232"/>
      <c r="X315" s="232"/>
      <c r="Y315" s="232"/>
      <c r="Z315" s="232"/>
    </row>
    <row r="316" ht="12.0" customHeight="1">
      <c r="A316" s="232"/>
      <c r="B316" s="232"/>
      <c r="C316" s="232"/>
      <c r="D316" s="232"/>
      <c r="E316" s="232"/>
      <c r="F316" s="232"/>
      <c r="G316" s="232"/>
      <c r="H316" s="232"/>
      <c r="I316" s="232"/>
      <c r="J316" s="232"/>
      <c r="K316" s="232"/>
      <c r="L316" s="232"/>
      <c r="M316" s="232"/>
      <c r="N316" s="232"/>
      <c r="O316" s="232"/>
      <c r="P316" s="232"/>
      <c r="Q316" s="232"/>
      <c r="R316" s="232"/>
      <c r="S316" s="232"/>
      <c r="T316" s="232"/>
      <c r="U316" s="232"/>
      <c r="V316" s="232"/>
      <c r="W316" s="232"/>
      <c r="X316" s="232"/>
      <c r="Y316" s="232"/>
      <c r="Z316" s="232"/>
    </row>
    <row r="317" ht="12.0" customHeight="1">
      <c r="A317" s="232"/>
      <c r="B317" s="232"/>
      <c r="C317" s="232"/>
      <c r="D317" s="232"/>
      <c r="E317" s="232"/>
      <c r="F317" s="232"/>
      <c r="G317" s="232"/>
      <c r="H317" s="232"/>
      <c r="I317" s="232"/>
      <c r="J317" s="232"/>
      <c r="K317" s="232"/>
      <c r="L317" s="232"/>
      <c r="M317" s="232"/>
      <c r="N317" s="232"/>
      <c r="O317" s="232"/>
      <c r="P317" s="232"/>
      <c r="Q317" s="232"/>
      <c r="R317" s="232"/>
      <c r="S317" s="232"/>
      <c r="T317" s="232"/>
      <c r="U317" s="232"/>
      <c r="V317" s="232"/>
      <c r="W317" s="232"/>
      <c r="X317" s="232"/>
      <c r="Y317" s="232"/>
      <c r="Z317" s="232"/>
    </row>
    <row r="318" ht="12.0" customHeight="1">
      <c r="A318" s="232"/>
      <c r="B318" s="232"/>
      <c r="C318" s="232"/>
      <c r="D318" s="232"/>
      <c r="E318" s="232"/>
      <c r="F318" s="232"/>
      <c r="G318" s="232"/>
      <c r="H318" s="232"/>
      <c r="I318" s="232"/>
      <c r="J318" s="232"/>
      <c r="K318" s="232"/>
      <c r="L318" s="232"/>
      <c r="M318" s="232"/>
      <c r="N318" s="232"/>
      <c r="O318" s="232"/>
      <c r="P318" s="232"/>
      <c r="Q318" s="232"/>
      <c r="R318" s="232"/>
      <c r="S318" s="232"/>
      <c r="T318" s="232"/>
      <c r="U318" s="232"/>
      <c r="V318" s="232"/>
      <c r="W318" s="232"/>
      <c r="X318" s="232"/>
      <c r="Y318" s="232"/>
      <c r="Z318" s="232"/>
    </row>
    <row r="319" ht="12.0" customHeight="1">
      <c r="A319" s="232"/>
      <c r="B319" s="232"/>
      <c r="C319" s="232"/>
      <c r="D319" s="232"/>
      <c r="E319" s="232"/>
      <c r="F319" s="232"/>
      <c r="G319" s="232"/>
      <c r="H319" s="232"/>
      <c r="I319" s="232"/>
      <c r="J319" s="232"/>
      <c r="K319" s="232"/>
      <c r="L319" s="232"/>
      <c r="M319" s="232"/>
      <c r="N319" s="232"/>
      <c r="O319" s="232"/>
      <c r="P319" s="232"/>
      <c r="Q319" s="232"/>
      <c r="R319" s="232"/>
      <c r="S319" s="232"/>
      <c r="T319" s="232"/>
      <c r="U319" s="232"/>
      <c r="V319" s="232"/>
      <c r="W319" s="232"/>
      <c r="X319" s="232"/>
      <c r="Y319" s="232"/>
      <c r="Z319" s="232"/>
    </row>
    <row r="320" ht="12.0" customHeight="1">
      <c r="A320" s="232"/>
      <c r="B320" s="232"/>
      <c r="C320" s="232"/>
      <c r="D320" s="232"/>
      <c r="E320" s="232"/>
      <c r="F320" s="232"/>
      <c r="G320" s="232"/>
      <c r="H320" s="232"/>
      <c r="I320" s="232"/>
      <c r="J320" s="232"/>
      <c r="K320" s="232"/>
      <c r="L320" s="232"/>
      <c r="M320" s="232"/>
      <c r="N320" s="232"/>
      <c r="O320" s="232"/>
      <c r="P320" s="232"/>
      <c r="Q320" s="232"/>
      <c r="R320" s="232"/>
      <c r="S320" s="232"/>
      <c r="T320" s="232"/>
      <c r="U320" s="232"/>
      <c r="V320" s="232"/>
      <c r="W320" s="232"/>
      <c r="X320" s="232"/>
      <c r="Y320" s="232"/>
      <c r="Z320" s="232"/>
    </row>
    <row r="321" ht="12.0" customHeight="1">
      <c r="A321" s="232"/>
      <c r="B321" s="232"/>
      <c r="C321" s="232"/>
      <c r="D321" s="232"/>
      <c r="E321" s="232"/>
      <c r="F321" s="232"/>
      <c r="G321" s="232"/>
      <c r="H321" s="232"/>
      <c r="I321" s="232"/>
      <c r="J321" s="232"/>
      <c r="K321" s="232"/>
      <c r="L321" s="232"/>
      <c r="M321" s="232"/>
      <c r="N321" s="232"/>
      <c r="O321" s="232"/>
      <c r="P321" s="232"/>
      <c r="Q321" s="232"/>
      <c r="R321" s="232"/>
      <c r="S321" s="232"/>
      <c r="T321" s="232"/>
      <c r="U321" s="232"/>
      <c r="V321" s="232"/>
      <c r="W321" s="232"/>
      <c r="X321" s="232"/>
      <c r="Y321" s="232"/>
      <c r="Z321" s="232"/>
    </row>
    <row r="322" ht="12.0" customHeight="1">
      <c r="A322" s="232"/>
      <c r="B322" s="232"/>
      <c r="C322" s="232"/>
      <c r="D322" s="232"/>
      <c r="E322" s="232"/>
      <c r="F322" s="232"/>
      <c r="G322" s="232"/>
      <c r="H322" s="232"/>
      <c r="I322" s="232"/>
      <c r="J322" s="232"/>
      <c r="K322" s="232"/>
      <c r="L322" s="232"/>
      <c r="M322" s="232"/>
      <c r="N322" s="232"/>
      <c r="O322" s="232"/>
      <c r="P322" s="232"/>
      <c r="Q322" s="232"/>
      <c r="R322" s="232"/>
      <c r="S322" s="232"/>
      <c r="T322" s="232"/>
      <c r="U322" s="232"/>
      <c r="V322" s="232"/>
      <c r="W322" s="232"/>
      <c r="X322" s="232"/>
      <c r="Y322" s="232"/>
      <c r="Z322" s="232"/>
    </row>
    <row r="323" ht="12.0" customHeight="1">
      <c r="A323" s="232"/>
      <c r="B323" s="232"/>
      <c r="C323" s="232"/>
      <c r="D323" s="232"/>
      <c r="E323" s="232"/>
      <c r="F323" s="232"/>
      <c r="G323" s="232"/>
      <c r="H323" s="232"/>
      <c r="I323" s="232"/>
      <c r="J323" s="232"/>
      <c r="K323" s="232"/>
      <c r="L323" s="232"/>
      <c r="M323" s="232"/>
      <c r="N323" s="232"/>
      <c r="O323" s="232"/>
      <c r="P323" s="232"/>
      <c r="Q323" s="232"/>
      <c r="R323" s="232"/>
      <c r="S323" s="232"/>
      <c r="T323" s="232"/>
      <c r="U323" s="232"/>
      <c r="V323" s="232"/>
      <c r="W323" s="232"/>
      <c r="X323" s="232"/>
      <c r="Y323" s="232"/>
      <c r="Z323" s="232"/>
    </row>
    <row r="324" ht="12.0" customHeight="1">
      <c r="A324" s="232"/>
      <c r="B324" s="232"/>
      <c r="C324" s="232"/>
      <c r="D324" s="232"/>
      <c r="E324" s="232"/>
      <c r="F324" s="232"/>
      <c r="G324" s="232"/>
      <c r="H324" s="232"/>
      <c r="I324" s="232"/>
      <c r="J324" s="232"/>
      <c r="K324" s="232"/>
      <c r="L324" s="232"/>
      <c r="M324" s="232"/>
      <c r="N324" s="232"/>
      <c r="O324" s="232"/>
      <c r="P324" s="232"/>
      <c r="Q324" s="232"/>
      <c r="R324" s="232"/>
      <c r="S324" s="232"/>
      <c r="T324" s="232"/>
      <c r="U324" s="232"/>
      <c r="V324" s="232"/>
      <c r="W324" s="232"/>
      <c r="X324" s="232"/>
      <c r="Y324" s="232"/>
      <c r="Z324" s="232"/>
    </row>
    <row r="325" ht="12.0" customHeight="1">
      <c r="A325" s="232"/>
      <c r="B325" s="232"/>
      <c r="C325" s="232"/>
      <c r="D325" s="232"/>
      <c r="E325" s="232"/>
      <c r="F325" s="232"/>
      <c r="G325" s="232"/>
      <c r="H325" s="232"/>
      <c r="I325" s="232"/>
      <c r="J325" s="232"/>
      <c r="K325" s="232"/>
      <c r="L325" s="232"/>
      <c r="M325" s="232"/>
      <c r="N325" s="232"/>
      <c r="O325" s="232"/>
      <c r="P325" s="232"/>
      <c r="Q325" s="232"/>
      <c r="R325" s="232"/>
      <c r="S325" s="232"/>
      <c r="T325" s="232"/>
      <c r="U325" s="232"/>
      <c r="V325" s="232"/>
      <c r="W325" s="232"/>
      <c r="X325" s="232"/>
      <c r="Y325" s="232"/>
      <c r="Z325" s="232"/>
    </row>
    <row r="326" ht="12.0" customHeight="1">
      <c r="A326" s="232"/>
      <c r="B326" s="232"/>
      <c r="C326" s="232"/>
      <c r="D326" s="232"/>
      <c r="E326" s="232"/>
      <c r="F326" s="232"/>
      <c r="G326" s="232"/>
      <c r="H326" s="232"/>
      <c r="I326" s="232"/>
      <c r="J326" s="232"/>
      <c r="K326" s="232"/>
      <c r="L326" s="232"/>
      <c r="M326" s="232"/>
      <c r="N326" s="232"/>
      <c r="O326" s="232"/>
      <c r="P326" s="232"/>
      <c r="Q326" s="232"/>
      <c r="R326" s="232"/>
      <c r="S326" s="232"/>
      <c r="T326" s="232"/>
      <c r="U326" s="232"/>
      <c r="V326" s="232"/>
      <c r="W326" s="232"/>
      <c r="X326" s="232"/>
      <c r="Y326" s="232"/>
      <c r="Z326" s="232"/>
    </row>
    <row r="327" ht="12.0" customHeight="1">
      <c r="A327" s="232"/>
      <c r="B327" s="232"/>
      <c r="C327" s="232"/>
      <c r="D327" s="232"/>
      <c r="E327" s="232"/>
      <c r="F327" s="232"/>
      <c r="G327" s="232"/>
      <c r="H327" s="232"/>
      <c r="I327" s="232"/>
      <c r="J327" s="232"/>
      <c r="K327" s="232"/>
      <c r="L327" s="232"/>
      <c r="M327" s="232"/>
      <c r="N327" s="232"/>
      <c r="O327" s="232"/>
      <c r="P327" s="232"/>
      <c r="Q327" s="232"/>
      <c r="R327" s="232"/>
      <c r="S327" s="232"/>
      <c r="T327" s="232"/>
      <c r="U327" s="232"/>
      <c r="V327" s="232"/>
      <c r="W327" s="232"/>
      <c r="X327" s="232"/>
      <c r="Y327" s="232"/>
      <c r="Z327" s="232"/>
    </row>
    <row r="328" ht="12.0" customHeight="1">
      <c r="A328" s="232"/>
      <c r="B328" s="232"/>
      <c r="C328" s="232"/>
      <c r="D328" s="232"/>
      <c r="E328" s="232"/>
      <c r="F328" s="232"/>
      <c r="G328" s="232"/>
      <c r="H328" s="232"/>
      <c r="I328" s="232"/>
      <c r="J328" s="232"/>
      <c r="K328" s="232"/>
      <c r="L328" s="232"/>
      <c r="M328" s="232"/>
      <c r="N328" s="232"/>
      <c r="O328" s="232"/>
      <c r="P328" s="232"/>
      <c r="Q328" s="232"/>
      <c r="R328" s="232"/>
      <c r="S328" s="232"/>
      <c r="T328" s="232"/>
      <c r="U328" s="232"/>
      <c r="V328" s="232"/>
      <c r="W328" s="232"/>
      <c r="X328" s="232"/>
      <c r="Y328" s="232"/>
      <c r="Z328" s="232"/>
    </row>
    <row r="329" ht="12.0" customHeight="1">
      <c r="A329" s="232"/>
      <c r="B329" s="232"/>
      <c r="C329" s="232"/>
      <c r="D329" s="232"/>
      <c r="E329" s="232"/>
      <c r="F329" s="232"/>
      <c r="G329" s="232"/>
      <c r="H329" s="232"/>
      <c r="I329" s="232"/>
      <c r="J329" s="232"/>
      <c r="K329" s="232"/>
      <c r="L329" s="232"/>
      <c r="M329" s="232"/>
      <c r="N329" s="232"/>
      <c r="O329" s="232"/>
      <c r="P329" s="232"/>
      <c r="Q329" s="232"/>
      <c r="R329" s="232"/>
      <c r="S329" s="232"/>
      <c r="T329" s="232"/>
      <c r="U329" s="232"/>
      <c r="V329" s="232"/>
      <c r="W329" s="232"/>
      <c r="X329" s="232"/>
      <c r="Y329" s="232"/>
      <c r="Z329" s="232"/>
    </row>
    <row r="330" ht="12.0" customHeight="1">
      <c r="A330" s="232"/>
      <c r="B330" s="232"/>
      <c r="C330" s="232"/>
      <c r="D330" s="232"/>
      <c r="E330" s="232"/>
      <c r="F330" s="232"/>
      <c r="G330" s="232"/>
      <c r="H330" s="232"/>
      <c r="I330" s="232"/>
      <c r="J330" s="232"/>
      <c r="K330" s="232"/>
      <c r="L330" s="232"/>
      <c r="M330" s="232"/>
      <c r="N330" s="232"/>
      <c r="O330" s="232"/>
      <c r="P330" s="232"/>
      <c r="Q330" s="232"/>
      <c r="R330" s="232"/>
      <c r="S330" s="232"/>
      <c r="T330" s="232"/>
      <c r="U330" s="232"/>
      <c r="V330" s="232"/>
      <c r="W330" s="232"/>
      <c r="X330" s="232"/>
      <c r="Y330" s="232"/>
      <c r="Z330" s="232"/>
    </row>
    <row r="331" ht="12.0" customHeight="1">
      <c r="A331" s="232"/>
      <c r="B331" s="232"/>
      <c r="C331" s="232"/>
      <c r="D331" s="232"/>
      <c r="E331" s="232"/>
      <c r="F331" s="232"/>
      <c r="G331" s="232"/>
      <c r="H331" s="232"/>
      <c r="I331" s="232"/>
      <c r="J331" s="232"/>
      <c r="K331" s="232"/>
      <c r="L331" s="232"/>
      <c r="M331" s="232"/>
      <c r="N331" s="232"/>
      <c r="O331" s="232"/>
      <c r="P331" s="232"/>
      <c r="Q331" s="232"/>
      <c r="R331" s="232"/>
      <c r="S331" s="232"/>
      <c r="T331" s="232"/>
      <c r="U331" s="232"/>
      <c r="V331" s="232"/>
      <c r="W331" s="232"/>
      <c r="X331" s="232"/>
      <c r="Y331" s="232"/>
      <c r="Z331" s="232"/>
    </row>
    <row r="332" ht="12.0" customHeight="1">
      <c r="A332" s="232"/>
      <c r="B332" s="232"/>
      <c r="C332" s="232"/>
      <c r="D332" s="232"/>
      <c r="E332" s="232"/>
      <c r="F332" s="232"/>
      <c r="G332" s="232"/>
      <c r="H332" s="232"/>
      <c r="I332" s="232"/>
      <c r="J332" s="232"/>
      <c r="K332" s="232"/>
      <c r="L332" s="232"/>
      <c r="M332" s="232"/>
      <c r="N332" s="232"/>
      <c r="O332" s="232"/>
      <c r="P332" s="232"/>
      <c r="Q332" s="232"/>
      <c r="R332" s="232"/>
      <c r="S332" s="232"/>
      <c r="T332" s="232"/>
      <c r="U332" s="232"/>
      <c r="V332" s="232"/>
      <c r="W332" s="232"/>
      <c r="X332" s="232"/>
      <c r="Y332" s="232"/>
      <c r="Z332" s="232"/>
    </row>
    <row r="333" ht="12.0" customHeight="1">
      <c r="A333" s="232"/>
      <c r="B333" s="232"/>
      <c r="C333" s="232"/>
      <c r="D333" s="232"/>
      <c r="E333" s="232"/>
      <c r="F333" s="232"/>
      <c r="G333" s="232"/>
      <c r="H333" s="232"/>
      <c r="I333" s="232"/>
      <c r="J333" s="232"/>
      <c r="K333" s="232"/>
      <c r="L333" s="232"/>
      <c r="M333" s="232"/>
      <c r="N333" s="232"/>
      <c r="O333" s="232"/>
      <c r="P333" s="232"/>
      <c r="Q333" s="232"/>
      <c r="R333" s="232"/>
      <c r="S333" s="232"/>
      <c r="T333" s="232"/>
      <c r="U333" s="232"/>
      <c r="V333" s="232"/>
      <c r="W333" s="232"/>
      <c r="X333" s="232"/>
      <c r="Y333" s="232"/>
      <c r="Z333" s="232"/>
    </row>
    <row r="334" ht="12.0" customHeight="1">
      <c r="A334" s="232"/>
      <c r="B334" s="232"/>
      <c r="C334" s="232"/>
      <c r="D334" s="232"/>
      <c r="E334" s="232"/>
      <c r="F334" s="232"/>
      <c r="G334" s="232"/>
      <c r="H334" s="232"/>
      <c r="I334" s="232"/>
      <c r="J334" s="232"/>
      <c r="K334" s="232"/>
      <c r="L334" s="232"/>
      <c r="M334" s="232"/>
      <c r="N334" s="232"/>
      <c r="O334" s="232"/>
      <c r="P334" s="232"/>
      <c r="Q334" s="232"/>
      <c r="R334" s="232"/>
      <c r="S334" s="232"/>
      <c r="T334" s="232"/>
      <c r="U334" s="232"/>
      <c r="V334" s="232"/>
      <c r="W334" s="232"/>
      <c r="X334" s="232"/>
      <c r="Y334" s="232"/>
      <c r="Z334" s="232"/>
    </row>
    <row r="335" ht="12.0" customHeight="1">
      <c r="A335" s="232"/>
      <c r="B335" s="232"/>
      <c r="C335" s="232"/>
      <c r="D335" s="232"/>
      <c r="E335" s="232"/>
      <c r="F335" s="232"/>
      <c r="G335" s="232"/>
      <c r="H335" s="232"/>
      <c r="I335" s="232"/>
      <c r="J335" s="232"/>
      <c r="K335" s="232"/>
      <c r="L335" s="232"/>
      <c r="M335" s="232"/>
      <c r="N335" s="232"/>
      <c r="O335" s="232"/>
      <c r="P335" s="232"/>
      <c r="Q335" s="232"/>
      <c r="R335" s="232"/>
      <c r="S335" s="232"/>
      <c r="T335" s="232"/>
      <c r="U335" s="232"/>
      <c r="V335" s="232"/>
      <c r="W335" s="232"/>
      <c r="X335" s="232"/>
      <c r="Y335" s="232"/>
      <c r="Z335" s="232"/>
    </row>
    <row r="336" ht="12.0" customHeight="1">
      <c r="A336" s="232"/>
      <c r="B336" s="232"/>
      <c r="C336" s="232"/>
      <c r="D336" s="232"/>
      <c r="E336" s="232"/>
      <c r="F336" s="232"/>
      <c r="G336" s="232"/>
      <c r="H336" s="232"/>
      <c r="I336" s="232"/>
      <c r="J336" s="232"/>
      <c r="K336" s="232"/>
      <c r="L336" s="232"/>
      <c r="M336" s="232"/>
      <c r="N336" s="232"/>
      <c r="O336" s="232"/>
      <c r="P336" s="232"/>
      <c r="Q336" s="232"/>
      <c r="R336" s="232"/>
      <c r="S336" s="232"/>
      <c r="T336" s="232"/>
      <c r="U336" s="232"/>
      <c r="V336" s="232"/>
      <c r="W336" s="232"/>
      <c r="X336" s="232"/>
      <c r="Y336" s="232"/>
      <c r="Z336" s="232"/>
    </row>
    <row r="337" ht="12.0" customHeight="1">
      <c r="A337" s="232"/>
      <c r="B337" s="232"/>
      <c r="C337" s="232"/>
      <c r="D337" s="232"/>
      <c r="E337" s="232"/>
      <c r="F337" s="232"/>
      <c r="G337" s="232"/>
      <c r="H337" s="232"/>
      <c r="I337" s="232"/>
      <c r="J337" s="232"/>
      <c r="K337" s="232"/>
      <c r="L337" s="232"/>
      <c r="M337" s="232"/>
      <c r="N337" s="232"/>
      <c r="O337" s="232"/>
      <c r="P337" s="232"/>
      <c r="Q337" s="232"/>
      <c r="R337" s="232"/>
      <c r="S337" s="232"/>
      <c r="T337" s="232"/>
      <c r="U337" s="232"/>
      <c r="V337" s="232"/>
      <c r="W337" s="232"/>
      <c r="X337" s="232"/>
      <c r="Y337" s="232"/>
      <c r="Z337" s="232"/>
    </row>
    <row r="338" ht="12.0" customHeight="1">
      <c r="A338" s="232"/>
      <c r="B338" s="232"/>
      <c r="C338" s="232"/>
      <c r="D338" s="232"/>
      <c r="E338" s="232"/>
      <c r="F338" s="232"/>
      <c r="G338" s="232"/>
      <c r="H338" s="232"/>
      <c r="I338" s="232"/>
      <c r="J338" s="232"/>
      <c r="K338" s="232"/>
      <c r="L338" s="232"/>
      <c r="M338" s="232"/>
      <c r="N338" s="232"/>
      <c r="O338" s="232"/>
      <c r="P338" s="232"/>
      <c r="Q338" s="232"/>
      <c r="R338" s="232"/>
      <c r="S338" s="232"/>
      <c r="T338" s="232"/>
      <c r="U338" s="232"/>
      <c r="V338" s="232"/>
      <c r="W338" s="232"/>
      <c r="X338" s="232"/>
      <c r="Y338" s="232"/>
      <c r="Z338" s="232"/>
    </row>
    <row r="339" ht="12.0" customHeight="1">
      <c r="A339" s="232"/>
      <c r="B339" s="232"/>
      <c r="C339" s="232"/>
      <c r="D339" s="232"/>
      <c r="E339" s="232"/>
      <c r="F339" s="232"/>
      <c r="G339" s="232"/>
      <c r="H339" s="232"/>
      <c r="I339" s="232"/>
      <c r="J339" s="232"/>
      <c r="K339" s="232"/>
      <c r="L339" s="232"/>
      <c r="M339" s="232"/>
      <c r="N339" s="232"/>
      <c r="O339" s="232"/>
      <c r="P339" s="232"/>
      <c r="Q339" s="232"/>
      <c r="R339" s="232"/>
      <c r="S339" s="232"/>
      <c r="T339" s="232"/>
      <c r="U339" s="232"/>
      <c r="V339" s="232"/>
      <c r="W339" s="232"/>
      <c r="X339" s="232"/>
      <c r="Y339" s="232"/>
      <c r="Z339" s="232"/>
    </row>
    <row r="340" ht="12.0" customHeight="1">
      <c r="A340" s="232"/>
      <c r="B340" s="232"/>
      <c r="C340" s="232"/>
      <c r="D340" s="232"/>
      <c r="E340" s="232"/>
      <c r="F340" s="232"/>
      <c r="G340" s="232"/>
      <c r="H340" s="232"/>
      <c r="I340" s="232"/>
      <c r="J340" s="232"/>
      <c r="K340" s="232"/>
      <c r="L340" s="232"/>
      <c r="M340" s="232"/>
      <c r="N340" s="232"/>
      <c r="O340" s="232"/>
      <c r="P340" s="232"/>
      <c r="Q340" s="232"/>
      <c r="R340" s="232"/>
      <c r="S340" s="232"/>
      <c r="T340" s="232"/>
      <c r="U340" s="232"/>
      <c r="V340" s="232"/>
      <c r="W340" s="232"/>
      <c r="X340" s="232"/>
      <c r="Y340" s="232"/>
      <c r="Z340" s="232"/>
    </row>
    <row r="341" ht="12.0" customHeight="1">
      <c r="A341" s="232"/>
      <c r="B341" s="232"/>
      <c r="C341" s="232"/>
      <c r="D341" s="232"/>
      <c r="E341" s="232"/>
      <c r="F341" s="232"/>
      <c r="G341" s="232"/>
      <c r="H341" s="232"/>
      <c r="I341" s="232"/>
      <c r="J341" s="232"/>
      <c r="K341" s="232"/>
      <c r="L341" s="232"/>
      <c r="M341" s="232"/>
      <c r="N341" s="232"/>
      <c r="O341" s="232"/>
      <c r="P341" s="232"/>
      <c r="Q341" s="232"/>
      <c r="R341" s="232"/>
      <c r="S341" s="232"/>
      <c r="T341" s="232"/>
      <c r="U341" s="232"/>
      <c r="V341" s="232"/>
      <c r="W341" s="232"/>
      <c r="X341" s="232"/>
      <c r="Y341" s="232"/>
      <c r="Z341" s="232"/>
    </row>
    <row r="342" ht="12.0" customHeight="1">
      <c r="A342" s="232"/>
      <c r="B342" s="232"/>
      <c r="C342" s="232"/>
      <c r="D342" s="232"/>
      <c r="E342" s="232"/>
      <c r="F342" s="232"/>
      <c r="G342" s="232"/>
      <c r="H342" s="232"/>
      <c r="I342" s="232"/>
      <c r="J342" s="232"/>
      <c r="K342" s="232"/>
      <c r="L342" s="232"/>
      <c r="M342" s="232"/>
      <c r="N342" s="232"/>
      <c r="O342" s="232"/>
      <c r="P342" s="232"/>
      <c r="Q342" s="232"/>
      <c r="R342" s="232"/>
      <c r="S342" s="232"/>
      <c r="T342" s="232"/>
      <c r="U342" s="232"/>
      <c r="V342" s="232"/>
      <c r="W342" s="232"/>
      <c r="X342" s="232"/>
      <c r="Y342" s="232"/>
      <c r="Z342" s="232"/>
    </row>
    <row r="343" ht="12.0" customHeight="1">
      <c r="A343" s="232"/>
      <c r="B343" s="232"/>
      <c r="C343" s="232"/>
      <c r="D343" s="232"/>
      <c r="E343" s="232"/>
      <c r="F343" s="232"/>
      <c r="G343" s="232"/>
      <c r="H343" s="232"/>
      <c r="I343" s="232"/>
      <c r="J343" s="232"/>
      <c r="K343" s="232"/>
      <c r="L343" s="232"/>
      <c r="M343" s="232"/>
      <c r="N343" s="232"/>
      <c r="O343" s="232"/>
      <c r="P343" s="232"/>
      <c r="Q343" s="232"/>
      <c r="R343" s="232"/>
      <c r="S343" s="232"/>
      <c r="T343" s="232"/>
      <c r="U343" s="232"/>
      <c r="V343" s="232"/>
      <c r="W343" s="232"/>
      <c r="X343" s="232"/>
      <c r="Y343" s="232"/>
      <c r="Z343" s="232"/>
    </row>
    <row r="344" ht="12.0" customHeight="1">
      <c r="A344" s="232"/>
      <c r="B344" s="232"/>
      <c r="C344" s="232"/>
      <c r="D344" s="232"/>
      <c r="E344" s="232"/>
      <c r="F344" s="232"/>
      <c r="G344" s="232"/>
      <c r="H344" s="232"/>
      <c r="I344" s="232"/>
      <c r="J344" s="232"/>
      <c r="K344" s="232"/>
      <c r="L344" s="232"/>
      <c r="M344" s="232"/>
      <c r="N344" s="232"/>
      <c r="O344" s="232"/>
      <c r="P344" s="232"/>
      <c r="Q344" s="232"/>
      <c r="R344" s="232"/>
      <c r="S344" s="232"/>
      <c r="T344" s="232"/>
      <c r="U344" s="232"/>
      <c r="V344" s="232"/>
      <c r="W344" s="232"/>
      <c r="X344" s="232"/>
      <c r="Y344" s="232"/>
      <c r="Z344" s="232"/>
    </row>
    <row r="345" ht="12.0" customHeight="1">
      <c r="A345" s="232"/>
      <c r="B345" s="232"/>
      <c r="C345" s="232"/>
      <c r="D345" s="232"/>
      <c r="E345" s="232"/>
      <c r="F345" s="232"/>
      <c r="G345" s="232"/>
      <c r="H345" s="232"/>
      <c r="I345" s="232"/>
      <c r="J345" s="232"/>
      <c r="K345" s="232"/>
      <c r="L345" s="232"/>
      <c r="M345" s="232"/>
      <c r="N345" s="232"/>
      <c r="O345" s="232"/>
      <c r="P345" s="232"/>
      <c r="Q345" s="232"/>
      <c r="R345" s="232"/>
      <c r="S345" s="232"/>
      <c r="T345" s="232"/>
      <c r="U345" s="232"/>
      <c r="V345" s="232"/>
      <c r="W345" s="232"/>
      <c r="X345" s="232"/>
      <c r="Y345" s="232"/>
      <c r="Z345" s="232"/>
    </row>
    <row r="346" ht="12.0" customHeight="1">
      <c r="A346" s="232"/>
      <c r="B346" s="232"/>
      <c r="C346" s="232"/>
      <c r="D346" s="232"/>
      <c r="E346" s="232"/>
      <c r="F346" s="232"/>
      <c r="G346" s="232"/>
      <c r="H346" s="232"/>
      <c r="I346" s="232"/>
      <c r="J346" s="232"/>
      <c r="K346" s="232"/>
      <c r="L346" s="232"/>
      <c r="M346" s="232"/>
      <c r="N346" s="232"/>
      <c r="O346" s="232"/>
      <c r="P346" s="232"/>
      <c r="Q346" s="232"/>
      <c r="R346" s="232"/>
      <c r="S346" s="232"/>
      <c r="T346" s="232"/>
      <c r="U346" s="232"/>
      <c r="V346" s="232"/>
      <c r="W346" s="232"/>
      <c r="X346" s="232"/>
      <c r="Y346" s="232"/>
      <c r="Z346" s="232"/>
    </row>
    <row r="347" ht="12.0" customHeight="1">
      <c r="A347" s="232"/>
      <c r="B347" s="232"/>
      <c r="C347" s="232"/>
      <c r="D347" s="232"/>
      <c r="E347" s="232"/>
      <c r="F347" s="232"/>
      <c r="G347" s="232"/>
      <c r="H347" s="232"/>
      <c r="I347" s="232"/>
      <c r="J347" s="232"/>
      <c r="K347" s="232"/>
      <c r="L347" s="232"/>
      <c r="M347" s="232"/>
      <c r="N347" s="232"/>
      <c r="O347" s="232"/>
      <c r="P347" s="232"/>
      <c r="Q347" s="232"/>
      <c r="R347" s="232"/>
      <c r="S347" s="232"/>
      <c r="T347" s="232"/>
      <c r="U347" s="232"/>
      <c r="V347" s="232"/>
      <c r="W347" s="232"/>
      <c r="X347" s="232"/>
      <c r="Y347" s="232"/>
      <c r="Z347" s="232"/>
    </row>
    <row r="348" ht="12.0" customHeight="1">
      <c r="A348" s="232"/>
      <c r="B348" s="232"/>
      <c r="C348" s="232"/>
      <c r="D348" s="232"/>
      <c r="E348" s="232"/>
      <c r="F348" s="232"/>
      <c r="G348" s="232"/>
      <c r="H348" s="232"/>
      <c r="I348" s="232"/>
      <c r="J348" s="232"/>
      <c r="K348" s="232"/>
      <c r="L348" s="232"/>
      <c r="M348" s="232"/>
      <c r="N348" s="232"/>
      <c r="O348" s="232"/>
      <c r="P348" s="232"/>
      <c r="Q348" s="232"/>
      <c r="R348" s="232"/>
      <c r="S348" s="232"/>
      <c r="T348" s="232"/>
      <c r="U348" s="232"/>
      <c r="V348" s="232"/>
      <c r="W348" s="232"/>
      <c r="X348" s="232"/>
      <c r="Y348" s="232"/>
      <c r="Z348" s="232"/>
    </row>
    <row r="349" ht="12.0" customHeight="1">
      <c r="A349" s="232"/>
      <c r="B349" s="232"/>
      <c r="C349" s="232"/>
      <c r="D349" s="232"/>
      <c r="E349" s="232"/>
      <c r="F349" s="232"/>
      <c r="G349" s="232"/>
      <c r="H349" s="232"/>
      <c r="I349" s="232"/>
      <c r="J349" s="232"/>
      <c r="K349" s="232"/>
      <c r="L349" s="232"/>
      <c r="M349" s="232"/>
      <c r="N349" s="232"/>
      <c r="O349" s="232"/>
      <c r="P349" s="232"/>
      <c r="Q349" s="232"/>
      <c r="R349" s="232"/>
      <c r="S349" s="232"/>
      <c r="T349" s="232"/>
      <c r="U349" s="232"/>
      <c r="V349" s="232"/>
      <c r="W349" s="232"/>
      <c r="X349" s="232"/>
      <c r="Y349" s="232"/>
      <c r="Z349" s="232"/>
    </row>
    <row r="350" ht="12.0" customHeight="1">
      <c r="A350" s="232"/>
      <c r="B350" s="232"/>
      <c r="C350" s="232"/>
      <c r="D350" s="232"/>
      <c r="E350" s="232"/>
      <c r="F350" s="232"/>
      <c r="G350" s="232"/>
      <c r="H350" s="232"/>
      <c r="I350" s="232"/>
      <c r="J350" s="232"/>
      <c r="K350" s="232"/>
      <c r="L350" s="232"/>
      <c r="M350" s="232"/>
      <c r="N350" s="232"/>
      <c r="O350" s="232"/>
      <c r="P350" s="232"/>
      <c r="Q350" s="232"/>
      <c r="R350" s="232"/>
      <c r="S350" s="232"/>
      <c r="T350" s="232"/>
      <c r="U350" s="232"/>
      <c r="V350" s="232"/>
      <c r="W350" s="232"/>
      <c r="X350" s="232"/>
      <c r="Y350" s="232"/>
      <c r="Z350" s="232"/>
    </row>
    <row r="351" ht="12.0" customHeight="1">
      <c r="A351" s="232"/>
      <c r="B351" s="232"/>
      <c r="C351" s="232"/>
      <c r="D351" s="232"/>
      <c r="E351" s="232"/>
      <c r="F351" s="232"/>
      <c r="G351" s="232"/>
      <c r="H351" s="232"/>
      <c r="I351" s="232"/>
      <c r="J351" s="232"/>
      <c r="K351" s="232"/>
      <c r="L351" s="232"/>
      <c r="M351" s="232"/>
      <c r="N351" s="232"/>
      <c r="O351" s="232"/>
      <c r="P351" s="232"/>
      <c r="Q351" s="232"/>
      <c r="R351" s="232"/>
      <c r="S351" s="232"/>
      <c r="T351" s="232"/>
      <c r="U351" s="232"/>
      <c r="V351" s="232"/>
      <c r="W351" s="232"/>
      <c r="X351" s="232"/>
      <c r="Y351" s="232"/>
      <c r="Z351" s="232"/>
    </row>
    <row r="352" ht="12.0" customHeight="1">
      <c r="A352" s="232"/>
      <c r="B352" s="232"/>
      <c r="C352" s="232"/>
      <c r="D352" s="232"/>
      <c r="E352" s="232"/>
      <c r="F352" s="232"/>
      <c r="G352" s="232"/>
      <c r="H352" s="232"/>
      <c r="I352" s="232"/>
      <c r="J352" s="232"/>
      <c r="K352" s="232"/>
      <c r="L352" s="232"/>
      <c r="M352" s="232"/>
      <c r="N352" s="232"/>
      <c r="O352" s="232"/>
      <c r="P352" s="232"/>
      <c r="Q352" s="232"/>
      <c r="R352" s="232"/>
      <c r="S352" s="232"/>
      <c r="T352" s="232"/>
      <c r="U352" s="232"/>
      <c r="V352" s="232"/>
      <c r="W352" s="232"/>
      <c r="X352" s="232"/>
      <c r="Y352" s="232"/>
      <c r="Z352" s="232"/>
    </row>
    <row r="353" ht="12.0" customHeight="1">
      <c r="A353" s="232"/>
      <c r="B353" s="232"/>
      <c r="C353" s="232"/>
      <c r="D353" s="232"/>
      <c r="E353" s="232"/>
      <c r="F353" s="232"/>
      <c r="G353" s="232"/>
      <c r="H353" s="232"/>
      <c r="I353" s="232"/>
      <c r="J353" s="232"/>
      <c r="K353" s="232"/>
      <c r="L353" s="232"/>
      <c r="M353" s="232"/>
      <c r="N353" s="232"/>
      <c r="O353" s="232"/>
      <c r="P353" s="232"/>
      <c r="Q353" s="232"/>
      <c r="R353" s="232"/>
      <c r="S353" s="232"/>
      <c r="T353" s="232"/>
      <c r="U353" s="232"/>
      <c r="V353" s="232"/>
      <c r="W353" s="232"/>
      <c r="X353" s="232"/>
      <c r="Y353" s="232"/>
      <c r="Z353" s="232"/>
    </row>
    <row r="354" ht="12.0" customHeight="1">
      <c r="A354" s="232"/>
      <c r="B354" s="232"/>
      <c r="C354" s="232"/>
      <c r="D354" s="232"/>
      <c r="E354" s="232"/>
      <c r="F354" s="232"/>
      <c r="G354" s="232"/>
      <c r="H354" s="232"/>
      <c r="I354" s="232"/>
      <c r="J354" s="232"/>
      <c r="K354" s="232"/>
      <c r="L354" s="232"/>
      <c r="M354" s="232"/>
      <c r="N354" s="232"/>
      <c r="O354" s="232"/>
      <c r="P354" s="232"/>
      <c r="Q354" s="232"/>
      <c r="R354" s="232"/>
      <c r="S354" s="232"/>
      <c r="T354" s="232"/>
      <c r="U354" s="232"/>
      <c r="V354" s="232"/>
      <c r="W354" s="232"/>
      <c r="X354" s="232"/>
      <c r="Y354" s="232"/>
      <c r="Z354" s="232"/>
    </row>
    <row r="355" ht="12.0" customHeight="1">
      <c r="A355" s="232"/>
      <c r="B355" s="232"/>
      <c r="C355" s="232"/>
      <c r="D355" s="232"/>
      <c r="E355" s="232"/>
      <c r="F355" s="232"/>
      <c r="G355" s="232"/>
      <c r="H355" s="232"/>
      <c r="I355" s="232"/>
      <c r="J355" s="232"/>
      <c r="K355" s="232"/>
      <c r="L355" s="232"/>
      <c r="M355" s="232"/>
      <c r="N355" s="232"/>
      <c r="O355" s="232"/>
      <c r="P355" s="232"/>
      <c r="Q355" s="232"/>
      <c r="R355" s="232"/>
      <c r="S355" s="232"/>
      <c r="T355" s="232"/>
      <c r="U355" s="232"/>
      <c r="V355" s="232"/>
      <c r="W355" s="232"/>
      <c r="X355" s="232"/>
      <c r="Y355" s="232"/>
      <c r="Z355" s="232"/>
    </row>
    <row r="356" ht="12.0" customHeight="1">
      <c r="A356" s="232"/>
      <c r="B356" s="232"/>
      <c r="C356" s="232"/>
      <c r="D356" s="232"/>
      <c r="E356" s="232"/>
      <c r="F356" s="232"/>
      <c r="G356" s="232"/>
      <c r="H356" s="232"/>
      <c r="I356" s="232"/>
      <c r="J356" s="232"/>
      <c r="K356" s="232"/>
      <c r="L356" s="232"/>
      <c r="M356" s="232"/>
      <c r="N356" s="232"/>
      <c r="O356" s="232"/>
      <c r="P356" s="232"/>
      <c r="Q356" s="232"/>
      <c r="R356" s="232"/>
      <c r="S356" s="232"/>
      <c r="T356" s="232"/>
      <c r="U356" s="232"/>
      <c r="V356" s="232"/>
      <c r="W356" s="232"/>
      <c r="X356" s="232"/>
      <c r="Y356" s="232"/>
      <c r="Z356" s="232"/>
    </row>
    <row r="357" ht="12.0" customHeight="1">
      <c r="A357" s="232"/>
      <c r="B357" s="232"/>
      <c r="C357" s="232"/>
      <c r="D357" s="232"/>
      <c r="E357" s="232"/>
      <c r="F357" s="232"/>
      <c r="G357" s="232"/>
      <c r="H357" s="232"/>
      <c r="I357" s="232"/>
      <c r="J357" s="232"/>
      <c r="K357" s="232"/>
      <c r="L357" s="232"/>
      <c r="M357" s="232"/>
      <c r="N357" s="232"/>
      <c r="O357" s="232"/>
      <c r="P357" s="232"/>
      <c r="Q357" s="232"/>
      <c r="R357" s="232"/>
      <c r="S357" s="232"/>
      <c r="T357" s="232"/>
      <c r="U357" s="232"/>
      <c r="V357" s="232"/>
      <c r="W357" s="232"/>
      <c r="X357" s="232"/>
      <c r="Y357" s="232"/>
      <c r="Z357" s="232"/>
    </row>
    <row r="358" ht="12.0" customHeight="1">
      <c r="A358" s="232"/>
      <c r="B358" s="232"/>
      <c r="C358" s="232"/>
      <c r="D358" s="232"/>
      <c r="E358" s="232"/>
      <c r="F358" s="232"/>
      <c r="G358" s="232"/>
      <c r="H358" s="232"/>
      <c r="I358" s="232"/>
      <c r="J358" s="232"/>
      <c r="K358" s="232"/>
      <c r="L358" s="232"/>
      <c r="M358" s="232"/>
      <c r="N358" s="232"/>
      <c r="O358" s="232"/>
      <c r="P358" s="232"/>
      <c r="Q358" s="232"/>
      <c r="R358" s="232"/>
      <c r="S358" s="232"/>
      <c r="T358" s="232"/>
      <c r="U358" s="232"/>
      <c r="V358" s="232"/>
      <c r="W358" s="232"/>
      <c r="X358" s="232"/>
      <c r="Y358" s="232"/>
      <c r="Z358" s="232"/>
    </row>
    <row r="359" ht="12.0" customHeight="1">
      <c r="A359" s="232"/>
      <c r="B359" s="232"/>
      <c r="C359" s="232"/>
      <c r="D359" s="232"/>
      <c r="E359" s="232"/>
      <c r="F359" s="232"/>
      <c r="G359" s="232"/>
      <c r="H359" s="232"/>
      <c r="I359" s="232"/>
      <c r="J359" s="232"/>
      <c r="K359" s="232"/>
      <c r="L359" s="232"/>
      <c r="M359" s="232"/>
      <c r="N359" s="232"/>
      <c r="O359" s="232"/>
      <c r="P359" s="232"/>
      <c r="Q359" s="232"/>
      <c r="R359" s="232"/>
      <c r="S359" s="232"/>
      <c r="T359" s="232"/>
      <c r="U359" s="232"/>
      <c r="V359" s="232"/>
      <c r="W359" s="232"/>
      <c r="X359" s="232"/>
      <c r="Y359" s="232"/>
      <c r="Z359" s="232"/>
    </row>
    <row r="360" ht="12.0" customHeight="1">
      <c r="A360" s="232"/>
      <c r="B360" s="232"/>
      <c r="C360" s="232"/>
      <c r="D360" s="232"/>
      <c r="E360" s="232"/>
      <c r="F360" s="232"/>
      <c r="G360" s="232"/>
      <c r="H360" s="232"/>
      <c r="I360" s="232"/>
      <c r="J360" s="232"/>
      <c r="K360" s="232"/>
      <c r="L360" s="232"/>
      <c r="M360" s="232"/>
      <c r="N360" s="232"/>
      <c r="O360" s="232"/>
      <c r="P360" s="232"/>
      <c r="Q360" s="232"/>
      <c r="R360" s="232"/>
      <c r="S360" s="232"/>
      <c r="T360" s="232"/>
      <c r="U360" s="232"/>
      <c r="V360" s="232"/>
      <c r="W360" s="232"/>
      <c r="X360" s="232"/>
      <c r="Y360" s="232"/>
      <c r="Z360" s="232"/>
    </row>
    <row r="361" ht="12.0" customHeight="1">
      <c r="A361" s="232"/>
      <c r="B361" s="232"/>
      <c r="C361" s="232"/>
      <c r="D361" s="232"/>
      <c r="E361" s="232"/>
      <c r="F361" s="232"/>
      <c r="G361" s="232"/>
      <c r="H361" s="232"/>
      <c r="I361" s="232"/>
      <c r="J361" s="232"/>
      <c r="K361" s="232"/>
      <c r="L361" s="232"/>
      <c r="M361" s="232"/>
      <c r="N361" s="232"/>
      <c r="O361" s="232"/>
      <c r="P361" s="232"/>
      <c r="Q361" s="232"/>
      <c r="R361" s="232"/>
      <c r="S361" s="232"/>
      <c r="T361" s="232"/>
      <c r="U361" s="232"/>
      <c r="V361" s="232"/>
      <c r="W361" s="232"/>
      <c r="X361" s="232"/>
      <c r="Y361" s="232"/>
      <c r="Z361" s="232"/>
    </row>
    <row r="362" ht="12.0" customHeight="1">
      <c r="A362" s="232"/>
      <c r="B362" s="232"/>
      <c r="C362" s="232"/>
      <c r="D362" s="232"/>
      <c r="E362" s="232"/>
      <c r="F362" s="232"/>
      <c r="G362" s="232"/>
      <c r="H362" s="232"/>
      <c r="I362" s="232"/>
      <c r="J362" s="232"/>
      <c r="K362" s="232"/>
      <c r="L362" s="232"/>
      <c r="M362" s="232"/>
      <c r="N362" s="232"/>
      <c r="O362" s="232"/>
      <c r="P362" s="232"/>
      <c r="Q362" s="232"/>
      <c r="R362" s="232"/>
      <c r="S362" s="232"/>
      <c r="T362" s="232"/>
      <c r="U362" s="232"/>
      <c r="V362" s="232"/>
      <c r="W362" s="232"/>
      <c r="X362" s="232"/>
      <c r="Y362" s="232"/>
      <c r="Z362" s="232"/>
    </row>
    <row r="363" ht="12.0" customHeight="1">
      <c r="A363" s="232"/>
      <c r="B363" s="232"/>
      <c r="C363" s="232"/>
      <c r="D363" s="232"/>
      <c r="E363" s="232"/>
      <c r="F363" s="232"/>
      <c r="G363" s="232"/>
      <c r="H363" s="232"/>
      <c r="I363" s="232"/>
      <c r="J363" s="232"/>
      <c r="K363" s="232"/>
      <c r="L363" s="232"/>
      <c r="M363" s="232"/>
      <c r="N363" s="232"/>
      <c r="O363" s="232"/>
      <c r="P363" s="232"/>
      <c r="Q363" s="232"/>
      <c r="R363" s="232"/>
      <c r="S363" s="232"/>
      <c r="T363" s="232"/>
      <c r="U363" s="232"/>
      <c r="V363" s="232"/>
      <c r="W363" s="232"/>
      <c r="X363" s="232"/>
      <c r="Y363" s="232"/>
      <c r="Z363" s="232"/>
    </row>
    <row r="364" ht="12.0" customHeight="1">
      <c r="A364" s="232"/>
      <c r="B364" s="232"/>
      <c r="C364" s="232"/>
      <c r="D364" s="232"/>
      <c r="E364" s="232"/>
      <c r="F364" s="232"/>
      <c r="G364" s="232"/>
      <c r="H364" s="232"/>
      <c r="I364" s="232"/>
      <c r="J364" s="232"/>
      <c r="K364" s="232"/>
      <c r="L364" s="232"/>
      <c r="M364" s="232"/>
      <c r="N364" s="232"/>
      <c r="O364" s="232"/>
      <c r="P364" s="232"/>
      <c r="Q364" s="232"/>
      <c r="R364" s="232"/>
      <c r="S364" s="232"/>
      <c r="T364" s="232"/>
      <c r="U364" s="232"/>
      <c r="V364" s="232"/>
      <c r="W364" s="232"/>
      <c r="X364" s="232"/>
      <c r="Y364" s="232"/>
      <c r="Z364" s="232"/>
    </row>
    <row r="365" ht="12.0" customHeight="1">
      <c r="A365" s="232"/>
      <c r="B365" s="232"/>
      <c r="C365" s="232"/>
      <c r="D365" s="232"/>
      <c r="E365" s="232"/>
      <c r="F365" s="232"/>
      <c r="G365" s="232"/>
      <c r="H365" s="232"/>
      <c r="I365" s="232"/>
      <c r="J365" s="232"/>
      <c r="K365" s="232"/>
      <c r="L365" s="232"/>
      <c r="M365" s="232"/>
      <c r="N365" s="232"/>
      <c r="O365" s="232"/>
      <c r="P365" s="232"/>
      <c r="Q365" s="232"/>
      <c r="R365" s="232"/>
      <c r="S365" s="232"/>
      <c r="T365" s="232"/>
      <c r="U365" s="232"/>
      <c r="V365" s="232"/>
      <c r="W365" s="232"/>
      <c r="X365" s="232"/>
      <c r="Y365" s="232"/>
      <c r="Z365" s="232"/>
    </row>
    <row r="366" ht="12.0" customHeight="1">
      <c r="A366" s="232"/>
      <c r="B366" s="232"/>
      <c r="C366" s="232"/>
      <c r="D366" s="232"/>
      <c r="E366" s="232"/>
      <c r="F366" s="232"/>
      <c r="G366" s="232"/>
      <c r="H366" s="232"/>
      <c r="I366" s="232"/>
      <c r="J366" s="232"/>
      <c r="K366" s="232"/>
      <c r="L366" s="232"/>
      <c r="M366" s="232"/>
      <c r="N366" s="232"/>
      <c r="O366" s="232"/>
      <c r="P366" s="232"/>
      <c r="Q366" s="232"/>
      <c r="R366" s="232"/>
      <c r="S366" s="232"/>
      <c r="T366" s="232"/>
      <c r="U366" s="232"/>
      <c r="V366" s="232"/>
      <c r="W366" s="232"/>
      <c r="X366" s="232"/>
      <c r="Y366" s="232"/>
      <c r="Z366" s="232"/>
    </row>
    <row r="367" ht="12.0" customHeight="1">
      <c r="A367" s="232"/>
      <c r="B367" s="232"/>
      <c r="C367" s="232"/>
      <c r="D367" s="232"/>
      <c r="E367" s="232"/>
      <c r="F367" s="232"/>
      <c r="G367" s="232"/>
      <c r="H367" s="232"/>
      <c r="I367" s="232"/>
      <c r="J367" s="232"/>
      <c r="K367" s="232"/>
      <c r="L367" s="232"/>
      <c r="M367" s="232"/>
      <c r="N367" s="232"/>
      <c r="O367" s="232"/>
      <c r="P367" s="232"/>
      <c r="Q367" s="232"/>
      <c r="R367" s="232"/>
      <c r="S367" s="232"/>
      <c r="T367" s="232"/>
      <c r="U367" s="232"/>
      <c r="V367" s="232"/>
      <c r="W367" s="232"/>
      <c r="X367" s="232"/>
      <c r="Y367" s="232"/>
      <c r="Z367" s="232"/>
    </row>
    <row r="368" ht="12.0" customHeight="1">
      <c r="A368" s="232"/>
      <c r="B368" s="232"/>
      <c r="C368" s="232"/>
      <c r="D368" s="232"/>
      <c r="E368" s="232"/>
      <c r="F368" s="232"/>
      <c r="G368" s="232"/>
      <c r="H368" s="232"/>
      <c r="I368" s="232"/>
      <c r="J368" s="232"/>
      <c r="K368" s="232"/>
      <c r="L368" s="232"/>
      <c r="M368" s="232"/>
      <c r="N368" s="232"/>
      <c r="O368" s="232"/>
      <c r="P368" s="232"/>
      <c r="Q368" s="232"/>
      <c r="R368" s="232"/>
      <c r="S368" s="232"/>
      <c r="T368" s="232"/>
      <c r="U368" s="232"/>
      <c r="V368" s="232"/>
      <c r="W368" s="232"/>
      <c r="X368" s="232"/>
      <c r="Y368" s="232"/>
      <c r="Z368" s="232"/>
    </row>
    <row r="369" ht="12.0" customHeight="1">
      <c r="A369" s="232"/>
      <c r="B369" s="232"/>
      <c r="C369" s="232"/>
      <c r="D369" s="232"/>
      <c r="E369" s="232"/>
      <c r="F369" s="232"/>
      <c r="G369" s="232"/>
      <c r="H369" s="232"/>
      <c r="I369" s="232"/>
      <c r="J369" s="232"/>
      <c r="K369" s="232"/>
      <c r="L369" s="232"/>
      <c r="M369" s="232"/>
      <c r="N369" s="232"/>
      <c r="O369" s="232"/>
      <c r="P369" s="232"/>
      <c r="Q369" s="232"/>
      <c r="R369" s="232"/>
      <c r="S369" s="232"/>
      <c r="T369" s="232"/>
      <c r="U369" s="232"/>
      <c r="V369" s="232"/>
      <c r="W369" s="232"/>
      <c r="X369" s="232"/>
      <c r="Y369" s="232"/>
      <c r="Z369" s="232"/>
    </row>
    <row r="370" ht="12.0" customHeight="1">
      <c r="A370" s="232"/>
      <c r="B370" s="232"/>
      <c r="C370" s="232"/>
      <c r="D370" s="232"/>
      <c r="E370" s="232"/>
      <c r="F370" s="232"/>
      <c r="G370" s="232"/>
      <c r="H370" s="232"/>
      <c r="I370" s="232"/>
      <c r="J370" s="232"/>
      <c r="K370" s="232"/>
      <c r="L370" s="232"/>
      <c r="M370" s="232"/>
      <c r="N370" s="232"/>
      <c r="O370" s="232"/>
      <c r="P370" s="232"/>
      <c r="Q370" s="232"/>
      <c r="R370" s="232"/>
      <c r="S370" s="232"/>
      <c r="T370" s="232"/>
      <c r="U370" s="232"/>
      <c r="V370" s="232"/>
      <c r="W370" s="232"/>
      <c r="X370" s="232"/>
      <c r="Y370" s="232"/>
      <c r="Z370" s="232"/>
    </row>
    <row r="371" ht="12.0" customHeight="1">
      <c r="A371" s="232"/>
      <c r="B371" s="232"/>
      <c r="C371" s="232"/>
      <c r="D371" s="232"/>
      <c r="E371" s="232"/>
      <c r="F371" s="232"/>
      <c r="G371" s="232"/>
      <c r="H371" s="232"/>
      <c r="I371" s="232"/>
      <c r="J371" s="232"/>
      <c r="K371" s="232"/>
      <c r="L371" s="232"/>
      <c r="M371" s="232"/>
      <c r="N371" s="232"/>
      <c r="O371" s="232"/>
      <c r="P371" s="232"/>
      <c r="Q371" s="232"/>
      <c r="R371" s="232"/>
      <c r="S371" s="232"/>
      <c r="T371" s="232"/>
      <c r="U371" s="232"/>
      <c r="V371" s="232"/>
      <c r="W371" s="232"/>
      <c r="X371" s="232"/>
      <c r="Y371" s="232"/>
      <c r="Z371" s="232"/>
    </row>
    <row r="372" ht="12.0" customHeight="1">
      <c r="A372" s="232"/>
      <c r="B372" s="232"/>
      <c r="C372" s="232"/>
      <c r="D372" s="232"/>
      <c r="E372" s="232"/>
      <c r="F372" s="232"/>
      <c r="G372" s="232"/>
      <c r="H372" s="232"/>
      <c r="I372" s="232"/>
      <c r="J372" s="232"/>
      <c r="K372" s="232"/>
      <c r="L372" s="232"/>
      <c r="M372" s="232"/>
      <c r="N372" s="232"/>
      <c r="O372" s="232"/>
      <c r="P372" s="232"/>
      <c r="Q372" s="232"/>
      <c r="R372" s="232"/>
      <c r="S372" s="232"/>
      <c r="T372" s="232"/>
      <c r="U372" s="232"/>
      <c r="V372" s="232"/>
      <c r="W372" s="232"/>
      <c r="X372" s="232"/>
      <c r="Y372" s="232"/>
      <c r="Z372" s="232"/>
    </row>
    <row r="373" ht="12.0" customHeight="1">
      <c r="A373" s="232"/>
      <c r="B373" s="232"/>
      <c r="C373" s="232"/>
      <c r="D373" s="232"/>
      <c r="E373" s="232"/>
      <c r="F373" s="232"/>
      <c r="G373" s="232"/>
      <c r="H373" s="232"/>
      <c r="I373" s="232"/>
      <c r="J373" s="232"/>
      <c r="K373" s="232"/>
      <c r="L373" s="232"/>
      <c r="M373" s="232"/>
      <c r="N373" s="232"/>
      <c r="O373" s="232"/>
      <c r="P373" s="232"/>
      <c r="Q373" s="232"/>
      <c r="R373" s="232"/>
      <c r="S373" s="232"/>
      <c r="T373" s="232"/>
      <c r="U373" s="232"/>
      <c r="V373" s="232"/>
      <c r="W373" s="232"/>
      <c r="X373" s="232"/>
      <c r="Y373" s="232"/>
      <c r="Z373" s="232"/>
    </row>
    <row r="374" ht="12.0" customHeight="1">
      <c r="A374" s="232"/>
      <c r="B374" s="232"/>
      <c r="C374" s="232"/>
      <c r="D374" s="232"/>
      <c r="E374" s="232"/>
      <c r="F374" s="232"/>
      <c r="G374" s="232"/>
      <c r="H374" s="232"/>
      <c r="I374" s="232"/>
      <c r="J374" s="232"/>
      <c r="K374" s="232"/>
      <c r="L374" s="232"/>
      <c r="M374" s="232"/>
      <c r="N374" s="232"/>
      <c r="O374" s="232"/>
      <c r="P374" s="232"/>
      <c r="Q374" s="232"/>
      <c r="R374" s="232"/>
      <c r="S374" s="232"/>
      <c r="T374" s="232"/>
      <c r="U374" s="232"/>
      <c r="V374" s="232"/>
      <c r="W374" s="232"/>
      <c r="X374" s="232"/>
      <c r="Y374" s="232"/>
      <c r="Z374" s="232"/>
    </row>
    <row r="375" ht="12.0" customHeight="1">
      <c r="A375" s="232"/>
      <c r="B375" s="232"/>
      <c r="C375" s="232"/>
      <c r="D375" s="232"/>
      <c r="E375" s="232"/>
      <c r="F375" s="232"/>
      <c r="G375" s="232"/>
      <c r="H375" s="232"/>
      <c r="I375" s="232"/>
      <c r="J375" s="232"/>
      <c r="K375" s="232"/>
      <c r="L375" s="232"/>
      <c r="M375" s="232"/>
      <c r="N375" s="232"/>
      <c r="O375" s="232"/>
      <c r="P375" s="232"/>
      <c r="Q375" s="232"/>
      <c r="R375" s="232"/>
      <c r="S375" s="232"/>
      <c r="T375" s="232"/>
      <c r="U375" s="232"/>
      <c r="V375" s="232"/>
      <c r="W375" s="232"/>
      <c r="X375" s="232"/>
      <c r="Y375" s="232"/>
      <c r="Z375" s="232"/>
    </row>
    <row r="376" ht="12.0" customHeight="1">
      <c r="A376" s="232"/>
      <c r="B376" s="232"/>
      <c r="C376" s="232"/>
      <c r="D376" s="232"/>
      <c r="E376" s="232"/>
      <c r="F376" s="232"/>
      <c r="G376" s="232"/>
      <c r="H376" s="232"/>
      <c r="I376" s="232"/>
      <c r="J376" s="232"/>
      <c r="K376" s="232"/>
      <c r="L376" s="232"/>
      <c r="M376" s="232"/>
      <c r="N376" s="232"/>
      <c r="O376" s="232"/>
      <c r="P376" s="232"/>
      <c r="Q376" s="232"/>
      <c r="R376" s="232"/>
      <c r="S376" s="232"/>
      <c r="T376" s="232"/>
      <c r="U376" s="232"/>
      <c r="V376" s="232"/>
      <c r="W376" s="232"/>
      <c r="X376" s="232"/>
      <c r="Y376" s="232"/>
      <c r="Z376" s="232"/>
    </row>
    <row r="377" ht="12.0" customHeight="1">
      <c r="A377" s="232"/>
      <c r="B377" s="232"/>
      <c r="C377" s="232"/>
      <c r="D377" s="232"/>
      <c r="E377" s="232"/>
      <c r="F377" s="232"/>
      <c r="G377" s="232"/>
      <c r="H377" s="232"/>
      <c r="I377" s="232"/>
      <c r="J377" s="232"/>
      <c r="K377" s="232"/>
      <c r="L377" s="232"/>
      <c r="M377" s="232"/>
      <c r="N377" s="232"/>
      <c r="O377" s="232"/>
      <c r="P377" s="232"/>
      <c r="Q377" s="232"/>
      <c r="R377" s="232"/>
      <c r="S377" s="232"/>
      <c r="T377" s="232"/>
      <c r="U377" s="232"/>
      <c r="V377" s="232"/>
      <c r="W377" s="232"/>
      <c r="X377" s="232"/>
      <c r="Y377" s="232"/>
      <c r="Z377" s="232"/>
    </row>
    <row r="378" ht="12.0" customHeight="1">
      <c r="A378" s="232"/>
      <c r="B378" s="232"/>
      <c r="C378" s="232"/>
      <c r="D378" s="232"/>
      <c r="E378" s="232"/>
      <c r="F378" s="232"/>
      <c r="G378" s="232"/>
      <c r="H378" s="232"/>
      <c r="I378" s="232"/>
      <c r="J378" s="232"/>
      <c r="K378" s="232"/>
      <c r="L378" s="232"/>
      <c r="M378" s="232"/>
      <c r="N378" s="232"/>
      <c r="O378" s="232"/>
      <c r="P378" s="232"/>
      <c r="Q378" s="232"/>
      <c r="R378" s="232"/>
      <c r="S378" s="232"/>
      <c r="T378" s="232"/>
      <c r="U378" s="232"/>
      <c r="V378" s="232"/>
      <c r="W378" s="232"/>
      <c r="X378" s="232"/>
      <c r="Y378" s="232"/>
      <c r="Z378" s="232"/>
    </row>
    <row r="379" ht="12.0" customHeight="1">
      <c r="A379" s="232"/>
      <c r="B379" s="232"/>
      <c r="C379" s="232"/>
      <c r="D379" s="232"/>
      <c r="E379" s="232"/>
      <c r="F379" s="232"/>
      <c r="G379" s="232"/>
      <c r="H379" s="232"/>
      <c r="I379" s="232"/>
      <c r="J379" s="232"/>
      <c r="K379" s="232"/>
      <c r="L379" s="232"/>
      <c r="M379" s="232"/>
      <c r="N379" s="232"/>
      <c r="O379" s="232"/>
      <c r="P379" s="232"/>
      <c r="Q379" s="232"/>
      <c r="R379" s="232"/>
      <c r="S379" s="232"/>
      <c r="T379" s="232"/>
      <c r="U379" s="232"/>
      <c r="V379" s="232"/>
      <c r="W379" s="232"/>
      <c r="X379" s="232"/>
      <c r="Y379" s="232"/>
      <c r="Z379" s="232"/>
    </row>
    <row r="380" ht="12.0" customHeight="1">
      <c r="A380" s="232"/>
      <c r="B380" s="232"/>
      <c r="C380" s="232"/>
      <c r="D380" s="232"/>
      <c r="E380" s="232"/>
      <c r="F380" s="232"/>
      <c r="G380" s="232"/>
      <c r="H380" s="232"/>
      <c r="I380" s="232"/>
      <c r="J380" s="232"/>
      <c r="K380" s="232"/>
      <c r="L380" s="232"/>
      <c r="M380" s="232"/>
      <c r="N380" s="232"/>
      <c r="O380" s="232"/>
      <c r="P380" s="232"/>
      <c r="Q380" s="232"/>
      <c r="R380" s="232"/>
      <c r="S380" s="232"/>
      <c r="T380" s="232"/>
      <c r="U380" s="232"/>
      <c r="V380" s="232"/>
      <c r="W380" s="232"/>
      <c r="X380" s="232"/>
      <c r="Y380" s="232"/>
      <c r="Z380" s="232"/>
    </row>
    <row r="381" ht="12.0" customHeight="1">
      <c r="A381" s="232"/>
      <c r="B381" s="232"/>
      <c r="C381" s="232"/>
      <c r="D381" s="232"/>
      <c r="E381" s="232"/>
      <c r="F381" s="232"/>
      <c r="G381" s="232"/>
      <c r="H381" s="232"/>
      <c r="I381" s="232"/>
      <c r="J381" s="232"/>
      <c r="K381" s="232"/>
      <c r="L381" s="232"/>
      <c r="M381" s="232"/>
      <c r="N381" s="232"/>
      <c r="O381" s="232"/>
      <c r="P381" s="232"/>
      <c r="Q381" s="232"/>
      <c r="R381" s="232"/>
      <c r="S381" s="232"/>
      <c r="T381" s="232"/>
      <c r="U381" s="232"/>
      <c r="V381" s="232"/>
      <c r="W381" s="232"/>
      <c r="X381" s="232"/>
      <c r="Y381" s="232"/>
      <c r="Z381" s="232"/>
    </row>
    <row r="382" ht="12.0" customHeight="1">
      <c r="A382" s="232"/>
      <c r="B382" s="232"/>
      <c r="C382" s="232"/>
      <c r="D382" s="232"/>
      <c r="E382" s="232"/>
      <c r="F382" s="232"/>
      <c r="G382" s="232"/>
      <c r="H382" s="232"/>
      <c r="I382" s="232"/>
      <c r="J382" s="232"/>
      <c r="K382" s="232"/>
      <c r="L382" s="232"/>
      <c r="M382" s="232"/>
      <c r="N382" s="232"/>
      <c r="O382" s="232"/>
      <c r="P382" s="232"/>
      <c r="Q382" s="232"/>
      <c r="R382" s="232"/>
      <c r="S382" s="232"/>
      <c r="T382" s="232"/>
      <c r="U382" s="232"/>
      <c r="V382" s="232"/>
      <c r="W382" s="232"/>
      <c r="X382" s="232"/>
      <c r="Y382" s="232"/>
      <c r="Z382" s="232"/>
    </row>
    <row r="383" ht="12.0" customHeight="1">
      <c r="A383" s="232"/>
      <c r="B383" s="232"/>
      <c r="C383" s="232"/>
      <c r="D383" s="232"/>
      <c r="E383" s="232"/>
      <c r="F383" s="232"/>
      <c r="G383" s="232"/>
      <c r="H383" s="232"/>
      <c r="I383" s="232"/>
      <c r="J383" s="232"/>
      <c r="K383" s="232"/>
      <c r="L383" s="232"/>
      <c r="M383" s="232"/>
      <c r="N383" s="232"/>
      <c r="O383" s="232"/>
      <c r="P383" s="232"/>
      <c r="Q383" s="232"/>
      <c r="R383" s="232"/>
      <c r="S383" s="232"/>
      <c r="T383" s="232"/>
      <c r="U383" s="232"/>
      <c r="V383" s="232"/>
      <c r="W383" s="232"/>
      <c r="X383" s="232"/>
      <c r="Y383" s="232"/>
      <c r="Z383" s="232"/>
    </row>
    <row r="384" ht="12.0" customHeight="1">
      <c r="A384" s="232"/>
      <c r="B384" s="232"/>
      <c r="C384" s="232"/>
      <c r="D384" s="232"/>
      <c r="E384" s="232"/>
      <c r="F384" s="232"/>
      <c r="G384" s="232"/>
      <c r="H384" s="232"/>
      <c r="I384" s="232"/>
      <c r="J384" s="232"/>
      <c r="K384" s="232"/>
      <c r="L384" s="232"/>
      <c r="M384" s="232"/>
      <c r="N384" s="232"/>
      <c r="O384" s="232"/>
      <c r="P384" s="232"/>
      <c r="Q384" s="232"/>
      <c r="R384" s="232"/>
      <c r="S384" s="232"/>
      <c r="T384" s="232"/>
      <c r="U384" s="232"/>
      <c r="V384" s="232"/>
      <c r="W384" s="232"/>
      <c r="X384" s="232"/>
      <c r="Y384" s="232"/>
      <c r="Z384" s="232"/>
    </row>
    <row r="385" ht="12.0" customHeight="1">
      <c r="A385" s="232"/>
      <c r="B385" s="232"/>
      <c r="C385" s="232"/>
      <c r="D385" s="232"/>
      <c r="E385" s="232"/>
      <c r="F385" s="232"/>
      <c r="G385" s="232"/>
      <c r="H385" s="232"/>
      <c r="I385" s="232"/>
      <c r="J385" s="232"/>
      <c r="K385" s="232"/>
      <c r="L385" s="232"/>
      <c r="M385" s="232"/>
      <c r="N385" s="232"/>
      <c r="O385" s="232"/>
      <c r="P385" s="232"/>
      <c r="Q385" s="232"/>
      <c r="R385" s="232"/>
      <c r="S385" s="232"/>
      <c r="T385" s="232"/>
      <c r="U385" s="232"/>
      <c r="V385" s="232"/>
      <c r="W385" s="232"/>
      <c r="X385" s="232"/>
      <c r="Y385" s="232"/>
      <c r="Z385" s="232"/>
    </row>
    <row r="386" ht="12.0" customHeight="1">
      <c r="A386" s="232"/>
      <c r="B386" s="232"/>
      <c r="C386" s="232"/>
      <c r="D386" s="232"/>
      <c r="E386" s="232"/>
      <c r="F386" s="232"/>
      <c r="G386" s="232"/>
      <c r="H386" s="232"/>
      <c r="I386" s="232"/>
      <c r="J386" s="232"/>
      <c r="K386" s="232"/>
      <c r="L386" s="232"/>
      <c r="M386" s="232"/>
      <c r="N386" s="232"/>
      <c r="O386" s="232"/>
      <c r="P386" s="232"/>
      <c r="Q386" s="232"/>
      <c r="R386" s="232"/>
      <c r="S386" s="232"/>
      <c r="T386" s="232"/>
      <c r="U386" s="232"/>
      <c r="V386" s="232"/>
      <c r="W386" s="232"/>
      <c r="X386" s="232"/>
      <c r="Y386" s="232"/>
      <c r="Z386" s="232"/>
    </row>
    <row r="387" ht="12.0" customHeight="1">
      <c r="A387" s="232"/>
      <c r="B387" s="232"/>
      <c r="C387" s="232"/>
      <c r="D387" s="232"/>
      <c r="E387" s="232"/>
      <c r="F387" s="232"/>
      <c r="G387" s="232"/>
      <c r="H387" s="232"/>
      <c r="I387" s="232"/>
      <c r="J387" s="232"/>
      <c r="K387" s="232"/>
      <c r="L387" s="232"/>
      <c r="M387" s="232"/>
      <c r="N387" s="232"/>
      <c r="O387" s="232"/>
      <c r="P387" s="232"/>
      <c r="Q387" s="232"/>
      <c r="R387" s="232"/>
      <c r="S387" s="232"/>
      <c r="T387" s="232"/>
      <c r="U387" s="232"/>
      <c r="V387" s="232"/>
      <c r="W387" s="232"/>
      <c r="X387" s="232"/>
      <c r="Y387" s="232"/>
      <c r="Z387" s="232"/>
    </row>
    <row r="388" ht="12.0" customHeight="1">
      <c r="A388" s="232"/>
      <c r="B388" s="232"/>
      <c r="C388" s="232"/>
      <c r="D388" s="232"/>
      <c r="E388" s="232"/>
      <c r="F388" s="232"/>
      <c r="G388" s="232"/>
      <c r="H388" s="232"/>
      <c r="I388" s="232"/>
      <c r="J388" s="232"/>
      <c r="K388" s="232"/>
      <c r="L388" s="232"/>
      <c r="M388" s="232"/>
      <c r="N388" s="232"/>
      <c r="O388" s="232"/>
      <c r="P388" s="232"/>
      <c r="Q388" s="232"/>
      <c r="R388" s="232"/>
      <c r="S388" s="232"/>
      <c r="T388" s="232"/>
      <c r="U388" s="232"/>
      <c r="V388" s="232"/>
      <c r="W388" s="232"/>
      <c r="X388" s="232"/>
      <c r="Y388" s="232"/>
      <c r="Z388" s="232"/>
    </row>
    <row r="389" ht="12.0" customHeight="1">
      <c r="A389" s="232"/>
      <c r="B389" s="232"/>
      <c r="C389" s="232"/>
      <c r="D389" s="232"/>
      <c r="E389" s="232"/>
      <c r="F389" s="232"/>
      <c r="G389" s="232"/>
      <c r="H389" s="232"/>
      <c r="I389" s="232"/>
      <c r="J389" s="232"/>
      <c r="K389" s="232"/>
      <c r="L389" s="232"/>
      <c r="M389" s="232"/>
      <c r="N389" s="232"/>
      <c r="O389" s="232"/>
      <c r="P389" s="232"/>
      <c r="Q389" s="232"/>
      <c r="R389" s="232"/>
      <c r="S389" s="232"/>
      <c r="T389" s="232"/>
      <c r="U389" s="232"/>
      <c r="V389" s="232"/>
      <c r="W389" s="232"/>
      <c r="X389" s="232"/>
      <c r="Y389" s="232"/>
      <c r="Z389" s="232"/>
    </row>
    <row r="390" ht="12.0" customHeight="1">
      <c r="A390" s="232"/>
      <c r="B390" s="232"/>
      <c r="C390" s="232"/>
      <c r="D390" s="232"/>
      <c r="E390" s="232"/>
      <c r="F390" s="232"/>
      <c r="G390" s="232"/>
      <c r="H390" s="232"/>
      <c r="I390" s="232"/>
      <c r="J390" s="232"/>
      <c r="K390" s="232"/>
      <c r="L390" s="232"/>
      <c r="M390" s="232"/>
      <c r="N390" s="232"/>
      <c r="O390" s="232"/>
      <c r="P390" s="232"/>
      <c r="Q390" s="232"/>
      <c r="R390" s="232"/>
      <c r="S390" s="232"/>
      <c r="T390" s="232"/>
      <c r="U390" s="232"/>
      <c r="V390" s="232"/>
      <c r="W390" s="232"/>
      <c r="X390" s="232"/>
      <c r="Y390" s="232"/>
      <c r="Z390" s="232"/>
    </row>
    <row r="391" ht="12.0" customHeight="1">
      <c r="A391" s="232"/>
      <c r="B391" s="232"/>
      <c r="C391" s="232"/>
      <c r="D391" s="232"/>
      <c r="E391" s="232"/>
      <c r="F391" s="232"/>
      <c r="G391" s="232"/>
      <c r="H391" s="232"/>
      <c r="I391" s="232"/>
      <c r="J391" s="232"/>
      <c r="K391" s="232"/>
      <c r="L391" s="232"/>
      <c r="M391" s="232"/>
      <c r="N391" s="232"/>
      <c r="O391" s="232"/>
      <c r="P391" s="232"/>
      <c r="Q391" s="232"/>
      <c r="R391" s="232"/>
      <c r="S391" s="232"/>
      <c r="T391" s="232"/>
      <c r="U391" s="232"/>
      <c r="V391" s="232"/>
      <c r="W391" s="232"/>
      <c r="X391" s="232"/>
      <c r="Y391" s="232"/>
      <c r="Z391" s="232"/>
    </row>
    <row r="392" ht="12.0" customHeight="1">
      <c r="A392" s="232"/>
      <c r="B392" s="232"/>
      <c r="C392" s="232"/>
      <c r="D392" s="232"/>
      <c r="E392" s="232"/>
      <c r="F392" s="232"/>
      <c r="G392" s="232"/>
      <c r="H392" s="232"/>
      <c r="I392" s="232"/>
      <c r="J392" s="232"/>
      <c r="K392" s="232"/>
      <c r="L392" s="232"/>
      <c r="M392" s="232"/>
      <c r="N392" s="232"/>
      <c r="O392" s="232"/>
      <c r="P392" s="232"/>
      <c r="Q392" s="232"/>
      <c r="R392" s="232"/>
      <c r="S392" s="232"/>
      <c r="T392" s="232"/>
      <c r="U392" s="232"/>
      <c r="V392" s="232"/>
      <c r="W392" s="232"/>
      <c r="X392" s="232"/>
      <c r="Y392" s="232"/>
      <c r="Z392" s="232"/>
    </row>
    <row r="393" ht="12.0" customHeight="1">
      <c r="A393" s="232"/>
      <c r="B393" s="232"/>
      <c r="C393" s="232"/>
      <c r="D393" s="232"/>
      <c r="E393" s="232"/>
      <c r="F393" s="232"/>
      <c r="G393" s="232"/>
      <c r="H393" s="232"/>
      <c r="I393" s="232"/>
      <c r="J393" s="232"/>
      <c r="K393" s="232"/>
      <c r="L393" s="232"/>
      <c r="M393" s="232"/>
      <c r="N393" s="232"/>
      <c r="O393" s="232"/>
      <c r="P393" s="232"/>
      <c r="Q393" s="232"/>
      <c r="R393" s="232"/>
      <c r="S393" s="232"/>
      <c r="T393" s="232"/>
      <c r="U393" s="232"/>
      <c r="V393" s="232"/>
      <c r="W393" s="232"/>
      <c r="X393" s="232"/>
      <c r="Y393" s="232"/>
      <c r="Z393" s="232"/>
    </row>
    <row r="394" ht="12.0" customHeight="1">
      <c r="A394" s="232"/>
      <c r="B394" s="232"/>
      <c r="C394" s="232"/>
      <c r="D394" s="232"/>
      <c r="E394" s="232"/>
      <c r="F394" s="232"/>
      <c r="G394" s="232"/>
      <c r="H394" s="232"/>
      <c r="I394" s="232"/>
      <c r="J394" s="232"/>
      <c r="K394" s="232"/>
      <c r="L394" s="232"/>
      <c r="M394" s="232"/>
      <c r="N394" s="232"/>
      <c r="O394" s="232"/>
      <c r="P394" s="232"/>
      <c r="Q394" s="232"/>
      <c r="R394" s="232"/>
      <c r="S394" s="232"/>
      <c r="T394" s="232"/>
      <c r="U394" s="232"/>
      <c r="V394" s="232"/>
      <c r="W394" s="232"/>
      <c r="X394" s="232"/>
      <c r="Y394" s="232"/>
      <c r="Z394" s="232"/>
    </row>
    <row r="395" ht="12.0" customHeight="1">
      <c r="A395" s="232"/>
      <c r="B395" s="232"/>
      <c r="C395" s="232"/>
      <c r="D395" s="232"/>
      <c r="E395" s="232"/>
      <c r="F395" s="232"/>
      <c r="G395" s="232"/>
      <c r="H395" s="232"/>
      <c r="I395" s="232"/>
      <c r="J395" s="232"/>
      <c r="K395" s="232"/>
      <c r="L395" s="232"/>
      <c r="M395" s="232"/>
      <c r="N395" s="232"/>
      <c r="O395" s="232"/>
      <c r="P395" s="232"/>
      <c r="Q395" s="232"/>
      <c r="R395" s="232"/>
      <c r="S395" s="232"/>
      <c r="T395" s="232"/>
      <c r="U395" s="232"/>
      <c r="V395" s="232"/>
      <c r="W395" s="232"/>
      <c r="X395" s="232"/>
      <c r="Y395" s="232"/>
      <c r="Z395" s="232"/>
    </row>
    <row r="396" ht="12.0" customHeight="1">
      <c r="A396" s="232"/>
      <c r="B396" s="232"/>
      <c r="C396" s="232"/>
      <c r="D396" s="232"/>
      <c r="E396" s="232"/>
      <c r="F396" s="232"/>
      <c r="G396" s="232"/>
      <c r="H396" s="232"/>
      <c r="I396" s="232"/>
      <c r="J396" s="232"/>
      <c r="K396" s="232"/>
      <c r="L396" s="232"/>
      <c r="M396" s="232"/>
      <c r="N396" s="232"/>
      <c r="O396" s="232"/>
      <c r="P396" s="232"/>
      <c r="Q396" s="232"/>
      <c r="R396" s="232"/>
      <c r="S396" s="232"/>
      <c r="T396" s="232"/>
      <c r="U396" s="232"/>
      <c r="V396" s="232"/>
      <c r="W396" s="232"/>
      <c r="X396" s="232"/>
      <c r="Y396" s="232"/>
      <c r="Z396" s="232"/>
    </row>
    <row r="397" ht="12.0" customHeight="1">
      <c r="A397" s="232"/>
      <c r="B397" s="232"/>
      <c r="C397" s="232"/>
      <c r="D397" s="232"/>
      <c r="E397" s="232"/>
      <c r="F397" s="232"/>
      <c r="G397" s="232"/>
      <c r="H397" s="232"/>
      <c r="I397" s="232"/>
      <c r="J397" s="232"/>
      <c r="K397" s="232"/>
      <c r="L397" s="232"/>
      <c r="M397" s="232"/>
      <c r="N397" s="232"/>
      <c r="O397" s="232"/>
      <c r="P397" s="232"/>
      <c r="Q397" s="232"/>
      <c r="R397" s="232"/>
      <c r="S397" s="232"/>
      <c r="T397" s="232"/>
      <c r="U397" s="232"/>
      <c r="V397" s="232"/>
      <c r="W397" s="232"/>
      <c r="X397" s="232"/>
      <c r="Y397" s="232"/>
      <c r="Z397" s="232"/>
    </row>
    <row r="398" ht="12.0" customHeight="1">
      <c r="A398" s="232"/>
      <c r="B398" s="232"/>
      <c r="C398" s="232"/>
      <c r="D398" s="232"/>
      <c r="E398" s="232"/>
      <c r="F398" s="232"/>
      <c r="G398" s="232"/>
      <c r="H398" s="232"/>
      <c r="I398" s="232"/>
      <c r="J398" s="232"/>
      <c r="K398" s="232"/>
      <c r="L398" s="232"/>
      <c r="M398" s="232"/>
      <c r="N398" s="232"/>
      <c r="O398" s="232"/>
      <c r="P398" s="232"/>
      <c r="Q398" s="232"/>
      <c r="R398" s="232"/>
      <c r="S398" s="232"/>
      <c r="T398" s="232"/>
      <c r="U398" s="232"/>
      <c r="V398" s="232"/>
      <c r="W398" s="232"/>
      <c r="X398" s="232"/>
      <c r="Y398" s="232"/>
      <c r="Z398" s="232"/>
    </row>
    <row r="399" ht="12.0" customHeight="1">
      <c r="A399" s="232"/>
      <c r="B399" s="232"/>
      <c r="C399" s="232"/>
      <c r="D399" s="232"/>
      <c r="E399" s="232"/>
      <c r="F399" s="232"/>
      <c r="G399" s="232"/>
      <c r="H399" s="232"/>
      <c r="I399" s="232"/>
      <c r="J399" s="232"/>
      <c r="K399" s="232"/>
      <c r="L399" s="232"/>
      <c r="M399" s="232"/>
      <c r="N399" s="232"/>
      <c r="O399" s="232"/>
      <c r="P399" s="232"/>
      <c r="Q399" s="232"/>
      <c r="R399" s="232"/>
      <c r="S399" s="232"/>
      <c r="T399" s="232"/>
      <c r="U399" s="232"/>
      <c r="V399" s="232"/>
      <c r="W399" s="232"/>
      <c r="X399" s="232"/>
      <c r="Y399" s="232"/>
      <c r="Z399" s="232"/>
    </row>
    <row r="400" ht="12.0" customHeight="1">
      <c r="A400" s="232"/>
      <c r="B400" s="232"/>
      <c r="C400" s="232"/>
      <c r="D400" s="232"/>
      <c r="E400" s="232"/>
      <c r="F400" s="232"/>
      <c r="G400" s="232"/>
      <c r="H400" s="232"/>
      <c r="I400" s="232"/>
      <c r="J400" s="232"/>
      <c r="K400" s="232"/>
      <c r="L400" s="232"/>
      <c r="M400" s="232"/>
      <c r="N400" s="232"/>
      <c r="O400" s="232"/>
      <c r="P400" s="232"/>
      <c r="Q400" s="232"/>
      <c r="R400" s="232"/>
      <c r="S400" s="232"/>
      <c r="T400" s="232"/>
      <c r="U400" s="232"/>
      <c r="V400" s="232"/>
      <c r="W400" s="232"/>
      <c r="X400" s="232"/>
      <c r="Y400" s="232"/>
      <c r="Z400" s="232"/>
    </row>
    <row r="401" ht="12.0" customHeight="1">
      <c r="A401" s="232"/>
      <c r="B401" s="232"/>
      <c r="C401" s="232"/>
      <c r="D401" s="232"/>
      <c r="E401" s="232"/>
      <c r="F401" s="232"/>
      <c r="G401" s="232"/>
      <c r="H401" s="232"/>
      <c r="I401" s="232"/>
      <c r="J401" s="232"/>
      <c r="K401" s="232"/>
      <c r="L401" s="232"/>
      <c r="M401" s="232"/>
      <c r="N401" s="232"/>
      <c r="O401" s="232"/>
      <c r="P401" s="232"/>
      <c r="Q401" s="232"/>
      <c r="R401" s="232"/>
      <c r="S401" s="232"/>
      <c r="T401" s="232"/>
      <c r="U401" s="232"/>
      <c r="V401" s="232"/>
      <c r="W401" s="232"/>
      <c r="X401" s="232"/>
      <c r="Y401" s="232"/>
      <c r="Z401" s="232"/>
    </row>
    <row r="402" ht="12.0" customHeight="1">
      <c r="A402" s="232"/>
      <c r="B402" s="232"/>
      <c r="C402" s="232"/>
      <c r="D402" s="232"/>
      <c r="E402" s="232"/>
      <c r="F402" s="232"/>
      <c r="G402" s="232"/>
      <c r="H402" s="232"/>
      <c r="I402" s="232"/>
      <c r="J402" s="232"/>
      <c r="K402" s="232"/>
      <c r="L402" s="232"/>
      <c r="M402" s="232"/>
      <c r="N402" s="232"/>
      <c r="O402" s="232"/>
      <c r="P402" s="232"/>
      <c r="Q402" s="232"/>
      <c r="R402" s="232"/>
      <c r="S402" s="232"/>
      <c r="T402" s="232"/>
      <c r="U402" s="232"/>
      <c r="V402" s="232"/>
      <c r="W402" s="232"/>
      <c r="X402" s="232"/>
      <c r="Y402" s="232"/>
      <c r="Z402" s="232"/>
    </row>
    <row r="403" ht="12.0" customHeight="1">
      <c r="A403" s="232"/>
      <c r="B403" s="232"/>
      <c r="C403" s="232"/>
      <c r="D403" s="232"/>
      <c r="E403" s="232"/>
      <c r="F403" s="232"/>
      <c r="G403" s="232"/>
      <c r="H403" s="232"/>
      <c r="I403" s="232"/>
      <c r="J403" s="232"/>
      <c r="K403" s="232"/>
      <c r="L403" s="232"/>
      <c r="M403" s="232"/>
      <c r="N403" s="232"/>
      <c r="O403" s="232"/>
      <c r="P403" s="232"/>
      <c r="Q403" s="232"/>
      <c r="R403" s="232"/>
      <c r="S403" s="232"/>
      <c r="T403" s="232"/>
      <c r="U403" s="232"/>
      <c r="V403" s="232"/>
      <c r="W403" s="232"/>
      <c r="X403" s="232"/>
      <c r="Y403" s="232"/>
      <c r="Z403" s="232"/>
    </row>
    <row r="404" ht="12.0" customHeight="1">
      <c r="A404" s="232"/>
      <c r="B404" s="232"/>
      <c r="C404" s="232"/>
      <c r="D404" s="232"/>
      <c r="E404" s="232"/>
      <c r="F404" s="232"/>
      <c r="G404" s="232"/>
      <c r="H404" s="232"/>
      <c r="I404" s="232"/>
      <c r="J404" s="232"/>
      <c r="K404" s="232"/>
      <c r="L404" s="232"/>
      <c r="M404" s="232"/>
      <c r="N404" s="232"/>
      <c r="O404" s="232"/>
      <c r="P404" s="232"/>
      <c r="Q404" s="232"/>
      <c r="R404" s="232"/>
      <c r="S404" s="232"/>
      <c r="T404" s="232"/>
      <c r="U404" s="232"/>
      <c r="V404" s="232"/>
      <c r="W404" s="232"/>
      <c r="X404" s="232"/>
      <c r="Y404" s="232"/>
      <c r="Z404" s="232"/>
    </row>
    <row r="405" ht="12.0" customHeight="1">
      <c r="A405" s="232"/>
      <c r="B405" s="232"/>
      <c r="C405" s="232"/>
      <c r="D405" s="232"/>
      <c r="E405" s="232"/>
      <c r="F405" s="232"/>
      <c r="G405" s="232"/>
      <c r="H405" s="232"/>
      <c r="I405" s="232"/>
      <c r="J405" s="232"/>
      <c r="K405" s="232"/>
      <c r="L405" s="232"/>
      <c r="M405" s="232"/>
      <c r="N405" s="232"/>
      <c r="O405" s="232"/>
      <c r="P405" s="232"/>
      <c r="Q405" s="232"/>
      <c r="R405" s="232"/>
      <c r="S405" s="232"/>
      <c r="T405" s="232"/>
      <c r="U405" s="232"/>
      <c r="V405" s="232"/>
      <c r="W405" s="232"/>
      <c r="X405" s="232"/>
      <c r="Y405" s="232"/>
      <c r="Z405" s="232"/>
    </row>
    <row r="406" ht="12.0" customHeight="1">
      <c r="A406" s="232"/>
      <c r="B406" s="232"/>
      <c r="C406" s="232"/>
      <c r="D406" s="232"/>
      <c r="E406" s="232"/>
      <c r="F406" s="232"/>
      <c r="G406" s="232"/>
      <c r="H406" s="232"/>
      <c r="I406" s="232"/>
      <c r="J406" s="232"/>
      <c r="K406" s="232"/>
      <c r="L406" s="232"/>
      <c r="M406" s="232"/>
      <c r="N406" s="232"/>
      <c r="O406" s="232"/>
      <c r="P406" s="232"/>
      <c r="Q406" s="232"/>
      <c r="R406" s="232"/>
      <c r="S406" s="232"/>
      <c r="T406" s="232"/>
      <c r="U406" s="232"/>
      <c r="V406" s="232"/>
      <c r="W406" s="232"/>
      <c r="X406" s="232"/>
      <c r="Y406" s="232"/>
      <c r="Z406" s="232"/>
    </row>
    <row r="407" ht="12.0" customHeight="1">
      <c r="A407" s="232"/>
      <c r="B407" s="232"/>
      <c r="C407" s="232"/>
      <c r="D407" s="232"/>
      <c r="E407" s="232"/>
      <c r="F407" s="232"/>
      <c r="G407" s="232"/>
      <c r="H407" s="232"/>
      <c r="I407" s="232"/>
      <c r="J407" s="232"/>
      <c r="K407" s="232"/>
      <c r="L407" s="232"/>
      <c r="M407" s="232"/>
      <c r="N407" s="232"/>
      <c r="O407" s="232"/>
      <c r="P407" s="232"/>
      <c r="Q407" s="232"/>
      <c r="R407" s="232"/>
      <c r="S407" s="232"/>
      <c r="T407" s="232"/>
      <c r="U407" s="232"/>
      <c r="V407" s="232"/>
      <c r="W407" s="232"/>
      <c r="X407" s="232"/>
      <c r="Y407" s="232"/>
      <c r="Z407" s="232"/>
    </row>
    <row r="408" ht="12.0" customHeight="1">
      <c r="A408" s="232"/>
      <c r="B408" s="232"/>
      <c r="C408" s="232"/>
      <c r="D408" s="232"/>
      <c r="E408" s="232"/>
      <c r="F408" s="232"/>
      <c r="G408" s="232"/>
      <c r="H408" s="232"/>
      <c r="I408" s="232"/>
      <c r="J408" s="232"/>
      <c r="K408" s="232"/>
      <c r="L408" s="232"/>
      <c r="M408" s="232"/>
      <c r="N408" s="232"/>
      <c r="O408" s="232"/>
      <c r="P408" s="232"/>
      <c r="Q408" s="232"/>
      <c r="R408" s="232"/>
      <c r="S408" s="232"/>
      <c r="T408" s="232"/>
      <c r="U408" s="232"/>
      <c r="V408" s="232"/>
      <c r="W408" s="232"/>
      <c r="X408" s="232"/>
      <c r="Y408" s="232"/>
      <c r="Z408" s="232"/>
    </row>
    <row r="409" ht="12.0" customHeight="1">
      <c r="A409" s="232"/>
      <c r="B409" s="232"/>
      <c r="C409" s="232"/>
      <c r="D409" s="232"/>
      <c r="E409" s="232"/>
      <c r="F409" s="232"/>
      <c r="G409" s="232"/>
      <c r="H409" s="232"/>
      <c r="I409" s="232"/>
      <c r="J409" s="232"/>
      <c r="K409" s="232"/>
      <c r="L409" s="232"/>
      <c r="M409" s="232"/>
      <c r="N409" s="232"/>
      <c r="O409" s="232"/>
      <c r="P409" s="232"/>
      <c r="Q409" s="232"/>
      <c r="R409" s="232"/>
      <c r="S409" s="232"/>
      <c r="T409" s="232"/>
      <c r="U409" s="232"/>
      <c r="V409" s="232"/>
      <c r="W409" s="232"/>
      <c r="X409" s="232"/>
      <c r="Y409" s="232"/>
      <c r="Z409" s="232"/>
    </row>
    <row r="410" ht="12.0" customHeight="1">
      <c r="A410" s="232"/>
      <c r="B410" s="232"/>
      <c r="C410" s="232"/>
      <c r="D410" s="232"/>
      <c r="E410" s="232"/>
      <c r="F410" s="232"/>
      <c r="G410" s="232"/>
      <c r="H410" s="232"/>
      <c r="I410" s="232"/>
      <c r="J410" s="232"/>
      <c r="K410" s="232"/>
      <c r="L410" s="232"/>
      <c r="M410" s="232"/>
      <c r="N410" s="232"/>
      <c r="O410" s="232"/>
      <c r="P410" s="232"/>
      <c r="Q410" s="232"/>
      <c r="R410" s="232"/>
      <c r="S410" s="232"/>
      <c r="T410" s="232"/>
      <c r="U410" s="232"/>
      <c r="V410" s="232"/>
      <c r="W410" s="232"/>
      <c r="X410" s="232"/>
      <c r="Y410" s="232"/>
      <c r="Z410" s="232"/>
    </row>
    <row r="411" ht="12.0" customHeight="1">
      <c r="A411" s="232"/>
      <c r="B411" s="232"/>
      <c r="C411" s="232"/>
      <c r="D411" s="232"/>
      <c r="E411" s="232"/>
      <c r="F411" s="232"/>
      <c r="G411" s="232"/>
      <c r="H411" s="232"/>
      <c r="I411" s="232"/>
      <c r="J411" s="232"/>
      <c r="K411" s="232"/>
      <c r="L411" s="232"/>
      <c r="M411" s="232"/>
      <c r="N411" s="232"/>
      <c r="O411" s="232"/>
      <c r="P411" s="232"/>
      <c r="Q411" s="232"/>
      <c r="R411" s="232"/>
      <c r="S411" s="232"/>
      <c r="T411" s="232"/>
      <c r="U411" s="232"/>
      <c r="V411" s="232"/>
      <c r="W411" s="232"/>
      <c r="X411" s="232"/>
      <c r="Y411" s="232"/>
      <c r="Z411" s="232"/>
    </row>
    <row r="412" ht="12.0" customHeight="1">
      <c r="A412" s="232"/>
      <c r="B412" s="232"/>
      <c r="C412" s="232"/>
      <c r="D412" s="232"/>
      <c r="E412" s="232"/>
      <c r="F412" s="232"/>
      <c r="G412" s="232"/>
      <c r="H412" s="232"/>
      <c r="I412" s="232"/>
      <c r="J412" s="232"/>
      <c r="K412" s="232"/>
      <c r="L412" s="232"/>
      <c r="M412" s="232"/>
      <c r="N412" s="232"/>
      <c r="O412" s="232"/>
      <c r="P412" s="232"/>
      <c r="Q412" s="232"/>
      <c r="R412" s="232"/>
      <c r="S412" s="232"/>
      <c r="T412" s="232"/>
      <c r="U412" s="232"/>
      <c r="V412" s="232"/>
      <c r="W412" s="232"/>
      <c r="X412" s="232"/>
      <c r="Y412" s="232"/>
      <c r="Z412" s="232"/>
    </row>
    <row r="413" ht="12.0" customHeight="1">
      <c r="A413" s="232"/>
      <c r="B413" s="232"/>
      <c r="C413" s="232"/>
      <c r="D413" s="232"/>
      <c r="E413" s="232"/>
      <c r="F413" s="232"/>
      <c r="G413" s="232"/>
      <c r="H413" s="232"/>
      <c r="I413" s="232"/>
      <c r="J413" s="232"/>
      <c r="K413" s="232"/>
      <c r="L413" s="232"/>
      <c r="M413" s="232"/>
      <c r="N413" s="232"/>
      <c r="O413" s="232"/>
      <c r="P413" s="232"/>
      <c r="Q413" s="232"/>
      <c r="R413" s="232"/>
      <c r="S413" s="232"/>
      <c r="T413" s="232"/>
      <c r="U413" s="232"/>
      <c r="V413" s="232"/>
      <c r="W413" s="232"/>
      <c r="X413" s="232"/>
      <c r="Y413" s="232"/>
      <c r="Z413" s="232"/>
    </row>
    <row r="414" ht="12.0" customHeight="1">
      <c r="A414" s="232"/>
      <c r="B414" s="232"/>
      <c r="C414" s="232"/>
      <c r="D414" s="232"/>
      <c r="E414" s="232"/>
      <c r="F414" s="232"/>
      <c r="G414" s="232"/>
      <c r="H414" s="232"/>
      <c r="I414" s="232"/>
      <c r="J414" s="232"/>
      <c r="K414" s="232"/>
      <c r="L414" s="232"/>
      <c r="M414" s="232"/>
      <c r="N414" s="232"/>
      <c r="O414" s="232"/>
      <c r="P414" s="232"/>
      <c r="Q414" s="232"/>
      <c r="R414" s="232"/>
      <c r="S414" s="232"/>
      <c r="T414" s="232"/>
      <c r="U414" s="232"/>
      <c r="V414" s="232"/>
      <c r="W414" s="232"/>
      <c r="X414" s="232"/>
      <c r="Y414" s="232"/>
      <c r="Z414" s="232"/>
    </row>
    <row r="415" ht="12.0" customHeight="1">
      <c r="A415" s="232"/>
      <c r="B415" s="232"/>
      <c r="C415" s="232"/>
      <c r="D415" s="232"/>
      <c r="E415" s="232"/>
      <c r="F415" s="232"/>
      <c r="G415" s="232"/>
      <c r="H415" s="232"/>
      <c r="I415" s="232"/>
      <c r="J415" s="232"/>
      <c r="K415" s="232"/>
      <c r="L415" s="232"/>
      <c r="M415" s="232"/>
      <c r="N415" s="232"/>
      <c r="O415" s="232"/>
      <c r="P415" s="232"/>
      <c r="Q415" s="232"/>
      <c r="R415" s="232"/>
      <c r="S415" s="232"/>
      <c r="T415" s="232"/>
      <c r="U415" s="232"/>
      <c r="V415" s="232"/>
      <c r="W415" s="232"/>
      <c r="X415" s="232"/>
      <c r="Y415" s="232"/>
      <c r="Z415" s="232"/>
    </row>
    <row r="416" ht="12.0" customHeight="1">
      <c r="A416" s="232"/>
      <c r="B416" s="232"/>
      <c r="C416" s="232"/>
      <c r="D416" s="232"/>
      <c r="E416" s="232"/>
      <c r="F416" s="232"/>
      <c r="G416" s="232"/>
      <c r="H416" s="232"/>
      <c r="I416" s="232"/>
      <c r="J416" s="232"/>
      <c r="K416" s="232"/>
      <c r="L416" s="232"/>
      <c r="M416" s="232"/>
      <c r="N416" s="232"/>
      <c r="O416" s="232"/>
      <c r="P416" s="232"/>
      <c r="Q416" s="232"/>
      <c r="R416" s="232"/>
      <c r="S416" s="232"/>
      <c r="T416" s="232"/>
      <c r="U416" s="232"/>
      <c r="V416" s="232"/>
      <c r="W416" s="232"/>
      <c r="X416" s="232"/>
      <c r="Y416" s="232"/>
      <c r="Z416" s="232"/>
    </row>
    <row r="417" ht="12.0" customHeight="1">
      <c r="A417" s="232"/>
      <c r="B417" s="232"/>
      <c r="C417" s="232"/>
      <c r="D417" s="232"/>
      <c r="E417" s="232"/>
      <c r="F417" s="232"/>
      <c r="G417" s="232"/>
      <c r="H417" s="232"/>
      <c r="I417" s="232"/>
      <c r="J417" s="232"/>
      <c r="K417" s="232"/>
      <c r="L417" s="232"/>
      <c r="M417" s="232"/>
      <c r="N417" s="232"/>
      <c r="O417" s="232"/>
      <c r="P417" s="232"/>
      <c r="Q417" s="232"/>
      <c r="R417" s="232"/>
      <c r="S417" s="232"/>
      <c r="T417" s="232"/>
      <c r="U417" s="232"/>
      <c r="V417" s="232"/>
      <c r="W417" s="232"/>
      <c r="X417" s="232"/>
      <c r="Y417" s="232"/>
      <c r="Z417" s="232"/>
    </row>
    <row r="418" ht="12.0" customHeight="1">
      <c r="A418" s="232"/>
      <c r="B418" s="232"/>
      <c r="C418" s="232"/>
      <c r="D418" s="232"/>
      <c r="E418" s="232"/>
      <c r="F418" s="232"/>
      <c r="G418" s="232"/>
      <c r="H418" s="232"/>
      <c r="I418" s="232"/>
      <c r="J418" s="232"/>
      <c r="K418" s="232"/>
      <c r="L418" s="232"/>
      <c r="M418" s="232"/>
      <c r="N418" s="232"/>
      <c r="O418" s="232"/>
      <c r="P418" s="232"/>
      <c r="Q418" s="232"/>
      <c r="R418" s="232"/>
      <c r="S418" s="232"/>
      <c r="T418" s="232"/>
      <c r="U418" s="232"/>
      <c r="V418" s="232"/>
      <c r="W418" s="232"/>
      <c r="X418" s="232"/>
      <c r="Y418" s="232"/>
      <c r="Z418" s="232"/>
    </row>
    <row r="419" ht="12.0" customHeight="1">
      <c r="A419" s="232"/>
      <c r="B419" s="232"/>
      <c r="C419" s="232"/>
      <c r="D419" s="232"/>
      <c r="E419" s="232"/>
      <c r="F419" s="232"/>
      <c r="G419" s="232"/>
      <c r="H419" s="232"/>
      <c r="I419" s="232"/>
      <c r="J419" s="232"/>
      <c r="K419" s="232"/>
      <c r="L419" s="232"/>
      <c r="M419" s="232"/>
      <c r="N419" s="232"/>
      <c r="O419" s="232"/>
      <c r="P419" s="232"/>
      <c r="Q419" s="232"/>
      <c r="R419" s="232"/>
      <c r="S419" s="232"/>
      <c r="T419" s="232"/>
      <c r="U419" s="232"/>
      <c r="V419" s="232"/>
      <c r="W419" s="232"/>
      <c r="X419" s="232"/>
      <c r="Y419" s="232"/>
      <c r="Z419" s="232"/>
    </row>
    <row r="420" ht="12.0" customHeight="1">
      <c r="A420" s="232"/>
      <c r="B420" s="232"/>
      <c r="C420" s="232"/>
      <c r="D420" s="232"/>
      <c r="E420" s="232"/>
      <c r="F420" s="232"/>
      <c r="G420" s="232"/>
      <c r="H420" s="232"/>
      <c r="I420" s="232"/>
      <c r="J420" s="232"/>
      <c r="K420" s="232"/>
      <c r="L420" s="232"/>
      <c r="M420" s="232"/>
      <c r="N420" s="232"/>
      <c r="O420" s="232"/>
      <c r="P420" s="232"/>
      <c r="Q420" s="232"/>
      <c r="R420" s="232"/>
      <c r="S420" s="232"/>
      <c r="T420" s="232"/>
      <c r="U420" s="232"/>
      <c r="V420" s="232"/>
      <c r="W420" s="232"/>
      <c r="X420" s="232"/>
      <c r="Y420" s="232"/>
      <c r="Z420" s="232"/>
    </row>
    <row r="421" ht="12.0" customHeight="1">
      <c r="A421" s="232"/>
      <c r="B421" s="232"/>
      <c r="C421" s="232"/>
      <c r="D421" s="232"/>
      <c r="E421" s="232"/>
      <c r="F421" s="232"/>
      <c r="G421" s="232"/>
      <c r="H421" s="232"/>
      <c r="I421" s="232"/>
      <c r="J421" s="232"/>
      <c r="K421" s="232"/>
      <c r="L421" s="232"/>
      <c r="M421" s="232"/>
      <c r="N421" s="232"/>
      <c r="O421" s="232"/>
      <c r="P421" s="232"/>
      <c r="Q421" s="232"/>
      <c r="R421" s="232"/>
      <c r="S421" s="232"/>
      <c r="T421" s="232"/>
      <c r="U421" s="232"/>
      <c r="V421" s="232"/>
      <c r="W421" s="232"/>
      <c r="X421" s="232"/>
      <c r="Y421" s="232"/>
      <c r="Z421" s="232"/>
    </row>
    <row r="422" ht="12.0" customHeight="1">
      <c r="A422" s="232"/>
      <c r="B422" s="232"/>
      <c r="C422" s="232"/>
      <c r="D422" s="232"/>
      <c r="E422" s="232"/>
      <c r="F422" s="232"/>
      <c r="G422" s="232"/>
      <c r="H422" s="232"/>
      <c r="I422" s="232"/>
      <c r="J422" s="232"/>
      <c r="K422" s="232"/>
      <c r="L422" s="232"/>
      <c r="M422" s="232"/>
      <c r="N422" s="232"/>
      <c r="O422" s="232"/>
      <c r="P422" s="232"/>
      <c r="Q422" s="232"/>
      <c r="R422" s="232"/>
      <c r="S422" s="232"/>
      <c r="T422" s="232"/>
      <c r="U422" s="232"/>
      <c r="V422" s="232"/>
      <c r="W422" s="232"/>
      <c r="X422" s="232"/>
      <c r="Y422" s="232"/>
      <c r="Z422" s="232"/>
    </row>
    <row r="423" ht="12.0" customHeight="1">
      <c r="A423" s="232"/>
      <c r="B423" s="232"/>
      <c r="C423" s="232"/>
      <c r="D423" s="232"/>
      <c r="E423" s="232"/>
      <c r="F423" s="232"/>
      <c r="G423" s="232"/>
      <c r="H423" s="232"/>
      <c r="I423" s="232"/>
      <c r="J423" s="232"/>
      <c r="K423" s="232"/>
      <c r="L423" s="232"/>
      <c r="M423" s="232"/>
      <c r="N423" s="232"/>
      <c r="O423" s="232"/>
      <c r="P423" s="232"/>
      <c r="Q423" s="232"/>
      <c r="R423" s="232"/>
      <c r="S423" s="232"/>
      <c r="T423" s="232"/>
      <c r="U423" s="232"/>
      <c r="V423" s="232"/>
      <c r="W423" s="232"/>
      <c r="X423" s="232"/>
      <c r="Y423" s="232"/>
      <c r="Z423" s="232"/>
    </row>
    <row r="424" ht="12.0" customHeight="1">
      <c r="A424" s="232"/>
      <c r="B424" s="232"/>
      <c r="C424" s="232"/>
      <c r="D424" s="232"/>
      <c r="E424" s="232"/>
      <c r="F424" s="232"/>
      <c r="G424" s="232"/>
      <c r="H424" s="232"/>
      <c r="I424" s="232"/>
      <c r="J424" s="232"/>
      <c r="K424" s="232"/>
      <c r="L424" s="232"/>
      <c r="M424" s="232"/>
      <c r="N424" s="232"/>
      <c r="O424" s="232"/>
      <c r="P424" s="232"/>
      <c r="Q424" s="232"/>
      <c r="R424" s="232"/>
      <c r="S424" s="232"/>
      <c r="T424" s="232"/>
      <c r="U424" s="232"/>
      <c r="V424" s="232"/>
      <c r="W424" s="232"/>
      <c r="X424" s="232"/>
      <c r="Y424" s="232"/>
      <c r="Z424" s="232"/>
    </row>
    <row r="425" ht="12.0" customHeight="1">
      <c r="A425" s="232"/>
      <c r="B425" s="232"/>
      <c r="C425" s="232"/>
      <c r="D425" s="232"/>
      <c r="E425" s="232"/>
      <c r="F425" s="232"/>
      <c r="G425" s="232"/>
      <c r="H425" s="232"/>
      <c r="I425" s="232"/>
      <c r="J425" s="232"/>
      <c r="K425" s="232"/>
      <c r="L425" s="232"/>
      <c r="M425" s="232"/>
      <c r="N425" s="232"/>
      <c r="O425" s="232"/>
      <c r="P425" s="232"/>
      <c r="Q425" s="232"/>
      <c r="R425" s="232"/>
      <c r="S425" s="232"/>
      <c r="T425" s="232"/>
      <c r="U425" s="232"/>
      <c r="V425" s="232"/>
      <c r="W425" s="232"/>
      <c r="X425" s="232"/>
      <c r="Y425" s="232"/>
      <c r="Z425" s="232"/>
    </row>
    <row r="426" ht="12.0" customHeight="1">
      <c r="A426" s="232"/>
      <c r="B426" s="232"/>
      <c r="C426" s="232"/>
      <c r="D426" s="232"/>
      <c r="E426" s="232"/>
      <c r="F426" s="232"/>
      <c r="G426" s="232"/>
      <c r="H426" s="232"/>
      <c r="I426" s="232"/>
      <c r="J426" s="232"/>
      <c r="K426" s="232"/>
      <c r="L426" s="232"/>
      <c r="M426" s="232"/>
      <c r="N426" s="232"/>
      <c r="O426" s="232"/>
      <c r="P426" s="232"/>
      <c r="Q426" s="232"/>
      <c r="R426" s="232"/>
      <c r="S426" s="232"/>
      <c r="T426" s="232"/>
      <c r="U426" s="232"/>
      <c r="V426" s="232"/>
      <c r="W426" s="232"/>
      <c r="X426" s="232"/>
      <c r="Y426" s="232"/>
      <c r="Z426" s="232"/>
    </row>
    <row r="427" ht="12.0" customHeight="1">
      <c r="A427" s="232"/>
      <c r="B427" s="232"/>
      <c r="C427" s="232"/>
      <c r="D427" s="232"/>
      <c r="E427" s="232"/>
      <c r="F427" s="232"/>
      <c r="G427" s="232"/>
      <c r="H427" s="232"/>
      <c r="I427" s="232"/>
      <c r="J427" s="232"/>
      <c r="K427" s="232"/>
      <c r="L427" s="232"/>
      <c r="M427" s="232"/>
      <c r="N427" s="232"/>
      <c r="O427" s="232"/>
      <c r="P427" s="232"/>
      <c r="Q427" s="232"/>
      <c r="R427" s="232"/>
      <c r="S427" s="232"/>
      <c r="T427" s="232"/>
      <c r="U427" s="232"/>
      <c r="V427" s="232"/>
      <c r="W427" s="232"/>
      <c r="X427" s="232"/>
      <c r="Y427" s="232"/>
      <c r="Z427" s="232"/>
    </row>
    <row r="428" ht="12.0" customHeight="1">
      <c r="A428" s="232"/>
      <c r="B428" s="232"/>
      <c r="C428" s="232"/>
      <c r="D428" s="232"/>
      <c r="E428" s="232"/>
      <c r="F428" s="232"/>
      <c r="G428" s="232"/>
      <c r="H428" s="232"/>
      <c r="I428" s="232"/>
      <c r="J428" s="232"/>
      <c r="K428" s="232"/>
      <c r="L428" s="232"/>
      <c r="M428" s="232"/>
      <c r="N428" s="232"/>
      <c r="O428" s="232"/>
      <c r="P428" s="232"/>
      <c r="Q428" s="232"/>
      <c r="R428" s="232"/>
      <c r="S428" s="232"/>
      <c r="T428" s="232"/>
      <c r="U428" s="232"/>
      <c r="V428" s="232"/>
      <c r="W428" s="232"/>
      <c r="X428" s="232"/>
      <c r="Y428" s="232"/>
      <c r="Z428" s="232"/>
    </row>
    <row r="429" ht="12.0" customHeight="1">
      <c r="A429" s="232"/>
      <c r="B429" s="232"/>
      <c r="C429" s="232"/>
      <c r="D429" s="232"/>
      <c r="E429" s="232"/>
      <c r="F429" s="232"/>
      <c r="G429" s="232"/>
      <c r="H429" s="232"/>
      <c r="I429" s="232"/>
      <c r="J429" s="232"/>
      <c r="K429" s="232"/>
      <c r="L429" s="232"/>
      <c r="M429" s="232"/>
      <c r="N429" s="232"/>
      <c r="O429" s="232"/>
      <c r="P429" s="232"/>
      <c r="Q429" s="232"/>
      <c r="R429" s="232"/>
      <c r="S429" s="232"/>
      <c r="T429" s="232"/>
      <c r="U429" s="232"/>
      <c r="V429" s="232"/>
      <c r="W429" s="232"/>
      <c r="X429" s="232"/>
      <c r="Y429" s="232"/>
      <c r="Z429" s="232"/>
    </row>
    <row r="430" ht="12.0" customHeight="1">
      <c r="A430" s="232"/>
      <c r="B430" s="232"/>
      <c r="C430" s="232"/>
      <c r="D430" s="232"/>
      <c r="E430" s="232"/>
      <c r="F430" s="232"/>
      <c r="G430" s="232"/>
      <c r="H430" s="232"/>
      <c r="I430" s="232"/>
      <c r="J430" s="232"/>
      <c r="K430" s="232"/>
      <c r="L430" s="232"/>
      <c r="M430" s="232"/>
      <c r="N430" s="232"/>
      <c r="O430" s="232"/>
      <c r="P430" s="232"/>
      <c r="Q430" s="232"/>
      <c r="R430" s="232"/>
      <c r="S430" s="232"/>
      <c r="T430" s="232"/>
      <c r="U430" s="232"/>
      <c r="V430" s="232"/>
      <c r="W430" s="232"/>
      <c r="X430" s="232"/>
      <c r="Y430" s="232"/>
      <c r="Z430" s="232"/>
    </row>
    <row r="431" ht="12.0" customHeight="1">
      <c r="A431" s="232"/>
      <c r="B431" s="232"/>
      <c r="C431" s="232"/>
      <c r="D431" s="232"/>
      <c r="E431" s="232"/>
      <c r="F431" s="232"/>
      <c r="G431" s="232"/>
      <c r="H431" s="232"/>
      <c r="I431" s="232"/>
      <c r="J431" s="232"/>
      <c r="K431" s="232"/>
      <c r="L431" s="232"/>
      <c r="M431" s="232"/>
      <c r="N431" s="232"/>
      <c r="O431" s="232"/>
      <c r="P431" s="232"/>
      <c r="Q431" s="232"/>
      <c r="R431" s="232"/>
      <c r="S431" s="232"/>
      <c r="T431" s="232"/>
      <c r="U431" s="232"/>
      <c r="V431" s="232"/>
      <c r="W431" s="232"/>
      <c r="X431" s="232"/>
      <c r="Y431" s="232"/>
      <c r="Z431" s="232"/>
    </row>
    <row r="432" ht="12.0" customHeight="1">
      <c r="A432" s="232"/>
      <c r="B432" s="232"/>
      <c r="C432" s="232"/>
      <c r="D432" s="232"/>
      <c r="E432" s="232"/>
      <c r="F432" s="232"/>
      <c r="G432" s="232"/>
      <c r="H432" s="232"/>
      <c r="I432" s="232"/>
      <c r="J432" s="232"/>
      <c r="K432" s="232"/>
      <c r="L432" s="232"/>
      <c r="M432" s="232"/>
      <c r="N432" s="232"/>
      <c r="O432" s="232"/>
      <c r="P432" s="232"/>
      <c r="Q432" s="232"/>
      <c r="R432" s="232"/>
      <c r="S432" s="232"/>
      <c r="T432" s="232"/>
      <c r="U432" s="232"/>
      <c r="V432" s="232"/>
      <c r="W432" s="232"/>
      <c r="X432" s="232"/>
      <c r="Y432" s="232"/>
      <c r="Z432" s="232"/>
    </row>
    <row r="433" ht="12.0" customHeight="1">
      <c r="A433" s="232"/>
      <c r="B433" s="232"/>
      <c r="C433" s="232"/>
      <c r="D433" s="232"/>
      <c r="E433" s="232"/>
      <c r="F433" s="232"/>
      <c r="G433" s="232"/>
      <c r="H433" s="232"/>
      <c r="I433" s="232"/>
      <c r="J433" s="232"/>
      <c r="K433" s="232"/>
      <c r="L433" s="232"/>
      <c r="M433" s="232"/>
      <c r="N433" s="232"/>
      <c r="O433" s="232"/>
      <c r="P433" s="232"/>
      <c r="Q433" s="232"/>
      <c r="R433" s="232"/>
      <c r="S433" s="232"/>
      <c r="T433" s="232"/>
      <c r="U433" s="232"/>
      <c r="V433" s="232"/>
      <c r="W433" s="232"/>
      <c r="X433" s="232"/>
      <c r="Y433" s="232"/>
      <c r="Z433" s="232"/>
    </row>
    <row r="434" ht="12.0" customHeight="1">
      <c r="A434" s="232"/>
      <c r="B434" s="232"/>
      <c r="C434" s="232"/>
      <c r="D434" s="232"/>
      <c r="E434" s="232"/>
      <c r="F434" s="232"/>
      <c r="G434" s="232"/>
      <c r="H434" s="232"/>
      <c r="I434" s="232"/>
      <c r="J434" s="232"/>
      <c r="K434" s="232"/>
      <c r="L434" s="232"/>
      <c r="M434" s="232"/>
      <c r="N434" s="232"/>
      <c r="O434" s="232"/>
      <c r="P434" s="232"/>
      <c r="Q434" s="232"/>
      <c r="R434" s="232"/>
      <c r="S434" s="232"/>
      <c r="T434" s="232"/>
      <c r="U434" s="232"/>
      <c r="V434" s="232"/>
      <c r="W434" s="232"/>
      <c r="X434" s="232"/>
      <c r="Y434" s="232"/>
      <c r="Z434" s="232"/>
    </row>
    <row r="435" ht="12.0" customHeight="1">
      <c r="A435" s="232"/>
      <c r="B435" s="232"/>
      <c r="C435" s="232"/>
      <c r="D435" s="232"/>
      <c r="E435" s="232"/>
      <c r="F435" s="232"/>
      <c r="G435" s="232"/>
      <c r="H435" s="232"/>
      <c r="I435" s="232"/>
      <c r="J435" s="232"/>
      <c r="K435" s="232"/>
      <c r="L435" s="232"/>
      <c r="M435" s="232"/>
      <c r="N435" s="232"/>
      <c r="O435" s="232"/>
      <c r="P435" s="232"/>
      <c r="Q435" s="232"/>
      <c r="R435" s="232"/>
      <c r="S435" s="232"/>
      <c r="T435" s="232"/>
      <c r="U435" s="232"/>
      <c r="V435" s="232"/>
      <c r="W435" s="232"/>
      <c r="X435" s="232"/>
      <c r="Y435" s="232"/>
      <c r="Z435" s="232"/>
    </row>
    <row r="436" ht="12.0" customHeight="1">
      <c r="A436" s="232"/>
      <c r="B436" s="232"/>
      <c r="C436" s="232"/>
      <c r="D436" s="232"/>
      <c r="E436" s="232"/>
      <c r="F436" s="232"/>
      <c r="G436" s="232"/>
      <c r="H436" s="232"/>
      <c r="I436" s="232"/>
      <c r="J436" s="232"/>
      <c r="K436" s="232"/>
      <c r="L436" s="232"/>
      <c r="M436" s="232"/>
      <c r="N436" s="232"/>
      <c r="O436" s="232"/>
      <c r="P436" s="232"/>
      <c r="Q436" s="232"/>
      <c r="R436" s="232"/>
      <c r="S436" s="232"/>
      <c r="T436" s="232"/>
      <c r="U436" s="232"/>
      <c r="V436" s="232"/>
      <c r="W436" s="232"/>
      <c r="X436" s="232"/>
      <c r="Y436" s="232"/>
      <c r="Z436" s="232"/>
    </row>
    <row r="437" ht="12.0" customHeight="1">
      <c r="A437" s="232"/>
      <c r="B437" s="232"/>
      <c r="C437" s="232"/>
      <c r="D437" s="232"/>
      <c r="E437" s="232"/>
      <c r="F437" s="232"/>
      <c r="G437" s="232"/>
      <c r="H437" s="232"/>
      <c r="I437" s="232"/>
      <c r="J437" s="232"/>
      <c r="K437" s="232"/>
      <c r="L437" s="232"/>
      <c r="M437" s="232"/>
      <c r="N437" s="232"/>
      <c r="O437" s="232"/>
      <c r="P437" s="232"/>
      <c r="Q437" s="232"/>
      <c r="R437" s="232"/>
      <c r="S437" s="232"/>
      <c r="T437" s="232"/>
      <c r="U437" s="232"/>
      <c r="V437" s="232"/>
      <c r="W437" s="232"/>
      <c r="X437" s="232"/>
      <c r="Y437" s="232"/>
      <c r="Z437" s="232"/>
    </row>
    <row r="438" ht="12.0" customHeight="1">
      <c r="A438" s="232"/>
      <c r="B438" s="232"/>
      <c r="C438" s="232"/>
      <c r="D438" s="232"/>
      <c r="E438" s="232"/>
      <c r="F438" s="232"/>
      <c r="G438" s="232"/>
      <c r="H438" s="232"/>
      <c r="I438" s="232"/>
      <c r="J438" s="232"/>
      <c r="K438" s="232"/>
      <c r="L438" s="232"/>
      <c r="M438" s="232"/>
      <c r="N438" s="232"/>
      <c r="O438" s="232"/>
      <c r="P438" s="232"/>
      <c r="Q438" s="232"/>
      <c r="R438" s="232"/>
      <c r="S438" s="232"/>
      <c r="T438" s="232"/>
      <c r="U438" s="232"/>
      <c r="V438" s="232"/>
      <c r="W438" s="232"/>
      <c r="X438" s="232"/>
      <c r="Y438" s="232"/>
      <c r="Z438" s="232"/>
    </row>
    <row r="439" ht="12.0" customHeight="1">
      <c r="A439" s="232"/>
      <c r="B439" s="232"/>
      <c r="C439" s="232"/>
      <c r="D439" s="232"/>
      <c r="E439" s="232"/>
      <c r="F439" s="232"/>
      <c r="G439" s="232"/>
      <c r="H439" s="232"/>
      <c r="I439" s="232"/>
      <c r="J439" s="232"/>
      <c r="K439" s="232"/>
      <c r="L439" s="232"/>
      <c r="M439" s="232"/>
      <c r="N439" s="232"/>
      <c r="O439" s="232"/>
      <c r="P439" s="232"/>
      <c r="Q439" s="232"/>
      <c r="R439" s="232"/>
      <c r="S439" s="232"/>
      <c r="T439" s="232"/>
      <c r="U439" s="232"/>
      <c r="V439" s="232"/>
      <c r="W439" s="232"/>
      <c r="X439" s="232"/>
      <c r="Y439" s="232"/>
      <c r="Z439" s="232"/>
    </row>
    <row r="440" ht="12.0" customHeight="1">
      <c r="A440" s="232"/>
      <c r="B440" s="232"/>
      <c r="C440" s="232"/>
      <c r="D440" s="232"/>
      <c r="E440" s="232"/>
      <c r="F440" s="232"/>
      <c r="G440" s="232"/>
      <c r="H440" s="232"/>
      <c r="I440" s="232"/>
      <c r="J440" s="232"/>
      <c r="K440" s="232"/>
      <c r="L440" s="232"/>
      <c r="M440" s="232"/>
      <c r="N440" s="232"/>
      <c r="O440" s="232"/>
      <c r="P440" s="232"/>
      <c r="Q440" s="232"/>
      <c r="R440" s="232"/>
      <c r="S440" s="232"/>
      <c r="T440" s="232"/>
      <c r="U440" s="232"/>
      <c r="V440" s="232"/>
      <c r="W440" s="232"/>
      <c r="X440" s="232"/>
      <c r="Y440" s="232"/>
      <c r="Z440" s="232"/>
    </row>
    <row r="441" ht="12.0" customHeight="1">
      <c r="A441" s="232"/>
      <c r="B441" s="232"/>
      <c r="C441" s="232"/>
      <c r="D441" s="232"/>
      <c r="E441" s="232"/>
      <c r="F441" s="232"/>
      <c r="G441" s="232"/>
      <c r="H441" s="232"/>
      <c r="I441" s="232"/>
      <c r="J441" s="232"/>
      <c r="K441" s="232"/>
      <c r="L441" s="232"/>
      <c r="M441" s="232"/>
      <c r="N441" s="232"/>
      <c r="O441" s="232"/>
      <c r="P441" s="232"/>
      <c r="Q441" s="232"/>
      <c r="R441" s="232"/>
      <c r="S441" s="232"/>
      <c r="T441" s="232"/>
      <c r="U441" s="232"/>
      <c r="V441" s="232"/>
      <c r="W441" s="232"/>
      <c r="X441" s="232"/>
      <c r="Y441" s="232"/>
      <c r="Z441" s="232"/>
    </row>
    <row r="442" ht="12.0" customHeight="1">
      <c r="A442" s="232"/>
      <c r="B442" s="232"/>
      <c r="C442" s="232"/>
      <c r="D442" s="232"/>
      <c r="E442" s="232"/>
      <c r="F442" s="232"/>
      <c r="G442" s="232"/>
      <c r="H442" s="232"/>
      <c r="I442" s="232"/>
      <c r="J442" s="232"/>
      <c r="K442" s="232"/>
      <c r="L442" s="232"/>
      <c r="M442" s="232"/>
      <c r="N442" s="232"/>
      <c r="O442" s="232"/>
      <c r="P442" s="232"/>
      <c r="Q442" s="232"/>
      <c r="R442" s="232"/>
      <c r="S442" s="232"/>
      <c r="T442" s="232"/>
      <c r="U442" s="232"/>
      <c r="V442" s="232"/>
      <c r="W442" s="232"/>
      <c r="X442" s="232"/>
      <c r="Y442" s="232"/>
      <c r="Z442" s="232"/>
    </row>
    <row r="443" ht="12.0" customHeight="1">
      <c r="A443" s="232"/>
      <c r="B443" s="232"/>
      <c r="C443" s="232"/>
      <c r="D443" s="232"/>
      <c r="E443" s="232"/>
      <c r="F443" s="232"/>
      <c r="G443" s="232"/>
      <c r="H443" s="232"/>
      <c r="I443" s="232"/>
      <c r="J443" s="232"/>
      <c r="K443" s="232"/>
      <c r="L443" s="232"/>
      <c r="M443" s="232"/>
      <c r="N443" s="232"/>
      <c r="O443" s="232"/>
      <c r="P443" s="232"/>
      <c r="Q443" s="232"/>
      <c r="R443" s="232"/>
      <c r="S443" s="232"/>
      <c r="T443" s="232"/>
      <c r="U443" s="232"/>
      <c r="V443" s="232"/>
      <c r="W443" s="232"/>
      <c r="X443" s="232"/>
      <c r="Y443" s="232"/>
      <c r="Z443" s="232"/>
    </row>
    <row r="444" ht="12.0" customHeight="1">
      <c r="A444" s="232"/>
      <c r="B444" s="232"/>
      <c r="C444" s="232"/>
      <c r="D444" s="232"/>
      <c r="E444" s="232"/>
      <c r="F444" s="232"/>
      <c r="G444" s="232"/>
      <c r="H444" s="232"/>
      <c r="I444" s="232"/>
      <c r="J444" s="232"/>
      <c r="K444" s="232"/>
      <c r="L444" s="232"/>
      <c r="M444" s="232"/>
      <c r="N444" s="232"/>
      <c r="O444" s="232"/>
      <c r="P444" s="232"/>
      <c r="Q444" s="232"/>
      <c r="R444" s="232"/>
      <c r="S444" s="232"/>
      <c r="T444" s="232"/>
      <c r="U444" s="232"/>
      <c r="V444" s="232"/>
      <c r="W444" s="232"/>
      <c r="X444" s="232"/>
      <c r="Y444" s="232"/>
      <c r="Z444" s="232"/>
    </row>
    <row r="445" ht="12.0" customHeight="1">
      <c r="A445" s="232"/>
      <c r="B445" s="232"/>
      <c r="C445" s="232"/>
      <c r="D445" s="232"/>
      <c r="E445" s="232"/>
      <c r="F445" s="232"/>
      <c r="G445" s="232"/>
      <c r="H445" s="232"/>
      <c r="I445" s="232"/>
      <c r="J445" s="232"/>
      <c r="K445" s="232"/>
      <c r="L445" s="232"/>
      <c r="M445" s="232"/>
      <c r="N445" s="232"/>
      <c r="O445" s="232"/>
      <c r="P445" s="232"/>
      <c r="Q445" s="232"/>
      <c r="R445" s="232"/>
      <c r="S445" s="232"/>
      <c r="T445" s="232"/>
      <c r="U445" s="232"/>
      <c r="V445" s="232"/>
      <c r="W445" s="232"/>
      <c r="X445" s="232"/>
      <c r="Y445" s="232"/>
      <c r="Z445" s="232"/>
    </row>
    <row r="446" ht="12.0" customHeight="1">
      <c r="A446" s="232"/>
      <c r="B446" s="232"/>
      <c r="C446" s="232"/>
      <c r="D446" s="232"/>
      <c r="E446" s="232"/>
      <c r="F446" s="232"/>
      <c r="G446" s="232"/>
      <c r="H446" s="232"/>
      <c r="I446" s="232"/>
      <c r="J446" s="232"/>
      <c r="K446" s="232"/>
      <c r="L446" s="232"/>
      <c r="M446" s="232"/>
      <c r="N446" s="232"/>
      <c r="O446" s="232"/>
      <c r="P446" s="232"/>
      <c r="Q446" s="232"/>
      <c r="R446" s="232"/>
      <c r="S446" s="232"/>
      <c r="T446" s="232"/>
      <c r="U446" s="232"/>
      <c r="V446" s="232"/>
      <c r="W446" s="232"/>
      <c r="X446" s="232"/>
      <c r="Y446" s="232"/>
      <c r="Z446" s="232"/>
    </row>
    <row r="447" ht="12.0" customHeight="1">
      <c r="A447" s="232"/>
      <c r="B447" s="232"/>
      <c r="C447" s="232"/>
      <c r="D447" s="232"/>
      <c r="E447" s="232"/>
      <c r="F447" s="232"/>
      <c r="G447" s="232"/>
      <c r="H447" s="232"/>
      <c r="I447" s="232"/>
      <c r="J447" s="232"/>
      <c r="K447" s="232"/>
      <c r="L447" s="232"/>
      <c r="M447" s="232"/>
      <c r="N447" s="232"/>
      <c r="O447" s="232"/>
      <c r="P447" s="232"/>
      <c r="Q447" s="232"/>
      <c r="R447" s="232"/>
      <c r="S447" s="232"/>
      <c r="T447" s="232"/>
      <c r="U447" s="232"/>
      <c r="V447" s="232"/>
      <c r="W447" s="232"/>
      <c r="X447" s="232"/>
      <c r="Y447" s="232"/>
      <c r="Z447" s="232"/>
    </row>
    <row r="448" ht="12.0" customHeight="1">
      <c r="A448" s="232"/>
      <c r="B448" s="232"/>
      <c r="C448" s="232"/>
      <c r="D448" s="232"/>
      <c r="E448" s="232"/>
      <c r="F448" s="232"/>
      <c r="G448" s="232"/>
      <c r="H448" s="232"/>
      <c r="I448" s="232"/>
      <c r="J448" s="232"/>
      <c r="K448" s="232"/>
      <c r="L448" s="232"/>
      <c r="M448" s="232"/>
      <c r="N448" s="232"/>
      <c r="O448" s="232"/>
      <c r="P448" s="232"/>
      <c r="Q448" s="232"/>
      <c r="R448" s="232"/>
      <c r="S448" s="232"/>
      <c r="T448" s="232"/>
      <c r="U448" s="232"/>
      <c r="V448" s="232"/>
      <c r="W448" s="232"/>
      <c r="X448" s="232"/>
      <c r="Y448" s="232"/>
      <c r="Z448" s="232"/>
    </row>
    <row r="449" ht="12.0" customHeight="1">
      <c r="A449" s="232"/>
      <c r="B449" s="232"/>
      <c r="C449" s="232"/>
      <c r="D449" s="232"/>
      <c r="E449" s="232"/>
      <c r="F449" s="232"/>
      <c r="G449" s="232"/>
      <c r="H449" s="232"/>
      <c r="I449" s="232"/>
      <c r="J449" s="232"/>
      <c r="K449" s="232"/>
      <c r="L449" s="232"/>
      <c r="M449" s="232"/>
      <c r="N449" s="232"/>
      <c r="O449" s="232"/>
      <c r="P449" s="232"/>
      <c r="Q449" s="232"/>
      <c r="R449" s="232"/>
      <c r="S449" s="232"/>
      <c r="T449" s="232"/>
      <c r="U449" s="232"/>
      <c r="V449" s="232"/>
      <c r="W449" s="232"/>
      <c r="X449" s="232"/>
      <c r="Y449" s="232"/>
      <c r="Z449" s="232"/>
    </row>
    <row r="450" ht="12.0" customHeight="1">
      <c r="A450" s="232"/>
      <c r="B450" s="232"/>
      <c r="C450" s="232"/>
      <c r="D450" s="232"/>
      <c r="E450" s="232"/>
      <c r="F450" s="232"/>
      <c r="G450" s="232"/>
      <c r="H450" s="232"/>
      <c r="I450" s="232"/>
      <c r="J450" s="232"/>
      <c r="K450" s="232"/>
      <c r="L450" s="232"/>
      <c r="M450" s="232"/>
      <c r="N450" s="232"/>
      <c r="O450" s="232"/>
      <c r="P450" s="232"/>
      <c r="Q450" s="232"/>
      <c r="R450" s="232"/>
      <c r="S450" s="232"/>
      <c r="T450" s="232"/>
      <c r="U450" s="232"/>
      <c r="V450" s="232"/>
      <c r="W450" s="232"/>
      <c r="X450" s="232"/>
      <c r="Y450" s="232"/>
      <c r="Z450" s="232"/>
    </row>
    <row r="451" ht="12.0" customHeight="1">
      <c r="A451" s="232"/>
      <c r="B451" s="232"/>
      <c r="C451" s="232"/>
      <c r="D451" s="232"/>
      <c r="E451" s="232"/>
      <c r="F451" s="232"/>
      <c r="G451" s="232"/>
      <c r="H451" s="232"/>
      <c r="I451" s="232"/>
      <c r="J451" s="232"/>
      <c r="K451" s="232"/>
      <c r="L451" s="232"/>
      <c r="M451" s="232"/>
      <c r="N451" s="232"/>
      <c r="O451" s="232"/>
      <c r="P451" s="232"/>
      <c r="Q451" s="232"/>
      <c r="R451" s="232"/>
      <c r="S451" s="232"/>
      <c r="T451" s="232"/>
      <c r="U451" s="232"/>
      <c r="V451" s="232"/>
      <c r="W451" s="232"/>
      <c r="X451" s="232"/>
      <c r="Y451" s="232"/>
      <c r="Z451" s="232"/>
    </row>
    <row r="452" ht="12.0" customHeight="1">
      <c r="A452" s="232"/>
      <c r="B452" s="232"/>
      <c r="C452" s="232"/>
      <c r="D452" s="232"/>
      <c r="E452" s="232"/>
      <c r="F452" s="232"/>
      <c r="G452" s="232"/>
      <c r="H452" s="232"/>
      <c r="I452" s="232"/>
      <c r="J452" s="232"/>
      <c r="K452" s="232"/>
      <c r="L452" s="232"/>
      <c r="M452" s="232"/>
      <c r="N452" s="232"/>
      <c r="O452" s="232"/>
      <c r="P452" s="232"/>
      <c r="Q452" s="232"/>
      <c r="R452" s="232"/>
      <c r="S452" s="232"/>
      <c r="T452" s="232"/>
      <c r="U452" s="232"/>
      <c r="V452" s="232"/>
      <c r="W452" s="232"/>
      <c r="X452" s="232"/>
      <c r="Y452" s="232"/>
      <c r="Z452" s="232"/>
    </row>
    <row r="453" ht="12.0" customHeight="1">
      <c r="A453" s="232"/>
      <c r="B453" s="232"/>
      <c r="C453" s="232"/>
      <c r="D453" s="232"/>
      <c r="E453" s="232"/>
      <c r="F453" s="232"/>
      <c r="G453" s="232"/>
      <c r="H453" s="232"/>
      <c r="I453" s="232"/>
      <c r="J453" s="232"/>
      <c r="K453" s="232"/>
      <c r="L453" s="232"/>
      <c r="M453" s="232"/>
      <c r="N453" s="232"/>
      <c r="O453" s="232"/>
      <c r="P453" s="232"/>
      <c r="Q453" s="232"/>
      <c r="R453" s="232"/>
      <c r="S453" s="232"/>
      <c r="T453" s="232"/>
      <c r="U453" s="232"/>
      <c r="V453" s="232"/>
      <c r="W453" s="232"/>
      <c r="X453" s="232"/>
      <c r="Y453" s="232"/>
      <c r="Z453" s="232"/>
    </row>
    <row r="454" ht="12.0" customHeight="1">
      <c r="A454" s="232"/>
      <c r="B454" s="232"/>
      <c r="C454" s="232"/>
      <c r="D454" s="232"/>
      <c r="E454" s="232"/>
      <c r="F454" s="232"/>
      <c r="G454" s="232"/>
      <c r="H454" s="232"/>
      <c r="I454" s="232"/>
      <c r="J454" s="232"/>
      <c r="K454" s="232"/>
      <c r="L454" s="232"/>
      <c r="M454" s="232"/>
      <c r="N454" s="232"/>
      <c r="O454" s="232"/>
      <c r="P454" s="232"/>
      <c r="Q454" s="232"/>
      <c r="R454" s="232"/>
      <c r="S454" s="232"/>
      <c r="T454" s="232"/>
      <c r="U454" s="232"/>
      <c r="V454" s="232"/>
      <c r="W454" s="232"/>
      <c r="X454" s="232"/>
      <c r="Y454" s="232"/>
      <c r="Z454" s="232"/>
    </row>
    <row r="455" ht="12.0" customHeight="1">
      <c r="A455" s="232"/>
      <c r="B455" s="232"/>
      <c r="C455" s="232"/>
      <c r="D455" s="232"/>
      <c r="E455" s="232"/>
      <c r="F455" s="232"/>
      <c r="G455" s="232"/>
      <c r="H455" s="232"/>
      <c r="I455" s="232"/>
      <c r="J455" s="232"/>
      <c r="K455" s="232"/>
      <c r="L455" s="232"/>
      <c r="M455" s="232"/>
      <c r="N455" s="232"/>
      <c r="O455" s="232"/>
      <c r="P455" s="232"/>
      <c r="Q455" s="232"/>
      <c r="R455" s="232"/>
      <c r="S455" s="232"/>
      <c r="T455" s="232"/>
      <c r="U455" s="232"/>
      <c r="V455" s="232"/>
      <c r="W455" s="232"/>
      <c r="X455" s="232"/>
      <c r="Y455" s="232"/>
      <c r="Z455" s="232"/>
    </row>
    <row r="456" ht="12.0" customHeight="1">
      <c r="A456" s="232"/>
      <c r="B456" s="232"/>
      <c r="C456" s="232"/>
      <c r="D456" s="232"/>
      <c r="E456" s="232"/>
      <c r="F456" s="232"/>
      <c r="G456" s="232"/>
      <c r="H456" s="232"/>
      <c r="I456" s="232"/>
      <c r="J456" s="232"/>
      <c r="K456" s="232"/>
      <c r="L456" s="232"/>
      <c r="M456" s="232"/>
      <c r="N456" s="232"/>
      <c r="O456" s="232"/>
      <c r="P456" s="232"/>
      <c r="Q456" s="232"/>
      <c r="R456" s="232"/>
      <c r="S456" s="232"/>
      <c r="T456" s="232"/>
      <c r="U456" s="232"/>
      <c r="V456" s="232"/>
      <c r="W456" s="232"/>
      <c r="X456" s="232"/>
      <c r="Y456" s="232"/>
      <c r="Z456" s="232"/>
    </row>
    <row r="457" ht="12.0" customHeight="1">
      <c r="A457" s="232"/>
      <c r="B457" s="232"/>
      <c r="C457" s="232"/>
      <c r="D457" s="232"/>
      <c r="E457" s="232"/>
      <c r="F457" s="232"/>
      <c r="G457" s="232"/>
      <c r="H457" s="232"/>
      <c r="I457" s="232"/>
      <c r="J457" s="232"/>
      <c r="K457" s="232"/>
      <c r="L457" s="232"/>
      <c r="M457" s="232"/>
      <c r="N457" s="232"/>
      <c r="O457" s="232"/>
      <c r="P457" s="232"/>
      <c r="Q457" s="232"/>
      <c r="R457" s="232"/>
      <c r="S457" s="232"/>
      <c r="T457" s="232"/>
      <c r="U457" s="232"/>
      <c r="V457" s="232"/>
      <c r="W457" s="232"/>
      <c r="X457" s="232"/>
      <c r="Y457" s="232"/>
      <c r="Z457" s="232"/>
    </row>
    <row r="458" ht="12.0" customHeight="1">
      <c r="A458" s="232"/>
      <c r="B458" s="232"/>
      <c r="C458" s="232"/>
      <c r="D458" s="232"/>
      <c r="E458" s="232"/>
      <c r="F458" s="232"/>
      <c r="G458" s="232"/>
      <c r="H458" s="232"/>
      <c r="I458" s="232"/>
      <c r="J458" s="232"/>
      <c r="K458" s="232"/>
      <c r="L458" s="232"/>
      <c r="M458" s="232"/>
      <c r="N458" s="232"/>
      <c r="O458" s="232"/>
      <c r="P458" s="232"/>
      <c r="Q458" s="232"/>
      <c r="R458" s="232"/>
      <c r="S458" s="232"/>
      <c r="T458" s="232"/>
      <c r="U458" s="232"/>
      <c r="V458" s="232"/>
      <c r="W458" s="232"/>
      <c r="X458" s="232"/>
      <c r="Y458" s="232"/>
      <c r="Z458" s="232"/>
    </row>
    <row r="459" ht="12.0" customHeight="1">
      <c r="A459" s="232"/>
      <c r="B459" s="232"/>
      <c r="C459" s="232"/>
      <c r="D459" s="232"/>
      <c r="E459" s="232"/>
      <c r="F459" s="232"/>
      <c r="G459" s="232"/>
      <c r="H459" s="232"/>
      <c r="I459" s="232"/>
      <c r="J459" s="232"/>
      <c r="K459" s="232"/>
      <c r="L459" s="232"/>
      <c r="M459" s="232"/>
      <c r="N459" s="232"/>
      <c r="O459" s="232"/>
      <c r="P459" s="232"/>
      <c r="Q459" s="232"/>
      <c r="R459" s="232"/>
      <c r="S459" s="232"/>
      <c r="T459" s="232"/>
      <c r="U459" s="232"/>
      <c r="V459" s="232"/>
      <c r="W459" s="232"/>
      <c r="X459" s="232"/>
      <c r="Y459" s="232"/>
      <c r="Z459" s="232"/>
    </row>
    <row r="460" ht="12.0" customHeight="1">
      <c r="A460" s="232"/>
      <c r="B460" s="232"/>
      <c r="C460" s="232"/>
      <c r="D460" s="232"/>
      <c r="E460" s="232"/>
      <c r="F460" s="232"/>
      <c r="G460" s="232"/>
      <c r="H460" s="232"/>
      <c r="I460" s="232"/>
      <c r="J460" s="232"/>
      <c r="K460" s="232"/>
      <c r="L460" s="232"/>
      <c r="M460" s="232"/>
      <c r="N460" s="232"/>
      <c r="O460" s="232"/>
      <c r="P460" s="232"/>
      <c r="Q460" s="232"/>
      <c r="R460" s="232"/>
      <c r="S460" s="232"/>
      <c r="T460" s="232"/>
      <c r="U460" s="232"/>
      <c r="V460" s="232"/>
      <c r="W460" s="232"/>
      <c r="X460" s="232"/>
      <c r="Y460" s="232"/>
      <c r="Z460" s="232"/>
    </row>
    <row r="461" ht="12.0" customHeight="1">
      <c r="A461" s="232"/>
      <c r="B461" s="232"/>
      <c r="C461" s="232"/>
      <c r="D461" s="232"/>
      <c r="E461" s="232"/>
      <c r="F461" s="232"/>
      <c r="G461" s="232"/>
      <c r="H461" s="232"/>
      <c r="I461" s="232"/>
      <c r="J461" s="232"/>
      <c r="K461" s="232"/>
      <c r="L461" s="232"/>
      <c r="M461" s="232"/>
      <c r="N461" s="232"/>
      <c r="O461" s="232"/>
      <c r="P461" s="232"/>
      <c r="Q461" s="232"/>
      <c r="R461" s="232"/>
      <c r="S461" s="232"/>
      <c r="T461" s="232"/>
      <c r="U461" s="232"/>
      <c r="V461" s="232"/>
      <c r="W461" s="232"/>
      <c r="X461" s="232"/>
      <c r="Y461" s="232"/>
      <c r="Z461" s="232"/>
    </row>
    <row r="462" ht="12.0" customHeight="1">
      <c r="A462" s="232"/>
      <c r="B462" s="232"/>
      <c r="C462" s="232"/>
      <c r="D462" s="232"/>
      <c r="E462" s="232"/>
      <c r="F462" s="232"/>
      <c r="G462" s="232"/>
      <c r="H462" s="232"/>
      <c r="I462" s="232"/>
      <c r="J462" s="232"/>
      <c r="K462" s="232"/>
      <c r="L462" s="232"/>
      <c r="M462" s="232"/>
      <c r="N462" s="232"/>
      <c r="O462" s="232"/>
      <c r="P462" s="232"/>
      <c r="Q462" s="232"/>
      <c r="R462" s="232"/>
      <c r="S462" s="232"/>
      <c r="T462" s="232"/>
      <c r="U462" s="232"/>
      <c r="V462" s="232"/>
      <c r="W462" s="232"/>
      <c r="X462" s="232"/>
      <c r="Y462" s="232"/>
      <c r="Z462" s="232"/>
    </row>
    <row r="463" ht="12.0" customHeight="1">
      <c r="A463" s="232"/>
      <c r="B463" s="232"/>
      <c r="C463" s="232"/>
      <c r="D463" s="232"/>
      <c r="E463" s="232"/>
      <c r="F463" s="232"/>
      <c r="G463" s="232"/>
      <c r="H463" s="232"/>
      <c r="I463" s="232"/>
      <c r="J463" s="232"/>
      <c r="K463" s="232"/>
      <c r="L463" s="232"/>
      <c r="M463" s="232"/>
      <c r="N463" s="232"/>
      <c r="O463" s="232"/>
      <c r="P463" s="232"/>
      <c r="Q463" s="232"/>
      <c r="R463" s="232"/>
      <c r="S463" s="232"/>
      <c r="T463" s="232"/>
      <c r="U463" s="232"/>
      <c r="V463" s="232"/>
      <c r="W463" s="232"/>
      <c r="X463" s="232"/>
      <c r="Y463" s="232"/>
      <c r="Z463" s="232"/>
    </row>
    <row r="464" ht="12.0" customHeight="1">
      <c r="A464" s="232"/>
      <c r="B464" s="232"/>
      <c r="C464" s="232"/>
      <c r="D464" s="232"/>
      <c r="E464" s="232"/>
      <c r="F464" s="232"/>
      <c r="G464" s="232"/>
      <c r="H464" s="232"/>
      <c r="I464" s="232"/>
      <c r="J464" s="232"/>
      <c r="K464" s="232"/>
      <c r="L464" s="232"/>
      <c r="M464" s="232"/>
      <c r="N464" s="232"/>
      <c r="O464" s="232"/>
      <c r="P464" s="232"/>
      <c r="Q464" s="232"/>
      <c r="R464" s="232"/>
      <c r="S464" s="232"/>
      <c r="T464" s="232"/>
      <c r="U464" s="232"/>
      <c r="V464" s="232"/>
      <c r="W464" s="232"/>
      <c r="X464" s="232"/>
      <c r="Y464" s="232"/>
      <c r="Z464" s="232"/>
    </row>
    <row r="465" ht="12.0" customHeight="1">
      <c r="A465" s="232"/>
      <c r="B465" s="232"/>
      <c r="C465" s="232"/>
      <c r="D465" s="232"/>
      <c r="E465" s="232"/>
      <c r="F465" s="232"/>
      <c r="G465" s="232"/>
      <c r="H465" s="232"/>
      <c r="I465" s="232"/>
      <c r="J465" s="232"/>
      <c r="K465" s="232"/>
      <c r="L465" s="232"/>
      <c r="M465" s="232"/>
      <c r="N465" s="232"/>
      <c r="O465" s="232"/>
      <c r="P465" s="232"/>
      <c r="Q465" s="232"/>
      <c r="R465" s="232"/>
      <c r="S465" s="232"/>
      <c r="T465" s="232"/>
      <c r="U465" s="232"/>
      <c r="V465" s="232"/>
      <c r="W465" s="232"/>
      <c r="X465" s="232"/>
      <c r="Y465" s="232"/>
      <c r="Z465" s="232"/>
    </row>
    <row r="466" ht="12.0" customHeight="1">
      <c r="A466" s="232"/>
      <c r="B466" s="232"/>
      <c r="C466" s="232"/>
      <c r="D466" s="232"/>
      <c r="E466" s="232"/>
      <c r="F466" s="232"/>
      <c r="G466" s="232"/>
      <c r="H466" s="232"/>
      <c r="I466" s="232"/>
      <c r="J466" s="232"/>
      <c r="K466" s="232"/>
      <c r="L466" s="232"/>
      <c r="M466" s="232"/>
      <c r="N466" s="232"/>
      <c r="O466" s="232"/>
      <c r="P466" s="232"/>
      <c r="Q466" s="232"/>
      <c r="R466" s="232"/>
      <c r="S466" s="232"/>
      <c r="T466" s="232"/>
      <c r="U466" s="232"/>
      <c r="V466" s="232"/>
      <c r="W466" s="232"/>
      <c r="X466" s="232"/>
      <c r="Y466" s="232"/>
      <c r="Z466" s="232"/>
    </row>
    <row r="467" ht="12.0" customHeight="1">
      <c r="A467" s="232"/>
      <c r="B467" s="232"/>
      <c r="C467" s="232"/>
      <c r="D467" s="232"/>
      <c r="E467" s="232"/>
      <c r="F467" s="232"/>
      <c r="G467" s="232"/>
      <c r="H467" s="232"/>
      <c r="I467" s="232"/>
      <c r="J467" s="232"/>
      <c r="K467" s="232"/>
      <c r="L467" s="232"/>
      <c r="M467" s="232"/>
      <c r="N467" s="232"/>
      <c r="O467" s="232"/>
      <c r="P467" s="232"/>
      <c r="Q467" s="232"/>
      <c r="R467" s="232"/>
      <c r="S467" s="232"/>
      <c r="T467" s="232"/>
      <c r="U467" s="232"/>
      <c r="V467" s="232"/>
      <c r="W467" s="232"/>
      <c r="X467" s="232"/>
      <c r="Y467" s="232"/>
      <c r="Z467" s="232"/>
    </row>
    <row r="468" ht="12.0" customHeight="1">
      <c r="A468" s="232"/>
      <c r="B468" s="232"/>
      <c r="C468" s="232"/>
      <c r="D468" s="232"/>
      <c r="E468" s="232"/>
      <c r="F468" s="232"/>
      <c r="G468" s="232"/>
      <c r="H468" s="232"/>
      <c r="I468" s="232"/>
      <c r="J468" s="232"/>
      <c r="K468" s="232"/>
      <c r="L468" s="232"/>
      <c r="M468" s="232"/>
      <c r="N468" s="232"/>
      <c r="O468" s="232"/>
      <c r="P468" s="232"/>
      <c r="Q468" s="232"/>
      <c r="R468" s="232"/>
      <c r="S468" s="232"/>
      <c r="T468" s="232"/>
      <c r="U468" s="232"/>
      <c r="V468" s="232"/>
      <c r="W468" s="232"/>
      <c r="X468" s="232"/>
      <c r="Y468" s="232"/>
      <c r="Z468" s="232"/>
    </row>
    <row r="469" ht="12.0" customHeight="1">
      <c r="A469" s="232"/>
      <c r="B469" s="232"/>
      <c r="C469" s="232"/>
      <c r="D469" s="232"/>
      <c r="E469" s="232"/>
      <c r="F469" s="232"/>
      <c r="G469" s="232"/>
      <c r="H469" s="232"/>
      <c r="I469" s="232"/>
      <c r="J469" s="232"/>
      <c r="K469" s="232"/>
      <c r="L469" s="232"/>
      <c r="M469" s="232"/>
      <c r="N469" s="232"/>
      <c r="O469" s="232"/>
      <c r="P469" s="232"/>
      <c r="Q469" s="232"/>
      <c r="R469" s="232"/>
      <c r="S469" s="232"/>
      <c r="T469" s="232"/>
      <c r="U469" s="232"/>
      <c r="V469" s="232"/>
      <c r="W469" s="232"/>
      <c r="X469" s="232"/>
      <c r="Y469" s="232"/>
      <c r="Z469" s="232"/>
    </row>
    <row r="470" ht="12.0" customHeight="1">
      <c r="A470" s="232"/>
      <c r="B470" s="232"/>
      <c r="C470" s="232"/>
      <c r="D470" s="232"/>
      <c r="E470" s="232"/>
      <c r="F470" s="232"/>
      <c r="G470" s="232"/>
      <c r="H470" s="232"/>
      <c r="I470" s="232"/>
      <c r="J470" s="232"/>
      <c r="K470" s="232"/>
      <c r="L470" s="232"/>
      <c r="M470" s="232"/>
      <c r="N470" s="232"/>
      <c r="O470" s="232"/>
      <c r="P470" s="232"/>
      <c r="Q470" s="232"/>
      <c r="R470" s="232"/>
      <c r="S470" s="232"/>
      <c r="T470" s="232"/>
      <c r="U470" s="232"/>
      <c r="V470" s="232"/>
      <c r="W470" s="232"/>
      <c r="X470" s="232"/>
      <c r="Y470" s="232"/>
      <c r="Z470" s="232"/>
    </row>
    <row r="471" ht="12.0" customHeight="1">
      <c r="A471" s="232"/>
      <c r="B471" s="232"/>
      <c r="C471" s="232"/>
      <c r="D471" s="232"/>
      <c r="E471" s="232"/>
      <c r="F471" s="232"/>
      <c r="G471" s="232"/>
      <c r="H471" s="232"/>
      <c r="I471" s="232"/>
      <c r="J471" s="232"/>
      <c r="K471" s="232"/>
      <c r="L471" s="232"/>
      <c r="M471" s="232"/>
      <c r="N471" s="232"/>
      <c r="O471" s="232"/>
      <c r="P471" s="232"/>
      <c r="Q471" s="232"/>
      <c r="R471" s="232"/>
      <c r="S471" s="232"/>
      <c r="T471" s="232"/>
      <c r="U471" s="232"/>
      <c r="V471" s="232"/>
      <c r="W471" s="232"/>
      <c r="X471" s="232"/>
      <c r="Y471" s="232"/>
      <c r="Z471" s="232"/>
    </row>
    <row r="472" ht="12.0" customHeight="1">
      <c r="A472" s="232"/>
      <c r="B472" s="232"/>
      <c r="C472" s="232"/>
      <c r="D472" s="232"/>
      <c r="E472" s="232"/>
      <c r="F472" s="232"/>
      <c r="G472" s="232"/>
      <c r="H472" s="232"/>
      <c r="I472" s="232"/>
      <c r="J472" s="232"/>
      <c r="K472" s="232"/>
      <c r="L472" s="232"/>
      <c r="M472" s="232"/>
      <c r="N472" s="232"/>
      <c r="O472" s="232"/>
      <c r="P472" s="232"/>
      <c r="Q472" s="232"/>
      <c r="R472" s="232"/>
      <c r="S472" s="232"/>
      <c r="T472" s="232"/>
      <c r="U472" s="232"/>
      <c r="V472" s="232"/>
      <c r="W472" s="232"/>
      <c r="X472" s="232"/>
      <c r="Y472" s="232"/>
      <c r="Z472" s="232"/>
    </row>
    <row r="473" ht="12.0" customHeight="1">
      <c r="A473" s="232"/>
      <c r="B473" s="232"/>
      <c r="C473" s="232"/>
      <c r="D473" s="232"/>
      <c r="E473" s="232"/>
      <c r="F473" s="232"/>
      <c r="G473" s="232"/>
      <c r="H473" s="232"/>
      <c r="I473" s="232"/>
      <c r="J473" s="232"/>
      <c r="K473" s="232"/>
      <c r="L473" s="232"/>
      <c r="M473" s="232"/>
      <c r="N473" s="232"/>
      <c r="O473" s="232"/>
      <c r="P473" s="232"/>
      <c r="Q473" s="232"/>
      <c r="R473" s="232"/>
      <c r="S473" s="232"/>
      <c r="T473" s="232"/>
      <c r="U473" s="232"/>
      <c r="V473" s="232"/>
      <c r="W473" s="232"/>
      <c r="X473" s="232"/>
      <c r="Y473" s="232"/>
      <c r="Z473" s="232"/>
    </row>
    <row r="474" ht="12.0" customHeight="1">
      <c r="A474" s="232"/>
      <c r="B474" s="232"/>
      <c r="C474" s="232"/>
      <c r="D474" s="232"/>
      <c r="E474" s="232"/>
      <c r="F474" s="232"/>
      <c r="G474" s="232"/>
      <c r="H474" s="232"/>
      <c r="I474" s="232"/>
      <c r="J474" s="232"/>
      <c r="K474" s="232"/>
      <c r="L474" s="232"/>
      <c r="M474" s="232"/>
      <c r="N474" s="232"/>
      <c r="O474" s="232"/>
      <c r="P474" s="232"/>
      <c r="Q474" s="232"/>
      <c r="R474" s="232"/>
      <c r="S474" s="232"/>
      <c r="T474" s="232"/>
      <c r="U474" s="232"/>
      <c r="V474" s="232"/>
      <c r="W474" s="232"/>
      <c r="X474" s="232"/>
      <c r="Y474" s="232"/>
      <c r="Z474" s="232"/>
    </row>
    <row r="475" ht="12.0" customHeight="1">
      <c r="A475" s="232"/>
      <c r="B475" s="232"/>
      <c r="C475" s="232"/>
      <c r="D475" s="232"/>
      <c r="E475" s="232"/>
      <c r="F475" s="232"/>
      <c r="G475" s="232"/>
      <c r="H475" s="232"/>
      <c r="I475" s="232"/>
      <c r="J475" s="232"/>
      <c r="K475" s="232"/>
      <c r="L475" s="232"/>
      <c r="M475" s="232"/>
      <c r="N475" s="232"/>
      <c r="O475" s="232"/>
      <c r="P475" s="232"/>
      <c r="Q475" s="232"/>
      <c r="R475" s="232"/>
      <c r="S475" s="232"/>
      <c r="T475" s="232"/>
      <c r="U475" s="232"/>
      <c r="V475" s="232"/>
      <c r="W475" s="232"/>
      <c r="X475" s="232"/>
      <c r="Y475" s="232"/>
      <c r="Z475" s="232"/>
    </row>
    <row r="476" ht="12.0" customHeight="1">
      <c r="A476" s="232"/>
      <c r="B476" s="232"/>
      <c r="C476" s="232"/>
      <c r="D476" s="232"/>
      <c r="E476" s="232"/>
      <c r="F476" s="232"/>
      <c r="G476" s="232"/>
      <c r="H476" s="232"/>
      <c r="I476" s="232"/>
      <c r="J476" s="232"/>
      <c r="K476" s="232"/>
      <c r="L476" s="232"/>
      <c r="M476" s="232"/>
      <c r="N476" s="232"/>
      <c r="O476" s="232"/>
      <c r="P476" s="232"/>
      <c r="Q476" s="232"/>
      <c r="R476" s="232"/>
      <c r="S476" s="232"/>
      <c r="T476" s="232"/>
      <c r="U476" s="232"/>
      <c r="V476" s="232"/>
      <c r="W476" s="232"/>
      <c r="X476" s="232"/>
      <c r="Y476" s="232"/>
      <c r="Z476" s="232"/>
    </row>
    <row r="477" ht="12.0" customHeight="1">
      <c r="A477" s="232"/>
      <c r="B477" s="232"/>
      <c r="C477" s="232"/>
      <c r="D477" s="232"/>
      <c r="E477" s="232"/>
      <c r="F477" s="232"/>
      <c r="G477" s="232"/>
      <c r="H477" s="232"/>
      <c r="I477" s="232"/>
      <c r="J477" s="232"/>
      <c r="K477" s="232"/>
      <c r="L477" s="232"/>
      <c r="M477" s="232"/>
      <c r="N477" s="232"/>
      <c r="O477" s="232"/>
      <c r="P477" s="232"/>
      <c r="Q477" s="232"/>
      <c r="R477" s="232"/>
      <c r="S477" s="232"/>
      <c r="T477" s="232"/>
      <c r="U477" s="232"/>
      <c r="V477" s="232"/>
      <c r="W477" s="232"/>
      <c r="X477" s="232"/>
      <c r="Y477" s="232"/>
      <c r="Z477" s="232"/>
    </row>
    <row r="478" ht="12.0" customHeight="1">
      <c r="A478" s="232"/>
      <c r="B478" s="232"/>
      <c r="C478" s="232"/>
      <c r="D478" s="232"/>
      <c r="E478" s="232"/>
      <c r="F478" s="232"/>
      <c r="G478" s="232"/>
      <c r="H478" s="232"/>
      <c r="I478" s="232"/>
      <c r="J478" s="232"/>
      <c r="K478" s="232"/>
      <c r="L478" s="232"/>
      <c r="M478" s="232"/>
      <c r="N478" s="232"/>
      <c r="O478" s="232"/>
      <c r="P478" s="232"/>
      <c r="Q478" s="232"/>
      <c r="R478" s="232"/>
      <c r="S478" s="232"/>
      <c r="T478" s="232"/>
      <c r="U478" s="232"/>
      <c r="V478" s="232"/>
      <c r="W478" s="232"/>
      <c r="X478" s="232"/>
      <c r="Y478" s="232"/>
      <c r="Z478" s="232"/>
    </row>
    <row r="479" ht="12.0" customHeight="1">
      <c r="A479" s="232"/>
      <c r="B479" s="232"/>
      <c r="C479" s="232"/>
      <c r="D479" s="232"/>
      <c r="E479" s="232"/>
      <c r="F479" s="232"/>
      <c r="G479" s="232"/>
      <c r="H479" s="232"/>
      <c r="I479" s="232"/>
      <c r="J479" s="232"/>
      <c r="K479" s="232"/>
      <c r="L479" s="232"/>
      <c r="M479" s="232"/>
      <c r="N479" s="232"/>
      <c r="O479" s="232"/>
      <c r="P479" s="232"/>
      <c r="Q479" s="232"/>
      <c r="R479" s="232"/>
      <c r="S479" s="232"/>
      <c r="T479" s="232"/>
      <c r="U479" s="232"/>
      <c r="V479" s="232"/>
      <c r="W479" s="232"/>
      <c r="X479" s="232"/>
      <c r="Y479" s="232"/>
      <c r="Z479" s="232"/>
    </row>
    <row r="480" ht="12.0" customHeight="1">
      <c r="A480" s="232"/>
      <c r="B480" s="232"/>
      <c r="C480" s="232"/>
      <c r="D480" s="232"/>
      <c r="E480" s="232"/>
      <c r="F480" s="232"/>
      <c r="G480" s="232"/>
      <c r="H480" s="232"/>
      <c r="I480" s="232"/>
      <c r="J480" s="232"/>
      <c r="K480" s="232"/>
      <c r="L480" s="232"/>
      <c r="M480" s="232"/>
      <c r="N480" s="232"/>
      <c r="O480" s="232"/>
      <c r="P480" s="232"/>
      <c r="Q480" s="232"/>
      <c r="R480" s="232"/>
      <c r="S480" s="232"/>
      <c r="T480" s="232"/>
      <c r="U480" s="232"/>
      <c r="V480" s="232"/>
      <c r="W480" s="232"/>
      <c r="X480" s="232"/>
      <c r="Y480" s="232"/>
      <c r="Z480" s="232"/>
    </row>
    <row r="481" ht="12.0" customHeight="1">
      <c r="A481" s="232"/>
      <c r="B481" s="232"/>
      <c r="C481" s="232"/>
      <c r="D481" s="232"/>
      <c r="E481" s="232"/>
      <c r="F481" s="232"/>
      <c r="G481" s="232"/>
      <c r="H481" s="232"/>
      <c r="I481" s="232"/>
      <c r="J481" s="232"/>
      <c r="K481" s="232"/>
      <c r="L481" s="232"/>
      <c r="M481" s="232"/>
      <c r="N481" s="232"/>
      <c r="O481" s="232"/>
      <c r="P481" s="232"/>
      <c r="Q481" s="232"/>
      <c r="R481" s="232"/>
      <c r="S481" s="232"/>
      <c r="T481" s="232"/>
      <c r="U481" s="232"/>
      <c r="V481" s="232"/>
      <c r="W481" s="232"/>
      <c r="X481" s="232"/>
      <c r="Y481" s="232"/>
      <c r="Z481" s="232"/>
    </row>
    <row r="482" ht="12.0" customHeight="1">
      <c r="A482" s="232"/>
      <c r="B482" s="232"/>
      <c r="C482" s="232"/>
      <c r="D482" s="232"/>
      <c r="E482" s="232"/>
      <c r="F482" s="232"/>
      <c r="G482" s="232"/>
      <c r="H482" s="232"/>
      <c r="I482" s="232"/>
      <c r="J482" s="232"/>
      <c r="K482" s="232"/>
      <c r="L482" s="232"/>
      <c r="M482" s="232"/>
      <c r="N482" s="232"/>
      <c r="O482" s="232"/>
      <c r="P482" s="232"/>
      <c r="Q482" s="232"/>
      <c r="R482" s="232"/>
      <c r="S482" s="232"/>
      <c r="T482" s="232"/>
      <c r="U482" s="232"/>
      <c r="V482" s="232"/>
      <c r="W482" s="232"/>
      <c r="X482" s="232"/>
      <c r="Y482" s="232"/>
      <c r="Z482" s="232"/>
    </row>
    <row r="483" ht="12.0" customHeight="1">
      <c r="A483" s="232"/>
      <c r="B483" s="232"/>
      <c r="C483" s="232"/>
      <c r="D483" s="232"/>
      <c r="E483" s="232"/>
      <c r="F483" s="232"/>
      <c r="G483" s="232"/>
      <c r="H483" s="232"/>
      <c r="I483" s="232"/>
      <c r="J483" s="232"/>
      <c r="K483" s="232"/>
      <c r="L483" s="232"/>
      <c r="M483" s="232"/>
      <c r="N483" s="232"/>
      <c r="O483" s="232"/>
      <c r="P483" s="232"/>
      <c r="Q483" s="232"/>
      <c r="R483" s="232"/>
      <c r="S483" s="232"/>
      <c r="T483" s="232"/>
      <c r="U483" s="232"/>
      <c r="V483" s="232"/>
      <c r="W483" s="232"/>
      <c r="X483" s="232"/>
      <c r="Y483" s="232"/>
      <c r="Z483" s="232"/>
    </row>
    <row r="484" ht="12.0" customHeight="1">
      <c r="A484" s="232"/>
      <c r="B484" s="232"/>
      <c r="C484" s="232"/>
      <c r="D484" s="232"/>
      <c r="E484" s="232"/>
      <c r="F484" s="232"/>
      <c r="G484" s="232"/>
      <c r="H484" s="232"/>
      <c r="I484" s="232"/>
      <c r="J484" s="232"/>
      <c r="K484" s="232"/>
      <c r="L484" s="232"/>
      <c r="M484" s="232"/>
      <c r="N484" s="232"/>
      <c r="O484" s="232"/>
      <c r="P484" s="232"/>
      <c r="Q484" s="232"/>
      <c r="R484" s="232"/>
      <c r="S484" s="232"/>
      <c r="T484" s="232"/>
      <c r="U484" s="232"/>
      <c r="V484" s="232"/>
      <c r="W484" s="232"/>
      <c r="X484" s="232"/>
      <c r="Y484" s="232"/>
      <c r="Z484" s="232"/>
    </row>
    <row r="485" ht="12.0" customHeight="1">
      <c r="A485" s="232"/>
      <c r="B485" s="232"/>
      <c r="C485" s="232"/>
      <c r="D485" s="232"/>
      <c r="E485" s="232"/>
      <c r="F485" s="232"/>
      <c r="G485" s="232"/>
      <c r="H485" s="232"/>
      <c r="I485" s="232"/>
      <c r="J485" s="232"/>
      <c r="K485" s="232"/>
      <c r="L485" s="232"/>
      <c r="M485" s="232"/>
      <c r="N485" s="232"/>
      <c r="O485" s="232"/>
      <c r="P485" s="232"/>
      <c r="Q485" s="232"/>
      <c r="R485" s="232"/>
      <c r="S485" s="232"/>
      <c r="T485" s="232"/>
      <c r="U485" s="232"/>
      <c r="V485" s="232"/>
      <c r="W485" s="232"/>
      <c r="X485" s="232"/>
      <c r="Y485" s="232"/>
      <c r="Z485" s="232"/>
    </row>
    <row r="486" ht="12.0" customHeight="1">
      <c r="A486" s="232"/>
      <c r="B486" s="232"/>
      <c r="C486" s="232"/>
      <c r="D486" s="232"/>
      <c r="E486" s="232"/>
      <c r="F486" s="232"/>
      <c r="G486" s="232"/>
      <c r="H486" s="232"/>
      <c r="I486" s="232"/>
      <c r="J486" s="232"/>
      <c r="K486" s="232"/>
      <c r="L486" s="232"/>
      <c r="M486" s="232"/>
      <c r="N486" s="232"/>
      <c r="O486" s="232"/>
      <c r="P486" s="232"/>
      <c r="Q486" s="232"/>
      <c r="R486" s="232"/>
      <c r="S486" s="232"/>
      <c r="T486" s="232"/>
      <c r="U486" s="232"/>
      <c r="V486" s="232"/>
      <c r="W486" s="232"/>
      <c r="X486" s="232"/>
      <c r="Y486" s="232"/>
      <c r="Z486" s="232"/>
    </row>
    <row r="487" ht="12.0" customHeight="1">
      <c r="A487" s="232"/>
      <c r="B487" s="232"/>
      <c r="C487" s="232"/>
      <c r="D487" s="232"/>
      <c r="E487" s="232"/>
      <c r="F487" s="232"/>
      <c r="G487" s="232"/>
      <c r="H487" s="232"/>
      <c r="I487" s="232"/>
      <c r="J487" s="232"/>
      <c r="K487" s="232"/>
      <c r="L487" s="232"/>
      <c r="M487" s="232"/>
      <c r="N487" s="232"/>
      <c r="O487" s="232"/>
      <c r="P487" s="232"/>
      <c r="Q487" s="232"/>
      <c r="R487" s="232"/>
      <c r="S487" s="232"/>
      <c r="T487" s="232"/>
      <c r="U487" s="232"/>
      <c r="V487" s="232"/>
      <c r="W487" s="232"/>
      <c r="X487" s="232"/>
      <c r="Y487" s="232"/>
      <c r="Z487" s="232"/>
    </row>
    <row r="488" ht="12.0" customHeight="1">
      <c r="A488" s="232"/>
      <c r="B488" s="232"/>
      <c r="C488" s="232"/>
      <c r="D488" s="232"/>
      <c r="E488" s="232"/>
      <c r="F488" s="232"/>
      <c r="G488" s="232"/>
      <c r="H488" s="232"/>
      <c r="I488" s="232"/>
      <c r="J488" s="232"/>
      <c r="K488" s="232"/>
      <c r="L488" s="232"/>
      <c r="M488" s="232"/>
      <c r="N488" s="232"/>
      <c r="O488" s="232"/>
      <c r="P488" s="232"/>
      <c r="Q488" s="232"/>
      <c r="R488" s="232"/>
      <c r="S488" s="232"/>
      <c r="T488" s="232"/>
      <c r="U488" s="232"/>
      <c r="V488" s="232"/>
      <c r="W488" s="232"/>
      <c r="X488" s="232"/>
      <c r="Y488" s="232"/>
      <c r="Z488" s="232"/>
    </row>
    <row r="489" ht="12.0" customHeight="1">
      <c r="A489" s="232"/>
      <c r="B489" s="232"/>
      <c r="C489" s="232"/>
      <c r="D489" s="232"/>
      <c r="E489" s="232"/>
      <c r="F489" s="232"/>
      <c r="G489" s="232"/>
      <c r="H489" s="232"/>
      <c r="I489" s="232"/>
      <c r="J489" s="232"/>
      <c r="K489" s="232"/>
      <c r="L489" s="232"/>
      <c r="M489" s="232"/>
      <c r="N489" s="232"/>
      <c r="O489" s="232"/>
      <c r="P489" s="232"/>
      <c r="Q489" s="232"/>
      <c r="R489" s="232"/>
      <c r="S489" s="232"/>
      <c r="T489" s="232"/>
      <c r="U489" s="232"/>
      <c r="V489" s="232"/>
      <c r="W489" s="232"/>
      <c r="X489" s="232"/>
      <c r="Y489" s="232"/>
      <c r="Z489" s="232"/>
    </row>
    <row r="490" ht="12.0" customHeight="1">
      <c r="A490" s="232"/>
      <c r="B490" s="232"/>
      <c r="C490" s="232"/>
      <c r="D490" s="232"/>
      <c r="E490" s="232"/>
      <c r="F490" s="232"/>
      <c r="G490" s="232"/>
      <c r="H490" s="232"/>
      <c r="I490" s="232"/>
      <c r="J490" s="232"/>
      <c r="K490" s="232"/>
      <c r="L490" s="232"/>
      <c r="M490" s="232"/>
      <c r="N490" s="232"/>
      <c r="O490" s="232"/>
      <c r="P490" s="232"/>
      <c r="Q490" s="232"/>
      <c r="R490" s="232"/>
      <c r="S490" s="232"/>
      <c r="T490" s="232"/>
      <c r="U490" s="232"/>
      <c r="V490" s="232"/>
      <c r="W490" s="232"/>
      <c r="X490" s="232"/>
      <c r="Y490" s="232"/>
      <c r="Z490" s="232"/>
    </row>
    <row r="491" ht="12.0" customHeight="1">
      <c r="A491" s="232"/>
      <c r="B491" s="232"/>
      <c r="C491" s="232"/>
      <c r="D491" s="232"/>
      <c r="E491" s="232"/>
      <c r="F491" s="232"/>
      <c r="G491" s="232"/>
      <c r="H491" s="232"/>
      <c r="I491" s="232"/>
      <c r="J491" s="232"/>
      <c r="K491" s="232"/>
      <c r="L491" s="232"/>
      <c r="M491" s="232"/>
      <c r="N491" s="232"/>
      <c r="O491" s="232"/>
      <c r="P491" s="232"/>
      <c r="Q491" s="232"/>
      <c r="R491" s="232"/>
      <c r="S491" s="232"/>
      <c r="T491" s="232"/>
      <c r="U491" s="232"/>
      <c r="V491" s="232"/>
      <c r="W491" s="232"/>
      <c r="X491" s="232"/>
      <c r="Y491" s="232"/>
      <c r="Z491" s="232"/>
    </row>
    <row r="492" ht="12.0" customHeight="1">
      <c r="A492" s="232"/>
      <c r="B492" s="232"/>
      <c r="C492" s="232"/>
      <c r="D492" s="232"/>
      <c r="E492" s="232"/>
      <c r="F492" s="232"/>
      <c r="G492" s="232"/>
      <c r="H492" s="232"/>
      <c r="I492" s="232"/>
      <c r="J492" s="232"/>
      <c r="K492" s="232"/>
      <c r="L492" s="232"/>
      <c r="M492" s="232"/>
      <c r="N492" s="232"/>
      <c r="O492" s="232"/>
      <c r="P492" s="232"/>
      <c r="Q492" s="232"/>
      <c r="R492" s="232"/>
      <c r="S492" s="232"/>
      <c r="T492" s="232"/>
      <c r="U492" s="232"/>
      <c r="V492" s="232"/>
      <c r="W492" s="232"/>
      <c r="X492" s="232"/>
      <c r="Y492" s="232"/>
      <c r="Z492" s="232"/>
    </row>
    <row r="493" ht="12.0" customHeight="1">
      <c r="A493" s="232"/>
      <c r="B493" s="232"/>
      <c r="C493" s="232"/>
      <c r="D493" s="232"/>
      <c r="E493" s="232"/>
      <c r="F493" s="232"/>
      <c r="G493" s="232"/>
      <c r="H493" s="232"/>
      <c r="I493" s="232"/>
      <c r="J493" s="232"/>
      <c r="K493" s="232"/>
      <c r="L493" s="232"/>
      <c r="M493" s="232"/>
      <c r="N493" s="232"/>
      <c r="O493" s="232"/>
      <c r="P493" s="232"/>
      <c r="Q493" s="232"/>
      <c r="R493" s="232"/>
      <c r="S493" s="232"/>
      <c r="T493" s="232"/>
      <c r="U493" s="232"/>
      <c r="V493" s="232"/>
      <c r="W493" s="232"/>
      <c r="X493" s="232"/>
      <c r="Y493" s="232"/>
      <c r="Z493" s="232"/>
    </row>
    <row r="494" ht="12.0" customHeight="1">
      <c r="A494" s="232"/>
      <c r="B494" s="232"/>
      <c r="C494" s="232"/>
      <c r="D494" s="232"/>
      <c r="E494" s="232"/>
      <c r="F494" s="232"/>
      <c r="G494" s="232"/>
      <c r="H494" s="232"/>
      <c r="I494" s="232"/>
      <c r="J494" s="232"/>
      <c r="K494" s="232"/>
      <c r="L494" s="232"/>
      <c r="M494" s="232"/>
      <c r="N494" s="232"/>
      <c r="O494" s="232"/>
      <c r="P494" s="232"/>
      <c r="Q494" s="232"/>
      <c r="R494" s="232"/>
      <c r="S494" s="232"/>
      <c r="T494" s="232"/>
      <c r="U494" s="232"/>
      <c r="V494" s="232"/>
      <c r="W494" s="232"/>
      <c r="X494" s="232"/>
      <c r="Y494" s="232"/>
      <c r="Z494" s="232"/>
    </row>
    <row r="495" ht="12.0" customHeight="1">
      <c r="A495" s="232"/>
      <c r="B495" s="232"/>
      <c r="C495" s="232"/>
      <c r="D495" s="232"/>
      <c r="E495" s="232"/>
      <c r="F495" s="232"/>
      <c r="G495" s="232"/>
      <c r="H495" s="232"/>
      <c r="I495" s="232"/>
      <c r="J495" s="232"/>
      <c r="K495" s="232"/>
      <c r="L495" s="232"/>
      <c r="M495" s="232"/>
      <c r="N495" s="232"/>
      <c r="O495" s="232"/>
      <c r="P495" s="232"/>
      <c r="Q495" s="232"/>
      <c r="R495" s="232"/>
      <c r="S495" s="232"/>
      <c r="T495" s="232"/>
      <c r="U495" s="232"/>
      <c r="V495" s="232"/>
      <c r="W495" s="232"/>
      <c r="X495" s="232"/>
      <c r="Y495" s="232"/>
      <c r="Z495" s="232"/>
    </row>
    <row r="496" ht="12.0" customHeight="1">
      <c r="A496" s="232"/>
      <c r="B496" s="232"/>
      <c r="C496" s="232"/>
      <c r="D496" s="232"/>
      <c r="E496" s="232"/>
      <c r="F496" s="232"/>
      <c r="G496" s="232"/>
      <c r="H496" s="232"/>
      <c r="I496" s="232"/>
      <c r="J496" s="232"/>
      <c r="K496" s="232"/>
      <c r="L496" s="232"/>
      <c r="M496" s="232"/>
      <c r="N496" s="232"/>
      <c r="O496" s="232"/>
      <c r="P496" s="232"/>
      <c r="Q496" s="232"/>
      <c r="R496" s="232"/>
      <c r="S496" s="232"/>
      <c r="T496" s="232"/>
      <c r="U496" s="232"/>
      <c r="V496" s="232"/>
      <c r="W496" s="232"/>
      <c r="X496" s="232"/>
      <c r="Y496" s="232"/>
      <c r="Z496" s="232"/>
    </row>
    <row r="497" ht="12.0" customHeight="1">
      <c r="A497" s="232"/>
      <c r="B497" s="232"/>
      <c r="C497" s="232"/>
      <c r="D497" s="232"/>
      <c r="E497" s="232"/>
      <c r="F497" s="232"/>
      <c r="G497" s="232"/>
      <c r="H497" s="232"/>
      <c r="I497" s="232"/>
      <c r="J497" s="232"/>
      <c r="K497" s="232"/>
      <c r="L497" s="232"/>
      <c r="M497" s="232"/>
      <c r="N497" s="232"/>
      <c r="O497" s="232"/>
      <c r="P497" s="232"/>
      <c r="Q497" s="232"/>
      <c r="R497" s="232"/>
      <c r="S497" s="232"/>
      <c r="T497" s="232"/>
      <c r="U497" s="232"/>
      <c r="V497" s="232"/>
      <c r="W497" s="232"/>
      <c r="X497" s="232"/>
      <c r="Y497" s="232"/>
      <c r="Z497" s="232"/>
    </row>
    <row r="498" ht="12.0" customHeight="1">
      <c r="A498" s="232"/>
      <c r="B498" s="232"/>
      <c r="C498" s="232"/>
      <c r="D498" s="232"/>
      <c r="E498" s="232"/>
      <c r="F498" s="232"/>
      <c r="G498" s="232"/>
      <c r="H498" s="232"/>
      <c r="I498" s="232"/>
      <c r="J498" s="232"/>
      <c r="K498" s="232"/>
      <c r="L498" s="232"/>
      <c r="M498" s="232"/>
      <c r="N498" s="232"/>
      <c r="O498" s="232"/>
      <c r="P498" s="232"/>
      <c r="Q498" s="232"/>
      <c r="R498" s="232"/>
      <c r="S498" s="232"/>
      <c r="T498" s="232"/>
      <c r="U498" s="232"/>
      <c r="V498" s="232"/>
      <c r="W498" s="232"/>
      <c r="X498" s="232"/>
      <c r="Y498" s="232"/>
      <c r="Z498" s="232"/>
    </row>
    <row r="499" ht="12.0" customHeight="1">
      <c r="A499" s="232"/>
      <c r="B499" s="232"/>
      <c r="C499" s="232"/>
      <c r="D499" s="232"/>
      <c r="E499" s="232"/>
      <c r="F499" s="232"/>
      <c r="G499" s="232"/>
      <c r="H499" s="232"/>
      <c r="I499" s="232"/>
      <c r="J499" s="232"/>
      <c r="K499" s="232"/>
      <c r="L499" s="232"/>
      <c r="M499" s="232"/>
      <c r="N499" s="232"/>
      <c r="O499" s="232"/>
      <c r="P499" s="232"/>
      <c r="Q499" s="232"/>
      <c r="R499" s="232"/>
      <c r="S499" s="232"/>
      <c r="T499" s="232"/>
      <c r="U499" s="232"/>
      <c r="V499" s="232"/>
      <c r="W499" s="232"/>
      <c r="X499" s="232"/>
      <c r="Y499" s="232"/>
      <c r="Z499" s="232"/>
    </row>
    <row r="500" ht="12.0" customHeight="1">
      <c r="A500" s="232"/>
      <c r="B500" s="232"/>
      <c r="C500" s="232"/>
      <c r="D500" s="232"/>
      <c r="E500" s="232"/>
      <c r="F500" s="232"/>
      <c r="G500" s="232"/>
      <c r="H500" s="232"/>
      <c r="I500" s="232"/>
      <c r="J500" s="232"/>
      <c r="K500" s="232"/>
      <c r="L500" s="232"/>
      <c r="M500" s="232"/>
      <c r="N500" s="232"/>
      <c r="O500" s="232"/>
      <c r="P500" s="232"/>
      <c r="Q500" s="232"/>
      <c r="R500" s="232"/>
      <c r="S500" s="232"/>
      <c r="T500" s="232"/>
      <c r="U500" s="232"/>
      <c r="V500" s="232"/>
      <c r="W500" s="232"/>
      <c r="X500" s="232"/>
      <c r="Y500" s="232"/>
      <c r="Z500" s="232"/>
    </row>
    <row r="501" ht="12.0" customHeight="1">
      <c r="A501" s="232"/>
      <c r="B501" s="232"/>
      <c r="C501" s="232"/>
      <c r="D501" s="232"/>
      <c r="E501" s="232"/>
      <c r="F501" s="232"/>
      <c r="G501" s="232"/>
      <c r="H501" s="232"/>
      <c r="I501" s="232"/>
      <c r="J501" s="232"/>
      <c r="K501" s="232"/>
      <c r="L501" s="232"/>
      <c r="M501" s="232"/>
      <c r="N501" s="232"/>
      <c r="O501" s="232"/>
      <c r="P501" s="232"/>
      <c r="Q501" s="232"/>
      <c r="R501" s="232"/>
      <c r="S501" s="232"/>
      <c r="T501" s="232"/>
      <c r="U501" s="232"/>
      <c r="V501" s="232"/>
      <c r="W501" s="232"/>
      <c r="X501" s="232"/>
      <c r="Y501" s="232"/>
      <c r="Z501" s="232"/>
    </row>
    <row r="502" ht="12.0" customHeight="1">
      <c r="A502" s="232"/>
      <c r="B502" s="232"/>
      <c r="C502" s="232"/>
      <c r="D502" s="232"/>
      <c r="E502" s="232"/>
      <c r="F502" s="232"/>
      <c r="G502" s="232"/>
      <c r="H502" s="232"/>
      <c r="I502" s="232"/>
      <c r="J502" s="232"/>
      <c r="K502" s="232"/>
      <c r="L502" s="232"/>
      <c r="M502" s="232"/>
      <c r="N502" s="232"/>
      <c r="O502" s="232"/>
      <c r="P502" s="232"/>
      <c r="Q502" s="232"/>
      <c r="R502" s="232"/>
      <c r="S502" s="232"/>
      <c r="T502" s="232"/>
      <c r="U502" s="232"/>
      <c r="V502" s="232"/>
      <c r="W502" s="232"/>
      <c r="X502" s="232"/>
      <c r="Y502" s="232"/>
      <c r="Z502" s="232"/>
    </row>
    <row r="503" ht="12.0" customHeight="1">
      <c r="A503" s="232"/>
      <c r="B503" s="232"/>
      <c r="C503" s="232"/>
      <c r="D503" s="232"/>
      <c r="E503" s="232"/>
      <c r="F503" s="232"/>
      <c r="G503" s="232"/>
      <c r="H503" s="232"/>
      <c r="I503" s="232"/>
      <c r="J503" s="232"/>
      <c r="K503" s="232"/>
      <c r="L503" s="232"/>
      <c r="M503" s="232"/>
      <c r="N503" s="232"/>
      <c r="O503" s="232"/>
      <c r="P503" s="232"/>
      <c r="Q503" s="232"/>
      <c r="R503" s="232"/>
      <c r="S503" s="232"/>
      <c r="T503" s="232"/>
      <c r="U503" s="232"/>
      <c r="V503" s="232"/>
      <c r="W503" s="232"/>
      <c r="X503" s="232"/>
      <c r="Y503" s="232"/>
      <c r="Z503" s="232"/>
    </row>
    <row r="504" ht="12.0" customHeight="1">
      <c r="A504" s="232"/>
      <c r="B504" s="232"/>
      <c r="C504" s="232"/>
      <c r="D504" s="232"/>
      <c r="E504" s="232"/>
      <c r="F504" s="232"/>
      <c r="G504" s="232"/>
      <c r="H504" s="232"/>
      <c r="I504" s="232"/>
      <c r="J504" s="232"/>
      <c r="K504" s="232"/>
      <c r="L504" s="232"/>
      <c r="M504" s="232"/>
      <c r="N504" s="232"/>
      <c r="O504" s="232"/>
      <c r="P504" s="232"/>
      <c r="Q504" s="232"/>
      <c r="R504" s="232"/>
      <c r="S504" s="232"/>
      <c r="T504" s="232"/>
      <c r="U504" s="232"/>
      <c r="V504" s="232"/>
      <c r="W504" s="232"/>
      <c r="X504" s="232"/>
      <c r="Y504" s="232"/>
      <c r="Z504" s="232"/>
    </row>
    <row r="505" ht="12.0" customHeight="1">
      <c r="A505" s="232"/>
      <c r="B505" s="232"/>
      <c r="C505" s="232"/>
      <c r="D505" s="232"/>
      <c r="E505" s="232"/>
      <c r="F505" s="232"/>
      <c r="G505" s="232"/>
      <c r="H505" s="232"/>
      <c r="I505" s="232"/>
      <c r="J505" s="232"/>
      <c r="K505" s="232"/>
      <c r="L505" s="232"/>
      <c r="M505" s="232"/>
      <c r="N505" s="232"/>
      <c r="O505" s="232"/>
      <c r="P505" s="232"/>
      <c r="Q505" s="232"/>
      <c r="R505" s="232"/>
      <c r="S505" s="232"/>
      <c r="T505" s="232"/>
      <c r="U505" s="232"/>
      <c r="V505" s="232"/>
      <c r="W505" s="232"/>
      <c r="X505" s="232"/>
      <c r="Y505" s="232"/>
      <c r="Z505" s="232"/>
    </row>
    <row r="506" ht="12.0" customHeight="1">
      <c r="A506" s="232"/>
      <c r="B506" s="232"/>
      <c r="C506" s="232"/>
      <c r="D506" s="232"/>
      <c r="E506" s="232"/>
      <c r="F506" s="232"/>
      <c r="G506" s="232"/>
      <c r="H506" s="232"/>
      <c r="I506" s="232"/>
      <c r="J506" s="232"/>
      <c r="K506" s="232"/>
      <c r="L506" s="232"/>
      <c r="M506" s="232"/>
      <c r="N506" s="232"/>
      <c r="O506" s="232"/>
      <c r="P506" s="232"/>
      <c r="Q506" s="232"/>
      <c r="R506" s="232"/>
      <c r="S506" s="232"/>
      <c r="T506" s="232"/>
      <c r="U506" s="232"/>
      <c r="V506" s="232"/>
      <c r="W506" s="232"/>
      <c r="X506" s="232"/>
      <c r="Y506" s="232"/>
      <c r="Z506" s="232"/>
    </row>
    <row r="507" ht="12.0" customHeight="1">
      <c r="A507" s="232"/>
      <c r="B507" s="232"/>
      <c r="C507" s="232"/>
      <c r="D507" s="232"/>
      <c r="E507" s="232"/>
      <c r="F507" s="232"/>
      <c r="G507" s="232"/>
      <c r="H507" s="232"/>
      <c r="I507" s="232"/>
      <c r="J507" s="232"/>
      <c r="K507" s="232"/>
      <c r="L507" s="232"/>
      <c r="M507" s="232"/>
      <c r="N507" s="232"/>
      <c r="O507" s="232"/>
      <c r="P507" s="232"/>
      <c r="Q507" s="232"/>
      <c r="R507" s="232"/>
      <c r="S507" s="232"/>
      <c r="T507" s="232"/>
      <c r="U507" s="232"/>
      <c r="V507" s="232"/>
      <c r="W507" s="232"/>
      <c r="X507" s="232"/>
      <c r="Y507" s="232"/>
      <c r="Z507" s="232"/>
    </row>
    <row r="508" ht="12.0" customHeight="1">
      <c r="A508" s="232"/>
      <c r="B508" s="232"/>
      <c r="C508" s="232"/>
      <c r="D508" s="232"/>
      <c r="E508" s="232"/>
      <c r="F508" s="232"/>
      <c r="G508" s="232"/>
      <c r="H508" s="232"/>
      <c r="I508" s="232"/>
      <c r="J508" s="232"/>
      <c r="K508" s="232"/>
      <c r="L508" s="232"/>
      <c r="M508" s="232"/>
      <c r="N508" s="232"/>
      <c r="O508" s="232"/>
      <c r="P508" s="232"/>
      <c r="Q508" s="232"/>
      <c r="R508" s="232"/>
      <c r="S508" s="232"/>
      <c r="T508" s="232"/>
      <c r="U508" s="232"/>
      <c r="V508" s="232"/>
      <c r="W508" s="232"/>
      <c r="X508" s="232"/>
      <c r="Y508" s="232"/>
      <c r="Z508" s="232"/>
    </row>
    <row r="509" ht="12.0" customHeight="1">
      <c r="A509" s="232"/>
      <c r="B509" s="232"/>
      <c r="C509" s="232"/>
      <c r="D509" s="232"/>
      <c r="E509" s="232"/>
      <c r="F509" s="232"/>
      <c r="G509" s="232"/>
      <c r="H509" s="232"/>
      <c r="I509" s="232"/>
      <c r="J509" s="232"/>
      <c r="K509" s="232"/>
      <c r="L509" s="232"/>
      <c r="M509" s="232"/>
      <c r="N509" s="232"/>
      <c r="O509" s="232"/>
      <c r="P509" s="232"/>
      <c r="Q509" s="232"/>
      <c r="R509" s="232"/>
      <c r="S509" s="232"/>
      <c r="T509" s="232"/>
      <c r="U509" s="232"/>
      <c r="V509" s="232"/>
      <c r="W509" s="232"/>
      <c r="X509" s="232"/>
      <c r="Y509" s="232"/>
      <c r="Z509" s="232"/>
    </row>
    <row r="510" ht="12.0" customHeight="1">
      <c r="A510" s="232"/>
      <c r="B510" s="232"/>
      <c r="C510" s="232"/>
      <c r="D510" s="232"/>
      <c r="E510" s="232"/>
      <c r="F510" s="232"/>
      <c r="G510" s="232"/>
      <c r="H510" s="232"/>
      <c r="I510" s="232"/>
      <c r="J510" s="232"/>
      <c r="K510" s="232"/>
      <c r="L510" s="232"/>
      <c r="M510" s="232"/>
      <c r="N510" s="232"/>
      <c r="O510" s="232"/>
      <c r="P510" s="232"/>
      <c r="Q510" s="232"/>
      <c r="R510" s="232"/>
      <c r="S510" s="232"/>
      <c r="T510" s="232"/>
      <c r="U510" s="232"/>
      <c r="V510" s="232"/>
      <c r="W510" s="232"/>
      <c r="X510" s="232"/>
      <c r="Y510" s="232"/>
      <c r="Z510" s="232"/>
    </row>
    <row r="511" ht="12.0" customHeight="1">
      <c r="A511" s="232"/>
      <c r="B511" s="232"/>
      <c r="C511" s="232"/>
      <c r="D511" s="232"/>
      <c r="E511" s="232"/>
      <c r="F511" s="232"/>
      <c r="G511" s="232"/>
      <c r="H511" s="232"/>
      <c r="I511" s="232"/>
      <c r="J511" s="232"/>
      <c r="K511" s="232"/>
      <c r="L511" s="232"/>
      <c r="M511" s="232"/>
      <c r="N511" s="232"/>
      <c r="O511" s="232"/>
      <c r="P511" s="232"/>
      <c r="Q511" s="232"/>
      <c r="R511" s="232"/>
      <c r="S511" s="232"/>
      <c r="T511" s="232"/>
      <c r="U511" s="232"/>
      <c r="V511" s="232"/>
      <c r="W511" s="232"/>
      <c r="X511" s="232"/>
      <c r="Y511" s="232"/>
      <c r="Z511" s="232"/>
    </row>
    <row r="512" ht="12.0" customHeight="1">
      <c r="A512" s="232"/>
      <c r="B512" s="232"/>
      <c r="C512" s="232"/>
      <c r="D512" s="232"/>
      <c r="E512" s="232"/>
      <c r="F512" s="232"/>
      <c r="G512" s="232"/>
      <c r="H512" s="232"/>
      <c r="I512" s="232"/>
      <c r="J512" s="232"/>
      <c r="K512" s="232"/>
      <c r="L512" s="232"/>
      <c r="M512" s="232"/>
      <c r="N512" s="232"/>
      <c r="O512" s="232"/>
      <c r="P512" s="232"/>
      <c r="Q512" s="232"/>
      <c r="R512" s="232"/>
      <c r="S512" s="232"/>
      <c r="T512" s="232"/>
      <c r="U512" s="232"/>
      <c r="V512" s="232"/>
      <c r="W512" s="232"/>
      <c r="X512" s="232"/>
      <c r="Y512" s="232"/>
      <c r="Z512" s="232"/>
    </row>
    <row r="513" ht="12.0" customHeight="1">
      <c r="A513" s="232"/>
      <c r="B513" s="232"/>
      <c r="C513" s="232"/>
      <c r="D513" s="232"/>
      <c r="E513" s="232"/>
      <c r="F513" s="232"/>
      <c r="G513" s="232"/>
      <c r="H513" s="232"/>
      <c r="I513" s="232"/>
      <c r="J513" s="232"/>
      <c r="K513" s="232"/>
      <c r="L513" s="232"/>
      <c r="M513" s="232"/>
      <c r="N513" s="232"/>
      <c r="O513" s="232"/>
      <c r="P513" s="232"/>
      <c r="Q513" s="232"/>
      <c r="R513" s="232"/>
      <c r="S513" s="232"/>
      <c r="T513" s="232"/>
      <c r="U513" s="232"/>
      <c r="V513" s="232"/>
      <c r="W513" s="232"/>
      <c r="X513" s="232"/>
      <c r="Y513" s="232"/>
      <c r="Z513" s="232"/>
    </row>
    <row r="514" ht="12.0" customHeight="1">
      <c r="A514" s="232"/>
      <c r="B514" s="232"/>
      <c r="C514" s="232"/>
      <c r="D514" s="232"/>
      <c r="E514" s="232"/>
      <c r="F514" s="232"/>
      <c r="G514" s="232"/>
      <c r="H514" s="232"/>
      <c r="I514" s="232"/>
      <c r="J514" s="232"/>
      <c r="K514" s="232"/>
      <c r="L514" s="232"/>
      <c r="M514" s="232"/>
      <c r="N514" s="232"/>
      <c r="O514" s="232"/>
      <c r="P514" s="232"/>
      <c r="Q514" s="232"/>
      <c r="R514" s="232"/>
      <c r="S514" s="232"/>
      <c r="T514" s="232"/>
      <c r="U514" s="232"/>
      <c r="V514" s="232"/>
      <c r="W514" s="232"/>
      <c r="X514" s="232"/>
      <c r="Y514" s="232"/>
      <c r="Z514" s="232"/>
    </row>
    <row r="515" ht="12.0" customHeight="1">
      <c r="A515" s="232"/>
      <c r="B515" s="232"/>
      <c r="C515" s="232"/>
      <c r="D515" s="232"/>
      <c r="E515" s="232"/>
      <c r="F515" s="232"/>
      <c r="G515" s="232"/>
      <c r="H515" s="232"/>
      <c r="I515" s="232"/>
      <c r="J515" s="232"/>
      <c r="K515" s="232"/>
      <c r="L515" s="232"/>
      <c r="M515" s="232"/>
      <c r="N515" s="232"/>
      <c r="O515" s="232"/>
      <c r="P515" s="232"/>
      <c r="Q515" s="232"/>
      <c r="R515" s="232"/>
      <c r="S515" s="232"/>
      <c r="T515" s="232"/>
      <c r="U515" s="232"/>
      <c r="V515" s="232"/>
      <c r="W515" s="232"/>
      <c r="X515" s="232"/>
      <c r="Y515" s="232"/>
      <c r="Z515" s="232"/>
    </row>
    <row r="516" ht="12.0" customHeight="1">
      <c r="A516" s="232"/>
      <c r="B516" s="232"/>
      <c r="C516" s="232"/>
      <c r="D516" s="232"/>
      <c r="E516" s="232"/>
      <c r="F516" s="232"/>
      <c r="G516" s="232"/>
      <c r="H516" s="232"/>
      <c r="I516" s="232"/>
      <c r="J516" s="232"/>
      <c r="K516" s="232"/>
      <c r="L516" s="232"/>
      <c r="M516" s="232"/>
      <c r="N516" s="232"/>
      <c r="O516" s="232"/>
      <c r="P516" s="232"/>
      <c r="Q516" s="232"/>
      <c r="R516" s="232"/>
      <c r="S516" s="232"/>
      <c r="T516" s="232"/>
      <c r="U516" s="232"/>
      <c r="V516" s="232"/>
      <c r="W516" s="232"/>
      <c r="X516" s="232"/>
      <c r="Y516" s="232"/>
      <c r="Z516" s="232"/>
    </row>
    <row r="517" ht="12.0" customHeight="1">
      <c r="A517" s="232"/>
      <c r="B517" s="232"/>
      <c r="C517" s="232"/>
      <c r="D517" s="232"/>
      <c r="E517" s="232"/>
      <c r="F517" s="232"/>
      <c r="G517" s="232"/>
      <c r="H517" s="232"/>
      <c r="I517" s="232"/>
      <c r="J517" s="232"/>
      <c r="K517" s="232"/>
      <c r="L517" s="232"/>
      <c r="M517" s="232"/>
      <c r="N517" s="232"/>
      <c r="O517" s="232"/>
      <c r="P517" s="232"/>
      <c r="Q517" s="232"/>
      <c r="R517" s="232"/>
      <c r="S517" s="232"/>
      <c r="T517" s="232"/>
      <c r="U517" s="232"/>
      <c r="V517" s="232"/>
      <c r="W517" s="232"/>
      <c r="X517" s="232"/>
      <c r="Y517" s="232"/>
      <c r="Z517" s="232"/>
    </row>
    <row r="518" ht="12.0" customHeight="1">
      <c r="A518" s="232"/>
      <c r="B518" s="232"/>
      <c r="C518" s="232"/>
      <c r="D518" s="232"/>
      <c r="E518" s="232"/>
      <c r="F518" s="232"/>
      <c r="G518" s="232"/>
      <c r="H518" s="232"/>
      <c r="I518" s="232"/>
      <c r="J518" s="232"/>
      <c r="K518" s="232"/>
      <c r="L518" s="232"/>
      <c r="M518" s="232"/>
      <c r="N518" s="232"/>
      <c r="O518" s="232"/>
      <c r="P518" s="232"/>
      <c r="Q518" s="232"/>
      <c r="R518" s="232"/>
      <c r="S518" s="232"/>
      <c r="T518" s="232"/>
      <c r="U518" s="232"/>
      <c r="V518" s="232"/>
      <c r="W518" s="232"/>
      <c r="X518" s="232"/>
      <c r="Y518" s="232"/>
      <c r="Z518" s="232"/>
    </row>
    <row r="519" ht="12.0" customHeight="1">
      <c r="A519" s="232"/>
      <c r="B519" s="232"/>
      <c r="C519" s="232"/>
      <c r="D519" s="232"/>
      <c r="E519" s="232"/>
      <c r="F519" s="232"/>
      <c r="G519" s="232"/>
      <c r="H519" s="232"/>
      <c r="I519" s="232"/>
      <c r="J519" s="232"/>
      <c r="K519" s="232"/>
      <c r="L519" s="232"/>
      <c r="M519" s="232"/>
      <c r="N519" s="232"/>
      <c r="O519" s="232"/>
      <c r="P519" s="232"/>
      <c r="Q519" s="232"/>
      <c r="R519" s="232"/>
      <c r="S519" s="232"/>
      <c r="T519" s="232"/>
      <c r="U519" s="232"/>
      <c r="V519" s="232"/>
      <c r="W519" s="232"/>
      <c r="X519" s="232"/>
      <c r="Y519" s="232"/>
      <c r="Z519" s="232"/>
    </row>
    <row r="520" ht="12.0" customHeight="1">
      <c r="A520" s="232"/>
      <c r="B520" s="232"/>
      <c r="C520" s="232"/>
      <c r="D520" s="232"/>
      <c r="E520" s="232"/>
      <c r="F520" s="232"/>
      <c r="G520" s="232"/>
      <c r="H520" s="232"/>
      <c r="I520" s="232"/>
      <c r="J520" s="232"/>
      <c r="K520" s="232"/>
      <c r="L520" s="232"/>
      <c r="M520" s="232"/>
      <c r="N520" s="232"/>
      <c r="O520" s="232"/>
      <c r="P520" s="232"/>
      <c r="Q520" s="232"/>
      <c r="R520" s="232"/>
      <c r="S520" s="232"/>
      <c r="T520" s="232"/>
      <c r="U520" s="232"/>
      <c r="V520" s="232"/>
      <c r="W520" s="232"/>
      <c r="X520" s="232"/>
      <c r="Y520" s="232"/>
      <c r="Z520" s="232"/>
    </row>
    <row r="521" ht="12.0" customHeight="1">
      <c r="A521" s="232"/>
      <c r="B521" s="232"/>
      <c r="C521" s="232"/>
      <c r="D521" s="232"/>
      <c r="E521" s="232"/>
      <c r="F521" s="232"/>
      <c r="G521" s="232"/>
      <c r="H521" s="232"/>
      <c r="I521" s="232"/>
      <c r="J521" s="232"/>
      <c r="K521" s="232"/>
      <c r="L521" s="232"/>
      <c r="M521" s="232"/>
      <c r="N521" s="232"/>
      <c r="O521" s="232"/>
      <c r="P521" s="232"/>
      <c r="Q521" s="232"/>
      <c r="R521" s="232"/>
      <c r="S521" s="232"/>
      <c r="T521" s="232"/>
      <c r="U521" s="232"/>
      <c r="V521" s="232"/>
      <c r="W521" s="232"/>
      <c r="X521" s="232"/>
      <c r="Y521" s="232"/>
      <c r="Z521" s="232"/>
    </row>
    <row r="522" ht="12.0" customHeight="1">
      <c r="A522" s="232"/>
      <c r="B522" s="232"/>
      <c r="C522" s="232"/>
      <c r="D522" s="232"/>
      <c r="E522" s="232"/>
      <c r="F522" s="232"/>
      <c r="G522" s="232"/>
      <c r="H522" s="232"/>
      <c r="I522" s="232"/>
      <c r="J522" s="232"/>
      <c r="K522" s="232"/>
      <c r="L522" s="232"/>
      <c r="M522" s="232"/>
      <c r="N522" s="232"/>
      <c r="O522" s="232"/>
      <c r="P522" s="232"/>
      <c r="Q522" s="232"/>
      <c r="R522" s="232"/>
      <c r="S522" s="232"/>
      <c r="T522" s="232"/>
      <c r="U522" s="232"/>
      <c r="V522" s="232"/>
      <c r="W522" s="232"/>
      <c r="X522" s="232"/>
      <c r="Y522" s="232"/>
      <c r="Z522" s="232"/>
    </row>
    <row r="523" ht="12.0" customHeight="1">
      <c r="A523" s="232"/>
      <c r="B523" s="232"/>
      <c r="C523" s="232"/>
      <c r="D523" s="232"/>
      <c r="E523" s="232"/>
      <c r="F523" s="232"/>
      <c r="G523" s="232"/>
      <c r="H523" s="232"/>
      <c r="I523" s="232"/>
      <c r="J523" s="232"/>
      <c r="K523" s="232"/>
      <c r="L523" s="232"/>
      <c r="M523" s="232"/>
      <c r="N523" s="232"/>
      <c r="O523" s="232"/>
      <c r="P523" s="232"/>
      <c r="Q523" s="232"/>
      <c r="R523" s="232"/>
      <c r="S523" s="232"/>
      <c r="T523" s="232"/>
      <c r="U523" s="232"/>
      <c r="V523" s="232"/>
      <c r="W523" s="232"/>
      <c r="X523" s="232"/>
      <c r="Y523" s="232"/>
      <c r="Z523" s="232"/>
    </row>
    <row r="524" ht="12.0" customHeight="1">
      <c r="A524" s="232"/>
      <c r="B524" s="232"/>
      <c r="C524" s="232"/>
      <c r="D524" s="232"/>
      <c r="E524" s="232"/>
      <c r="F524" s="232"/>
      <c r="G524" s="232"/>
      <c r="H524" s="232"/>
      <c r="I524" s="232"/>
      <c r="J524" s="232"/>
      <c r="K524" s="232"/>
      <c r="L524" s="232"/>
      <c r="M524" s="232"/>
      <c r="N524" s="232"/>
      <c r="O524" s="232"/>
      <c r="P524" s="232"/>
      <c r="Q524" s="232"/>
      <c r="R524" s="232"/>
      <c r="S524" s="232"/>
      <c r="T524" s="232"/>
      <c r="U524" s="232"/>
      <c r="V524" s="232"/>
      <c r="W524" s="232"/>
      <c r="X524" s="232"/>
      <c r="Y524" s="232"/>
      <c r="Z524" s="232"/>
    </row>
    <row r="525" ht="12.0" customHeight="1">
      <c r="A525" s="232"/>
      <c r="B525" s="232"/>
      <c r="C525" s="232"/>
      <c r="D525" s="232"/>
      <c r="E525" s="232"/>
      <c r="F525" s="232"/>
      <c r="G525" s="232"/>
      <c r="H525" s="232"/>
      <c r="I525" s="232"/>
      <c r="J525" s="232"/>
      <c r="K525" s="232"/>
      <c r="L525" s="232"/>
      <c r="M525" s="232"/>
      <c r="N525" s="232"/>
      <c r="O525" s="232"/>
      <c r="P525" s="232"/>
      <c r="Q525" s="232"/>
      <c r="R525" s="232"/>
      <c r="S525" s="232"/>
      <c r="T525" s="232"/>
      <c r="U525" s="232"/>
      <c r="V525" s="232"/>
      <c r="W525" s="232"/>
      <c r="X525" s="232"/>
      <c r="Y525" s="232"/>
      <c r="Z525" s="232"/>
    </row>
    <row r="526" ht="12.0" customHeight="1">
      <c r="A526" s="232"/>
      <c r="B526" s="232"/>
      <c r="C526" s="232"/>
      <c r="D526" s="232"/>
      <c r="E526" s="232"/>
      <c r="F526" s="232"/>
      <c r="G526" s="232"/>
      <c r="H526" s="232"/>
      <c r="I526" s="232"/>
      <c r="J526" s="232"/>
      <c r="K526" s="232"/>
      <c r="L526" s="232"/>
      <c r="M526" s="232"/>
      <c r="N526" s="232"/>
      <c r="O526" s="232"/>
      <c r="P526" s="232"/>
      <c r="Q526" s="232"/>
      <c r="R526" s="232"/>
      <c r="S526" s="232"/>
      <c r="T526" s="232"/>
      <c r="U526" s="232"/>
      <c r="V526" s="232"/>
      <c r="W526" s="232"/>
      <c r="X526" s="232"/>
      <c r="Y526" s="232"/>
      <c r="Z526" s="232"/>
    </row>
    <row r="527" ht="12.0" customHeight="1">
      <c r="A527" s="232"/>
      <c r="B527" s="232"/>
      <c r="C527" s="232"/>
      <c r="D527" s="232"/>
      <c r="E527" s="232"/>
      <c r="F527" s="232"/>
      <c r="G527" s="232"/>
      <c r="H527" s="232"/>
      <c r="I527" s="232"/>
      <c r="J527" s="232"/>
      <c r="K527" s="232"/>
      <c r="L527" s="232"/>
      <c r="M527" s="232"/>
      <c r="N527" s="232"/>
      <c r="O527" s="232"/>
      <c r="P527" s="232"/>
      <c r="Q527" s="232"/>
      <c r="R527" s="232"/>
      <c r="S527" s="232"/>
      <c r="T527" s="232"/>
      <c r="U527" s="232"/>
      <c r="V527" s="232"/>
      <c r="W527" s="232"/>
      <c r="X527" s="232"/>
      <c r="Y527" s="232"/>
      <c r="Z527" s="232"/>
    </row>
    <row r="528" ht="12.0" customHeight="1">
      <c r="A528" s="232"/>
      <c r="B528" s="232"/>
      <c r="C528" s="232"/>
      <c r="D528" s="232"/>
      <c r="E528" s="232"/>
      <c r="F528" s="232"/>
      <c r="G528" s="232"/>
      <c r="H528" s="232"/>
      <c r="I528" s="232"/>
      <c r="J528" s="232"/>
      <c r="K528" s="232"/>
      <c r="L528" s="232"/>
      <c r="M528" s="232"/>
      <c r="N528" s="232"/>
      <c r="O528" s="232"/>
      <c r="P528" s="232"/>
      <c r="Q528" s="232"/>
      <c r="R528" s="232"/>
      <c r="S528" s="232"/>
      <c r="T528" s="232"/>
      <c r="U528" s="232"/>
      <c r="V528" s="232"/>
      <c r="W528" s="232"/>
      <c r="X528" s="232"/>
      <c r="Y528" s="232"/>
      <c r="Z528" s="232"/>
    </row>
    <row r="529" ht="12.0" customHeight="1">
      <c r="A529" s="232"/>
      <c r="B529" s="232"/>
      <c r="C529" s="232"/>
      <c r="D529" s="232"/>
      <c r="E529" s="232"/>
      <c r="F529" s="232"/>
      <c r="G529" s="232"/>
      <c r="H529" s="232"/>
      <c r="I529" s="232"/>
      <c r="J529" s="232"/>
      <c r="K529" s="232"/>
      <c r="L529" s="232"/>
      <c r="M529" s="232"/>
      <c r="N529" s="232"/>
      <c r="O529" s="232"/>
      <c r="P529" s="232"/>
      <c r="Q529" s="232"/>
      <c r="R529" s="232"/>
      <c r="S529" s="232"/>
      <c r="T529" s="232"/>
      <c r="U529" s="232"/>
      <c r="V529" s="232"/>
      <c r="W529" s="232"/>
      <c r="X529" s="232"/>
      <c r="Y529" s="232"/>
      <c r="Z529" s="232"/>
    </row>
    <row r="530" ht="12.0" customHeight="1">
      <c r="A530" s="232"/>
      <c r="B530" s="232"/>
      <c r="C530" s="232"/>
      <c r="D530" s="232"/>
      <c r="E530" s="232"/>
      <c r="F530" s="232"/>
      <c r="G530" s="232"/>
      <c r="H530" s="232"/>
      <c r="I530" s="232"/>
      <c r="J530" s="232"/>
      <c r="K530" s="232"/>
      <c r="L530" s="232"/>
      <c r="M530" s="232"/>
      <c r="N530" s="232"/>
      <c r="O530" s="232"/>
      <c r="P530" s="232"/>
      <c r="Q530" s="232"/>
      <c r="R530" s="232"/>
      <c r="S530" s="232"/>
      <c r="T530" s="232"/>
      <c r="U530" s="232"/>
      <c r="V530" s="232"/>
      <c r="W530" s="232"/>
      <c r="X530" s="232"/>
      <c r="Y530" s="232"/>
      <c r="Z530" s="232"/>
    </row>
    <row r="531" ht="12.0" customHeight="1">
      <c r="A531" s="232"/>
      <c r="B531" s="232"/>
      <c r="C531" s="232"/>
      <c r="D531" s="232"/>
      <c r="E531" s="232"/>
      <c r="F531" s="232"/>
      <c r="G531" s="232"/>
      <c r="H531" s="232"/>
      <c r="I531" s="232"/>
      <c r="J531" s="232"/>
      <c r="K531" s="232"/>
      <c r="L531" s="232"/>
      <c r="M531" s="232"/>
      <c r="N531" s="232"/>
      <c r="O531" s="232"/>
      <c r="P531" s="232"/>
      <c r="Q531" s="232"/>
      <c r="R531" s="232"/>
      <c r="S531" s="232"/>
      <c r="T531" s="232"/>
      <c r="U531" s="232"/>
      <c r="V531" s="232"/>
      <c r="W531" s="232"/>
      <c r="X531" s="232"/>
      <c r="Y531" s="232"/>
      <c r="Z531" s="232"/>
    </row>
    <row r="532" ht="12.0" customHeight="1">
      <c r="A532" s="232"/>
      <c r="B532" s="232"/>
      <c r="C532" s="232"/>
      <c r="D532" s="232"/>
      <c r="E532" s="232"/>
      <c r="F532" s="232"/>
      <c r="G532" s="232"/>
      <c r="H532" s="232"/>
      <c r="I532" s="232"/>
      <c r="J532" s="232"/>
      <c r="K532" s="232"/>
      <c r="L532" s="232"/>
      <c r="M532" s="232"/>
      <c r="N532" s="232"/>
      <c r="O532" s="232"/>
      <c r="P532" s="232"/>
      <c r="Q532" s="232"/>
      <c r="R532" s="232"/>
      <c r="S532" s="232"/>
      <c r="T532" s="232"/>
      <c r="U532" s="232"/>
      <c r="V532" s="232"/>
      <c r="W532" s="232"/>
      <c r="X532" s="232"/>
      <c r="Y532" s="232"/>
      <c r="Z532" s="232"/>
    </row>
    <row r="533" ht="12.0" customHeight="1">
      <c r="A533" s="232"/>
      <c r="B533" s="232"/>
      <c r="C533" s="232"/>
      <c r="D533" s="232"/>
      <c r="E533" s="232"/>
      <c r="F533" s="232"/>
      <c r="G533" s="232"/>
      <c r="H533" s="232"/>
      <c r="I533" s="232"/>
      <c r="J533" s="232"/>
      <c r="K533" s="232"/>
      <c r="L533" s="232"/>
      <c r="M533" s="232"/>
      <c r="N533" s="232"/>
      <c r="O533" s="232"/>
      <c r="P533" s="232"/>
      <c r="Q533" s="232"/>
      <c r="R533" s="232"/>
      <c r="S533" s="232"/>
      <c r="T533" s="232"/>
      <c r="U533" s="232"/>
      <c r="V533" s="232"/>
      <c r="W533" s="232"/>
      <c r="X533" s="232"/>
      <c r="Y533" s="232"/>
      <c r="Z533" s="232"/>
    </row>
    <row r="534" ht="12.0" customHeight="1">
      <c r="A534" s="232"/>
      <c r="B534" s="232"/>
      <c r="C534" s="232"/>
      <c r="D534" s="232"/>
      <c r="E534" s="232"/>
      <c r="F534" s="232"/>
      <c r="G534" s="232"/>
      <c r="H534" s="232"/>
      <c r="I534" s="232"/>
      <c r="J534" s="232"/>
      <c r="K534" s="232"/>
      <c r="L534" s="232"/>
      <c r="M534" s="232"/>
      <c r="N534" s="232"/>
      <c r="O534" s="232"/>
      <c r="P534" s="232"/>
      <c r="Q534" s="232"/>
      <c r="R534" s="232"/>
      <c r="S534" s="232"/>
      <c r="T534" s="232"/>
      <c r="U534" s="232"/>
      <c r="V534" s="232"/>
      <c r="W534" s="232"/>
      <c r="X534" s="232"/>
      <c r="Y534" s="232"/>
      <c r="Z534" s="232"/>
    </row>
    <row r="535" ht="12.0" customHeight="1">
      <c r="A535" s="232"/>
      <c r="B535" s="232"/>
      <c r="C535" s="232"/>
      <c r="D535" s="232"/>
      <c r="E535" s="232"/>
      <c r="F535" s="232"/>
      <c r="G535" s="232"/>
      <c r="H535" s="232"/>
      <c r="I535" s="232"/>
      <c r="J535" s="232"/>
      <c r="K535" s="232"/>
      <c r="L535" s="232"/>
      <c r="M535" s="232"/>
      <c r="N535" s="232"/>
      <c r="O535" s="232"/>
      <c r="P535" s="232"/>
      <c r="Q535" s="232"/>
      <c r="R535" s="232"/>
      <c r="S535" s="232"/>
      <c r="T535" s="232"/>
      <c r="U535" s="232"/>
      <c r="V535" s="232"/>
      <c r="W535" s="232"/>
      <c r="X535" s="232"/>
      <c r="Y535" s="232"/>
      <c r="Z535" s="232"/>
    </row>
    <row r="536" ht="12.0" customHeight="1">
      <c r="A536" s="232"/>
      <c r="B536" s="232"/>
      <c r="C536" s="232"/>
      <c r="D536" s="232"/>
      <c r="E536" s="232"/>
      <c r="F536" s="232"/>
      <c r="G536" s="232"/>
      <c r="H536" s="232"/>
      <c r="I536" s="232"/>
      <c r="J536" s="232"/>
      <c r="K536" s="232"/>
      <c r="L536" s="232"/>
      <c r="M536" s="232"/>
      <c r="N536" s="232"/>
      <c r="O536" s="232"/>
      <c r="P536" s="232"/>
      <c r="Q536" s="232"/>
      <c r="R536" s="232"/>
      <c r="S536" s="232"/>
      <c r="T536" s="232"/>
      <c r="U536" s="232"/>
      <c r="V536" s="232"/>
      <c r="W536" s="232"/>
      <c r="X536" s="232"/>
      <c r="Y536" s="232"/>
      <c r="Z536" s="232"/>
    </row>
    <row r="537" ht="12.0" customHeight="1">
      <c r="A537" s="232"/>
      <c r="B537" s="232"/>
      <c r="C537" s="232"/>
      <c r="D537" s="232"/>
      <c r="E537" s="232"/>
      <c r="F537" s="232"/>
      <c r="G537" s="232"/>
      <c r="H537" s="232"/>
      <c r="I537" s="232"/>
      <c r="J537" s="232"/>
      <c r="K537" s="232"/>
      <c r="L537" s="232"/>
      <c r="M537" s="232"/>
      <c r="N537" s="232"/>
      <c r="O537" s="232"/>
      <c r="P537" s="232"/>
      <c r="Q537" s="232"/>
      <c r="R537" s="232"/>
      <c r="S537" s="232"/>
      <c r="T537" s="232"/>
      <c r="U537" s="232"/>
      <c r="V537" s="232"/>
      <c r="W537" s="232"/>
      <c r="X537" s="232"/>
      <c r="Y537" s="232"/>
      <c r="Z537" s="232"/>
    </row>
    <row r="538" ht="12.0" customHeight="1">
      <c r="A538" s="232"/>
      <c r="B538" s="232"/>
      <c r="C538" s="232"/>
      <c r="D538" s="232"/>
      <c r="E538" s="232"/>
      <c r="F538" s="232"/>
      <c r="G538" s="232"/>
      <c r="H538" s="232"/>
      <c r="I538" s="232"/>
      <c r="J538" s="232"/>
      <c r="K538" s="232"/>
      <c r="L538" s="232"/>
      <c r="M538" s="232"/>
      <c r="N538" s="232"/>
      <c r="O538" s="232"/>
      <c r="P538" s="232"/>
      <c r="Q538" s="232"/>
      <c r="R538" s="232"/>
      <c r="S538" s="232"/>
      <c r="T538" s="232"/>
      <c r="U538" s="232"/>
      <c r="V538" s="232"/>
      <c r="W538" s="232"/>
      <c r="X538" s="232"/>
      <c r="Y538" s="232"/>
      <c r="Z538" s="232"/>
    </row>
    <row r="539" ht="12.0" customHeight="1">
      <c r="A539" s="232"/>
      <c r="B539" s="232"/>
      <c r="C539" s="232"/>
      <c r="D539" s="232"/>
      <c r="E539" s="232"/>
      <c r="F539" s="232"/>
      <c r="G539" s="232"/>
      <c r="H539" s="232"/>
      <c r="I539" s="232"/>
      <c r="J539" s="232"/>
      <c r="K539" s="232"/>
      <c r="L539" s="232"/>
      <c r="M539" s="232"/>
      <c r="N539" s="232"/>
      <c r="O539" s="232"/>
      <c r="P539" s="232"/>
      <c r="Q539" s="232"/>
      <c r="R539" s="232"/>
      <c r="S539" s="232"/>
      <c r="T539" s="232"/>
      <c r="U539" s="232"/>
      <c r="V539" s="232"/>
      <c r="W539" s="232"/>
      <c r="X539" s="232"/>
      <c r="Y539" s="232"/>
      <c r="Z539" s="232"/>
    </row>
    <row r="540" ht="12.0" customHeight="1">
      <c r="A540" s="232"/>
      <c r="B540" s="232"/>
      <c r="C540" s="232"/>
      <c r="D540" s="232"/>
      <c r="E540" s="232"/>
      <c r="F540" s="232"/>
      <c r="G540" s="232"/>
      <c r="H540" s="232"/>
      <c r="I540" s="232"/>
      <c r="J540" s="232"/>
      <c r="K540" s="232"/>
      <c r="L540" s="232"/>
      <c r="M540" s="232"/>
      <c r="N540" s="232"/>
      <c r="O540" s="232"/>
      <c r="P540" s="232"/>
      <c r="Q540" s="232"/>
      <c r="R540" s="232"/>
      <c r="S540" s="232"/>
      <c r="T540" s="232"/>
      <c r="U540" s="232"/>
      <c r="V540" s="232"/>
      <c r="W540" s="232"/>
      <c r="X540" s="232"/>
      <c r="Y540" s="232"/>
      <c r="Z540" s="232"/>
    </row>
    <row r="541" ht="12.0" customHeight="1">
      <c r="A541" s="232"/>
      <c r="B541" s="232"/>
      <c r="C541" s="232"/>
      <c r="D541" s="232"/>
      <c r="E541" s="232"/>
      <c r="F541" s="232"/>
      <c r="G541" s="232"/>
      <c r="H541" s="232"/>
      <c r="I541" s="232"/>
      <c r="J541" s="232"/>
      <c r="K541" s="232"/>
      <c r="L541" s="232"/>
      <c r="M541" s="232"/>
      <c r="N541" s="232"/>
      <c r="O541" s="232"/>
      <c r="P541" s="232"/>
      <c r="Q541" s="232"/>
      <c r="R541" s="232"/>
      <c r="S541" s="232"/>
      <c r="T541" s="232"/>
      <c r="U541" s="232"/>
      <c r="V541" s="232"/>
      <c r="W541" s="232"/>
      <c r="X541" s="232"/>
      <c r="Y541" s="232"/>
      <c r="Z541" s="232"/>
    </row>
    <row r="542" ht="12.0" customHeight="1">
      <c r="A542" s="232"/>
      <c r="B542" s="232"/>
      <c r="C542" s="232"/>
      <c r="D542" s="232"/>
      <c r="E542" s="232"/>
      <c r="F542" s="232"/>
      <c r="G542" s="232"/>
      <c r="H542" s="232"/>
      <c r="I542" s="232"/>
      <c r="J542" s="232"/>
      <c r="K542" s="232"/>
      <c r="L542" s="232"/>
      <c r="M542" s="232"/>
      <c r="N542" s="232"/>
      <c r="O542" s="232"/>
      <c r="P542" s="232"/>
      <c r="Q542" s="232"/>
      <c r="R542" s="232"/>
      <c r="S542" s="232"/>
      <c r="T542" s="232"/>
      <c r="U542" s="232"/>
      <c r="V542" s="232"/>
      <c r="W542" s="232"/>
      <c r="X542" s="232"/>
      <c r="Y542" s="232"/>
      <c r="Z542" s="232"/>
    </row>
    <row r="543" ht="12.0" customHeight="1">
      <c r="A543" s="232"/>
      <c r="B543" s="232"/>
      <c r="C543" s="232"/>
      <c r="D543" s="232"/>
      <c r="E543" s="232"/>
      <c r="F543" s="232"/>
      <c r="G543" s="232"/>
      <c r="H543" s="232"/>
      <c r="I543" s="232"/>
      <c r="J543" s="232"/>
      <c r="K543" s="232"/>
      <c r="L543" s="232"/>
      <c r="M543" s="232"/>
      <c r="N543" s="232"/>
      <c r="O543" s="232"/>
      <c r="P543" s="232"/>
      <c r="Q543" s="232"/>
      <c r="R543" s="232"/>
      <c r="S543" s="232"/>
      <c r="T543" s="232"/>
      <c r="U543" s="232"/>
      <c r="V543" s="232"/>
      <c r="W543" s="232"/>
      <c r="X543" s="232"/>
      <c r="Y543" s="232"/>
      <c r="Z543" s="232"/>
    </row>
    <row r="544" ht="12.0" customHeight="1">
      <c r="A544" s="232"/>
      <c r="B544" s="232"/>
      <c r="C544" s="232"/>
      <c r="D544" s="232"/>
      <c r="E544" s="232"/>
      <c r="F544" s="232"/>
      <c r="G544" s="232"/>
      <c r="H544" s="232"/>
      <c r="I544" s="232"/>
      <c r="J544" s="232"/>
      <c r="K544" s="232"/>
      <c r="L544" s="232"/>
      <c r="M544" s="232"/>
      <c r="N544" s="232"/>
      <c r="O544" s="232"/>
      <c r="P544" s="232"/>
      <c r="Q544" s="232"/>
      <c r="R544" s="232"/>
      <c r="S544" s="232"/>
      <c r="T544" s="232"/>
      <c r="U544" s="232"/>
      <c r="V544" s="232"/>
      <c r="W544" s="232"/>
      <c r="X544" s="232"/>
      <c r="Y544" s="232"/>
      <c r="Z544" s="232"/>
    </row>
    <row r="545" ht="12.0" customHeight="1">
      <c r="A545" s="232"/>
      <c r="B545" s="232"/>
      <c r="C545" s="232"/>
      <c r="D545" s="232"/>
      <c r="E545" s="232"/>
      <c r="F545" s="232"/>
      <c r="G545" s="232"/>
      <c r="H545" s="232"/>
      <c r="I545" s="232"/>
      <c r="J545" s="232"/>
      <c r="K545" s="232"/>
      <c r="L545" s="232"/>
      <c r="M545" s="232"/>
      <c r="N545" s="232"/>
      <c r="O545" s="232"/>
      <c r="P545" s="232"/>
      <c r="Q545" s="232"/>
      <c r="R545" s="232"/>
      <c r="S545" s="232"/>
      <c r="T545" s="232"/>
      <c r="U545" s="232"/>
      <c r="V545" s="232"/>
      <c r="W545" s="232"/>
      <c r="X545" s="232"/>
      <c r="Y545" s="232"/>
      <c r="Z545" s="232"/>
    </row>
    <row r="546" ht="12.0" customHeight="1">
      <c r="A546" s="232"/>
      <c r="B546" s="232"/>
      <c r="C546" s="232"/>
      <c r="D546" s="232"/>
      <c r="E546" s="232"/>
      <c r="F546" s="232"/>
      <c r="G546" s="232"/>
      <c r="H546" s="232"/>
      <c r="I546" s="232"/>
      <c r="J546" s="232"/>
      <c r="K546" s="232"/>
      <c r="L546" s="232"/>
      <c r="M546" s="232"/>
      <c r="N546" s="232"/>
      <c r="O546" s="232"/>
      <c r="P546" s="232"/>
      <c r="Q546" s="232"/>
      <c r="R546" s="232"/>
      <c r="S546" s="232"/>
      <c r="T546" s="232"/>
      <c r="U546" s="232"/>
      <c r="V546" s="232"/>
      <c r="W546" s="232"/>
      <c r="X546" s="232"/>
      <c r="Y546" s="232"/>
      <c r="Z546" s="232"/>
    </row>
    <row r="547" ht="12.0" customHeight="1">
      <c r="A547" s="232"/>
      <c r="B547" s="232"/>
      <c r="C547" s="232"/>
      <c r="D547" s="232"/>
      <c r="E547" s="232"/>
      <c r="F547" s="232"/>
      <c r="G547" s="232"/>
      <c r="H547" s="232"/>
      <c r="I547" s="232"/>
      <c r="J547" s="232"/>
      <c r="K547" s="232"/>
      <c r="L547" s="232"/>
      <c r="M547" s="232"/>
      <c r="N547" s="232"/>
      <c r="O547" s="232"/>
      <c r="P547" s="232"/>
      <c r="Q547" s="232"/>
      <c r="R547" s="232"/>
      <c r="S547" s="232"/>
      <c r="T547" s="232"/>
      <c r="U547" s="232"/>
      <c r="V547" s="232"/>
      <c r="W547" s="232"/>
      <c r="X547" s="232"/>
      <c r="Y547" s="232"/>
      <c r="Z547" s="232"/>
    </row>
    <row r="548" ht="12.0" customHeight="1">
      <c r="A548" s="232"/>
      <c r="B548" s="232"/>
      <c r="C548" s="232"/>
      <c r="D548" s="232"/>
      <c r="E548" s="232"/>
      <c r="F548" s="232"/>
      <c r="G548" s="232"/>
      <c r="H548" s="232"/>
      <c r="I548" s="232"/>
      <c r="J548" s="232"/>
      <c r="K548" s="232"/>
      <c r="L548" s="232"/>
      <c r="M548" s="232"/>
      <c r="N548" s="232"/>
      <c r="O548" s="232"/>
      <c r="P548" s="232"/>
      <c r="Q548" s="232"/>
      <c r="R548" s="232"/>
      <c r="S548" s="232"/>
      <c r="T548" s="232"/>
      <c r="U548" s="232"/>
      <c r="V548" s="232"/>
      <c r="W548" s="232"/>
      <c r="X548" s="232"/>
      <c r="Y548" s="232"/>
      <c r="Z548" s="232"/>
    </row>
    <row r="549" ht="12.0" customHeight="1">
      <c r="A549" s="232"/>
      <c r="B549" s="232"/>
      <c r="C549" s="232"/>
      <c r="D549" s="232"/>
      <c r="E549" s="232"/>
      <c r="F549" s="232"/>
      <c r="G549" s="232"/>
      <c r="H549" s="232"/>
      <c r="I549" s="232"/>
      <c r="J549" s="232"/>
      <c r="K549" s="232"/>
      <c r="L549" s="232"/>
      <c r="M549" s="232"/>
      <c r="N549" s="232"/>
      <c r="O549" s="232"/>
      <c r="P549" s="232"/>
      <c r="Q549" s="232"/>
      <c r="R549" s="232"/>
      <c r="S549" s="232"/>
      <c r="T549" s="232"/>
      <c r="U549" s="232"/>
      <c r="V549" s="232"/>
      <c r="W549" s="232"/>
      <c r="X549" s="232"/>
      <c r="Y549" s="232"/>
      <c r="Z549" s="232"/>
    </row>
    <row r="550" ht="12.0" customHeight="1">
      <c r="A550" s="232"/>
      <c r="B550" s="232"/>
      <c r="C550" s="232"/>
      <c r="D550" s="232"/>
      <c r="E550" s="232"/>
      <c r="F550" s="232"/>
      <c r="G550" s="232"/>
      <c r="H550" s="232"/>
      <c r="I550" s="232"/>
      <c r="J550" s="232"/>
      <c r="K550" s="232"/>
      <c r="L550" s="232"/>
      <c r="M550" s="232"/>
      <c r="N550" s="232"/>
      <c r="O550" s="232"/>
      <c r="P550" s="232"/>
      <c r="Q550" s="232"/>
      <c r="R550" s="232"/>
      <c r="S550" s="232"/>
      <c r="T550" s="232"/>
      <c r="U550" s="232"/>
      <c r="V550" s="232"/>
      <c r="W550" s="232"/>
      <c r="X550" s="232"/>
      <c r="Y550" s="232"/>
      <c r="Z550" s="232"/>
    </row>
    <row r="551" ht="12.0" customHeight="1">
      <c r="A551" s="232"/>
      <c r="B551" s="232"/>
      <c r="C551" s="232"/>
      <c r="D551" s="232"/>
      <c r="E551" s="232"/>
      <c r="F551" s="232"/>
      <c r="G551" s="232"/>
      <c r="H551" s="232"/>
      <c r="I551" s="232"/>
      <c r="J551" s="232"/>
      <c r="K551" s="232"/>
      <c r="L551" s="232"/>
      <c r="M551" s="232"/>
      <c r="N551" s="232"/>
      <c r="O551" s="232"/>
      <c r="P551" s="232"/>
      <c r="Q551" s="232"/>
      <c r="R551" s="232"/>
      <c r="S551" s="232"/>
      <c r="T551" s="232"/>
      <c r="U551" s="232"/>
      <c r="V551" s="232"/>
      <c r="W551" s="232"/>
      <c r="X551" s="232"/>
      <c r="Y551" s="232"/>
      <c r="Z551" s="232"/>
    </row>
    <row r="552" ht="12.0" customHeight="1">
      <c r="A552" s="232"/>
      <c r="B552" s="232"/>
      <c r="C552" s="232"/>
      <c r="D552" s="232"/>
      <c r="E552" s="232"/>
      <c r="F552" s="232"/>
      <c r="G552" s="232"/>
      <c r="H552" s="232"/>
      <c r="I552" s="232"/>
      <c r="J552" s="232"/>
      <c r="K552" s="232"/>
      <c r="L552" s="232"/>
      <c r="M552" s="232"/>
      <c r="N552" s="232"/>
      <c r="O552" s="232"/>
      <c r="P552" s="232"/>
      <c r="Q552" s="232"/>
      <c r="R552" s="232"/>
      <c r="S552" s="232"/>
      <c r="T552" s="232"/>
      <c r="U552" s="232"/>
      <c r="V552" s="232"/>
      <c r="W552" s="232"/>
      <c r="X552" s="232"/>
      <c r="Y552" s="232"/>
      <c r="Z552" s="232"/>
    </row>
    <row r="553" ht="12.0" customHeight="1">
      <c r="A553" s="232"/>
      <c r="B553" s="232"/>
      <c r="C553" s="232"/>
      <c r="D553" s="232"/>
      <c r="E553" s="232"/>
      <c r="F553" s="232"/>
      <c r="G553" s="232"/>
      <c r="H553" s="232"/>
      <c r="I553" s="232"/>
      <c r="J553" s="232"/>
      <c r="K553" s="232"/>
      <c r="L553" s="232"/>
      <c r="M553" s="232"/>
      <c r="N553" s="232"/>
      <c r="O553" s="232"/>
      <c r="P553" s="232"/>
      <c r="Q553" s="232"/>
      <c r="R553" s="232"/>
      <c r="S553" s="232"/>
      <c r="T553" s="232"/>
      <c r="U553" s="232"/>
      <c r="V553" s="232"/>
      <c r="W553" s="232"/>
      <c r="X553" s="232"/>
      <c r="Y553" s="232"/>
      <c r="Z553" s="232"/>
    </row>
    <row r="554" ht="12.0" customHeight="1">
      <c r="A554" s="232"/>
      <c r="B554" s="232"/>
      <c r="C554" s="232"/>
      <c r="D554" s="232"/>
      <c r="E554" s="232"/>
      <c r="F554" s="232"/>
      <c r="G554" s="232"/>
      <c r="H554" s="232"/>
      <c r="I554" s="232"/>
      <c r="J554" s="232"/>
      <c r="K554" s="232"/>
      <c r="L554" s="232"/>
      <c r="M554" s="232"/>
      <c r="N554" s="232"/>
      <c r="O554" s="232"/>
      <c r="P554" s="232"/>
      <c r="Q554" s="232"/>
      <c r="R554" s="232"/>
      <c r="S554" s="232"/>
      <c r="T554" s="232"/>
      <c r="U554" s="232"/>
      <c r="V554" s="232"/>
      <c r="W554" s="232"/>
      <c r="X554" s="232"/>
      <c r="Y554" s="232"/>
      <c r="Z554" s="232"/>
    </row>
    <row r="555" ht="12.0" customHeight="1">
      <c r="A555" s="232"/>
      <c r="B555" s="232"/>
      <c r="C555" s="232"/>
      <c r="D555" s="232"/>
      <c r="E555" s="232"/>
      <c r="F555" s="232"/>
      <c r="G555" s="232"/>
      <c r="H555" s="232"/>
      <c r="I555" s="232"/>
      <c r="J555" s="232"/>
      <c r="K555" s="232"/>
      <c r="L555" s="232"/>
      <c r="M555" s="232"/>
      <c r="N555" s="232"/>
      <c r="O555" s="232"/>
      <c r="P555" s="232"/>
      <c r="Q555" s="232"/>
      <c r="R555" s="232"/>
      <c r="S555" s="232"/>
      <c r="T555" s="232"/>
      <c r="U555" s="232"/>
      <c r="V555" s="232"/>
      <c r="W555" s="232"/>
      <c r="X555" s="232"/>
      <c r="Y555" s="232"/>
      <c r="Z555" s="232"/>
    </row>
    <row r="556" ht="12.0" customHeight="1">
      <c r="A556" s="232"/>
      <c r="B556" s="232"/>
      <c r="C556" s="232"/>
      <c r="D556" s="232"/>
      <c r="E556" s="232"/>
      <c r="F556" s="232"/>
      <c r="G556" s="232"/>
      <c r="H556" s="232"/>
      <c r="I556" s="232"/>
      <c r="J556" s="232"/>
      <c r="K556" s="232"/>
      <c r="L556" s="232"/>
      <c r="M556" s="232"/>
      <c r="N556" s="232"/>
      <c r="O556" s="232"/>
      <c r="P556" s="232"/>
      <c r="Q556" s="232"/>
      <c r="R556" s="232"/>
      <c r="S556" s="232"/>
      <c r="T556" s="232"/>
      <c r="U556" s="232"/>
      <c r="V556" s="232"/>
      <c r="W556" s="232"/>
      <c r="X556" s="232"/>
      <c r="Y556" s="232"/>
      <c r="Z556" s="232"/>
    </row>
    <row r="557" ht="12.0" customHeight="1">
      <c r="A557" s="232"/>
      <c r="B557" s="232"/>
      <c r="C557" s="232"/>
      <c r="D557" s="232"/>
      <c r="E557" s="232"/>
      <c r="F557" s="232"/>
      <c r="G557" s="232"/>
      <c r="H557" s="232"/>
      <c r="I557" s="232"/>
      <c r="J557" s="232"/>
      <c r="K557" s="232"/>
      <c r="L557" s="232"/>
      <c r="M557" s="232"/>
      <c r="N557" s="232"/>
      <c r="O557" s="232"/>
      <c r="P557" s="232"/>
      <c r="Q557" s="232"/>
      <c r="R557" s="232"/>
      <c r="S557" s="232"/>
      <c r="T557" s="232"/>
      <c r="U557" s="232"/>
      <c r="V557" s="232"/>
      <c r="W557" s="232"/>
      <c r="X557" s="232"/>
      <c r="Y557" s="232"/>
      <c r="Z557" s="232"/>
    </row>
    <row r="558" ht="12.0" customHeight="1">
      <c r="A558" s="232"/>
      <c r="B558" s="232"/>
      <c r="C558" s="232"/>
      <c r="D558" s="232"/>
      <c r="E558" s="232"/>
      <c r="F558" s="232"/>
      <c r="G558" s="232"/>
      <c r="H558" s="232"/>
      <c r="I558" s="232"/>
      <c r="J558" s="232"/>
      <c r="K558" s="232"/>
      <c r="L558" s="232"/>
      <c r="M558" s="232"/>
      <c r="N558" s="232"/>
      <c r="O558" s="232"/>
      <c r="P558" s="232"/>
      <c r="Q558" s="232"/>
      <c r="R558" s="232"/>
      <c r="S558" s="232"/>
      <c r="T558" s="232"/>
      <c r="U558" s="232"/>
      <c r="V558" s="232"/>
      <c r="W558" s="232"/>
      <c r="X558" s="232"/>
      <c r="Y558" s="232"/>
      <c r="Z558" s="232"/>
    </row>
    <row r="559" ht="12.0" customHeight="1">
      <c r="A559" s="232"/>
      <c r="B559" s="232"/>
      <c r="C559" s="232"/>
      <c r="D559" s="232"/>
      <c r="E559" s="232"/>
      <c r="F559" s="232"/>
      <c r="G559" s="232"/>
      <c r="H559" s="232"/>
      <c r="I559" s="232"/>
      <c r="J559" s="232"/>
      <c r="K559" s="232"/>
      <c r="L559" s="232"/>
      <c r="M559" s="232"/>
      <c r="N559" s="232"/>
      <c r="O559" s="232"/>
      <c r="P559" s="232"/>
      <c r="Q559" s="232"/>
      <c r="R559" s="232"/>
      <c r="S559" s="232"/>
      <c r="T559" s="232"/>
      <c r="U559" s="232"/>
      <c r="V559" s="232"/>
      <c r="W559" s="232"/>
      <c r="X559" s="232"/>
      <c r="Y559" s="232"/>
      <c r="Z559" s="232"/>
    </row>
    <row r="560" ht="12.0" customHeight="1">
      <c r="A560" s="232"/>
      <c r="B560" s="232"/>
      <c r="C560" s="232"/>
      <c r="D560" s="232"/>
      <c r="E560" s="232"/>
      <c r="F560" s="232"/>
      <c r="G560" s="232"/>
      <c r="H560" s="232"/>
      <c r="I560" s="232"/>
      <c r="J560" s="232"/>
      <c r="K560" s="232"/>
      <c r="L560" s="232"/>
      <c r="M560" s="232"/>
      <c r="N560" s="232"/>
      <c r="O560" s="232"/>
      <c r="P560" s="232"/>
      <c r="Q560" s="232"/>
      <c r="R560" s="232"/>
      <c r="S560" s="232"/>
      <c r="T560" s="232"/>
      <c r="U560" s="232"/>
      <c r="V560" s="232"/>
      <c r="W560" s="232"/>
      <c r="X560" s="232"/>
      <c r="Y560" s="232"/>
      <c r="Z560" s="232"/>
    </row>
    <row r="561" ht="12.0" customHeight="1">
      <c r="A561" s="232"/>
      <c r="B561" s="232"/>
      <c r="C561" s="232"/>
      <c r="D561" s="232"/>
      <c r="E561" s="232"/>
      <c r="F561" s="232"/>
      <c r="G561" s="232"/>
      <c r="H561" s="232"/>
      <c r="I561" s="232"/>
      <c r="J561" s="232"/>
      <c r="K561" s="232"/>
      <c r="L561" s="232"/>
      <c r="M561" s="232"/>
      <c r="N561" s="232"/>
      <c r="O561" s="232"/>
      <c r="P561" s="232"/>
      <c r="Q561" s="232"/>
      <c r="R561" s="232"/>
      <c r="S561" s="232"/>
      <c r="T561" s="232"/>
      <c r="U561" s="232"/>
      <c r="V561" s="232"/>
      <c r="W561" s="232"/>
      <c r="X561" s="232"/>
      <c r="Y561" s="232"/>
      <c r="Z561" s="232"/>
    </row>
    <row r="562" ht="12.0" customHeight="1">
      <c r="A562" s="232"/>
      <c r="B562" s="232"/>
      <c r="C562" s="232"/>
      <c r="D562" s="232"/>
      <c r="E562" s="232"/>
      <c r="F562" s="232"/>
      <c r="G562" s="232"/>
      <c r="H562" s="232"/>
      <c r="I562" s="232"/>
      <c r="J562" s="232"/>
      <c r="K562" s="232"/>
      <c r="L562" s="232"/>
      <c r="M562" s="232"/>
      <c r="N562" s="232"/>
      <c r="O562" s="232"/>
      <c r="P562" s="232"/>
      <c r="Q562" s="232"/>
      <c r="R562" s="232"/>
      <c r="S562" s="232"/>
      <c r="T562" s="232"/>
      <c r="U562" s="232"/>
      <c r="V562" s="232"/>
      <c r="W562" s="232"/>
      <c r="X562" s="232"/>
      <c r="Y562" s="232"/>
      <c r="Z562" s="232"/>
    </row>
    <row r="563" ht="12.0" customHeight="1">
      <c r="A563" s="232"/>
      <c r="B563" s="232"/>
      <c r="C563" s="232"/>
      <c r="D563" s="232"/>
      <c r="E563" s="232"/>
      <c r="F563" s="232"/>
      <c r="G563" s="232"/>
      <c r="H563" s="232"/>
      <c r="I563" s="232"/>
      <c r="J563" s="232"/>
      <c r="K563" s="232"/>
      <c r="L563" s="232"/>
      <c r="M563" s="232"/>
      <c r="N563" s="232"/>
      <c r="O563" s="232"/>
      <c r="P563" s="232"/>
      <c r="Q563" s="232"/>
      <c r="R563" s="232"/>
      <c r="S563" s="232"/>
      <c r="T563" s="232"/>
      <c r="U563" s="232"/>
      <c r="V563" s="232"/>
      <c r="W563" s="232"/>
      <c r="X563" s="232"/>
      <c r="Y563" s="232"/>
      <c r="Z563" s="232"/>
    </row>
    <row r="564" ht="12.0" customHeight="1">
      <c r="A564" s="232"/>
      <c r="B564" s="232"/>
      <c r="C564" s="232"/>
      <c r="D564" s="232"/>
      <c r="E564" s="232"/>
      <c r="F564" s="232"/>
      <c r="G564" s="232"/>
      <c r="H564" s="232"/>
      <c r="I564" s="232"/>
      <c r="J564" s="232"/>
      <c r="K564" s="232"/>
      <c r="L564" s="232"/>
      <c r="M564" s="232"/>
      <c r="N564" s="232"/>
      <c r="O564" s="232"/>
      <c r="P564" s="232"/>
      <c r="Q564" s="232"/>
      <c r="R564" s="232"/>
      <c r="S564" s="232"/>
      <c r="T564" s="232"/>
      <c r="U564" s="232"/>
      <c r="V564" s="232"/>
      <c r="W564" s="232"/>
      <c r="X564" s="232"/>
      <c r="Y564" s="232"/>
      <c r="Z564" s="232"/>
    </row>
    <row r="565" ht="12.0" customHeight="1">
      <c r="A565" s="232"/>
      <c r="B565" s="232"/>
      <c r="C565" s="232"/>
      <c r="D565" s="232"/>
      <c r="E565" s="232"/>
      <c r="F565" s="232"/>
      <c r="G565" s="232"/>
      <c r="H565" s="232"/>
      <c r="I565" s="232"/>
      <c r="J565" s="232"/>
      <c r="K565" s="232"/>
      <c r="L565" s="232"/>
      <c r="M565" s="232"/>
      <c r="N565" s="232"/>
      <c r="O565" s="232"/>
      <c r="P565" s="232"/>
      <c r="Q565" s="232"/>
      <c r="R565" s="232"/>
      <c r="S565" s="232"/>
      <c r="T565" s="232"/>
      <c r="U565" s="232"/>
      <c r="V565" s="232"/>
      <c r="W565" s="232"/>
      <c r="X565" s="232"/>
      <c r="Y565" s="232"/>
      <c r="Z565" s="232"/>
    </row>
    <row r="566" ht="12.0" customHeight="1">
      <c r="A566" s="232"/>
      <c r="B566" s="232"/>
      <c r="C566" s="232"/>
      <c r="D566" s="232"/>
      <c r="E566" s="232"/>
      <c r="F566" s="232"/>
      <c r="G566" s="232"/>
      <c r="H566" s="232"/>
      <c r="I566" s="232"/>
      <c r="J566" s="232"/>
      <c r="K566" s="232"/>
      <c r="L566" s="232"/>
      <c r="M566" s="232"/>
      <c r="N566" s="232"/>
      <c r="O566" s="232"/>
      <c r="P566" s="232"/>
      <c r="Q566" s="232"/>
      <c r="R566" s="232"/>
      <c r="S566" s="232"/>
      <c r="T566" s="232"/>
      <c r="U566" s="232"/>
      <c r="V566" s="232"/>
      <c r="W566" s="232"/>
      <c r="X566" s="232"/>
      <c r="Y566" s="232"/>
      <c r="Z566" s="232"/>
    </row>
    <row r="567" ht="12.0" customHeight="1">
      <c r="A567" s="232"/>
      <c r="B567" s="232"/>
      <c r="C567" s="232"/>
      <c r="D567" s="232"/>
      <c r="E567" s="232"/>
      <c r="F567" s="232"/>
      <c r="G567" s="232"/>
      <c r="H567" s="232"/>
      <c r="I567" s="232"/>
      <c r="J567" s="232"/>
      <c r="K567" s="232"/>
      <c r="L567" s="232"/>
      <c r="M567" s="232"/>
      <c r="N567" s="232"/>
      <c r="O567" s="232"/>
      <c r="P567" s="232"/>
      <c r="Q567" s="232"/>
      <c r="R567" s="232"/>
      <c r="S567" s="232"/>
      <c r="T567" s="232"/>
      <c r="U567" s="232"/>
      <c r="V567" s="232"/>
      <c r="W567" s="232"/>
      <c r="X567" s="232"/>
      <c r="Y567" s="232"/>
      <c r="Z567" s="232"/>
    </row>
    <row r="568" ht="12.0" customHeight="1">
      <c r="A568" s="232"/>
      <c r="B568" s="232"/>
      <c r="C568" s="232"/>
      <c r="D568" s="232"/>
      <c r="E568" s="232"/>
      <c r="F568" s="232"/>
      <c r="G568" s="232"/>
      <c r="H568" s="232"/>
      <c r="I568" s="232"/>
      <c r="J568" s="232"/>
      <c r="K568" s="232"/>
      <c r="L568" s="232"/>
      <c r="M568" s="232"/>
      <c r="N568" s="232"/>
      <c r="O568" s="232"/>
      <c r="P568" s="232"/>
      <c r="Q568" s="232"/>
      <c r="R568" s="232"/>
      <c r="S568" s="232"/>
      <c r="T568" s="232"/>
      <c r="U568" s="232"/>
      <c r="V568" s="232"/>
      <c r="W568" s="232"/>
      <c r="X568" s="232"/>
      <c r="Y568" s="232"/>
      <c r="Z568" s="232"/>
    </row>
    <row r="569" ht="12.0" customHeight="1">
      <c r="A569" s="232"/>
      <c r="B569" s="232"/>
      <c r="C569" s="232"/>
      <c r="D569" s="232"/>
      <c r="E569" s="232"/>
      <c r="F569" s="232"/>
      <c r="G569" s="232"/>
      <c r="H569" s="232"/>
      <c r="I569" s="232"/>
      <c r="J569" s="232"/>
      <c r="K569" s="232"/>
      <c r="L569" s="232"/>
      <c r="M569" s="232"/>
      <c r="N569" s="232"/>
      <c r="O569" s="232"/>
      <c r="P569" s="232"/>
      <c r="Q569" s="232"/>
      <c r="R569" s="232"/>
      <c r="S569" s="232"/>
      <c r="T569" s="232"/>
      <c r="U569" s="232"/>
      <c r="V569" s="232"/>
      <c r="W569" s="232"/>
      <c r="X569" s="232"/>
      <c r="Y569" s="232"/>
      <c r="Z569" s="232"/>
    </row>
    <row r="570" ht="12.0" customHeight="1">
      <c r="A570" s="232"/>
      <c r="B570" s="232"/>
      <c r="C570" s="232"/>
      <c r="D570" s="232"/>
      <c r="E570" s="232"/>
      <c r="F570" s="232"/>
      <c r="G570" s="232"/>
      <c r="H570" s="232"/>
      <c r="I570" s="232"/>
      <c r="J570" s="232"/>
      <c r="K570" s="232"/>
      <c r="L570" s="232"/>
      <c r="M570" s="232"/>
      <c r="N570" s="232"/>
      <c r="O570" s="232"/>
      <c r="P570" s="232"/>
      <c r="Q570" s="232"/>
      <c r="R570" s="232"/>
      <c r="S570" s="232"/>
      <c r="T570" s="232"/>
      <c r="U570" s="232"/>
      <c r="V570" s="232"/>
      <c r="W570" s="232"/>
      <c r="X570" s="232"/>
      <c r="Y570" s="232"/>
      <c r="Z570" s="232"/>
    </row>
    <row r="571" ht="12.0" customHeight="1">
      <c r="A571" s="232"/>
      <c r="B571" s="232"/>
      <c r="C571" s="232"/>
      <c r="D571" s="232"/>
      <c r="E571" s="232"/>
      <c r="F571" s="232"/>
      <c r="G571" s="232"/>
      <c r="H571" s="232"/>
      <c r="I571" s="232"/>
      <c r="J571" s="232"/>
      <c r="K571" s="232"/>
      <c r="L571" s="232"/>
      <c r="M571" s="232"/>
      <c r="N571" s="232"/>
      <c r="O571" s="232"/>
      <c r="P571" s="232"/>
      <c r="Q571" s="232"/>
      <c r="R571" s="232"/>
      <c r="S571" s="232"/>
      <c r="T571" s="232"/>
      <c r="U571" s="232"/>
      <c r="V571" s="232"/>
      <c r="W571" s="232"/>
      <c r="X571" s="232"/>
      <c r="Y571" s="232"/>
      <c r="Z571" s="232"/>
    </row>
    <row r="572" ht="12.0" customHeight="1">
      <c r="A572" s="232"/>
      <c r="B572" s="232"/>
      <c r="C572" s="232"/>
      <c r="D572" s="232"/>
      <c r="E572" s="232"/>
      <c r="F572" s="232"/>
      <c r="G572" s="232"/>
      <c r="H572" s="232"/>
      <c r="I572" s="232"/>
      <c r="J572" s="232"/>
      <c r="K572" s="232"/>
      <c r="L572" s="232"/>
      <c r="M572" s="232"/>
      <c r="N572" s="232"/>
      <c r="O572" s="232"/>
      <c r="P572" s="232"/>
      <c r="Q572" s="232"/>
      <c r="R572" s="232"/>
      <c r="S572" s="232"/>
      <c r="T572" s="232"/>
      <c r="U572" s="232"/>
      <c r="V572" s="232"/>
      <c r="W572" s="232"/>
      <c r="X572" s="232"/>
      <c r="Y572" s="232"/>
      <c r="Z572" s="232"/>
    </row>
    <row r="573" ht="12.0" customHeight="1">
      <c r="A573" s="232"/>
      <c r="B573" s="232"/>
      <c r="C573" s="232"/>
      <c r="D573" s="232"/>
      <c r="E573" s="232"/>
      <c r="F573" s="232"/>
      <c r="G573" s="232"/>
      <c r="H573" s="232"/>
      <c r="I573" s="232"/>
      <c r="J573" s="232"/>
      <c r="K573" s="232"/>
      <c r="L573" s="232"/>
      <c r="M573" s="232"/>
      <c r="N573" s="232"/>
      <c r="O573" s="232"/>
      <c r="P573" s="232"/>
      <c r="Q573" s="232"/>
      <c r="R573" s="232"/>
      <c r="S573" s="232"/>
      <c r="T573" s="232"/>
      <c r="U573" s="232"/>
      <c r="V573" s="232"/>
      <c r="W573" s="232"/>
      <c r="X573" s="232"/>
      <c r="Y573" s="232"/>
      <c r="Z573" s="232"/>
    </row>
    <row r="574" ht="12.0" customHeight="1">
      <c r="A574" s="232"/>
      <c r="B574" s="232"/>
      <c r="C574" s="232"/>
      <c r="D574" s="232"/>
      <c r="E574" s="232"/>
      <c r="F574" s="232"/>
      <c r="G574" s="232"/>
      <c r="H574" s="232"/>
      <c r="I574" s="232"/>
      <c r="J574" s="232"/>
      <c r="K574" s="232"/>
      <c r="L574" s="232"/>
      <c r="M574" s="232"/>
      <c r="N574" s="232"/>
      <c r="O574" s="232"/>
      <c r="P574" s="232"/>
      <c r="Q574" s="232"/>
      <c r="R574" s="232"/>
      <c r="S574" s="232"/>
      <c r="T574" s="232"/>
      <c r="U574" s="232"/>
      <c r="V574" s="232"/>
      <c r="W574" s="232"/>
      <c r="X574" s="232"/>
      <c r="Y574" s="232"/>
      <c r="Z574" s="232"/>
    </row>
    <row r="575" ht="12.0" customHeight="1">
      <c r="A575" s="232"/>
      <c r="B575" s="232"/>
      <c r="C575" s="232"/>
      <c r="D575" s="232"/>
      <c r="E575" s="232"/>
      <c r="F575" s="232"/>
      <c r="G575" s="232"/>
      <c r="H575" s="232"/>
      <c r="I575" s="232"/>
      <c r="J575" s="232"/>
      <c r="K575" s="232"/>
      <c r="L575" s="232"/>
      <c r="M575" s="232"/>
      <c r="N575" s="232"/>
      <c r="O575" s="232"/>
      <c r="P575" s="232"/>
      <c r="Q575" s="232"/>
      <c r="R575" s="232"/>
      <c r="S575" s="232"/>
      <c r="T575" s="232"/>
      <c r="U575" s="232"/>
      <c r="V575" s="232"/>
      <c r="W575" s="232"/>
      <c r="X575" s="232"/>
      <c r="Y575" s="232"/>
      <c r="Z575" s="232"/>
    </row>
    <row r="576" ht="12.0" customHeight="1">
      <c r="A576" s="232"/>
      <c r="B576" s="232"/>
      <c r="C576" s="232"/>
      <c r="D576" s="232"/>
      <c r="E576" s="232"/>
      <c r="F576" s="232"/>
      <c r="G576" s="232"/>
      <c r="H576" s="232"/>
      <c r="I576" s="232"/>
      <c r="J576" s="232"/>
      <c r="K576" s="232"/>
      <c r="L576" s="232"/>
      <c r="M576" s="232"/>
      <c r="N576" s="232"/>
      <c r="O576" s="232"/>
      <c r="P576" s="232"/>
      <c r="Q576" s="232"/>
      <c r="R576" s="232"/>
      <c r="S576" s="232"/>
      <c r="T576" s="232"/>
      <c r="U576" s="232"/>
      <c r="V576" s="232"/>
      <c r="W576" s="232"/>
      <c r="X576" s="232"/>
      <c r="Y576" s="232"/>
      <c r="Z576" s="232"/>
    </row>
    <row r="577" ht="12.0" customHeight="1">
      <c r="A577" s="232"/>
      <c r="B577" s="232"/>
      <c r="C577" s="232"/>
      <c r="D577" s="232"/>
      <c r="E577" s="232"/>
      <c r="F577" s="232"/>
      <c r="G577" s="232"/>
      <c r="H577" s="232"/>
      <c r="I577" s="232"/>
      <c r="J577" s="232"/>
      <c r="K577" s="232"/>
      <c r="L577" s="232"/>
      <c r="M577" s="232"/>
      <c r="N577" s="232"/>
      <c r="O577" s="232"/>
      <c r="P577" s="232"/>
      <c r="Q577" s="232"/>
      <c r="R577" s="232"/>
      <c r="S577" s="232"/>
      <c r="T577" s="232"/>
      <c r="U577" s="232"/>
      <c r="V577" s="232"/>
      <c r="W577" s="232"/>
      <c r="X577" s="232"/>
      <c r="Y577" s="232"/>
      <c r="Z577" s="232"/>
    </row>
    <row r="578" ht="12.0" customHeight="1">
      <c r="A578" s="232"/>
      <c r="B578" s="232"/>
      <c r="C578" s="232"/>
      <c r="D578" s="232"/>
      <c r="E578" s="232"/>
      <c r="F578" s="232"/>
      <c r="G578" s="232"/>
      <c r="H578" s="232"/>
      <c r="I578" s="232"/>
      <c r="J578" s="232"/>
      <c r="K578" s="232"/>
      <c r="L578" s="232"/>
      <c r="M578" s="232"/>
      <c r="N578" s="232"/>
      <c r="O578" s="232"/>
      <c r="P578" s="232"/>
      <c r="Q578" s="232"/>
      <c r="R578" s="232"/>
      <c r="S578" s="232"/>
      <c r="T578" s="232"/>
      <c r="U578" s="232"/>
      <c r="V578" s="232"/>
      <c r="W578" s="232"/>
      <c r="X578" s="232"/>
      <c r="Y578" s="232"/>
      <c r="Z578" s="232"/>
    </row>
    <row r="579" ht="12.0" customHeight="1">
      <c r="A579" s="232"/>
      <c r="B579" s="232"/>
      <c r="C579" s="232"/>
      <c r="D579" s="232"/>
      <c r="E579" s="232"/>
      <c r="F579" s="232"/>
      <c r="G579" s="232"/>
      <c r="H579" s="232"/>
      <c r="I579" s="232"/>
      <c r="J579" s="232"/>
      <c r="K579" s="232"/>
      <c r="L579" s="232"/>
      <c r="M579" s="232"/>
      <c r="N579" s="232"/>
      <c r="O579" s="232"/>
      <c r="P579" s="232"/>
      <c r="Q579" s="232"/>
      <c r="R579" s="232"/>
      <c r="S579" s="232"/>
      <c r="T579" s="232"/>
      <c r="U579" s="232"/>
      <c r="V579" s="232"/>
      <c r="W579" s="232"/>
      <c r="X579" s="232"/>
      <c r="Y579" s="232"/>
      <c r="Z579" s="232"/>
    </row>
    <row r="580" ht="12.0" customHeight="1">
      <c r="A580" s="232"/>
      <c r="B580" s="232"/>
      <c r="C580" s="232"/>
      <c r="D580" s="232"/>
      <c r="E580" s="232"/>
      <c r="F580" s="232"/>
      <c r="G580" s="232"/>
      <c r="H580" s="232"/>
      <c r="I580" s="232"/>
      <c r="J580" s="232"/>
      <c r="K580" s="232"/>
      <c r="L580" s="232"/>
      <c r="M580" s="232"/>
      <c r="N580" s="232"/>
      <c r="O580" s="232"/>
      <c r="P580" s="232"/>
      <c r="Q580" s="232"/>
      <c r="R580" s="232"/>
      <c r="S580" s="232"/>
      <c r="T580" s="232"/>
      <c r="U580" s="232"/>
      <c r="V580" s="232"/>
      <c r="W580" s="232"/>
      <c r="X580" s="232"/>
      <c r="Y580" s="232"/>
      <c r="Z580" s="232"/>
    </row>
    <row r="581" ht="12.0" customHeight="1">
      <c r="A581" s="232"/>
      <c r="B581" s="232"/>
      <c r="C581" s="232"/>
      <c r="D581" s="232"/>
      <c r="E581" s="232"/>
      <c r="F581" s="232"/>
      <c r="G581" s="232"/>
      <c r="H581" s="232"/>
      <c r="I581" s="232"/>
      <c r="J581" s="232"/>
      <c r="K581" s="232"/>
      <c r="L581" s="232"/>
      <c r="M581" s="232"/>
      <c r="N581" s="232"/>
      <c r="O581" s="232"/>
      <c r="P581" s="232"/>
      <c r="Q581" s="232"/>
      <c r="R581" s="232"/>
      <c r="S581" s="232"/>
      <c r="T581" s="232"/>
      <c r="U581" s="232"/>
      <c r="V581" s="232"/>
      <c r="W581" s="232"/>
      <c r="X581" s="232"/>
      <c r="Y581" s="232"/>
      <c r="Z581" s="232"/>
    </row>
    <row r="582" ht="12.0" customHeight="1">
      <c r="A582" s="232"/>
      <c r="B582" s="232"/>
      <c r="C582" s="232"/>
      <c r="D582" s="232"/>
      <c r="E582" s="232"/>
      <c r="F582" s="232"/>
      <c r="G582" s="232"/>
      <c r="H582" s="232"/>
      <c r="I582" s="232"/>
      <c r="J582" s="232"/>
      <c r="K582" s="232"/>
      <c r="L582" s="232"/>
      <c r="M582" s="232"/>
      <c r="N582" s="232"/>
      <c r="O582" s="232"/>
      <c r="P582" s="232"/>
      <c r="Q582" s="232"/>
      <c r="R582" s="232"/>
      <c r="S582" s="232"/>
      <c r="T582" s="232"/>
      <c r="U582" s="232"/>
      <c r="V582" s="232"/>
      <c r="W582" s="232"/>
      <c r="X582" s="232"/>
      <c r="Y582" s="232"/>
      <c r="Z582" s="232"/>
    </row>
    <row r="583" ht="12.0" customHeight="1">
      <c r="A583" s="232"/>
      <c r="B583" s="232"/>
      <c r="C583" s="232"/>
      <c r="D583" s="232"/>
      <c r="E583" s="232"/>
      <c r="F583" s="232"/>
      <c r="G583" s="232"/>
      <c r="H583" s="232"/>
      <c r="I583" s="232"/>
      <c r="J583" s="232"/>
      <c r="K583" s="232"/>
      <c r="L583" s="232"/>
      <c r="M583" s="232"/>
      <c r="N583" s="232"/>
      <c r="O583" s="232"/>
      <c r="P583" s="232"/>
      <c r="Q583" s="232"/>
      <c r="R583" s="232"/>
      <c r="S583" s="232"/>
      <c r="T583" s="232"/>
      <c r="U583" s="232"/>
      <c r="V583" s="232"/>
      <c r="W583" s="232"/>
      <c r="X583" s="232"/>
      <c r="Y583" s="232"/>
      <c r="Z583" s="232"/>
    </row>
    <row r="584" ht="12.0" customHeight="1">
      <c r="A584" s="232"/>
      <c r="B584" s="232"/>
      <c r="C584" s="232"/>
      <c r="D584" s="232"/>
      <c r="E584" s="232"/>
      <c r="F584" s="232"/>
      <c r="G584" s="232"/>
      <c r="H584" s="232"/>
      <c r="I584" s="232"/>
      <c r="J584" s="232"/>
      <c r="K584" s="232"/>
      <c r="L584" s="232"/>
      <c r="M584" s="232"/>
      <c r="N584" s="232"/>
      <c r="O584" s="232"/>
      <c r="P584" s="232"/>
      <c r="Q584" s="232"/>
      <c r="R584" s="232"/>
      <c r="S584" s="232"/>
      <c r="T584" s="232"/>
      <c r="U584" s="232"/>
      <c r="V584" s="232"/>
      <c r="W584" s="232"/>
      <c r="X584" s="232"/>
      <c r="Y584" s="232"/>
      <c r="Z584" s="232"/>
    </row>
    <row r="585" ht="12.0" customHeight="1">
      <c r="A585" s="232"/>
      <c r="B585" s="232"/>
      <c r="C585" s="232"/>
      <c r="D585" s="232"/>
      <c r="E585" s="232"/>
      <c r="F585" s="232"/>
      <c r="G585" s="232"/>
      <c r="H585" s="232"/>
      <c r="I585" s="232"/>
      <c r="J585" s="232"/>
      <c r="K585" s="232"/>
      <c r="L585" s="232"/>
      <c r="M585" s="232"/>
      <c r="N585" s="232"/>
      <c r="O585" s="232"/>
      <c r="P585" s="232"/>
      <c r="Q585" s="232"/>
      <c r="R585" s="232"/>
      <c r="S585" s="232"/>
      <c r="T585" s="232"/>
      <c r="U585" s="232"/>
      <c r="V585" s="232"/>
      <c r="W585" s="232"/>
      <c r="X585" s="232"/>
      <c r="Y585" s="232"/>
      <c r="Z585" s="232"/>
    </row>
    <row r="586" ht="12.0" customHeight="1">
      <c r="A586" s="232"/>
      <c r="B586" s="232"/>
      <c r="C586" s="232"/>
      <c r="D586" s="232"/>
      <c r="E586" s="232"/>
      <c r="F586" s="232"/>
      <c r="G586" s="232"/>
      <c r="H586" s="232"/>
      <c r="I586" s="232"/>
      <c r="J586" s="232"/>
      <c r="K586" s="232"/>
      <c r="L586" s="232"/>
      <c r="M586" s="232"/>
      <c r="N586" s="232"/>
      <c r="O586" s="232"/>
      <c r="P586" s="232"/>
      <c r="Q586" s="232"/>
      <c r="R586" s="232"/>
      <c r="S586" s="232"/>
      <c r="T586" s="232"/>
      <c r="U586" s="232"/>
      <c r="V586" s="232"/>
      <c r="W586" s="232"/>
      <c r="X586" s="232"/>
      <c r="Y586" s="232"/>
      <c r="Z586" s="232"/>
    </row>
    <row r="587" ht="12.0" customHeight="1">
      <c r="A587" s="232"/>
      <c r="B587" s="232"/>
      <c r="C587" s="232"/>
      <c r="D587" s="232"/>
      <c r="E587" s="232"/>
      <c r="F587" s="232"/>
      <c r="G587" s="232"/>
      <c r="H587" s="232"/>
      <c r="I587" s="232"/>
      <c r="J587" s="232"/>
      <c r="K587" s="232"/>
      <c r="L587" s="232"/>
      <c r="M587" s="232"/>
      <c r="N587" s="232"/>
      <c r="O587" s="232"/>
      <c r="P587" s="232"/>
      <c r="Q587" s="232"/>
      <c r="R587" s="232"/>
      <c r="S587" s="232"/>
      <c r="T587" s="232"/>
      <c r="U587" s="232"/>
      <c r="V587" s="232"/>
      <c r="W587" s="232"/>
      <c r="X587" s="232"/>
      <c r="Y587" s="232"/>
      <c r="Z587" s="232"/>
    </row>
    <row r="588" ht="12.0" customHeight="1">
      <c r="A588" s="232"/>
      <c r="B588" s="232"/>
      <c r="C588" s="232"/>
      <c r="D588" s="232"/>
      <c r="E588" s="232"/>
      <c r="F588" s="232"/>
      <c r="G588" s="232"/>
      <c r="H588" s="232"/>
      <c r="I588" s="232"/>
      <c r="J588" s="232"/>
      <c r="K588" s="232"/>
      <c r="L588" s="232"/>
      <c r="M588" s="232"/>
      <c r="N588" s="232"/>
      <c r="O588" s="232"/>
      <c r="P588" s="232"/>
      <c r="Q588" s="232"/>
      <c r="R588" s="232"/>
      <c r="S588" s="232"/>
      <c r="T588" s="232"/>
      <c r="U588" s="232"/>
      <c r="V588" s="232"/>
      <c r="W588" s="232"/>
      <c r="X588" s="232"/>
      <c r="Y588" s="232"/>
      <c r="Z588" s="232"/>
    </row>
    <row r="589" ht="12.0" customHeight="1">
      <c r="A589" s="232"/>
      <c r="B589" s="232"/>
      <c r="C589" s="232"/>
      <c r="D589" s="232"/>
      <c r="E589" s="232"/>
      <c r="F589" s="232"/>
      <c r="G589" s="232"/>
      <c r="H589" s="232"/>
      <c r="I589" s="232"/>
      <c r="J589" s="232"/>
      <c r="K589" s="232"/>
      <c r="L589" s="232"/>
      <c r="M589" s="232"/>
      <c r="N589" s="232"/>
      <c r="O589" s="232"/>
      <c r="P589" s="232"/>
      <c r="Q589" s="232"/>
      <c r="R589" s="232"/>
      <c r="S589" s="232"/>
      <c r="T589" s="232"/>
      <c r="U589" s="232"/>
      <c r="V589" s="232"/>
      <c r="W589" s="232"/>
      <c r="X589" s="232"/>
      <c r="Y589" s="232"/>
      <c r="Z589" s="232"/>
    </row>
    <row r="590" ht="12.0" customHeight="1">
      <c r="A590" s="232"/>
      <c r="B590" s="232"/>
      <c r="C590" s="232"/>
      <c r="D590" s="232"/>
      <c r="E590" s="232"/>
      <c r="F590" s="232"/>
      <c r="G590" s="232"/>
      <c r="H590" s="232"/>
      <c r="I590" s="232"/>
      <c r="J590" s="232"/>
      <c r="K590" s="232"/>
      <c r="L590" s="232"/>
      <c r="M590" s="232"/>
      <c r="N590" s="232"/>
      <c r="O590" s="232"/>
      <c r="P590" s="232"/>
      <c r="Q590" s="232"/>
      <c r="R590" s="232"/>
      <c r="S590" s="232"/>
      <c r="T590" s="232"/>
      <c r="U590" s="232"/>
      <c r="V590" s="232"/>
      <c r="W590" s="232"/>
      <c r="X590" s="232"/>
      <c r="Y590" s="232"/>
      <c r="Z590" s="232"/>
    </row>
    <row r="591" ht="12.0" customHeight="1">
      <c r="A591" s="232"/>
      <c r="B591" s="232"/>
      <c r="C591" s="232"/>
      <c r="D591" s="232"/>
      <c r="E591" s="232"/>
      <c r="F591" s="232"/>
      <c r="G591" s="232"/>
      <c r="H591" s="232"/>
      <c r="I591" s="232"/>
      <c r="J591" s="232"/>
      <c r="K591" s="232"/>
      <c r="L591" s="232"/>
      <c r="M591" s="232"/>
      <c r="N591" s="232"/>
      <c r="O591" s="232"/>
      <c r="P591" s="232"/>
      <c r="Q591" s="232"/>
      <c r="R591" s="232"/>
      <c r="S591" s="232"/>
      <c r="T591" s="232"/>
      <c r="U591" s="232"/>
      <c r="V591" s="232"/>
      <c r="W591" s="232"/>
      <c r="X591" s="232"/>
      <c r="Y591" s="232"/>
      <c r="Z591" s="232"/>
    </row>
    <row r="592" ht="12.0" customHeight="1">
      <c r="A592" s="232"/>
      <c r="B592" s="232"/>
      <c r="C592" s="232"/>
      <c r="D592" s="232"/>
      <c r="E592" s="232"/>
      <c r="F592" s="232"/>
      <c r="G592" s="232"/>
      <c r="H592" s="232"/>
      <c r="I592" s="232"/>
      <c r="J592" s="232"/>
      <c r="K592" s="232"/>
      <c r="L592" s="232"/>
      <c r="M592" s="232"/>
      <c r="N592" s="232"/>
      <c r="O592" s="232"/>
      <c r="P592" s="232"/>
      <c r="Q592" s="232"/>
      <c r="R592" s="232"/>
      <c r="S592" s="232"/>
      <c r="T592" s="232"/>
      <c r="U592" s="232"/>
      <c r="V592" s="232"/>
      <c r="W592" s="232"/>
      <c r="X592" s="232"/>
      <c r="Y592" s="232"/>
      <c r="Z592" s="232"/>
    </row>
    <row r="593" ht="12.0" customHeight="1">
      <c r="A593" s="232"/>
      <c r="B593" s="232"/>
      <c r="C593" s="232"/>
      <c r="D593" s="232"/>
      <c r="E593" s="232"/>
      <c r="F593" s="232"/>
      <c r="G593" s="232"/>
      <c r="H593" s="232"/>
      <c r="I593" s="232"/>
      <c r="J593" s="232"/>
      <c r="K593" s="232"/>
      <c r="L593" s="232"/>
      <c r="M593" s="232"/>
      <c r="N593" s="232"/>
      <c r="O593" s="232"/>
      <c r="P593" s="232"/>
      <c r="Q593" s="232"/>
      <c r="R593" s="232"/>
      <c r="S593" s="232"/>
      <c r="T593" s="232"/>
      <c r="U593" s="232"/>
      <c r="V593" s="232"/>
      <c r="W593" s="232"/>
      <c r="X593" s="232"/>
      <c r="Y593" s="232"/>
      <c r="Z593" s="232"/>
    </row>
    <row r="594" ht="12.0" customHeight="1">
      <c r="A594" s="232"/>
      <c r="B594" s="232"/>
      <c r="C594" s="232"/>
      <c r="D594" s="232"/>
      <c r="E594" s="232"/>
      <c r="F594" s="232"/>
      <c r="G594" s="232"/>
      <c r="H594" s="232"/>
      <c r="I594" s="232"/>
      <c r="J594" s="232"/>
      <c r="K594" s="232"/>
      <c r="L594" s="232"/>
      <c r="M594" s="232"/>
      <c r="N594" s="232"/>
      <c r="O594" s="232"/>
      <c r="P594" s="232"/>
      <c r="Q594" s="232"/>
      <c r="R594" s="232"/>
      <c r="S594" s="232"/>
      <c r="T594" s="232"/>
      <c r="U594" s="232"/>
      <c r="V594" s="232"/>
      <c r="W594" s="232"/>
      <c r="X594" s="232"/>
      <c r="Y594" s="232"/>
      <c r="Z594" s="232"/>
    </row>
    <row r="595" ht="12.0" customHeight="1">
      <c r="A595" s="232"/>
      <c r="B595" s="232"/>
      <c r="C595" s="232"/>
      <c r="D595" s="232"/>
      <c r="E595" s="232"/>
      <c r="F595" s="232"/>
      <c r="G595" s="232"/>
      <c r="H595" s="232"/>
      <c r="I595" s="232"/>
      <c r="J595" s="232"/>
      <c r="K595" s="232"/>
      <c r="L595" s="232"/>
      <c r="M595" s="232"/>
      <c r="N595" s="232"/>
      <c r="O595" s="232"/>
      <c r="P595" s="232"/>
      <c r="Q595" s="232"/>
      <c r="R595" s="232"/>
      <c r="S595" s="232"/>
      <c r="T595" s="232"/>
      <c r="U595" s="232"/>
      <c r="V595" s="232"/>
      <c r="W595" s="232"/>
      <c r="X595" s="232"/>
      <c r="Y595" s="232"/>
      <c r="Z595" s="232"/>
    </row>
    <row r="596" ht="12.0" customHeight="1">
      <c r="A596" s="232"/>
      <c r="B596" s="232"/>
      <c r="C596" s="232"/>
      <c r="D596" s="232"/>
      <c r="E596" s="232"/>
      <c r="F596" s="232"/>
      <c r="G596" s="232"/>
      <c r="H596" s="232"/>
      <c r="I596" s="232"/>
      <c r="J596" s="232"/>
      <c r="K596" s="232"/>
      <c r="L596" s="232"/>
      <c r="M596" s="232"/>
      <c r="N596" s="232"/>
      <c r="O596" s="232"/>
      <c r="P596" s="232"/>
      <c r="Q596" s="232"/>
      <c r="R596" s="232"/>
      <c r="S596" s="232"/>
      <c r="T596" s="232"/>
      <c r="U596" s="232"/>
      <c r="V596" s="232"/>
      <c r="W596" s="232"/>
      <c r="X596" s="232"/>
      <c r="Y596" s="232"/>
      <c r="Z596" s="232"/>
    </row>
    <row r="597" ht="12.0" customHeight="1">
      <c r="A597" s="232"/>
      <c r="B597" s="232"/>
      <c r="C597" s="232"/>
      <c r="D597" s="232"/>
      <c r="E597" s="232"/>
      <c r="F597" s="232"/>
      <c r="G597" s="232"/>
      <c r="H597" s="232"/>
      <c r="I597" s="232"/>
      <c r="J597" s="232"/>
      <c r="K597" s="232"/>
      <c r="L597" s="232"/>
      <c r="M597" s="232"/>
      <c r="N597" s="232"/>
      <c r="O597" s="232"/>
      <c r="P597" s="232"/>
      <c r="Q597" s="232"/>
      <c r="R597" s="232"/>
      <c r="S597" s="232"/>
      <c r="T597" s="232"/>
      <c r="U597" s="232"/>
      <c r="V597" s="232"/>
      <c r="W597" s="232"/>
      <c r="X597" s="232"/>
      <c r="Y597" s="232"/>
      <c r="Z597" s="232"/>
    </row>
    <row r="598" ht="12.0" customHeight="1">
      <c r="A598" s="232"/>
      <c r="B598" s="232"/>
      <c r="C598" s="232"/>
      <c r="D598" s="232"/>
      <c r="E598" s="232"/>
      <c r="F598" s="232"/>
      <c r="G598" s="232"/>
      <c r="H598" s="232"/>
      <c r="I598" s="232"/>
      <c r="J598" s="232"/>
      <c r="K598" s="232"/>
      <c r="L598" s="232"/>
      <c r="M598" s="232"/>
      <c r="N598" s="232"/>
      <c r="O598" s="232"/>
      <c r="P598" s="232"/>
      <c r="Q598" s="232"/>
      <c r="R598" s="232"/>
      <c r="S598" s="232"/>
      <c r="T598" s="232"/>
      <c r="U598" s="232"/>
      <c r="V598" s="232"/>
      <c r="W598" s="232"/>
      <c r="X598" s="232"/>
      <c r="Y598" s="232"/>
      <c r="Z598" s="232"/>
    </row>
    <row r="599" ht="12.0" customHeight="1">
      <c r="A599" s="232"/>
      <c r="B599" s="232"/>
      <c r="C599" s="232"/>
      <c r="D599" s="232"/>
      <c r="E599" s="232"/>
      <c r="F599" s="232"/>
      <c r="G599" s="232"/>
      <c r="H599" s="232"/>
      <c r="I599" s="232"/>
      <c r="J599" s="232"/>
      <c r="K599" s="232"/>
      <c r="L599" s="232"/>
      <c r="M599" s="232"/>
      <c r="N599" s="232"/>
      <c r="O599" s="232"/>
      <c r="P599" s="232"/>
      <c r="Q599" s="232"/>
      <c r="R599" s="232"/>
      <c r="S599" s="232"/>
      <c r="T599" s="232"/>
      <c r="U599" s="232"/>
      <c r="V599" s="232"/>
      <c r="W599" s="232"/>
      <c r="X599" s="232"/>
      <c r="Y599" s="232"/>
      <c r="Z599" s="232"/>
    </row>
    <row r="600" ht="12.0" customHeight="1">
      <c r="A600" s="232"/>
      <c r="B600" s="232"/>
      <c r="C600" s="232"/>
      <c r="D600" s="232"/>
      <c r="E600" s="232"/>
      <c r="F600" s="232"/>
      <c r="G600" s="232"/>
      <c r="H600" s="232"/>
      <c r="I600" s="232"/>
      <c r="J600" s="232"/>
      <c r="K600" s="232"/>
      <c r="L600" s="232"/>
      <c r="M600" s="232"/>
      <c r="N600" s="232"/>
      <c r="O600" s="232"/>
      <c r="P600" s="232"/>
      <c r="Q600" s="232"/>
      <c r="R600" s="232"/>
      <c r="S600" s="232"/>
      <c r="T600" s="232"/>
      <c r="U600" s="232"/>
      <c r="V600" s="232"/>
      <c r="W600" s="232"/>
      <c r="X600" s="232"/>
      <c r="Y600" s="232"/>
      <c r="Z600" s="232"/>
    </row>
    <row r="601" ht="12.0" customHeight="1">
      <c r="A601" s="232"/>
      <c r="B601" s="232"/>
      <c r="C601" s="232"/>
      <c r="D601" s="232"/>
      <c r="E601" s="232"/>
      <c r="F601" s="232"/>
      <c r="G601" s="232"/>
      <c r="H601" s="232"/>
      <c r="I601" s="232"/>
      <c r="J601" s="232"/>
      <c r="K601" s="232"/>
      <c r="L601" s="232"/>
      <c r="M601" s="232"/>
      <c r="N601" s="232"/>
      <c r="O601" s="232"/>
      <c r="P601" s="232"/>
      <c r="Q601" s="232"/>
      <c r="R601" s="232"/>
      <c r="S601" s="232"/>
      <c r="T601" s="232"/>
      <c r="U601" s="232"/>
      <c r="V601" s="232"/>
      <c r="W601" s="232"/>
      <c r="X601" s="232"/>
      <c r="Y601" s="232"/>
      <c r="Z601" s="232"/>
    </row>
    <row r="602" ht="12.0" customHeight="1">
      <c r="A602" s="232"/>
      <c r="B602" s="232"/>
      <c r="C602" s="232"/>
      <c r="D602" s="232"/>
      <c r="E602" s="232"/>
      <c r="F602" s="232"/>
      <c r="G602" s="232"/>
      <c r="H602" s="232"/>
      <c r="I602" s="232"/>
      <c r="J602" s="232"/>
      <c r="K602" s="232"/>
      <c r="L602" s="232"/>
      <c r="M602" s="232"/>
      <c r="N602" s="232"/>
      <c r="O602" s="232"/>
      <c r="P602" s="232"/>
      <c r="Q602" s="232"/>
      <c r="R602" s="232"/>
      <c r="S602" s="232"/>
      <c r="T602" s="232"/>
      <c r="U602" s="232"/>
      <c r="V602" s="232"/>
      <c r="W602" s="232"/>
      <c r="X602" s="232"/>
      <c r="Y602" s="232"/>
      <c r="Z602" s="232"/>
    </row>
    <row r="603" ht="12.0" customHeight="1">
      <c r="A603" s="232"/>
      <c r="B603" s="232"/>
      <c r="C603" s="232"/>
      <c r="D603" s="232"/>
      <c r="E603" s="232"/>
      <c r="F603" s="232"/>
      <c r="G603" s="232"/>
      <c r="H603" s="232"/>
      <c r="I603" s="232"/>
      <c r="J603" s="232"/>
      <c r="K603" s="232"/>
      <c r="L603" s="232"/>
      <c r="M603" s="232"/>
      <c r="N603" s="232"/>
      <c r="O603" s="232"/>
      <c r="P603" s="232"/>
      <c r="Q603" s="232"/>
      <c r="R603" s="232"/>
      <c r="S603" s="232"/>
      <c r="T603" s="232"/>
      <c r="U603" s="232"/>
      <c r="V603" s="232"/>
      <c r="W603" s="232"/>
      <c r="X603" s="232"/>
      <c r="Y603" s="232"/>
      <c r="Z603" s="232"/>
    </row>
    <row r="604" ht="12.0" customHeight="1">
      <c r="A604" s="232"/>
      <c r="B604" s="232"/>
      <c r="C604" s="232"/>
      <c r="D604" s="232"/>
      <c r="E604" s="232"/>
      <c r="F604" s="232"/>
      <c r="G604" s="232"/>
      <c r="H604" s="232"/>
      <c r="I604" s="232"/>
      <c r="J604" s="232"/>
      <c r="K604" s="232"/>
      <c r="L604" s="232"/>
      <c r="M604" s="232"/>
      <c r="N604" s="232"/>
      <c r="O604" s="232"/>
      <c r="P604" s="232"/>
      <c r="Q604" s="232"/>
      <c r="R604" s="232"/>
      <c r="S604" s="232"/>
      <c r="T604" s="232"/>
      <c r="U604" s="232"/>
      <c r="V604" s="232"/>
      <c r="W604" s="232"/>
      <c r="X604" s="232"/>
      <c r="Y604" s="232"/>
      <c r="Z604" s="232"/>
    </row>
    <row r="605" ht="12.0" customHeight="1">
      <c r="A605" s="232"/>
      <c r="B605" s="232"/>
      <c r="C605" s="232"/>
      <c r="D605" s="232"/>
      <c r="E605" s="232"/>
      <c r="F605" s="232"/>
      <c r="G605" s="232"/>
      <c r="H605" s="232"/>
      <c r="I605" s="232"/>
      <c r="J605" s="232"/>
      <c r="K605" s="232"/>
      <c r="L605" s="232"/>
      <c r="M605" s="232"/>
      <c r="N605" s="232"/>
      <c r="O605" s="232"/>
      <c r="P605" s="232"/>
      <c r="Q605" s="232"/>
      <c r="R605" s="232"/>
      <c r="S605" s="232"/>
      <c r="T605" s="232"/>
      <c r="U605" s="232"/>
      <c r="V605" s="232"/>
      <c r="W605" s="232"/>
      <c r="X605" s="232"/>
      <c r="Y605" s="232"/>
      <c r="Z605" s="232"/>
    </row>
    <row r="606" ht="12.0" customHeight="1">
      <c r="A606" s="232"/>
      <c r="B606" s="232"/>
      <c r="C606" s="232"/>
      <c r="D606" s="232"/>
      <c r="E606" s="232"/>
      <c r="F606" s="232"/>
      <c r="G606" s="232"/>
      <c r="H606" s="232"/>
      <c r="I606" s="232"/>
      <c r="J606" s="232"/>
      <c r="K606" s="232"/>
      <c r="L606" s="232"/>
      <c r="M606" s="232"/>
      <c r="N606" s="232"/>
      <c r="O606" s="232"/>
      <c r="P606" s="232"/>
      <c r="Q606" s="232"/>
      <c r="R606" s="232"/>
      <c r="S606" s="232"/>
      <c r="T606" s="232"/>
      <c r="U606" s="232"/>
      <c r="V606" s="232"/>
      <c r="W606" s="232"/>
      <c r="X606" s="232"/>
      <c r="Y606" s="232"/>
      <c r="Z606" s="232"/>
    </row>
    <row r="607" ht="12.0" customHeight="1">
      <c r="A607" s="232"/>
      <c r="B607" s="232"/>
      <c r="C607" s="232"/>
      <c r="D607" s="232"/>
      <c r="E607" s="232"/>
      <c r="F607" s="232"/>
      <c r="G607" s="232"/>
      <c r="H607" s="232"/>
      <c r="I607" s="232"/>
      <c r="J607" s="232"/>
      <c r="K607" s="232"/>
      <c r="L607" s="232"/>
      <c r="M607" s="232"/>
      <c r="N607" s="232"/>
      <c r="O607" s="232"/>
      <c r="P607" s="232"/>
      <c r="Q607" s="232"/>
      <c r="R607" s="232"/>
      <c r="S607" s="232"/>
      <c r="T607" s="232"/>
      <c r="U607" s="232"/>
      <c r="V607" s="232"/>
      <c r="W607" s="232"/>
      <c r="X607" s="232"/>
      <c r="Y607" s="232"/>
      <c r="Z607" s="232"/>
    </row>
    <row r="608" ht="12.0" customHeight="1">
      <c r="A608" s="232"/>
      <c r="B608" s="232"/>
      <c r="C608" s="232"/>
      <c r="D608" s="232"/>
      <c r="E608" s="232"/>
      <c r="F608" s="232"/>
      <c r="G608" s="232"/>
      <c r="H608" s="232"/>
      <c r="I608" s="232"/>
      <c r="J608" s="232"/>
      <c r="K608" s="232"/>
      <c r="L608" s="232"/>
      <c r="M608" s="232"/>
      <c r="N608" s="232"/>
      <c r="O608" s="232"/>
      <c r="P608" s="232"/>
      <c r="Q608" s="232"/>
      <c r="R608" s="232"/>
      <c r="S608" s="232"/>
      <c r="T608" s="232"/>
      <c r="U608" s="232"/>
      <c r="V608" s="232"/>
      <c r="W608" s="232"/>
      <c r="X608" s="232"/>
      <c r="Y608" s="232"/>
      <c r="Z608" s="232"/>
    </row>
    <row r="609" ht="12.0" customHeight="1">
      <c r="A609" s="232"/>
      <c r="B609" s="232"/>
      <c r="C609" s="232"/>
      <c r="D609" s="232"/>
      <c r="E609" s="232"/>
      <c r="F609" s="232"/>
      <c r="G609" s="232"/>
      <c r="H609" s="232"/>
      <c r="I609" s="232"/>
      <c r="J609" s="232"/>
      <c r="K609" s="232"/>
      <c r="L609" s="232"/>
      <c r="M609" s="232"/>
      <c r="N609" s="232"/>
      <c r="O609" s="232"/>
      <c r="P609" s="232"/>
      <c r="Q609" s="232"/>
      <c r="R609" s="232"/>
      <c r="S609" s="232"/>
      <c r="T609" s="232"/>
      <c r="U609" s="232"/>
      <c r="V609" s="232"/>
      <c r="W609" s="232"/>
      <c r="X609" s="232"/>
      <c r="Y609" s="232"/>
      <c r="Z609" s="232"/>
    </row>
    <row r="610" ht="12.0" customHeight="1">
      <c r="A610" s="232"/>
      <c r="B610" s="232"/>
      <c r="C610" s="232"/>
      <c r="D610" s="232"/>
      <c r="E610" s="232"/>
      <c r="F610" s="232"/>
      <c r="G610" s="232"/>
      <c r="H610" s="232"/>
      <c r="I610" s="232"/>
      <c r="J610" s="232"/>
      <c r="K610" s="232"/>
      <c r="L610" s="232"/>
      <c r="M610" s="232"/>
      <c r="N610" s="232"/>
      <c r="O610" s="232"/>
      <c r="P610" s="232"/>
      <c r="Q610" s="232"/>
      <c r="R610" s="232"/>
      <c r="S610" s="232"/>
      <c r="T610" s="232"/>
      <c r="U610" s="232"/>
      <c r="V610" s="232"/>
      <c r="W610" s="232"/>
      <c r="X610" s="232"/>
      <c r="Y610" s="232"/>
      <c r="Z610" s="232"/>
    </row>
    <row r="611" ht="12.0" customHeight="1">
      <c r="A611" s="232"/>
      <c r="B611" s="232"/>
      <c r="C611" s="232"/>
      <c r="D611" s="232"/>
      <c r="E611" s="232"/>
      <c r="F611" s="232"/>
      <c r="G611" s="232"/>
      <c r="H611" s="232"/>
      <c r="I611" s="232"/>
      <c r="J611" s="232"/>
      <c r="K611" s="232"/>
      <c r="L611" s="232"/>
      <c r="M611" s="232"/>
      <c r="N611" s="232"/>
      <c r="O611" s="232"/>
      <c r="P611" s="232"/>
      <c r="Q611" s="232"/>
      <c r="R611" s="232"/>
      <c r="S611" s="232"/>
      <c r="T611" s="232"/>
      <c r="U611" s="232"/>
      <c r="V611" s="232"/>
      <c r="W611" s="232"/>
      <c r="X611" s="232"/>
      <c r="Y611" s="232"/>
      <c r="Z611" s="232"/>
    </row>
    <row r="612" ht="12.0" customHeight="1">
      <c r="A612" s="232"/>
      <c r="B612" s="232"/>
      <c r="C612" s="232"/>
      <c r="D612" s="232"/>
      <c r="E612" s="232"/>
      <c r="F612" s="232"/>
      <c r="G612" s="232"/>
      <c r="H612" s="232"/>
      <c r="I612" s="232"/>
      <c r="J612" s="232"/>
      <c r="K612" s="232"/>
      <c r="L612" s="232"/>
      <c r="M612" s="232"/>
      <c r="N612" s="232"/>
      <c r="O612" s="232"/>
      <c r="P612" s="232"/>
      <c r="Q612" s="232"/>
      <c r="R612" s="232"/>
      <c r="S612" s="232"/>
      <c r="T612" s="232"/>
      <c r="U612" s="232"/>
      <c r="V612" s="232"/>
      <c r="W612" s="232"/>
      <c r="X612" s="232"/>
      <c r="Y612" s="232"/>
      <c r="Z612" s="232"/>
    </row>
    <row r="613" ht="12.0" customHeight="1">
      <c r="A613" s="232"/>
      <c r="B613" s="232"/>
      <c r="C613" s="232"/>
      <c r="D613" s="232"/>
      <c r="E613" s="232"/>
      <c r="F613" s="232"/>
      <c r="G613" s="232"/>
      <c r="H613" s="232"/>
      <c r="I613" s="232"/>
      <c r="J613" s="232"/>
      <c r="K613" s="232"/>
      <c r="L613" s="232"/>
      <c r="M613" s="232"/>
      <c r="N613" s="232"/>
      <c r="O613" s="232"/>
      <c r="P613" s="232"/>
      <c r="Q613" s="232"/>
      <c r="R613" s="232"/>
      <c r="S613" s="232"/>
      <c r="T613" s="232"/>
      <c r="U613" s="232"/>
      <c r="V613" s="232"/>
      <c r="W613" s="232"/>
      <c r="X613" s="232"/>
      <c r="Y613" s="232"/>
      <c r="Z613" s="232"/>
    </row>
    <row r="614" ht="12.0" customHeight="1">
      <c r="A614" s="232"/>
      <c r="B614" s="232"/>
      <c r="C614" s="232"/>
      <c r="D614" s="232"/>
      <c r="E614" s="232"/>
      <c r="F614" s="232"/>
      <c r="G614" s="232"/>
      <c r="H614" s="232"/>
      <c r="I614" s="232"/>
      <c r="J614" s="232"/>
      <c r="K614" s="232"/>
      <c r="L614" s="232"/>
      <c r="M614" s="232"/>
      <c r="N614" s="232"/>
      <c r="O614" s="232"/>
      <c r="P614" s="232"/>
      <c r="Q614" s="232"/>
      <c r="R614" s="232"/>
      <c r="S614" s="232"/>
      <c r="T614" s="232"/>
      <c r="U614" s="232"/>
      <c r="V614" s="232"/>
      <c r="W614" s="232"/>
      <c r="X614" s="232"/>
      <c r="Y614" s="232"/>
      <c r="Z614" s="232"/>
    </row>
    <row r="615" ht="12.0" customHeight="1">
      <c r="A615" s="232"/>
      <c r="B615" s="232"/>
      <c r="C615" s="232"/>
      <c r="D615" s="232"/>
      <c r="E615" s="232"/>
      <c r="F615" s="232"/>
      <c r="G615" s="232"/>
      <c r="H615" s="232"/>
      <c r="I615" s="232"/>
      <c r="J615" s="232"/>
      <c r="K615" s="232"/>
      <c r="L615" s="232"/>
      <c r="M615" s="232"/>
      <c r="N615" s="232"/>
      <c r="O615" s="232"/>
      <c r="P615" s="232"/>
      <c r="Q615" s="232"/>
      <c r="R615" s="232"/>
      <c r="S615" s="232"/>
      <c r="T615" s="232"/>
      <c r="U615" s="232"/>
      <c r="V615" s="232"/>
      <c r="W615" s="232"/>
      <c r="X615" s="232"/>
      <c r="Y615" s="232"/>
      <c r="Z615" s="232"/>
    </row>
    <row r="616" ht="12.0" customHeight="1">
      <c r="A616" s="232"/>
      <c r="B616" s="232"/>
      <c r="C616" s="232"/>
      <c r="D616" s="232"/>
      <c r="E616" s="232"/>
      <c r="F616" s="232"/>
      <c r="G616" s="232"/>
      <c r="H616" s="232"/>
      <c r="I616" s="232"/>
      <c r="J616" s="232"/>
      <c r="K616" s="232"/>
      <c r="L616" s="232"/>
      <c r="M616" s="232"/>
      <c r="N616" s="232"/>
      <c r="O616" s="232"/>
      <c r="P616" s="232"/>
      <c r="Q616" s="232"/>
      <c r="R616" s="232"/>
      <c r="S616" s="232"/>
      <c r="T616" s="232"/>
      <c r="U616" s="232"/>
      <c r="V616" s="232"/>
      <c r="W616" s="232"/>
      <c r="X616" s="232"/>
      <c r="Y616" s="232"/>
      <c r="Z616" s="232"/>
    </row>
    <row r="617" ht="12.0" customHeight="1">
      <c r="A617" s="232"/>
      <c r="B617" s="232"/>
      <c r="C617" s="232"/>
      <c r="D617" s="232"/>
      <c r="E617" s="232"/>
      <c r="F617" s="232"/>
      <c r="G617" s="232"/>
      <c r="H617" s="232"/>
      <c r="I617" s="232"/>
      <c r="J617" s="232"/>
      <c r="K617" s="232"/>
      <c r="L617" s="232"/>
      <c r="M617" s="232"/>
      <c r="N617" s="232"/>
      <c r="O617" s="232"/>
      <c r="P617" s="232"/>
      <c r="Q617" s="232"/>
      <c r="R617" s="232"/>
      <c r="S617" s="232"/>
      <c r="T617" s="232"/>
      <c r="U617" s="232"/>
      <c r="V617" s="232"/>
      <c r="W617" s="232"/>
      <c r="X617" s="232"/>
      <c r="Y617" s="232"/>
      <c r="Z617" s="232"/>
    </row>
    <row r="618" ht="12.0" customHeight="1">
      <c r="A618" s="232"/>
      <c r="B618" s="232"/>
      <c r="C618" s="232"/>
      <c r="D618" s="232"/>
      <c r="E618" s="232"/>
      <c r="F618" s="232"/>
      <c r="G618" s="232"/>
      <c r="H618" s="232"/>
      <c r="I618" s="232"/>
      <c r="J618" s="232"/>
      <c r="K618" s="232"/>
      <c r="L618" s="232"/>
      <c r="M618" s="232"/>
      <c r="N618" s="232"/>
      <c r="O618" s="232"/>
      <c r="P618" s="232"/>
      <c r="Q618" s="232"/>
      <c r="R618" s="232"/>
      <c r="S618" s="232"/>
      <c r="T618" s="232"/>
      <c r="U618" s="232"/>
      <c r="V618" s="232"/>
      <c r="W618" s="232"/>
      <c r="X618" s="232"/>
      <c r="Y618" s="232"/>
      <c r="Z618" s="232"/>
    </row>
    <row r="619" ht="12.0" customHeight="1">
      <c r="A619" s="232"/>
      <c r="B619" s="232"/>
      <c r="C619" s="232"/>
      <c r="D619" s="232"/>
      <c r="E619" s="232"/>
      <c r="F619" s="232"/>
      <c r="G619" s="232"/>
      <c r="H619" s="232"/>
      <c r="I619" s="232"/>
      <c r="J619" s="232"/>
      <c r="K619" s="232"/>
      <c r="L619" s="232"/>
      <c r="M619" s="232"/>
      <c r="N619" s="232"/>
      <c r="O619" s="232"/>
      <c r="P619" s="232"/>
      <c r="Q619" s="232"/>
      <c r="R619" s="232"/>
      <c r="S619" s="232"/>
      <c r="T619" s="232"/>
      <c r="U619" s="232"/>
      <c r="V619" s="232"/>
      <c r="W619" s="232"/>
      <c r="X619" s="232"/>
      <c r="Y619" s="232"/>
      <c r="Z619" s="232"/>
    </row>
    <row r="620" ht="12.0" customHeight="1">
      <c r="A620" s="232"/>
      <c r="B620" s="232"/>
      <c r="C620" s="232"/>
      <c r="D620" s="232"/>
      <c r="E620" s="232"/>
      <c r="F620" s="232"/>
      <c r="G620" s="232"/>
      <c r="H620" s="232"/>
      <c r="I620" s="232"/>
      <c r="J620" s="232"/>
      <c r="K620" s="232"/>
      <c r="L620" s="232"/>
      <c r="M620" s="232"/>
      <c r="N620" s="232"/>
      <c r="O620" s="232"/>
      <c r="P620" s="232"/>
      <c r="Q620" s="232"/>
      <c r="R620" s="232"/>
      <c r="S620" s="232"/>
      <c r="T620" s="232"/>
      <c r="U620" s="232"/>
      <c r="V620" s="232"/>
      <c r="W620" s="232"/>
      <c r="X620" s="232"/>
      <c r="Y620" s="232"/>
      <c r="Z620" s="232"/>
    </row>
    <row r="621" ht="12.0" customHeight="1">
      <c r="A621" s="232"/>
      <c r="B621" s="232"/>
      <c r="C621" s="232"/>
      <c r="D621" s="232"/>
      <c r="E621" s="232"/>
      <c r="F621" s="232"/>
      <c r="G621" s="232"/>
      <c r="H621" s="232"/>
      <c r="I621" s="232"/>
      <c r="J621" s="232"/>
      <c r="K621" s="232"/>
      <c r="L621" s="232"/>
      <c r="M621" s="232"/>
      <c r="N621" s="232"/>
      <c r="O621" s="232"/>
      <c r="P621" s="232"/>
      <c r="Q621" s="232"/>
      <c r="R621" s="232"/>
      <c r="S621" s="232"/>
      <c r="T621" s="232"/>
      <c r="U621" s="232"/>
      <c r="V621" s="232"/>
      <c r="W621" s="232"/>
      <c r="X621" s="232"/>
      <c r="Y621" s="232"/>
      <c r="Z621" s="232"/>
    </row>
    <row r="622" ht="12.0" customHeight="1">
      <c r="A622" s="232"/>
      <c r="B622" s="232"/>
      <c r="C622" s="232"/>
      <c r="D622" s="232"/>
      <c r="E622" s="232"/>
      <c r="F622" s="232"/>
      <c r="G622" s="232"/>
      <c r="H622" s="232"/>
      <c r="I622" s="232"/>
      <c r="J622" s="232"/>
      <c r="K622" s="232"/>
      <c r="L622" s="232"/>
      <c r="M622" s="232"/>
      <c r="N622" s="232"/>
      <c r="O622" s="232"/>
      <c r="P622" s="232"/>
      <c r="Q622" s="232"/>
      <c r="R622" s="232"/>
      <c r="S622" s="232"/>
      <c r="T622" s="232"/>
      <c r="U622" s="232"/>
      <c r="V622" s="232"/>
      <c r="W622" s="232"/>
      <c r="X622" s="232"/>
      <c r="Y622" s="232"/>
      <c r="Z622" s="232"/>
    </row>
    <row r="623" ht="12.0" customHeight="1">
      <c r="A623" s="232"/>
      <c r="B623" s="232"/>
      <c r="C623" s="232"/>
      <c r="D623" s="232"/>
      <c r="E623" s="232"/>
      <c r="F623" s="232"/>
      <c r="G623" s="232"/>
      <c r="H623" s="232"/>
      <c r="I623" s="232"/>
      <c r="J623" s="232"/>
      <c r="K623" s="232"/>
      <c r="L623" s="232"/>
      <c r="M623" s="232"/>
      <c r="N623" s="232"/>
      <c r="O623" s="232"/>
      <c r="P623" s="232"/>
      <c r="Q623" s="232"/>
      <c r="R623" s="232"/>
      <c r="S623" s="232"/>
      <c r="T623" s="232"/>
      <c r="U623" s="232"/>
      <c r="V623" s="232"/>
      <c r="W623" s="232"/>
      <c r="X623" s="232"/>
      <c r="Y623" s="232"/>
      <c r="Z623" s="232"/>
    </row>
    <row r="624" ht="12.0" customHeight="1">
      <c r="A624" s="232"/>
      <c r="B624" s="232"/>
      <c r="C624" s="232"/>
      <c r="D624" s="232"/>
      <c r="E624" s="232"/>
      <c r="F624" s="232"/>
      <c r="G624" s="232"/>
      <c r="H624" s="232"/>
      <c r="I624" s="232"/>
      <c r="J624" s="232"/>
      <c r="K624" s="232"/>
      <c r="L624" s="232"/>
      <c r="M624" s="232"/>
      <c r="N624" s="232"/>
      <c r="O624" s="232"/>
      <c r="P624" s="232"/>
      <c r="Q624" s="232"/>
      <c r="R624" s="232"/>
      <c r="S624" s="232"/>
      <c r="T624" s="232"/>
      <c r="U624" s="232"/>
      <c r="V624" s="232"/>
      <c r="W624" s="232"/>
      <c r="X624" s="232"/>
      <c r="Y624" s="232"/>
      <c r="Z624" s="232"/>
    </row>
    <row r="625" ht="12.0" customHeight="1">
      <c r="A625" s="232"/>
      <c r="B625" s="232"/>
      <c r="C625" s="232"/>
      <c r="D625" s="232"/>
      <c r="E625" s="232"/>
      <c r="F625" s="232"/>
      <c r="G625" s="232"/>
      <c r="H625" s="232"/>
      <c r="I625" s="232"/>
      <c r="J625" s="232"/>
      <c r="K625" s="232"/>
      <c r="L625" s="232"/>
      <c r="M625" s="232"/>
      <c r="N625" s="232"/>
      <c r="O625" s="232"/>
      <c r="P625" s="232"/>
      <c r="Q625" s="232"/>
      <c r="R625" s="232"/>
      <c r="S625" s="232"/>
      <c r="T625" s="232"/>
      <c r="U625" s="232"/>
      <c r="V625" s="232"/>
      <c r="W625" s="232"/>
      <c r="X625" s="232"/>
      <c r="Y625" s="232"/>
      <c r="Z625" s="232"/>
    </row>
    <row r="626" ht="12.0" customHeight="1">
      <c r="A626" s="232"/>
      <c r="B626" s="232"/>
      <c r="C626" s="232"/>
      <c r="D626" s="232"/>
      <c r="E626" s="232"/>
      <c r="F626" s="232"/>
      <c r="G626" s="232"/>
      <c r="H626" s="232"/>
      <c r="I626" s="232"/>
      <c r="J626" s="232"/>
      <c r="K626" s="232"/>
      <c r="L626" s="232"/>
      <c r="M626" s="232"/>
      <c r="N626" s="232"/>
      <c r="O626" s="232"/>
      <c r="P626" s="232"/>
      <c r="Q626" s="232"/>
      <c r="R626" s="232"/>
      <c r="S626" s="232"/>
      <c r="T626" s="232"/>
      <c r="U626" s="232"/>
      <c r="V626" s="232"/>
      <c r="W626" s="232"/>
      <c r="X626" s="232"/>
      <c r="Y626" s="232"/>
      <c r="Z626" s="232"/>
    </row>
    <row r="627" ht="12.0" customHeight="1">
      <c r="A627" s="232"/>
      <c r="B627" s="232"/>
      <c r="C627" s="232"/>
      <c r="D627" s="232"/>
      <c r="E627" s="232"/>
      <c r="F627" s="232"/>
      <c r="G627" s="232"/>
      <c r="H627" s="232"/>
      <c r="I627" s="232"/>
      <c r="J627" s="232"/>
      <c r="K627" s="232"/>
      <c r="L627" s="232"/>
      <c r="M627" s="232"/>
      <c r="N627" s="232"/>
      <c r="O627" s="232"/>
      <c r="P627" s="232"/>
      <c r="Q627" s="232"/>
      <c r="R627" s="232"/>
      <c r="S627" s="232"/>
      <c r="T627" s="232"/>
      <c r="U627" s="232"/>
      <c r="V627" s="232"/>
      <c r="W627" s="232"/>
      <c r="X627" s="232"/>
      <c r="Y627" s="232"/>
      <c r="Z627" s="232"/>
    </row>
    <row r="628" ht="12.0" customHeight="1">
      <c r="A628" s="232"/>
      <c r="B628" s="232"/>
      <c r="C628" s="232"/>
      <c r="D628" s="232"/>
      <c r="E628" s="232"/>
      <c r="F628" s="232"/>
      <c r="G628" s="232"/>
      <c r="H628" s="232"/>
      <c r="I628" s="232"/>
      <c r="J628" s="232"/>
      <c r="K628" s="232"/>
      <c r="L628" s="232"/>
      <c r="M628" s="232"/>
      <c r="N628" s="232"/>
      <c r="O628" s="232"/>
      <c r="P628" s="232"/>
      <c r="Q628" s="232"/>
      <c r="R628" s="232"/>
      <c r="S628" s="232"/>
      <c r="T628" s="232"/>
      <c r="U628" s="232"/>
      <c r="V628" s="232"/>
      <c r="W628" s="232"/>
      <c r="X628" s="232"/>
      <c r="Y628" s="232"/>
      <c r="Z628" s="232"/>
    </row>
    <row r="629" ht="12.0" customHeight="1">
      <c r="A629" s="232"/>
      <c r="B629" s="232"/>
      <c r="C629" s="232"/>
      <c r="D629" s="232"/>
      <c r="E629" s="232"/>
      <c r="F629" s="232"/>
      <c r="G629" s="232"/>
      <c r="H629" s="232"/>
      <c r="I629" s="232"/>
      <c r="J629" s="232"/>
      <c r="K629" s="232"/>
      <c r="L629" s="232"/>
      <c r="M629" s="232"/>
      <c r="N629" s="232"/>
      <c r="O629" s="232"/>
      <c r="P629" s="232"/>
      <c r="Q629" s="232"/>
      <c r="R629" s="232"/>
      <c r="S629" s="232"/>
      <c r="T629" s="232"/>
      <c r="U629" s="232"/>
      <c r="V629" s="232"/>
      <c r="W629" s="232"/>
      <c r="X629" s="232"/>
      <c r="Y629" s="232"/>
      <c r="Z629" s="232"/>
    </row>
    <row r="630" ht="12.0" customHeight="1">
      <c r="A630" s="232"/>
      <c r="B630" s="232"/>
      <c r="C630" s="232"/>
      <c r="D630" s="232"/>
      <c r="E630" s="232"/>
      <c r="F630" s="232"/>
      <c r="G630" s="232"/>
      <c r="H630" s="232"/>
      <c r="I630" s="232"/>
      <c r="J630" s="232"/>
      <c r="K630" s="232"/>
      <c r="L630" s="232"/>
      <c r="M630" s="232"/>
      <c r="N630" s="232"/>
      <c r="O630" s="232"/>
      <c r="P630" s="232"/>
      <c r="Q630" s="232"/>
      <c r="R630" s="232"/>
      <c r="S630" s="232"/>
      <c r="T630" s="232"/>
      <c r="U630" s="232"/>
      <c r="V630" s="232"/>
      <c r="W630" s="232"/>
      <c r="X630" s="232"/>
      <c r="Y630" s="232"/>
      <c r="Z630" s="232"/>
    </row>
    <row r="631" ht="12.0" customHeight="1">
      <c r="A631" s="232"/>
      <c r="B631" s="232"/>
      <c r="C631" s="232"/>
      <c r="D631" s="232"/>
      <c r="E631" s="232"/>
      <c r="F631" s="232"/>
      <c r="G631" s="232"/>
      <c r="H631" s="232"/>
      <c r="I631" s="232"/>
      <c r="J631" s="232"/>
      <c r="K631" s="232"/>
      <c r="L631" s="232"/>
      <c r="M631" s="232"/>
      <c r="N631" s="232"/>
      <c r="O631" s="232"/>
      <c r="P631" s="232"/>
      <c r="Q631" s="232"/>
      <c r="R631" s="232"/>
      <c r="S631" s="232"/>
      <c r="T631" s="232"/>
      <c r="U631" s="232"/>
      <c r="V631" s="232"/>
      <c r="W631" s="232"/>
      <c r="X631" s="232"/>
      <c r="Y631" s="232"/>
      <c r="Z631" s="232"/>
    </row>
    <row r="632" ht="12.0" customHeight="1">
      <c r="A632" s="232"/>
      <c r="B632" s="232"/>
      <c r="C632" s="232"/>
      <c r="D632" s="232"/>
      <c r="E632" s="232"/>
      <c r="F632" s="232"/>
      <c r="G632" s="232"/>
      <c r="H632" s="232"/>
      <c r="I632" s="232"/>
      <c r="J632" s="232"/>
      <c r="K632" s="232"/>
      <c r="L632" s="232"/>
      <c r="M632" s="232"/>
      <c r="N632" s="232"/>
      <c r="O632" s="232"/>
      <c r="P632" s="232"/>
      <c r="Q632" s="232"/>
      <c r="R632" s="232"/>
      <c r="S632" s="232"/>
      <c r="T632" s="232"/>
      <c r="U632" s="232"/>
      <c r="V632" s="232"/>
      <c r="W632" s="232"/>
      <c r="X632" s="232"/>
      <c r="Y632" s="232"/>
      <c r="Z632" s="232"/>
    </row>
    <row r="633" ht="12.0" customHeight="1">
      <c r="A633" s="232"/>
      <c r="B633" s="232"/>
      <c r="C633" s="232"/>
      <c r="D633" s="232"/>
      <c r="E633" s="232"/>
      <c r="F633" s="232"/>
      <c r="G633" s="232"/>
      <c r="H633" s="232"/>
      <c r="I633" s="232"/>
      <c r="J633" s="232"/>
      <c r="K633" s="232"/>
      <c r="L633" s="232"/>
      <c r="M633" s="232"/>
      <c r="N633" s="232"/>
      <c r="O633" s="232"/>
      <c r="P633" s="232"/>
      <c r="Q633" s="232"/>
      <c r="R633" s="232"/>
      <c r="S633" s="232"/>
      <c r="T633" s="232"/>
      <c r="U633" s="232"/>
      <c r="V633" s="232"/>
      <c r="W633" s="232"/>
      <c r="X633" s="232"/>
      <c r="Y633" s="232"/>
      <c r="Z633" s="232"/>
    </row>
    <row r="634" ht="12.0" customHeight="1">
      <c r="A634" s="232"/>
      <c r="B634" s="232"/>
      <c r="C634" s="232"/>
      <c r="D634" s="232"/>
      <c r="E634" s="232"/>
      <c r="F634" s="232"/>
      <c r="G634" s="232"/>
      <c r="H634" s="232"/>
      <c r="I634" s="232"/>
      <c r="J634" s="232"/>
      <c r="K634" s="232"/>
      <c r="L634" s="232"/>
      <c r="M634" s="232"/>
      <c r="N634" s="232"/>
      <c r="O634" s="232"/>
      <c r="P634" s="232"/>
      <c r="Q634" s="232"/>
      <c r="R634" s="232"/>
      <c r="S634" s="232"/>
      <c r="T634" s="232"/>
      <c r="U634" s="232"/>
      <c r="V634" s="232"/>
      <c r="W634" s="232"/>
      <c r="X634" s="232"/>
      <c r="Y634" s="232"/>
      <c r="Z634" s="232"/>
    </row>
    <row r="635" ht="12.0" customHeight="1">
      <c r="A635" s="232"/>
      <c r="B635" s="232"/>
      <c r="C635" s="232"/>
      <c r="D635" s="232"/>
      <c r="E635" s="232"/>
      <c r="F635" s="232"/>
      <c r="G635" s="232"/>
      <c r="H635" s="232"/>
      <c r="I635" s="232"/>
      <c r="J635" s="232"/>
      <c r="K635" s="232"/>
      <c r="L635" s="232"/>
      <c r="M635" s="232"/>
      <c r="N635" s="232"/>
      <c r="O635" s="232"/>
      <c r="P635" s="232"/>
      <c r="Q635" s="232"/>
      <c r="R635" s="232"/>
      <c r="S635" s="232"/>
      <c r="T635" s="232"/>
      <c r="U635" s="232"/>
      <c r="V635" s="232"/>
      <c r="W635" s="232"/>
      <c r="X635" s="232"/>
      <c r="Y635" s="232"/>
      <c r="Z635" s="232"/>
    </row>
    <row r="636" ht="12.0" customHeight="1">
      <c r="A636" s="232"/>
      <c r="B636" s="232"/>
      <c r="C636" s="232"/>
      <c r="D636" s="232"/>
      <c r="E636" s="232"/>
      <c r="F636" s="232"/>
      <c r="G636" s="232"/>
      <c r="H636" s="232"/>
      <c r="I636" s="232"/>
      <c r="J636" s="232"/>
      <c r="K636" s="232"/>
      <c r="L636" s="232"/>
      <c r="M636" s="232"/>
      <c r="N636" s="232"/>
      <c r="O636" s="232"/>
      <c r="P636" s="232"/>
      <c r="Q636" s="232"/>
      <c r="R636" s="232"/>
      <c r="S636" s="232"/>
      <c r="T636" s="232"/>
      <c r="U636" s="232"/>
      <c r="V636" s="232"/>
      <c r="W636" s="232"/>
      <c r="X636" s="232"/>
      <c r="Y636" s="232"/>
      <c r="Z636" s="232"/>
    </row>
    <row r="637" ht="12.0" customHeight="1">
      <c r="A637" s="232"/>
      <c r="B637" s="232"/>
      <c r="C637" s="232"/>
      <c r="D637" s="232"/>
      <c r="E637" s="232"/>
      <c r="F637" s="232"/>
      <c r="G637" s="232"/>
      <c r="H637" s="232"/>
      <c r="I637" s="232"/>
      <c r="J637" s="232"/>
      <c r="K637" s="232"/>
      <c r="L637" s="232"/>
      <c r="M637" s="232"/>
      <c r="N637" s="232"/>
      <c r="O637" s="232"/>
      <c r="P637" s="232"/>
      <c r="Q637" s="232"/>
      <c r="R637" s="232"/>
      <c r="S637" s="232"/>
      <c r="T637" s="232"/>
      <c r="U637" s="232"/>
      <c r="V637" s="232"/>
      <c r="W637" s="232"/>
      <c r="X637" s="232"/>
      <c r="Y637" s="232"/>
      <c r="Z637" s="232"/>
    </row>
    <row r="638" ht="12.0" customHeight="1">
      <c r="A638" s="232"/>
      <c r="B638" s="232"/>
      <c r="C638" s="232"/>
      <c r="D638" s="232"/>
      <c r="E638" s="232"/>
      <c r="F638" s="232"/>
      <c r="G638" s="232"/>
      <c r="H638" s="232"/>
      <c r="I638" s="232"/>
      <c r="J638" s="232"/>
      <c r="K638" s="232"/>
      <c r="L638" s="232"/>
      <c r="M638" s="232"/>
      <c r="N638" s="232"/>
      <c r="O638" s="232"/>
      <c r="P638" s="232"/>
      <c r="Q638" s="232"/>
      <c r="R638" s="232"/>
      <c r="S638" s="232"/>
      <c r="T638" s="232"/>
      <c r="U638" s="232"/>
      <c r="V638" s="232"/>
      <c r="W638" s="232"/>
      <c r="X638" s="232"/>
      <c r="Y638" s="232"/>
      <c r="Z638" s="232"/>
    </row>
    <row r="639" ht="12.0" customHeight="1">
      <c r="A639" s="232"/>
      <c r="B639" s="232"/>
      <c r="C639" s="232"/>
      <c r="D639" s="232"/>
      <c r="E639" s="232"/>
      <c r="F639" s="232"/>
      <c r="G639" s="232"/>
      <c r="H639" s="232"/>
      <c r="I639" s="232"/>
      <c r="J639" s="232"/>
      <c r="K639" s="232"/>
      <c r="L639" s="232"/>
      <c r="M639" s="232"/>
      <c r="N639" s="232"/>
      <c r="O639" s="232"/>
      <c r="P639" s="232"/>
      <c r="Q639" s="232"/>
      <c r="R639" s="232"/>
      <c r="S639" s="232"/>
      <c r="T639" s="232"/>
      <c r="U639" s="232"/>
      <c r="V639" s="232"/>
      <c r="W639" s="232"/>
      <c r="X639" s="232"/>
      <c r="Y639" s="232"/>
      <c r="Z639" s="232"/>
    </row>
    <row r="640" ht="12.0" customHeight="1">
      <c r="A640" s="232"/>
      <c r="B640" s="232"/>
      <c r="C640" s="232"/>
      <c r="D640" s="232"/>
      <c r="E640" s="232"/>
      <c r="F640" s="232"/>
      <c r="G640" s="232"/>
      <c r="H640" s="232"/>
      <c r="I640" s="232"/>
      <c r="J640" s="232"/>
      <c r="K640" s="232"/>
      <c r="L640" s="232"/>
      <c r="M640" s="232"/>
      <c r="N640" s="232"/>
      <c r="O640" s="232"/>
      <c r="P640" s="232"/>
      <c r="Q640" s="232"/>
      <c r="R640" s="232"/>
      <c r="S640" s="232"/>
      <c r="T640" s="232"/>
      <c r="U640" s="232"/>
      <c r="V640" s="232"/>
      <c r="W640" s="232"/>
      <c r="X640" s="232"/>
      <c r="Y640" s="232"/>
      <c r="Z640" s="232"/>
    </row>
    <row r="641" ht="12.0" customHeight="1">
      <c r="A641" s="232"/>
      <c r="B641" s="232"/>
      <c r="C641" s="232"/>
      <c r="D641" s="232"/>
      <c r="E641" s="232"/>
      <c r="F641" s="232"/>
      <c r="G641" s="232"/>
      <c r="H641" s="232"/>
      <c r="I641" s="232"/>
      <c r="J641" s="232"/>
      <c r="K641" s="232"/>
      <c r="L641" s="232"/>
      <c r="M641" s="232"/>
      <c r="N641" s="232"/>
      <c r="O641" s="232"/>
      <c r="P641" s="232"/>
      <c r="Q641" s="232"/>
      <c r="R641" s="232"/>
      <c r="S641" s="232"/>
      <c r="T641" s="232"/>
      <c r="U641" s="232"/>
      <c r="V641" s="232"/>
      <c r="W641" s="232"/>
      <c r="X641" s="232"/>
      <c r="Y641" s="232"/>
      <c r="Z641" s="232"/>
    </row>
    <row r="642" ht="12.0" customHeight="1">
      <c r="A642" s="232"/>
      <c r="B642" s="232"/>
      <c r="C642" s="232"/>
      <c r="D642" s="232"/>
      <c r="E642" s="232"/>
      <c r="F642" s="232"/>
      <c r="G642" s="232"/>
      <c r="H642" s="232"/>
      <c r="I642" s="232"/>
      <c r="J642" s="232"/>
      <c r="K642" s="232"/>
      <c r="L642" s="232"/>
      <c r="M642" s="232"/>
      <c r="N642" s="232"/>
      <c r="O642" s="232"/>
      <c r="P642" s="232"/>
      <c r="Q642" s="232"/>
      <c r="R642" s="232"/>
      <c r="S642" s="232"/>
      <c r="T642" s="232"/>
      <c r="U642" s="232"/>
      <c r="V642" s="232"/>
      <c r="W642" s="232"/>
      <c r="X642" s="232"/>
      <c r="Y642" s="232"/>
      <c r="Z642" s="232"/>
    </row>
    <row r="643" ht="12.0" customHeight="1">
      <c r="A643" s="232"/>
      <c r="B643" s="232"/>
      <c r="C643" s="232"/>
      <c r="D643" s="232"/>
      <c r="E643" s="232"/>
      <c r="F643" s="232"/>
      <c r="G643" s="232"/>
      <c r="H643" s="232"/>
      <c r="I643" s="232"/>
      <c r="J643" s="232"/>
      <c r="K643" s="232"/>
      <c r="L643" s="232"/>
      <c r="M643" s="232"/>
      <c r="N643" s="232"/>
      <c r="O643" s="232"/>
      <c r="P643" s="232"/>
      <c r="Q643" s="232"/>
      <c r="R643" s="232"/>
      <c r="S643" s="232"/>
      <c r="T643" s="232"/>
      <c r="U643" s="232"/>
      <c r="V643" s="232"/>
      <c r="W643" s="232"/>
      <c r="X643" s="232"/>
      <c r="Y643" s="232"/>
      <c r="Z643" s="232"/>
    </row>
    <row r="644" ht="12.0" customHeight="1">
      <c r="A644" s="232"/>
      <c r="B644" s="232"/>
      <c r="C644" s="232"/>
      <c r="D644" s="232"/>
      <c r="E644" s="232"/>
      <c r="F644" s="232"/>
      <c r="G644" s="232"/>
      <c r="H644" s="232"/>
      <c r="I644" s="232"/>
      <c r="J644" s="232"/>
      <c r="K644" s="232"/>
      <c r="L644" s="232"/>
      <c r="M644" s="232"/>
      <c r="N644" s="232"/>
      <c r="O644" s="232"/>
      <c r="P644" s="232"/>
      <c r="Q644" s="232"/>
      <c r="R644" s="232"/>
      <c r="S644" s="232"/>
      <c r="T644" s="232"/>
      <c r="U644" s="232"/>
      <c r="V644" s="232"/>
      <c r="W644" s="232"/>
      <c r="X644" s="232"/>
      <c r="Y644" s="232"/>
      <c r="Z644" s="232"/>
    </row>
    <row r="645" ht="12.0" customHeight="1">
      <c r="A645" s="232"/>
      <c r="B645" s="232"/>
      <c r="C645" s="232"/>
      <c r="D645" s="232"/>
      <c r="E645" s="232"/>
      <c r="F645" s="232"/>
      <c r="G645" s="232"/>
      <c r="H645" s="232"/>
      <c r="I645" s="232"/>
      <c r="J645" s="232"/>
      <c r="K645" s="232"/>
      <c r="L645" s="232"/>
      <c r="M645" s="232"/>
      <c r="N645" s="232"/>
      <c r="O645" s="232"/>
      <c r="P645" s="232"/>
      <c r="Q645" s="232"/>
      <c r="R645" s="232"/>
      <c r="S645" s="232"/>
      <c r="T645" s="232"/>
      <c r="U645" s="232"/>
      <c r="V645" s="232"/>
      <c r="W645" s="232"/>
      <c r="X645" s="232"/>
      <c r="Y645" s="232"/>
      <c r="Z645" s="232"/>
    </row>
    <row r="646" ht="12.0" customHeight="1">
      <c r="A646" s="232"/>
      <c r="B646" s="232"/>
      <c r="C646" s="232"/>
      <c r="D646" s="232"/>
      <c r="E646" s="232"/>
      <c r="F646" s="232"/>
      <c r="G646" s="232"/>
      <c r="H646" s="232"/>
      <c r="I646" s="232"/>
      <c r="J646" s="232"/>
      <c r="K646" s="232"/>
      <c r="L646" s="232"/>
      <c r="M646" s="232"/>
      <c r="N646" s="232"/>
      <c r="O646" s="232"/>
      <c r="P646" s="232"/>
      <c r="Q646" s="232"/>
      <c r="R646" s="232"/>
      <c r="S646" s="232"/>
      <c r="T646" s="232"/>
      <c r="U646" s="232"/>
      <c r="V646" s="232"/>
      <c r="W646" s="232"/>
      <c r="X646" s="232"/>
      <c r="Y646" s="232"/>
      <c r="Z646" s="232"/>
    </row>
    <row r="647" ht="12.0" customHeight="1">
      <c r="A647" s="232"/>
      <c r="B647" s="232"/>
      <c r="C647" s="232"/>
      <c r="D647" s="232"/>
      <c r="E647" s="232"/>
      <c r="F647" s="232"/>
      <c r="G647" s="232"/>
      <c r="H647" s="232"/>
      <c r="I647" s="232"/>
      <c r="J647" s="232"/>
      <c r="K647" s="232"/>
      <c r="L647" s="232"/>
      <c r="M647" s="232"/>
      <c r="N647" s="232"/>
      <c r="O647" s="232"/>
      <c r="P647" s="232"/>
      <c r="Q647" s="232"/>
      <c r="R647" s="232"/>
      <c r="S647" s="232"/>
      <c r="T647" s="232"/>
      <c r="U647" s="232"/>
      <c r="V647" s="232"/>
      <c r="W647" s="232"/>
      <c r="X647" s="232"/>
      <c r="Y647" s="232"/>
      <c r="Z647" s="232"/>
    </row>
    <row r="648" ht="12.0" customHeight="1">
      <c r="A648" s="232"/>
      <c r="B648" s="232"/>
      <c r="C648" s="232"/>
      <c r="D648" s="232"/>
      <c r="E648" s="232"/>
      <c r="F648" s="232"/>
      <c r="G648" s="232"/>
      <c r="H648" s="232"/>
      <c r="I648" s="232"/>
      <c r="J648" s="232"/>
      <c r="K648" s="232"/>
      <c r="L648" s="232"/>
      <c r="M648" s="232"/>
      <c r="N648" s="232"/>
      <c r="O648" s="232"/>
      <c r="P648" s="232"/>
      <c r="Q648" s="232"/>
      <c r="R648" s="232"/>
      <c r="S648" s="232"/>
      <c r="T648" s="232"/>
      <c r="U648" s="232"/>
      <c r="V648" s="232"/>
      <c r="W648" s="232"/>
      <c r="X648" s="232"/>
      <c r="Y648" s="232"/>
      <c r="Z648" s="232"/>
    </row>
    <row r="649" ht="12.0" customHeight="1">
      <c r="A649" s="232"/>
      <c r="B649" s="232"/>
      <c r="C649" s="232"/>
      <c r="D649" s="232"/>
      <c r="E649" s="232"/>
      <c r="F649" s="232"/>
      <c r="G649" s="232"/>
      <c r="H649" s="232"/>
      <c r="I649" s="232"/>
      <c r="J649" s="232"/>
      <c r="K649" s="232"/>
      <c r="L649" s="232"/>
      <c r="M649" s="232"/>
      <c r="N649" s="232"/>
      <c r="O649" s="232"/>
      <c r="P649" s="232"/>
      <c r="Q649" s="232"/>
      <c r="R649" s="232"/>
      <c r="S649" s="232"/>
      <c r="T649" s="232"/>
      <c r="U649" s="232"/>
      <c r="V649" s="232"/>
      <c r="W649" s="232"/>
      <c r="X649" s="232"/>
      <c r="Y649" s="232"/>
      <c r="Z649" s="232"/>
    </row>
    <row r="650" ht="12.0" customHeight="1">
      <c r="A650" s="232"/>
      <c r="B650" s="232"/>
      <c r="C650" s="232"/>
      <c r="D650" s="232"/>
      <c r="E650" s="232"/>
      <c r="F650" s="232"/>
      <c r="G650" s="232"/>
      <c r="H650" s="232"/>
      <c r="I650" s="232"/>
      <c r="J650" s="232"/>
      <c r="K650" s="232"/>
      <c r="L650" s="232"/>
      <c r="M650" s="232"/>
      <c r="N650" s="232"/>
      <c r="O650" s="232"/>
      <c r="P650" s="232"/>
      <c r="Q650" s="232"/>
      <c r="R650" s="232"/>
      <c r="S650" s="232"/>
      <c r="T650" s="232"/>
      <c r="U650" s="232"/>
      <c r="V650" s="232"/>
      <c r="W650" s="232"/>
      <c r="X650" s="232"/>
      <c r="Y650" s="232"/>
      <c r="Z650" s="232"/>
    </row>
    <row r="651" ht="12.0" customHeight="1">
      <c r="A651" s="232"/>
      <c r="B651" s="232"/>
      <c r="C651" s="232"/>
      <c r="D651" s="232"/>
      <c r="E651" s="232"/>
      <c r="F651" s="232"/>
      <c r="G651" s="232"/>
      <c r="H651" s="232"/>
      <c r="I651" s="232"/>
      <c r="J651" s="232"/>
      <c r="K651" s="232"/>
      <c r="L651" s="232"/>
      <c r="M651" s="232"/>
      <c r="N651" s="232"/>
      <c r="O651" s="232"/>
      <c r="P651" s="232"/>
      <c r="Q651" s="232"/>
      <c r="R651" s="232"/>
      <c r="S651" s="232"/>
      <c r="T651" s="232"/>
      <c r="U651" s="232"/>
      <c r="V651" s="232"/>
      <c r="W651" s="232"/>
      <c r="X651" s="232"/>
      <c r="Y651" s="232"/>
      <c r="Z651" s="232"/>
    </row>
    <row r="652" ht="12.0" customHeight="1">
      <c r="A652" s="232"/>
      <c r="B652" s="232"/>
      <c r="C652" s="232"/>
      <c r="D652" s="232"/>
      <c r="E652" s="232"/>
      <c r="F652" s="232"/>
      <c r="G652" s="232"/>
      <c r="H652" s="232"/>
      <c r="I652" s="232"/>
      <c r="J652" s="232"/>
      <c r="K652" s="232"/>
      <c r="L652" s="232"/>
      <c r="M652" s="232"/>
      <c r="N652" s="232"/>
      <c r="O652" s="232"/>
      <c r="P652" s="232"/>
      <c r="Q652" s="232"/>
      <c r="R652" s="232"/>
      <c r="S652" s="232"/>
      <c r="T652" s="232"/>
      <c r="U652" s="232"/>
      <c r="V652" s="232"/>
      <c r="W652" s="232"/>
      <c r="X652" s="232"/>
      <c r="Y652" s="232"/>
      <c r="Z652" s="232"/>
    </row>
    <row r="653" ht="12.0" customHeight="1">
      <c r="A653" s="232"/>
      <c r="B653" s="232"/>
      <c r="C653" s="232"/>
      <c r="D653" s="232"/>
      <c r="E653" s="232"/>
      <c r="F653" s="232"/>
      <c r="G653" s="232"/>
      <c r="H653" s="232"/>
      <c r="I653" s="232"/>
      <c r="J653" s="232"/>
      <c r="K653" s="232"/>
      <c r="L653" s="232"/>
      <c r="M653" s="232"/>
      <c r="N653" s="232"/>
      <c r="O653" s="232"/>
      <c r="P653" s="232"/>
      <c r="Q653" s="232"/>
      <c r="R653" s="232"/>
      <c r="S653" s="232"/>
      <c r="T653" s="232"/>
      <c r="U653" s="232"/>
      <c r="V653" s="232"/>
      <c r="W653" s="232"/>
      <c r="X653" s="232"/>
      <c r="Y653" s="232"/>
      <c r="Z653" s="232"/>
    </row>
    <row r="654" ht="12.0" customHeight="1">
      <c r="A654" s="232"/>
      <c r="B654" s="232"/>
      <c r="C654" s="232"/>
      <c r="D654" s="232"/>
      <c r="E654" s="232"/>
      <c r="F654" s="232"/>
      <c r="G654" s="232"/>
      <c r="H654" s="232"/>
      <c r="I654" s="232"/>
      <c r="J654" s="232"/>
      <c r="K654" s="232"/>
      <c r="L654" s="232"/>
      <c r="M654" s="232"/>
      <c r="N654" s="232"/>
      <c r="O654" s="232"/>
      <c r="P654" s="232"/>
      <c r="Q654" s="232"/>
      <c r="R654" s="232"/>
      <c r="S654" s="232"/>
      <c r="T654" s="232"/>
      <c r="U654" s="232"/>
      <c r="V654" s="232"/>
      <c r="W654" s="232"/>
      <c r="X654" s="232"/>
      <c r="Y654" s="232"/>
      <c r="Z654" s="232"/>
    </row>
    <row r="655" ht="12.0" customHeight="1">
      <c r="A655" s="232"/>
      <c r="B655" s="232"/>
      <c r="C655" s="232"/>
      <c r="D655" s="232"/>
      <c r="E655" s="232"/>
      <c r="F655" s="232"/>
      <c r="G655" s="232"/>
      <c r="H655" s="232"/>
      <c r="I655" s="232"/>
      <c r="J655" s="232"/>
      <c r="K655" s="232"/>
      <c r="L655" s="232"/>
      <c r="M655" s="232"/>
      <c r="N655" s="232"/>
      <c r="O655" s="232"/>
      <c r="P655" s="232"/>
      <c r="Q655" s="232"/>
      <c r="R655" s="232"/>
      <c r="S655" s="232"/>
      <c r="T655" s="232"/>
      <c r="U655" s="232"/>
      <c r="V655" s="232"/>
      <c r="W655" s="232"/>
      <c r="X655" s="232"/>
      <c r="Y655" s="232"/>
      <c r="Z655" s="232"/>
    </row>
    <row r="656" ht="12.0" customHeight="1">
      <c r="A656" s="232"/>
      <c r="B656" s="232"/>
      <c r="C656" s="232"/>
      <c r="D656" s="232"/>
      <c r="E656" s="232"/>
      <c r="F656" s="232"/>
      <c r="G656" s="232"/>
      <c r="H656" s="232"/>
      <c r="I656" s="232"/>
      <c r="J656" s="232"/>
      <c r="K656" s="232"/>
      <c r="L656" s="232"/>
      <c r="M656" s="232"/>
      <c r="N656" s="232"/>
      <c r="O656" s="232"/>
      <c r="P656" s="232"/>
      <c r="Q656" s="232"/>
      <c r="R656" s="232"/>
      <c r="S656" s="232"/>
      <c r="T656" s="232"/>
      <c r="U656" s="232"/>
      <c r="V656" s="232"/>
      <c r="W656" s="232"/>
      <c r="X656" s="232"/>
      <c r="Y656" s="232"/>
      <c r="Z656" s="232"/>
    </row>
    <row r="657" ht="12.0" customHeight="1">
      <c r="A657" s="232"/>
      <c r="B657" s="232"/>
      <c r="C657" s="232"/>
      <c r="D657" s="232"/>
      <c r="E657" s="232"/>
      <c r="F657" s="232"/>
      <c r="G657" s="232"/>
      <c r="H657" s="232"/>
      <c r="I657" s="232"/>
      <c r="J657" s="232"/>
      <c r="K657" s="232"/>
      <c r="L657" s="232"/>
      <c r="M657" s="232"/>
      <c r="N657" s="232"/>
      <c r="O657" s="232"/>
      <c r="P657" s="232"/>
      <c r="Q657" s="232"/>
      <c r="R657" s="232"/>
      <c r="S657" s="232"/>
      <c r="T657" s="232"/>
      <c r="U657" s="232"/>
      <c r="V657" s="232"/>
      <c r="W657" s="232"/>
      <c r="X657" s="232"/>
      <c r="Y657" s="232"/>
      <c r="Z657" s="232"/>
    </row>
    <row r="658" ht="12.0" customHeight="1">
      <c r="A658" s="232"/>
      <c r="B658" s="232"/>
      <c r="C658" s="232"/>
      <c r="D658" s="232"/>
      <c r="E658" s="232"/>
      <c r="F658" s="232"/>
      <c r="G658" s="232"/>
      <c r="H658" s="232"/>
      <c r="I658" s="232"/>
      <c r="J658" s="232"/>
      <c r="K658" s="232"/>
      <c r="L658" s="232"/>
      <c r="M658" s="232"/>
      <c r="N658" s="232"/>
      <c r="O658" s="232"/>
      <c r="P658" s="232"/>
      <c r="Q658" s="232"/>
      <c r="R658" s="232"/>
      <c r="S658" s="232"/>
      <c r="T658" s="232"/>
      <c r="U658" s="232"/>
      <c r="V658" s="232"/>
      <c r="W658" s="232"/>
      <c r="X658" s="232"/>
      <c r="Y658" s="232"/>
      <c r="Z658" s="232"/>
    </row>
    <row r="659" ht="12.0" customHeight="1">
      <c r="A659" s="232"/>
      <c r="B659" s="232"/>
      <c r="C659" s="232"/>
      <c r="D659" s="232"/>
      <c r="E659" s="232"/>
      <c r="F659" s="232"/>
      <c r="G659" s="232"/>
      <c r="H659" s="232"/>
      <c r="I659" s="232"/>
      <c r="J659" s="232"/>
      <c r="K659" s="232"/>
      <c r="L659" s="232"/>
      <c r="M659" s="232"/>
      <c r="N659" s="232"/>
      <c r="O659" s="232"/>
      <c r="P659" s="232"/>
      <c r="Q659" s="232"/>
      <c r="R659" s="232"/>
      <c r="S659" s="232"/>
      <c r="T659" s="232"/>
      <c r="U659" s="232"/>
      <c r="V659" s="232"/>
      <c r="W659" s="232"/>
      <c r="X659" s="232"/>
      <c r="Y659" s="232"/>
      <c r="Z659" s="232"/>
    </row>
    <row r="660" ht="12.0" customHeight="1">
      <c r="A660" s="232"/>
      <c r="B660" s="232"/>
      <c r="C660" s="232"/>
      <c r="D660" s="232"/>
      <c r="E660" s="232"/>
      <c r="F660" s="232"/>
      <c r="G660" s="232"/>
      <c r="H660" s="232"/>
      <c r="I660" s="232"/>
      <c r="J660" s="232"/>
      <c r="K660" s="232"/>
      <c r="L660" s="232"/>
      <c r="M660" s="232"/>
      <c r="N660" s="232"/>
      <c r="O660" s="232"/>
      <c r="P660" s="232"/>
      <c r="Q660" s="232"/>
      <c r="R660" s="232"/>
      <c r="S660" s="232"/>
      <c r="T660" s="232"/>
      <c r="U660" s="232"/>
      <c r="V660" s="232"/>
      <c r="W660" s="232"/>
      <c r="X660" s="232"/>
      <c r="Y660" s="232"/>
      <c r="Z660" s="232"/>
    </row>
    <row r="661" ht="12.0" customHeight="1">
      <c r="A661" s="232"/>
      <c r="B661" s="232"/>
      <c r="C661" s="232"/>
      <c r="D661" s="232"/>
      <c r="E661" s="232"/>
      <c r="F661" s="232"/>
      <c r="G661" s="232"/>
      <c r="H661" s="232"/>
      <c r="I661" s="232"/>
      <c r="J661" s="232"/>
      <c r="K661" s="232"/>
      <c r="L661" s="232"/>
      <c r="M661" s="232"/>
      <c r="N661" s="232"/>
      <c r="O661" s="232"/>
      <c r="P661" s="232"/>
      <c r="Q661" s="232"/>
      <c r="R661" s="232"/>
      <c r="S661" s="232"/>
      <c r="T661" s="232"/>
      <c r="U661" s="232"/>
      <c r="V661" s="232"/>
      <c r="W661" s="232"/>
      <c r="X661" s="232"/>
      <c r="Y661" s="232"/>
      <c r="Z661" s="232"/>
    </row>
    <row r="662" ht="12.0" customHeight="1">
      <c r="A662" s="232"/>
      <c r="B662" s="232"/>
      <c r="C662" s="232"/>
      <c r="D662" s="232"/>
      <c r="E662" s="232"/>
      <c r="F662" s="232"/>
      <c r="G662" s="232"/>
      <c r="H662" s="232"/>
      <c r="I662" s="232"/>
      <c r="J662" s="232"/>
      <c r="K662" s="232"/>
      <c r="L662" s="232"/>
      <c r="M662" s="232"/>
      <c r="N662" s="232"/>
      <c r="O662" s="232"/>
      <c r="P662" s="232"/>
      <c r="Q662" s="232"/>
      <c r="R662" s="232"/>
      <c r="S662" s="232"/>
      <c r="T662" s="232"/>
      <c r="U662" s="232"/>
      <c r="V662" s="232"/>
      <c r="W662" s="232"/>
      <c r="X662" s="232"/>
      <c r="Y662" s="232"/>
      <c r="Z662" s="232"/>
    </row>
    <row r="663" ht="12.0" customHeight="1">
      <c r="A663" s="232"/>
      <c r="B663" s="232"/>
      <c r="C663" s="232"/>
      <c r="D663" s="232"/>
      <c r="E663" s="232"/>
      <c r="F663" s="232"/>
      <c r="G663" s="232"/>
      <c r="H663" s="232"/>
      <c r="I663" s="232"/>
      <c r="J663" s="232"/>
      <c r="K663" s="232"/>
      <c r="L663" s="232"/>
      <c r="M663" s="232"/>
      <c r="N663" s="232"/>
      <c r="O663" s="232"/>
      <c r="P663" s="232"/>
      <c r="Q663" s="232"/>
      <c r="R663" s="232"/>
      <c r="S663" s="232"/>
      <c r="T663" s="232"/>
      <c r="U663" s="232"/>
      <c r="V663" s="232"/>
      <c r="W663" s="232"/>
      <c r="X663" s="232"/>
      <c r="Y663" s="232"/>
      <c r="Z663" s="232"/>
    </row>
    <row r="664" ht="12.0" customHeight="1">
      <c r="A664" s="232"/>
      <c r="B664" s="232"/>
      <c r="C664" s="232"/>
      <c r="D664" s="232"/>
      <c r="E664" s="232"/>
      <c r="F664" s="232"/>
      <c r="G664" s="232"/>
      <c r="H664" s="232"/>
      <c r="I664" s="232"/>
      <c r="J664" s="232"/>
      <c r="K664" s="232"/>
      <c r="L664" s="232"/>
      <c r="M664" s="232"/>
      <c r="N664" s="232"/>
      <c r="O664" s="232"/>
      <c r="P664" s="232"/>
      <c r="Q664" s="232"/>
      <c r="R664" s="232"/>
      <c r="S664" s="232"/>
      <c r="T664" s="232"/>
      <c r="U664" s="232"/>
      <c r="V664" s="232"/>
      <c r="W664" s="232"/>
      <c r="X664" s="232"/>
      <c r="Y664" s="232"/>
      <c r="Z664" s="232"/>
    </row>
    <row r="665" ht="12.0" customHeight="1">
      <c r="A665" s="232"/>
      <c r="B665" s="232"/>
      <c r="C665" s="232"/>
      <c r="D665" s="232"/>
      <c r="E665" s="232"/>
      <c r="F665" s="232"/>
      <c r="G665" s="232"/>
      <c r="H665" s="232"/>
      <c r="I665" s="232"/>
      <c r="J665" s="232"/>
      <c r="K665" s="232"/>
      <c r="L665" s="232"/>
      <c r="M665" s="232"/>
      <c r="N665" s="232"/>
      <c r="O665" s="232"/>
      <c r="P665" s="232"/>
      <c r="Q665" s="232"/>
      <c r="R665" s="232"/>
      <c r="S665" s="232"/>
      <c r="T665" s="232"/>
      <c r="U665" s="232"/>
      <c r="V665" s="232"/>
      <c r="W665" s="232"/>
      <c r="X665" s="232"/>
      <c r="Y665" s="232"/>
      <c r="Z665" s="232"/>
    </row>
    <row r="666" ht="12.0" customHeight="1">
      <c r="A666" s="232"/>
      <c r="B666" s="232"/>
      <c r="C666" s="232"/>
      <c r="D666" s="232"/>
      <c r="E666" s="232"/>
      <c r="F666" s="232"/>
      <c r="G666" s="232"/>
      <c r="H666" s="232"/>
      <c r="I666" s="232"/>
      <c r="J666" s="232"/>
      <c r="K666" s="232"/>
      <c r="L666" s="232"/>
      <c r="M666" s="232"/>
      <c r="N666" s="232"/>
      <c r="O666" s="232"/>
      <c r="P666" s="232"/>
      <c r="Q666" s="232"/>
      <c r="R666" s="232"/>
      <c r="S666" s="232"/>
      <c r="T666" s="232"/>
      <c r="U666" s="232"/>
      <c r="V666" s="232"/>
      <c r="W666" s="232"/>
      <c r="X666" s="232"/>
      <c r="Y666" s="232"/>
      <c r="Z666" s="232"/>
    </row>
    <row r="667" ht="12.0" customHeight="1">
      <c r="A667" s="232"/>
      <c r="B667" s="232"/>
      <c r="C667" s="232"/>
      <c r="D667" s="232"/>
      <c r="E667" s="232"/>
      <c r="F667" s="232"/>
      <c r="G667" s="232"/>
      <c r="H667" s="232"/>
      <c r="I667" s="232"/>
      <c r="J667" s="232"/>
      <c r="K667" s="232"/>
      <c r="L667" s="232"/>
      <c r="M667" s="232"/>
      <c r="N667" s="232"/>
      <c r="O667" s="232"/>
      <c r="P667" s="232"/>
      <c r="Q667" s="232"/>
      <c r="R667" s="232"/>
      <c r="S667" s="232"/>
      <c r="T667" s="232"/>
      <c r="U667" s="232"/>
      <c r="V667" s="232"/>
      <c r="W667" s="232"/>
      <c r="X667" s="232"/>
      <c r="Y667" s="232"/>
      <c r="Z667" s="232"/>
    </row>
    <row r="668" ht="12.0" customHeight="1">
      <c r="A668" s="232"/>
      <c r="B668" s="232"/>
      <c r="C668" s="232"/>
      <c r="D668" s="232"/>
      <c r="E668" s="232"/>
      <c r="F668" s="232"/>
      <c r="G668" s="232"/>
      <c r="H668" s="232"/>
      <c r="I668" s="232"/>
      <c r="J668" s="232"/>
      <c r="K668" s="232"/>
      <c r="L668" s="232"/>
      <c r="M668" s="232"/>
      <c r="N668" s="232"/>
      <c r="O668" s="232"/>
      <c r="P668" s="232"/>
      <c r="Q668" s="232"/>
      <c r="R668" s="232"/>
      <c r="S668" s="232"/>
      <c r="T668" s="232"/>
      <c r="U668" s="232"/>
      <c r="V668" s="232"/>
      <c r="W668" s="232"/>
      <c r="X668" s="232"/>
      <c r="Y668" s="232"/>
      <c r="Z668" s="232"/>
    </row>
    <row r="669" ht="12.0" customHeight="1">
      <c r="A669" s="232"/>
      <c r="B669" s="232"/>
      <c r="C669" s="232"/>
      <c r="D669" s="232"/>
      <c r="E669" s="232"/>
      <c r="F669" s="232"/>
      <c r="G669" s="232"/>
      <c r="H669" s="232"/>
      <c r="I669" s="232"/>
      <c r="J669" s="232"/>
      <c r="K669" s="232"/>
      <c r="L669" s="232"/>
      <c r="M669" s="232"/>
      <c r="N669" s="232"/>
      <c r="O669" s="232"/>
      <c r="P669" s="232"/>
      <c r="Q669" s="232"/>
      <c r="R669" s="232"/>
      <c r="S669" s="232"/>
      <c r="T669" s="232"/>
      <c r="U669" s="232"/>
      <c r="V669" s="232"/>
      <c r="W669" s="232"/>
      <c r="X669" s="232"/>
      <c r="Y669" s="232"/>
      <c r="Z669" s="232"/>
    </row>
    <row r="670" ht="12.0" customHeight="1">
      <c r="A670" s="232"/>
      <c r="B670" s="232"/>
      <c r="C670" s="232"/>
      <c r="D670" s="232"/>
      <c r="E670" s="232"/>
      <c r="F670" s="232"/>
      <c r="G670" s="232"/>
      <c r="H670" s="232"/>
      <c r="I670" s="232"/>
      <c r="J670" s="232"/>
      <c r="K670" s="232"/>
      <c r="L670" s="232"/>
      <c r="M670" s="232"/>
      <c r="N670" s="232"/>
      <c r="O670" s="232"/>
      <c r="P670" s="232"/>
      <c r="Q670" s="232"/>
      <c r="R670" s="232"/>
      <c r="S670" s="232"/>
      <c r="T670" s="232"/>
      <c r="U670" s="232"/>
      <c r="V670" s="232"/>
      <c r="W670" s="232"/>
      <c r="X670" s="232"/>
      <c r="Y670" s="232"/>
      <c r="Z670" s="232"/>
    </row>
    <row r="671" ht="12.0" customHeight="1">
      <c r="A671" s="232"/>
      <c r="B671" s="232"/>
      <c r="C671" s="232"/>
      <c r="D671" s="232"/>
      <c r="E671" s="232"/>
      <c r="F671" s="232"/>
      <c r="G671" s="232"/>
      <c r="H671" s="232"/>
      <c r="I671" s="232"/>
      <c r="J671" s="232"/>
      <c r="K671" s="232"/>
      <c r="L671" s="232"/>
      <c r="M671" s="232"/>
      <c r="N671" s="232"/>
      <c r="O671" s="232"/>
      <c r="P671" s="232"/>
      <c r="Q671" s="232"/>
      <c r="R671" s="232"/>
      <c r="S671" s="232"/>
      <c r="T671" s="232"/>
      <c r="U671" s="232"/>
      <c r="V671" s="232"/>
      <c r="W671" s="232"/>
      <c r="X671" s="232"/>
      <c r="Y671" s="232"/>
      <c r="Z671" s="232"/>
    </row>
    <row r="672" ht="12.0" customHeight="1">
      <c r="A672" s="232"/>
      <c r="B672" s="232"/>
      <c r="C672" s="232"/>
      <c r="D672" s="232"/>
      <c r="E672" s="232"/>
      <c r="F672" s="232"/>
      <c r="G672" s="232"/>
      <c r="H672" s="232"/>
      <c r="I672" s="232"/>
      <c r="J672" s="232"/>
      <c r="K672" s="232"/>
      <c r="L672" s="232"/>
      <c r="M672" s="232"/>
      <c r="N672" s="232"/>
      <c r="O672" s="232"/>
      <c r="P672" s="232"/>
      <c r="Q672" s="232"/>
      <c r="R672" s="232"/>
      <c r="S672" s="232"/>
      <c r="T672" s="232"/>
      <c r="U672" s="232"/>
      <c r="V672" s="232"/>
      <c r="W672" s="232"/>
      <c r="X672" s="232"/>
      <c r="Y672" s="232"/>
      <c r="Z672" s="232"/>
    </row>
    <row r="673" ht="12.0" customHeight="1">
      <c r="A673" s="232"/>
      <c r="B673" s="232"/>
      <c r="C673" s="232"/>
      <c r="D673" s="232"/>
      <c r="E673" s="232"/>
      <c r="F673" s="232"/>
      <c r="G673" s="232"/>
      <c r="H673" s="232"/>
      <c r="I673" s="232"/>
      <c r="J673" s="232"/>
      <c r="K673" s="232"/>
      <c r="L673" s="232"/>
      <c r="M673" s="232"/>
      <c r="N673" s="232"/>
      <c r="O673" s="232"/>
      <c r="P673" s="232"/>
      <c r="Q673" s="232"/>
      <c r="R673" s="232"/>
      <c r="S673" s="232"/>
      <c r="T673" s="232"/>
      <c r="U673" s="232"/>
      <c r="V673" s="232"/>
      <c r="W673" s="232"/>
      <c r="X673" s="232"/>
      <c r="Y673" s="232"/>
      <c r="Z673" s="232"/>
    </row>
    <row r="674" ht="12.0" customHeight="1">
      <c r="A674" s="232"/>
      <c r="B674" s="232"/>
      <c r="C674" s="232"/>
      <c r="D674" s="232"/>
      <c r="E674" s="232"/>
      <c r="F674" s="232"/>
      <c r="G674" s="232"/>
      <c r="H674" s="232"/>
      <c r="I674" s="232"/>
      <c r="J674" s="232"/>
      <c r="K674" s="232"/>
      <c r="L674" s="232"/>
      <c r="M674" s="232"/>
      <c r="N674" s="232"/>
      <c r="O674" s="232"/>
      <c r="P674" s="232"/>
      <c r="Q674" s="232"/>
      <c r="R674" s="232"/>
      <c r="S674" s="232"/>
      <c r="T674" s="232"/>
      <c r="U674" s="232"/>
      <c r="V674" s="232"/>
      <c r="W674" s="232"/>
      <c r="X674" s="232"/>
      <c r="Y674" s="232"/>
      <c r="Z674" s="232"/>
    </row>
    <row r="675" ht="12.0" customHeight="1">
      <c r="A675" s="232"/>
      <c r="B675" s="232"/>
      <c r="C675" s="232"/>
      <c r="D675" s="232"/>
      <c r="E675" s="232"/>
      <c r="F675" s="232"/>
      <c r="G675" s="232"/>
      <c r="H675" s="232"/>
      <c r="I675" s="232"/>
      <c r="J675" s="232"/>
      <c r="K675" s="232"/>
      <c r="L675" s="232"/>
      <c r="M675" s="232"/>
      <c r="N675" s="232"/>
      <c r="O675" s="232"/>
      <c r="P675" s="232"/>
      <c r="Q675" s="232"/>
      <c r="R675" s="232"/>
      <c r="S675" s="232"/>
      <c r="T675" s="232"/>
      <c r="U675" s="232"/>
      <c r="V675" s="232"/>
      <c r="W675" s="232"/>
      <c r="X675" s="232"/>
      <c r="Y675" s="232"/>
      <c r="Z675" s="232"/>
    </row>
    <row r="676" ht="12.0" customHeight="1">
      <c r="A676" s="232"/>
      <c r="B676" s="232"/>
      <c r="C676" s="232"/>
      <c r="D676" s="232"/>
      <c r="E676" s="232"/>
      <c r="F676" s="232"/>
      <c r="G676" s="232"/>
      <c r="H676" s="232"/>
      <c r="I676" s="232"/>
      <c r="J676" s="232"/>
      <c r="K676" s="232"/>
      <c r="L676" s="232"/>
      <c r="M676" s="232"/>
      <c r="N676" s="232"/>
      <c r="O676" s="232"/>
      <c r="P676" s="232"/>
      <c r="Q676" s="232"/>
      <c r="R676" s="232"/>
      <c r="S676" s="232"/>
      <c r="T676" s="232"/>
      <c r="U676" s="232"/>
      <c r="V676" s="232"/>
      <c r="W676" s="232"/>
      <c r="X676" s="232"/>
      <c r="Y676" s="232"/>
      <c r="Z676" s="232"/>
    </row>
    <row r="677" ht="12.0" customHeight="1">
      <c r="A677" s="232"/>
      <c r="B677" s="232"/>
      <c r="C677" s="232"/>
      <c r="D677" s="232"/>
      <c r="E677" s="232"/>
      <c r="F677" s="232"/>
      <c r="G677" s="232"/>
      <c r="H677" s="232"/>
      <c r="I677" s="232"/>
      <c r="J677" s="232"/>
      <c r="K677" s="232"/>
      <c r="L677" s="232"/>
      <c r="M677" s="232"/>
      <c r="N677" s="232"/>
      <c r="O677" s="232"/>
      <c r="P677" s="232"/>
      <c r="Q677" s="232"/>
      <c r="R677" s="232"/>
      <c r="S677" s="232"/>
      <c r="T677" s="232"/>
      <c r="U677" s="232"/>
      <c r="V677" s="232"/>
      <c r="W677" s="232"/>
      <c r="X677" s="232"/>
      <c r="Y677" s="232"/>
      <c r="Z677" s="232"/>
    </row>
    <row r="678" ht="12.0" customHeight="1">
      <c r="A678" s="232"/>
      <c r="B678" s="232"/>
      <c r="C678" s="232"/>
      <c r="D678" s="232"/>
      <c r="E678" s="232"/>
      <c r="F678" s="232"/>
      <c r="G678" s="232"/>
      <c r="H678" s="232"/>
      <c r="I678" s="232"/>
      <c r="J678" s="232"/>
      <c r="K678" s="232"/>
      <c r="L678" s="232"/>
      <c r="M678" s="232"/>
      <c r="N678" s="232"/>
      <c r="O678" s="232"/>
      <c r="P678" s="232"/>
      <c r="Q678" s="232"/>
      <c r="R678" s="232"/>
      <c r="S678" s="232"/>
      <c r="T678" s="232"/>
      <c r="U678" s="232"/>
      <c r="V678" s="232"/>
      <c r="W678" s="232"/>
      <c r="X678" s="232"/>
      <c r="Y678" s="232"/>
      <c r="Z678" s="232"/>
    </row>
    <row r="679" ht="12.0" customHeight="1">
      <c r="A679" s="232"/>
      <c r="B679" s="232"/>
      <c r="C679" s="232"/>
      <c r="D679" s="232"/>
      <c r="E679" s="232"/>
      <c r="F679" s="232"/>
      <c r="G679" s="232"/>
      <c r="H679" s="232"/>
      <c r="I679" s="232"/>
      <c r="J679" s="232"/>
      <c r="K679" s="232"/>
      <c r="L679" s="232"/>
      <c r="M679" s="232"/>
      <c r="N679" s="232"/>
      <c r="O679" s="232"/>
      <c r="P679" s="232"/>
      <c r="Q679" s="232"/>
      <c r="R679" s="232"/>
      <c r="S679" s="232"/>
      <c r="T679" s="232"/>
      <c r="U679" s="232"/>
      <c r="V679" s="232"/>
      <c r="W679" s="232"/>
      <c r="X679" s="232"/>
      <c r="Y679" s="232"/>
      <c r="Z679" s="232"/>
    </row>
    <row r="680" ht="12.0" customHeight="1">
      <c r="A680" s="232"/>
      <c r="B680" s="232"/>
      <c r="C680" s="232"/>
      <c r="D680" s="232"/>
      <c r="E680" s="232"/>
      <c r="F680" s="232"/>
      <c r="G680" s="232"/>
      <c r="H680" s="232"/>
      <c r="I680" s="232"/>
      <c r="J680" s="232"/>
      <c r="K680" s="232"/>
      <c r="L680" s="232"/>
      <c r="M680" s="232"/>
      <c r="N680" s="232"/>
      <c r="O680" s="232"/>
      <c r="P680" s="232"/>
      <c r="Q680" s="232"/>
      <c r="R680" s="232"/>
      <c r="S680" s="232"/>
      <c r="T680" s="232"/>
      <c r="U680" s="232"/>
      <c r="V680" s="232"/>
      <c r="W680" s="232"/>
      <c r="X680" s="232"/>
      <c r="Y680" s="232"/>
      <c r="Z680" s="232"/>
    </row>
    <row r="681" ht="12.0" customHeight="1">
      <c r="A681" s="232"/>
      <c r="B681" s="232"/>
      <c r="C681" s="232"/>
      <c r="D681" s="232"/>
      <c r="E681" s="232"/>
      <c r="F681" s="232"/>
      <c r="G681" s="232"/>
      <c r="H681" s="232"/>
      <c r="I681" s="232"/>
      <c r="J681" s="232"/>
      <c r="K681" s="232"/>
      <c r="L681" s="232"/>
      <c r="M681" s="232"/>
      <c r="N681" s="232"/>
      <c r="O681" s="232"/>
      <c r="P681" s="232"/>
      <c r="Q681" s="232"/>
      <c r="R681" s="232"/>
      <c r="S681" s="232"/>
      <c r="T681" s="232"/>
      <c r="U681" s="232"/>
      <c r="V681" s="232"/>
      <c r="W681" s="232"/>
      <c r="X681" s="232"/>
      <c r="Y681" s="232"/>
      <c r="Z681" s="232"/>
    </row>
    <row r="682" ht="12.0" customHeight="1">
      <c r="A682" s="232"/>
      <c r="B682" s="232"/>
      <c r="C682" s="232"/>
      <c r="D682" s="232"/>
      <c r="E682" s="232"/>
      <c r="F682" s="232"/>
      <c r="G682" s="232"/>
      <c r="H682" s="232"/>
      <c r="I682" s="232"/>
      <c r="J682" s="232"/>
      <c r="K682" s="232"/>
      <c r="L682" s="232"/>
      <c r="M682" s="232"/>
      <c r="N682" s="232"/>
      <c r="O682" s="232"/>
      <c r="P682" s="232"/>
      <c r="Q682" s="232"/>
      <c r="R682" s="232"/>
      <c r="S682" s="232"/>
      <c r="T682" s="232"/>
      <c r="U682" s="232"/>
      <c r="V682" s="232"/>
      <c r="W682" s="232"/>
      <c r="X682" s="232"/>
      <c r="Y682" s="232"/>
      <c r="Z682" s="232"/>
    </row>
    <row r="683" ht="12.0" customHeight="1">
      <c r="A683" s="232"/>
      <c r="B683" s="232"/>
      <c r="C683" s="232"/>
      <c r="D683" s="232"/>
      <c r="E683" s="232"/>
      <c r="F683" s="232"/>
      <c r="G683" s="232"/>
      <c r="H683" s="232"/>
      <c r="I683" s="232"/>
      <c r="J683" s="232"/>
      <c r="K683" s="232"/>
      <c r="L683" s="232"/>
      <c r="M683" s="232"/>
      <c r="N683" s="232"/>
      <c r="O683" s="232"/>
      <c r="P683" s="232"/>
      <c r="Q683" s="232"/>
      <c r="R683" s="232"/>
      <c r="S683" s="232"/>
      <c r="T683" s="232"/>
      <c r="U683" s="232"/>
      <c r="V683" s="232"/>
      <c r="W683" s="232"/>
      <c r="X683" s="232"/>
      <c r="Y683" s="232"/>
      <c r="Z683" s="232"/>
    </row>
    <row r="684" ht="12.0" customHeight="1">
      <c r="A684" s="232"/>
      <c r="B684" s="232"/>
      <c r="C684" s="232"/>
      <c r="D684" s="232"/>
      <c r="E684" s="232"/>
      <c r="F684" s="232"/>
      <c r="G684" s="232"/>
      <c r="H684" s="232"/>
      <c r="I684" s="232"/>
      <c r="J684" s="232"/>
      <c r="K684" s="232"/>
      <c r="L684" s="232"/>
      <c r="M684" s="232"/>
      <c r="N684" s="232"/>
      <c r="O684" s="232"/>
      <c r="P684" s="232"/>
      <c r="Q684" s="232"/>
      <c r="R684" s="232"/>
      <c r="S684" s="232"/>
      <c r="T684" s="232"/>
      <c r="U684" s="232"/>
      <c r="V684" s="232"/>
      <c r="W684" s="232"/>
      <c r="X684" s="232"/>
      <c r="Y684" s="232"/>
      <c r="Z684" s="232"/>
    </row>
    <row r="685" ht="12.0" customHeight="1">
      <c r="A685" s="232"/>
      <c r="B685" s="232"/>
      <c r="C685" s="232"/>
      <c r="D685" s="232"/>
      <c r="E685" s="232"/>
      <c r="F685" s="232"/>
      <c r="G685" s="232"/>
      <c r="H685" s="232"/>
      <c r="I685" s="232"/>
      <c r="J685" s="232"/>
      <c r="K685" s="232"/>
      <c r="L685" s="232"/>
      <c r="M685" s="232"/>
      <c r="N685" s="232"/>
      <c r="O685" s="232"/>
      <c r="P685" s="232"/>
      <c r="Q685" s="232"/>
      <c r="R685" s="232"/>
      <c r="S685" s="232"/>
      <c r="T685" s="232"/>
      <c r="U685" s="232"/>
      <c r="V685" s="232"/>
      <c r="W685" s="232"/>
      <c r="X685" s="232"/>
      <c r="Y685" s="232"/>
      <c r="Z685" s="232"/>
    </row>
    <row r="686" ht="12.0" customHeight="1">
      <c r="A686" s="232"/>
      <c r="B686" s="232"/>
      <c r="C686" s="232"/>
      <c r="D686" s="232"/>
      <c r="E686" s="232"/>
      <c r="F686" s="232"/>
      <c r="G686" s="232"/>
      <c r="H686" s="232"/>
      <c r="I686" s="232"/>
      <c r="J686" s="232"/>
      <c r="K686" s="232"/>
      <c r="L686" s="232"/>
      <c r="M686" s="232"/>
      <c r="N686" s="232"/>
      <c r="O686" s="232"/>
      <c r="P686" s="232"/>
      <c r="Q686" s="232"/>
      <c r="R686" s="232"/>
      <c r="S686" s="232"/>
      <c r="T686" s="232"/>
      <c r="U686" s="232"/>
      <c r="V686" s="232"/>
      <c r="W686" s="232"/>
      <c r="X686" s="232"/>
      <c r="Y686" s="232"/>
      <c r="Z686" s="232"/>
    </row>
    <row r="687" ht="12.0" customHeight="1">
      <c r="A687" s="232"/>
      <c r="B687" s="232"/>
      <c r="C687" s="232"/>
      <c r="D687" s="232"/>
      <c r="E687" s="232"/>
      <c r="F687" s="232"/>
      <c r="G687" s="232"/>
      <c r="H687" s="232"/>
      <c r="I687" s="232"/>
      <c r="J687" s="232"/>
      <c r="K687" s="232"/>
      <c r="L687" s="232"/>
      <c r="M687" s="232"/>
      <c r="N687" s="232"/>
      <c r="O687" s="232"/>
      <c r="P687" s="232"/>
      <c r="Q687" s="232"/>
      <c r="R687" s="232"/>
      <c r="S687" s="232"/>
      <c r="T687" s="232"/>
      <c r="U687" s="232"/>
      <c r="V687" s="232"/>
      <c r="W687" s="232"/>
      <c r="X687" s="232"/>
      <c r="Y687" s="232"/>
      <c r="Z687" s="232"/>
    </row>
    <row r="688" ht="12.0" customHeight="1">
      <c r="A688" s="232"/>
      <c r="B688" s="232"/>
      <c r="C688" s="232"/>
      <c r="D688" s="232"/>
      <c r="E688" s="232"/>
      <c r="F688" s="232"/>
      <c r="G688" s="232"/>
      <c r="H688" s="232"/>
      <c r="I688" s="232"/>
      <c r="J688" s="232"/>
      <c r="K688" s="232"/>
      <c r="L688" s="232"/>
      <c r="M688" s="232"/>
      <c r="N688" s="232"/>
      <c r="O688" s="232"/>
      <c r="P688" s="232"/>
      <c r="Q688" s="232"/>
      <c r="R688" s="232"/>
      <c r="S688" s="232"/>
      <c r="T688" s="232"/>
      <c r="U688" s="232"/>
      <c r="V688" s="232"/>
      <c r="W688" s="232"/>
      <c r="X688" s="232"/>
      <c r="Y688" s="232"/>
      <c r="Z688" s="232"/>
    </row>
    <row r="689" ht="12.0" customHeight="1">
      <c r="A689" s="232"/>
      <c r="B689" s="232"/>
      <c r="C689" s="232"/>
      <c r="D689" s="232"/>
      <c r="E689" s="232"/>
      <c r="F689" s="232"/>
      <c r="G689" s="232"/>
      <c r="H689" s="232"/>
      <c r="I689" s="232"/>
      <c r="J689" s="232"/>
      <c r="K689" s="232"/>
      <c r="L689" s="232"/>
      <c r="M689" s="232"/>
      <c r="N689" s="232"/>
      <c r="O689" s="232"/>
      <c r="P689" s="232"/>
      <c r="Q689" s="232"/>
      <c r="R689" s="232"/>
      <c r="S689" s="232"/>
      <c r="T689" s="232"/>
      <c r="U689" s="232"/>
      <c r="V689" s="232"/>
      <c r="W689" s="232"/>
      <c r="X689" s="232"/>
      <c r="Y689" s="232"/>
      <c r="Z689" s="232"/>
    </row>
    <row r="690" ht="12.0" customHeight="1">
      <c r="A690" s="232"/>
      <c r="B690" s="232"/>
      <c r="C690" s="232"/>
      <c r="D690" s="232"/>
      <c r="E690" s="232"/>
      <c r="F690" s="232"/>
      <c r="G690" s="232"/>
      <c r="H690" s="232"/>
      <c r="I690" s="232"/>
      <c r="J690" s="232"/>
      <c r="K690" s="232"/>
      <c r="L690" s="232"/>
      <c r="M690" s="232"/>
      <c r="N690" s="232"/>
      <c r="O690" s="232"/>
      <c r="P690" s="232"/>
      <c r="Q690" s="232"/>
      <c r="R690" s="232"/>
      <c r="S690" s="232"/>
      <c r="T690" s="232"/>
      <c r="U690" s="232"/>
      <c r="V690" s="232"/>
      <c r="W690" s="232"/>
      <c r="X690" s="232"/>
      <c r="Y690" s="232"/>
      <c r="Z690" s="232"/>
    </row>
    <row r="691" ht="12.0" customHeight="1">
      <c r="A691" s="232"/>
      <c r="B691" s="232"/>
      <c r="C691" s="232"/>
      <c r="D691" s="232"/>
      <c r="E691" s="232"/>
      <c r="F691" s="232"/>
      <c r="G691" s="232"/>
      <c r="H691" s="232"/>
      <c r="I691" s="232"/>
      <c r="J691" s="232"/>
      <c r="K691" s="232"/>
      <c r="L691" s="232"/>
      <c r="M691" s="232"/>
      <c r="N691" s="232"/>
      <c r="O691" s="232"/>
      <c r="P691" s="232"/>
      <c r="Q691" s="232"/>
      <c r="R691" s="232"/>
      <c r="S691" s="232"/>
      <c r="T691" s="232"/>
      <c r="U691" s="232"/>
      <c r="V691" s="232"/>
      <c r="W691" s="232"/>
      <c r="X691" s="232"/>
      <c r="Y691" s="232"/>
      <c r="Z691" s="232"/>
    </row>
    <row r="692" ht="12.0" customHeight="1">
      <c r="A692" s="232"/>
      <c r="B692" s="232"/>
      <c r="C692" s="232"/>
      <c r="D692" s="232"/>
      <c r="E692" s="232"/>
      <c r="F692" s="232"/>
      <c r="G692" s="232"/>
      <c r="H692" s="232"/>
      <c r="I692" s="232"/>
      <c r="J692" s="232"/>
      <c r="K692" s="232"/>
      <c r="L692" s="232"/>
      <c r="M692" s="232"/>
      <c r="N692" s="232"/>
      <c r="O692" s="232"/>
      <c r="P692" s="232"/>
      <c r="Q692" s="232"/>
      <c r="R692" s="232"/>
      <c r="S692" s="232"/>
      <c r="T692" s="232"/>
      <c r="U692" s="232"/>
      <c r="V692" s="232"/>
      <c r="W692" s="232"/>
      <c r="X692" s="232"/>
      <c r="Y692" s="232"/>
      <c r="Z692" s="232"/>
    </row>
    <row r="693" ht="12.0" customHeight="1">
      <c r="A693" s="232"/>
      <c r="B693" s="232"/>
      <c r="C693" s="232"/>
      <c r="D693" s="232"/>
      <c r="E693" s="232"/>
      <c r="F693" s="232"/>
      <c r="G693" s="232"/>
      <c r="H693" s="232"/>
      <c r="I693" s="232"/>
      <c r="J693" s="232"/>
      <c r="K693" s="232"/>
      <c r="L693" s="232"/>
      <c r="M693" s="232"/>
      <c r="N693" s="232"/>
      <c r="O693" s="232"/>
      <c r="P693" s="232"/>
      <c r="Q693" s="232"/>
      <c r="R693" s="232"/>
      <c r="S693" s="232"/>
      <c r="T693" s="232"/>
      <c r="U693" s="232"/>
      <c r="V693" s="232"/>
      <c r="W693" s="232"/>
      <c r="X693" s="232"/>
      <c r="Y693" s="232"/>
      <c r="Z693" s="232"/>
    </row>
    <row r="694" ht="12.0" customHeight="1">
      <c r="A694" s="232"/>
      <c r="B694" s="232"/>
      <c r="C694" s="232"/>
      <c r="D694" s="232"/>
      <c r="E694" s="232"/>
      <c r="F694" s="232"/>
      <c r="G694" s="232"/>
      <c r="H694" s="232"/>
      <c r="I694" s="232"/>
      <c r="J694" s="232"/>
      <c r="K694" s="232"/>
      <c r="L694" s="232"/>
      <c r="M694" s="232"/>
      <c r="N694" s="232"/>
      <c r="O694" s="232"/>
      <c r="P694" s="232"/>
      <c r="Q694" s="232"/>
      <c r="R694" s="232"/>
      <c r="S694" s="232"/>
      <c r="T694" s="232"/>
      <c r="U694" s="232"/>
      <c r="V694" s="232"/>
      <c r="W694" s="232"/>
      <c r="X694" s="232"/>
      <c r="Y694" s="232"/>
      <c r="Z694" s="232"/>
    </row>
    <row r="695" ht="12.0" customHeight="1">
      <c r="A695" s="232"/>
      <c r="B695" s="232"/>
      <c r="C695" s="232"/>
      <c r="D695" s="232"/>
      <c r="E695" s="232"/>
      <c r="F695" s="232"/>
      <c r="G695" s="232"/>
      <c r="H695" s="232"/>
      <c r="I695" s="232"/>
      <c r="J695" s="232"/>
      <c r="K695" s="232"/>
      <c r="L695" s="232"/>
      <c r="M695" s="232"/>
      <c r="N695" s="232"/>
      <c r="O695" s="232"/>
      <c r="P695" s="232"/>
      <c r="Q695" s="232"/>
      <c r="R695" s="232"/>
      <c r="S695" s="232"/>
      <c r="T695" s="232"/>
      <c r="U695" s="232"/>
      <c r="V695" s="232"/>
      <c r="W695" s="232"/>
      <c r="X695" s="232"/>
      <c r="Y695" s="232"/>
      <c r="Z695" s="232"/>
    </row>
    <row r="696" ht="12.0" customHeight="1">
      <c r="A696" s="232"/>
      <c r="B696" s="232"/>
      <c r="C696" s="232"/>
      <c r="D696" s="232"/>
      <c r="E696" s="232"/>
      <c r="F696" s="232"/>
      <c r="G696" s="232"/>
      <c r="H696" s="232"/>
      <c r="I696" s="232"/>
      <c r="J696" s="232"/>
      <c r="K696" s="232"/>
      <c r="L696" s="232"/>
      <c r="M696" s="232"/>
      <c r="N696" s="232"/>
      <c r="O696" s="232"/>
      <c r="P696" s="232"/>
      <c r="Q696" s="232"/>
      <c r="R696" s="232"/>
      <c r="S696" s="232"/>
      <c r="T696" s="232"/>
      <c r="U696" s="232"/>
      <c r="V696" s="232"/>
      <c r="W696" s="232"/>
      <c r="X696" s="232"/>
      <c r="Y696" s="232"/>
      <c r="Z696" s="232"/>
    </row>
    <row r="697" ht="12.0" customHeight="1">
      <c r="A697" s="232"/>
      <c r="B697" s="232"/>
      <c r="C697" s="232"/>
      <c r="D697" s="232"/>
      <c r="E697" s="232"/>
      <c r="F697" s="232"/>
      <c r="G697" s="232"/>
      <c r="H697" s="232"/>
      <c r="I697" s="232"/>
      <c r="J697" s="232"/>
      <c r="K697" s="232"/>
      <c r="L697" s="232"/>
      <c r="M697" s="232"/>
      <c r="N697" s="232"/>
      <c r="O697" s="232"/>
      <c r="P697" s="232"/>
      <c r="Q697" s="232"/>
      <c r="R697" s="232"/>
      <c r="S697" s="232"/>
      <c r="T697" s="232"/>
      <c r="U697" s="232"/>
      <c r="V697" s="232"/>
      <c r="W697" s="232"/>
      <c r="X697" s="232"/>
      <c r="Y697" s="232"/>
      <c r="Z697" s="232"/>
    </row>
    <row r="698" ht="12.0" customHeight="1">
      <c r="A698" s="232"/>
      <c r="B698" s="232"/>
      <c r="C698" s="232"/>
      <c r="D698" s="232"/>
      <c r="E698" s="232"/>
      <c r="F698" s="232"/>
      <c r="G698" s="232"/>
      <c r="H698" s="232"/>
      <c r="I698" s="232"/>
      <c r="J698" s="232"/>
      <c r="K698" s="232"/>
      <c r="L698" s="232"/>
      <c r="M698" s="232"/>
      <c r="N698" s="232"/>
      <c r="O698" s="232"/>
      <c r="P698" s="232"/>
      <c r="Q698" s="232"/>
      <c r="R698" s="232"/>
      <c r="S698" s="232"/>
      <c r="T698" s="232"/>
      <c r="U698" s="232"/>
      <c r="V698" s="232"/>
      <c r="W698" s="232"/>
      <c r="X698" s="232"/>
      <c r="Y698" s="232"/>
      <c r="Z698" s="232"/>
    </row>
    <row r="699" ht="12.0" customHeight="1">
      <c r="A699" s="232"/>
      <c r="B699" s="232"/>
      <c r="C699" s="232"/>
      <c r="D699" s="232"/>
      <c r="E699" s="232"/>
      <c r="F699" s="232"/>
      <c r="G699" s="232"/>
      <c r="H699" s="232"/>
      <c r="I699" s="232"/>
      <c r="J699" s="232"/>
      <c r="K699" s="232"/>
      <c r="L699" s="232"/>
      <c r="M699" s="232"/>
      <c r="N699" s="232"/>
      <c r="O699" s="232"/>
      <c r="P699" s="232"/>
      <c r="Q699" s="232"/>
      <c r="R699" s="232"/>
      <c r="S699" s="232"/>
      <c r="T699" s="232"/>
      <c r="U699" s="232"/>
      <c r="V699" s="232"/>
      <c r="W699" s="232"/>
      <c r="X699" s="232"/>
      <c r="Y699" s="232"/>
      <c r="Z699" s="232"/>
    </row>
    <row r="700" ht="12.0" customHeight="1">
      <c r="A700" s="232"/>
      <c r="B700" s="232"/>
      <c r="C700" s="232"/>
      <c r="D700" s="232"/>
      <c r="E700" s="232"/>
      <c r="F700" s="232"/>
      <c r="G700" s="232"/>
      <c r="H700" s="232"/>
      <c r="I700" s="232"/>
      <c r="J700" s="232"/>
      <c r="K700" s="232"/>
      <c r="L700" s="232"/>
      <c r="M700" s="232"/>
      <c r="N700" s="232"/>
      <c r="O700" s="232"/>
      <c r="P700" s="232"/>
      <c r="Q700" s="232"/>
      <c r="R700" s="232"/>
      <c r="S700" s="232"/>
      <c r="T700" s="232"/>
      <c r="U700" s="232"/>
      <c r="V700" s="232"/>
      <c r="W700" s="232"/>
      <c r="X700" s="232"/>
      <c r="Y700" s="232"/>
      <c r="Z700" s="232"/>
    </row>
    <row r="701" ht="12.0" customHeight="1">
      <c r="A701" s="232"/>
      <c r="B701" s="232"/>
      <c r="C701" s="232"/>
      <c r="D701" s="232"/>
      <c r="E701" s="232"/>
      <c r="F701" s="232"/>
      <c r="G701" s="232"/>
      <c r="H701" s="232"/>
      <c r="I701" s="232"/>
      <c r="J701" s="232"/>
      <c r="K701" s="232"/>
      <c r="L701" s="232"/>
      <c r="M701" s="232"/>
      <c r="N701" s="232"/>
      <c r="O701" s="232"/>
      <c r="P701" s="232"/>
      <c r="Q701" s="232"/>
      <c r="R701" s="232"/>
      <c r="S701" s="232"/>
      <c r="T701" s="232"/>
      <c r="U701" s="232"/>
      <c r="V701" s="232"/>
      <c r="W701" s="232"/>
      <c r="X701" s="232"/>
      <c r="Y701" s="232"/>
      <c r="Z701" s="232"/>
    </row>
    <row r="702" ht="12.0" customHeight="1">
      <c r="A702" s="232"/>
      <c r="B702" s="232"/>
      <c r="C702" s="232"/>
      <c r="D702" s="232"/>
      <c r="E702" s="232"/>
      <c r="F702" s="232"/>
      <c r="G702" s="232"/>
      <c r="H702" s="232"/>
      <c r="I702" s="232"/>
      <c r="J702" s="232"/>
      <c r="K702" s="232"/>
      <c r="L702" s="232"/>
      <c r="M702" s="232"/>
      <c r="N702" s="232"/>
      <c r="O702" s="232"/>
      <c r="P702" s="232"/>
      <c r="Q702" s="232"/>
      <c r="R702" s="232"/>
      <c r="S702" s="232"/>
      <c r="T702" s="232"/>
      <c r="U702" s="232"/>
      <c r="V702" s="232"/>
      <c r="W702" s="232"/>
      <c r="X702" s="232"/>
      <c r="Y702" s="232"/>
      <c r="Z702" s="232"/>
    </row>
    <row r="703" ht="12.0" customHeight="1">
      <c r="A703" s="232"/>
      <c r="B703" s="232"/>
      <c r="C703" s="232"/>
      <c r="D703" s="232"/>
      <c r="E703" s="232"/>
      <c r="F703" s="232"/>
      <c r="G703" s="232"/>
      <c r="H703" s="232"/>
      <c r="I703" s="232"/>
      <c r="J703" s="232"/>
      <c r="K703" s="232"/>
      <c r="L703" s="232"/>
      <c r="M703" s="232"/>
      <c r="N703" s="232"/>
      <c r="O703" s="232"/>
      <c r="P703" s="232"/>
      <c r="Q703" s="232"/>
      <c r="R703" s="232"/>
      <c r="S703" s="232"/>
      <c r="T703" s="232"/>
      <c r="U703" s="232"/>
      <c r="V703" s="232"/>
      <c r="W703" s="232"/>
      <c r="X703" s="232"/>
      <c r="Y703" s="232"/>
      <c r="Z703" s="232"/>
    </row>
    <row r="704" ht="12.0" customHeight="1">
      <c r="A704" s="232"/>
      <c r="B704" s="232"/>
      <c r="C704" s="232"/>
      <c r="D704" s="232"/>
      <c r="E704" s="232"/>
      <c r="F704" s="232"/>
      <c r="G704" s="232"/>
      <c r="H704" s="232"/>
      <c r="I704" s="232"/>
      <c r="J704" s="232"/>
      <c r="K704" s="232"/>
      <c r="L704" s="232"/>
      <c r="M704" s="232"/>
      <c r="N704" s="232"/>
      <c r="O704" s="232"/>
      <c r="P704" s="232"/>
      <c r="Q704" s="232"/>
      <c r="R704" s="232"/>
      <c r="S704" s="232"/>
      <c r="T704" s="232"/>
      <c r="U704" s="232"/>
      <c r="V704" s="232"/>
      <c r="W704" s="232"/>
      <c r="X704" s="232"/>
      <c r="Y704" s="232"/>
      <c r="Z704" s="232"/>
    </row>
    <row r="705" ht="12.0" customHeight="1">
      <c r="A705" s="232"/>
      <c r="B705" s="232"/>
      <c r="C705" s="232"/>
      <c r="D705" s="232"/>
      <c r="E705" s="232"/>
      <c r="F705" s="232"/>
      <c r="G705" s="232"/>
      <c r="H705" s="232"/>
      <c r="I705" s="232"/>
      <c r="J705" s="232"/>
      <c r="K705" s="232"/>
      <c r="L705" s="232"/>
      <c r="M705" s="232"/>
      <c r="N705" s="232"/>
      <c r="O705" s="232"/>
      <c r="P705" s="232"/>
      <c r="Q705" s="232"/>
      <c r="R705" s="232"/>
      <c r="S705" s="232"/>
      <c r="T705" s="232"/>
      <c r="U705" s="232"/>
      <c r="V705" s="232"/>
      <c r="W705" s="232"/>
      <c r="X705" s="232"/>
      <c r="Y705" s="232"/>
      <c r="Z705" s="232"/>
    </row>
    <row r="706" ht="12.0" customHeight="1">
      <c r="A706" s="232"/>
      <c r="B706" s="232"/>
      <c r="C706" s="232"/>
      <c r="D706" s="232"/>
      <c r="E706" s="232"/>
      <c r="F706" s="232"/>
      <c r="G706" s="232"/>
      <c r="H706" s="232"/>
      <c r="I706" s="232"/>
      <c r="J706" s="232"/>
      <c r="K706" s="232"/>
      <c r="L706" s="232"/>
      <c r="M706" s="232"/>
      <c r="N706" s="232"/>
      <c r="O706" s="232"/>
      <c r="P706" s="232"/>
      <c r="Q706" s="232"/>
      <c r="R706" s="232"/>
      <c r="S706" s="232"/>
      <c r="T706" s="232"/>
      <c r="U706" s="232"/>
      <c r="V706" s="232"/>
      <c r="W706" s="232"/>
      <c r="X706" s="232"/>
      <c r="Y706" s="232"/>
      <c r="Z706" s="232"/>
    </row>
    <row r="707" ht="12.0" customHeight="1">
      <c r="A707" s="232"/>
      <c r="B707" s="232"/>
      <c r="C707" s="232"/>
      <c r="D707" s="232"/>
      <c r="E707" s="232"/>
      <c r="F707" s="232"/>
      <c r="G707" s="232"/>
      <c r="H707" s="232"/>
      <c r="I707" s="232"/>
      <c r="J707" s="232"/>
      <c r="K707" s="232"/>
      <c r="L707" s="232"/>
      <c r="M707" s="232"/>
      <c r="N707" s="232"/>
      <c r="O707" s="232"/>
      <c r="P707" s="232"/>
      <c r="Q707" s="232"/>
      <c r="R707" s="232"/>
      <c r="S707" s="232"/>
      <c r="T707" s="232"/>
      <c r="U707" s="232"/>
      <c r="V707" s="232"/>
      <c r="W707" s="232"/>
      <c r="X707" s="232"/>
      <c r="Y707" s="232"/>
      <c r="Z707" s="232"/>
    </row>
    <row r="708" ht="12.0" customHeight="1">
      <c r="A708" s="232"/>
      <c r="B708" s="232"/>
      <c r="C708" s="232"/>
      <c r="D708" s="232"/>
      <c r="E708" s="232"/>
      <c r="F708" s="232"/>
      <c r="G708" s="232"/>
      <c r="H708" s="232"/>
      <c r="I708" s="232"/>
      <c r="J708" s="232"/>
      <c r="K708" s="232"/>
      <c r="L708" s="232"/>
      <c r="M708" s="232"/>
      <c r="N708" s="232"/>
      <c r="O708" s="232"/>
      <c r="P708" s="232"/>
      <c r="Q708" s="232"/>
      <c r="R708" s="232"/>
      <c r="S708" s="232"/>
      <c r="T708" s="232"/>
      <c r="U708" s="232"/>
      <c r="V708" s="232"/>
      <c r="W708" s="232"/>
      <c r="X708" s="232"/>
      <c r="Y708" s="232"/>
      <c r="Z708" s="232"/>
    </row>
    <row r="709" ht="12.0" customHeight="1">
      <c r="A709" s="232"/>
      <c r="B709" s="232"/>
      <c r="C709" s="232"/>
      <c r="D709" s="232"/>
      <c r="E709" s="232"/>
      <c r="F709" s="232"/>
      <c r="G709" s="232"/>
      <c r="H709" s="232"/>
      <c r="I709" s="232"/>
      <c r="J709" s="232"/>
      <c r="K709" s="232"/>
      <c r="L709" s="232"/>
      <c r="M709" s="232"/>
      <c r="N709" s="232"/>
      <c r="O709" s="232"/>
      <c r="P709" s="232"/>
      <c r="Q709" s="232"/>
      <c r="R709" s="232"/>
      <c r="S709" s="232"/>
      <c r="T709" s="232"/>
      <c r="U709" s="232"/>
      <c r="V709" s="232"/>
      <c r="W709" s="232"/>
      <c r="X709" s="232"/>
      <c r="Y709" s="232"/>
      <c r="Z709" s="232"/>
    </row>
    <row r="710" ht="12.0" customHeight="1">
      <c r="A710" s="232"/>
      <c r="B710" s="232"/>
      <c r="C710" s="232"/>
      <c r="D710" s="232"/>
      <c r="E710" s="232"/>
      <c r="F710" s="232"/>
      <c r="G710" s="232"/>
      <c r="H710" s="232"/>
      <c r="I710" s="232"/>
      <c r="J710" s="232"/>
      <c r="K710" s="232"/>
      <c r="L710" s="232"/>
      <c r="M710" s="232"/>
      <c r="N710" s="232"/>
      <c r="O710" s="232"/>
      <c r="P710" s="232"/>
      <c r="Q710" s="232"/>
      <c r="R710" s="232"/>
      <c r="S710" s="232"/>
      <c r="T710" s="232"/>
      <c r="U710" s="232"/>
      <c r="V710" s="232"/>
      <c r="W710" s="232"/>
      <c r="X710" s="232"/>
      <c r="Y710" s="232"/>
      <c r="Z710" s="232"/>
    </row>
    <row r="711" ht="12.0" customHeight="1">
      <c r="A711" s="232"/>
      <c r="B711" s="232"/>
      <c r="C711" s="232"/>
      <c r="D711" s="232"/>
      <c r="E711" s="232"/>
      <c r="F711" s="232"/>
      <c r="G711" s="232"/>
      <c r="H711" s="232"/>
      <c r="I711" s="232"/>
      <c r="J711" s="232"/>
      <c r="K711" s="232"/>
      <c r="L711" s="232"/>
      <c r="M711" s="232"/>
      <c r="N711" s="232"/>
      <c r="O711" s="232"/>
      <c r="P711" s="232"/>
      <c r="Q711" s="232"/>
      <c r="R711" s="232"/>
      <c r="S711" s="232"/>
      <c r="T711" s="232"/>
      <c r="U711" s="232"/>
      <c r="V711" s="232"/>
      <c r="W711" s="232"/>
      <c r="X711" s="232"/>
      <c r="Y711" s="232"/>
      <c r="Z711" s="232"/>
    </row>
    <row r="712" ht="12.0" customHeight="1">
      <c r="A712" s="232"/>
      <c r="B712" s="232"/>
      <c r="C712" s="232"/>
      <c r="D712" s="232"/>
      <c r="E712" s="232"/>
      <c r="F712" s="232"/>
      <c r="G712" s="232"/>
      <c r="H712" s="232"/>
      <c r="I712" s="232"/>
      <c r="J712" s="232"/>
      <c r="K712" s="232"/>
      <c r="L712" s="232"/>
      <c r="M712" s="232"/>
      <c r="N712" s="232"/>
      <c r="O712" s="232"/>
      <c r="P712" s="232"/>
      <c r="Q712" s="232"/>
      <c r="R712" s="232"/>
      <c r="S712" s="232"/>
      <c r="T712" s="232"/>
      <c r="U712" s="232"/>
      <c r="V712" s="232"/>
      <c r="W712" s="232"/>
      <c r="X712" s="232"/>
      <c r="Y712" s="232"/>
      <c r="Z712" s="232"/>
    </row>
    <row r="713" ht="12.0" customHeight="1">
      <c r="A713" s="232"/>
      <c r="B713" s="232"/>
      <c r="C713" s="232"/>
      <c r="D713" s="232"/>
      <c r="E713" s="232"/>
      <c r="F713" s="232"/>
      <c r="G713" s="232"/>
      <c r="H713" s="232"/>
      <c r="I713" s="232"/>
      <c r="J713" s="232"/>
      <c r="K713" s="232"/>
      <c r="L713" s="232"/>
      <c r="M713" s="232"/>
      <c r="N713" s="232"/>
      <c r="O713" s="232"/>
      <c r="P713" s="232"/>
      <c r="Q713" s="232"/>
      <c r="R713" s="232"/>
      <c r="S713" s="232"/>
      <c r="T713" s="232"/>
      <c r="U713" s="232"/>
      <c r="V713" s="232"/>
      <c r="W713" s="232"/>
      <c r="X713" s="232"/>
      <c r="Y713" s="232"/>
      <c r="Z713" s="232"/>
    </row>
    <row r="714" ht="12.0" customHeight="1">
      <c r="A714" s="232"/>
      <c r="B714" s="232"/>
      <c r="C714" s="232"/>
      <c r="D714" s="232"/>
      <c r="E714" s="232"/>
      <c r="F714" s="232"/>
      <c r="G714" s="232"/>
      <c r="H714" s="232"/>
      <c r="I714" s="232"/>
      <c r="J714" s="232"/>
      <c r="K714" s="232"/>
      <c r="L714" s="232"/>
      <c r="M714" s="232"/>
      <c r="N714" s="232"/>
      <c r="O714" s="232"/>
      <c r="P714" s="232"/>
      <c r="Q714" s="232"/>
      <c r="R714" s="232"/>
      <c r="S714" s="232"/>
      <c r="T714" s="232"/>
      <c r="U714" s="232"/>
      <c r="V714" s="232"/>
      <c r="W714" s="232"/>
      <c r="X714" s="232"/>
      <c r="Y714" s="232"/>
      <c r="Z714" s="232"/>
    </row>
    <row r="715" ht="12.0" customHeight="1">
      <c r="A715" s="232"/>
      <c r="B715" s="232"/>
      <c r="C715" s="232"/>
      <c r="D715" s="232"/>
      <c r="E715" s="232"/>
      <c r="F715" s="232"/>
      <c r="G715" s="232"/>
      <c r="H715" s="232"/>
      <c r="I715" s="232"/>
      <c r="J715" s="232"/>
      <c r="K715" s="232"/>
      <c r="L715" s="232"/>
      <c r="M715" s="232"/>
      <c r="N715" s="232"/>
      <c r="O715" s="232"/>
      <c r="P715" s="232"/>
      <c r="Q715" s="232"/>
      <c r="R715" s="232"/>
      <c r="S715" s="232"/>
      <c r="T715" s="232"/>
      <c r="U715" s="232"/>
      <c r="V715" s="232"/>
      <c r="W715" s="232"/>
      <c r="X715" s="232"/>
      <c r="Y715" s="232"/>
      <c r="Z715" s="232"/>
    </row>
    <row r="716" ht="12.0" customHeight="1">
      <c r="A716" s="232"/>
      <c r="B716" s="232"/>
      <c r="C716" s="232"/>
      <c r="D716" s="232"/>
      <c r="E716" s="232"/>
      <c r="F716" s="232"/>
      <c r="G716" s="232"/>
      <c r="H716" s="232"/>
      <c r="I716" s="232"/>
      <c r="J716" s="232"/>
      <c r="K716" s="232"/>
      <c r="L716" s="232"/>
      <c r="M716" s="232"/>
      <c r="N716" s="232"/>
      <c r="O716" s="232"/>
      <c r="P716" s="232"/>
      <c r="Q716" s="232"/>
      <c r="R716" s="232"/>
      <c r="S716" s="232"/>
      <c r="T716" s="232"/>
      <c r="U716" s="232"/>
      <c r="V716" s="232"/>
      <c r="W716" s="232"/>
      <c r="X716" s="232"/>
      <c r="Y716" s="232"/>
      <c r="Z716" s="232"/>
    </row>
    <row r="717" ht="12.0" customHeight="1">
      <c r="A717" s="232"/>
      <c r="B717" s="232"/>
      <c r="C717" s="232"/>
      <c r="D717" s="232"/>
      <c r="E717" s="232"/>
      <c r="F717" s="232"/>
      <c r="G717" s="232"/>
      <c r="H717" s="232"/>
      <c r="I717" s="232"/>
      <c r="J717" s="232"/>
      <c r="K717" s="232"/>
      <c r="L717" s="232"/>
      <c r="M717" s="232"/>
      <c r="N717" s="232"/>
      <c r="O717" s="232"/>
      <c r="P717" s="232"/>
      <c r="Q717" s="232"/>
      <c r="R717" s="232"/>
      <c r="S717" s="232"/>
      <c r="T717" s="232"/>
      <c r="U717" s="232"/>
      <c r="V717" s="232"/>
      <c r="W717" s="232"/>
      <c r="X717" s="232"/>
      <c r="Y717" s="232"/>
      <c r="Z717" s="232"/>
    </row>
    <row r="718" ht="12.0" customHeight="1">
      <c r="A718" s="232"/>
      <c r="B718" s="232"/>
      <c r="C718" s="232"/>
      <c r="D718" s="232"/>
      <c r="E718" s="232"/>
      <c r="F718" s="232"/>
      <c r="G718" s="232"/>
      <c r="H718" s="232"/>
      <c r="I718" s="232"/>
      <c r="J718" s="232"/>
      <c r="K718" s="232"/>
      <c r="L718" s="232"/>
      <c r="M718" s="232"/>
      <c r="N718" s="232"/>
      <c r="O718" s="232"/>
      <c r="P718" s="232"/>
      <c r="Q718" s="232"/>
      <c r="R718" s="232"/>
      <c r="S718" s="232"/>
      <c r="T718" s="232"/>
      <c r="U718" s="232"/>
      <c r="V718" s="232"/>
      <c r="W718" s="232"/>
      <c r="X718" s="232"/>
      <c r="Y718" s="232"/>
      <c r="Z718" s="232"/>
    </row>
    <row r="719" ht="12.0" customHeight="1">
      <c r="A719" s="232"/>
      <c r="B719" s="232"/>
      <c r="C719" s="232"/>
      <c r="D719" s="232"/>
      <c r="E719" s="232"/>
      <c r="F719" s="232"/>
      <c r="G719" s="232"/>
      <c r="H719" s="232"/>
      <c r="I719" s="232"/>
      <c r="J719" s="232"/>
      <c r="K719" s="232"/>
      <c r="L719" s="232"/>
      <c r="M719" s="232"/>
      <c r="N719" s="232"/>
      <c r="O719" s="232"/>
      <c r="P719" s="232"/>
      <c r="Q719" s="232"/>
      <c r="R719" s="232"/>
      <c r="S719" s="232"/>
      <c r="T719" s="232"/>
      <c r="U719" s="232"/>
      <c r="V719" s="232"/>
      <c r="W719" s="232"/>
      <c r="X719" s="232"/>
      <c r="Y719" s="232"/>
      <c r="Z719" s="232"/>
    </row>
    <row r="720" ht="12.0" customHeight="1">
      <c r="A720" s="232"/>
      <c r="B720" s="232"/>
      <c r="C720" s="232"/>
      <c r="D720" s="232"/>
      <c r="E720" s="232"/>
      <c r="F720" s="232"/>
      <c r="G720" s="232"/>
      <c r="H720" s="232"/>
      <c r="I720" s="232"/>
      <c r="J720" s="232"/>
      <c r="K720" s="232"/>
      <c r="L720" s="232"/>
      <c r="M720" s="232"/>
      <c r="N720" s="232"/>
      <c r="O720" s="232"/>
      <c r="P720" s="232"/>
      <c r="Q720" s="232"/>
      <c r="R720" s="232"/>
      <c r="S720" s="232"/>
      <c r="T720" s="232"/>
      <c r="U720" s="232"/>
      <c r="V720" s="232"/>
      <c r="W720" s="232"/>
      <c r="X720" s="232"/>
      <c r="Y720" s="232"/>
      <c r="Z720" s="232"/>
    </row>
    <row r="721" ht="12.0" customHeight="1">
      <c r="A721" s="232"/>
      <c r="B721" s="232"/>
      <c r="C721" s="232"/>
      <c r="D721" s="232"/>
      <c r="E721" s="232"/>
      <c r="F721" s="232"/>
      <c r="G721" s="232"/>
      <c r="H721" s="232"/>
      <c r="I721" s="232"/>
      <c r="J721" s="232"/>
      <c r="K721" s="232"/>
      <c r="L721" s="232"/>
      <c r="M721" s="232"/>
      <c r="N721" s="232"/>
      <c r="O721" s="232"/>
      <c r="P721" s="232"/>
      <c r="Q721" s="232"/>
      <c r="R721" s="232"/>
      <c r="S721" s="232"/>
      <c r="T721" s="232"/>
      <c r="U721" s="232"/>
      <c r="V721" s="232"/>
      <c r="W721" s="232"/>
      <c r="X721" s="232"/>
      <c r="Y721" s="232"/>
      <c r="Z721" s="232"/>
    </row>
    <row r="722" ht="12.0" customHeight="1">
      <c r="A722" s="232"/>
      <c r="B722" s="232"/>
      <c r="C722" s="232"/>
      <c r="D722" s="232"/>
      <c r="E722" s="232"/>
      <c r="F722" s="232"/>
      <c r="G722" s="232"/>
      <c r="H722" s="232"/>
      <c r="I722" s="232"/>
      <c r="J722" s="232"/>
      <c r="K722" s="232"/>
      <c r="L722" s="232"/>
      <c r="M722" s="232"/>
      <c r="N722" s="232"/>
      <c r="O722" s="232"/>
      <c r="P722" s="232"/>
      <c r="Q722" s="232"/>
      <c r="R722" s="232"/>
      <c r="S722" s="232"/>
      <c r="T722" s="232"/>
      <c r="U722" s="232"/>
      <c r="V722" s="232"/>
      <c r="W722" s="232"/>
      <c r="X722" s="232"/>
      <c r="Y722" s="232"/>
      <c r="Z722" s="232"/>
    </row>
    <row r="723" ht="12.0" customHeight="1">
      <c r="A723" s="232"/>
      <c r="B723" s="232"/>
      <c r="C723" s="232"/>
      <c r="D723" s="232"/>
      <c r="E723" s="232"/>
      <c r="F723" s="232"/>
      <c r="G723" s="232"/>
      <c r="H723" s="232"/>
      <c r="I723" s="232"/>
      <c r="J723" s="232"/>
      <c r="K723" s="232"/>
      <c r="L723" s="232"/>
      <c r="M723" s="232"/>
      <c r="N723" s="232"/>
      <c r="O723" s="232"/>
      <c r="P723" s="232"/>
      <c r="Q723" s="232"/>
      <c r="R723" s="232"/>
      <c r="S723" s="232"/>
      <c r="T723" s="232"/>
      <c r="U723" s="232"/>
      <c r="V723" s="232"/>
      <c r="W723" s="232"/>
      <c r="X723" s="232"/>
      <c r="Y723" s="232"/>
      <c r="Z723" s="232"/>
    </row>
    <row r="724" ht="12.0" customHeight="1">
      <c r="A724" s="232"/>
      <c r="B724" s="232"/>
      <c r="C724" s="232"/>
      <c r="D724" s="232"/>
      <c r="E724" s="232"/>
      <c r="F724" s="232"/>
      <c r="G724" s="232"/>
      <c r="H724" s="232"/>
      <c r="I724" s="232"/>
      <c r="J724" s="232"/>
      <c r="K724" s="232"/>
      <c r="L724" s="232"/>
      <c r="M724" s="232"/>
      <c r="N724" s="232"/>
      <c r="O724" s="232"/>
      <c r="P724" s="232"/>
      <c r="Q724" s="232"/>
      <c r="R724" s="232"/>
      <c r="S724" s="232"/>
      <c r="T724" s="232"/>
      <c r="U724" s="232"/>
      <c r="V724" s="232"/>
      <c r="W724" s="232"/>
      <c r="X724" s="232"/>
      <c r="Y724" s="232"/>
      <c r="Z724" s="232"/>
    </row>
    <row r="725" ht="12.0" customHeight="1">
      <c r="A725" s="232"/>
      <c r="B725" s="232"/>
      <c r="C725" s="232"/>
      <c r="D725" s="232"/>
      <c r="E725" s="232"/>
      <c r="F725" s="232"/>
      <c r="G725" s="232"/>
      <c r="H725" s="232"/>
      <c r="I725" s="232"/>
      <c r="J725" s="232"/>
      <c r="K725" s="232"/>
      <c r="L725" s="232"/>
      <c r="M725" s="232"/>
      <c r="N725" s="232"/>
      <c r="O725" s="232"/>
      <c r="P725" s="232"/>
      <c r="Q725" s="232"/>
      <c r="R725" s="232"/>
      <c r="S725" s="232"/>
      <c r="T725" s="232"/>
      <c r="U725" s="232"/>
      <c r="V725" s="232"/>
      <c r="W725" s="232"/>
      <c r="X725" s="232"/>
      <c r="Y725" s="232"/>
      <c r="Z725" s="232"/>
    </row>
    <row r="726" ht="12.0" customHeight="1">
      <c r="A726" s="232"/>
      <c r="B726" s="232"/>
      <c r="C726" s="232"/>
      <c r="D726" s="232"/>
      <c r="E726" s="232"/>
      <c r="F726" s="232"/>
      <c r="G726" s="232"/>
      <c r="H726" s="232"/>
      <c r="I726" s="232"/>
      <c r="J726" s="232"/>
      <c r="K726" s="232"/>
      <c r="L726" s="232"/>
      <c r="M726" s="232"/>
      <c r="N726" s="232"/>
      <c r="O726" s="232"/>
      <c r="P726" s="232"/>
      <c r="Q726" s="232"/>
      <c r="R726" s="232"/>
      <c r="S726" s="232"/>
      <c r="T726" s="232"/>
      <c r="U726" s="232"/>
      <c r="V726" s="232"/>
      <c r="W726" s="232"/>
      <c r="X726" s="232"/>
      <c r="Y726" s="232"/>
      <c r="Z726" s="232"/>
    </row>
    <row r="727" ht="12.0" customHeight="1">
      <c r="A727" s="232"/>
      <c r="B727" s="232"/>
      <c r="C727" s="232"/>
      <c r="D727" s="232"/>
      <c r="E727" s="232"/>
      <c r="F727" s="232"/>
      <c r="G727" s="232"/>
      <c r="H727" s="232"/>
      <c r="I727" s="232"/>
      <c r="J727" s="232"/>
      <c r="K727" s="232"/>
      <c r="L727" s="232"/>
      <c r="M727" s="232"/>
      <c r="N727" s="232"/>
      <c r="O727" s="232"/>
      <c r="P727" s="232"/>
      <c r="Q727" s="232"/>
      <c r="R727" s="232"/>
      <c r="S727" s="232"/>
      <c r="T727" s="232"/>
      <c r="U727" s="232"/>
      <c r="V727" s="232"/>
      <c r="W727" s="232"/>
      <c r="X727" s="232"/>
      <c r="Y727" s="232"/>
      <c r="Z727" s="232"/>
    </row>
    <row r="728" ht="12.0" customHeight="1">
      <c r="A728" s="232"/>
      <c r="B728" s="232"/>
      <c r="C728" s="232"/>
      <c r="D728" s="232"/>
      <c r="E728" s="232"/>
      <c r="F728" s="232"/>
      <c r="G728" s="232"/>
      <c r="H728" s="232"/>
      <c r="I728" s="232"/>
      <c r="J728" s="232"/>
      <c r="K728" s="232"/>
      <c r="L728" s="232"/>
      <c r="M728" s="232"/>
      <c r="N728" s="232"/>
      <c r="O728" s="232"/>
      <c r="P728" s="232"/>
      <c r="Q728" s="232"/>
      <c r="R728" s="232"/>
      <c r="S728" s="232"/>
      <c r="T728" s="232"/>
      <c r="U728" s="232"/>
      <c r="V728" s="232"/>
      <c r="W728" s="232"/>
      <c r="X728" s="232"/>
      <c r="Y728" s="232"/>
      <c r="Z728" s="232"/>
    </row>
    <row r="729" ht="12.0" customHeight="1">
      <c r="A729" s="232"/>
      <c r="B729" s="232"/>
      <c r="C729" s="232"/>
      <c r="D729" s="232"/>
      <c r="E729" s="232"/>
      <c r="F729" s="232"/>
      <c r="G729" s="232"/>
      <c r="H729" s="232"/>
      <c r="I729" s="232"/>
      <c r="J729" s="232"/>
      <c r="K729" s="232"/>
      <c r="L729" s="232"/>
      <c r="M729" s="232"/>
      <c r="N729" s="232"/>
      <c r="O729" s="232"/>
      <c r="P729" s="232"/>
      <c r="Q729" s="232"/>
      <c r="R729" s="232"/>
      <c r="S729" s="232"/>
      <c r="T729" s="232"/>
      <c r="U729" s="232"/>
      <c r="V729" s="232"/>
      <c r="W729" s="232"/>
      <c r="X729" s="232"/>
      <c r="Y729" s="232"/>
      <c r="Z729" s="232"/>
    </row>
    <row r="730" ht="12.0" customHeight="1">
      <c r="A730" s="232"/>
      <c r="B730" s="232"/>
      <c r="C730" s="232"/>
      <c r="D730" s="232"/>
      <c r="E730" s="232"/>
      <c r="F730" s="232"/>
      <c r="G730" s="232"/>
      <c r="H730" s="232"/>
      <c r="I730" s="232"/>
      <c r="J730" s="232"/>
      <c r="K730" s="232"/>
      <c r="L730" s="232"/>
      <c r="M730" s="232"/>
      <c r="N730" s="232"/>
      <c r="O730" s="232"/>
      <c r="P730" s="232"/>
      <c r="Q730" s="232"/>
      <c r="R730" s="232"/>
      <c r="S730" s="232"/>
      <c r="T730" s="232"/>
      <c r="U730" s="232"/>
      <c r="V730" s="232"/>
      <c r="W730" s="232"/>
      <c r="X730" s="232"/>
      <c r="Y730" s="232"/>
      <c r="Z730" s="232"/>
    </row>
    <row r="731" ht="12.0" customHeight="1">
      <c r="A731" s="232"/>
      <c r="B731" s="232"/>
      <c r="C731" s="232"/>
      <c r="D731" s="232"/>
      <c r="E731" s="232"/>
      <c r="F731" s="232"/>
      <c r="G731" s="232"/>
      <c r="H731" s="232"/>
      <c r="I731" s="232"/>
      <c r="J731" s="232"/>
      <c r="K731" s="232"/>
      <c r="L731" s="232"/>
      <c r="M731" s="232"/>
      <c r="N731" s="232"/>
      <c r="O731" s="232"/>
      <c r="P731" s="232"/>
      <c r="Q731" s="232"/>
      <c r="R731" s="232"/>
      <c r="S731" s="232"/>
      <c r="T731" s="232"/>
      <c r="U731" s="232"/>
      <c r="V731" s="232"/>
      <c r="W731" s="232"/>
      <c r="X731" s="232"/>
      <c r="Y731" s="232"/>
      <c r="Z731" s="232"/>
    </row>
    <row r="732" ht="12.0" customHeight="1">
      <c r="A732" s="232"/>
      <c r="B732" s="232"/>
      <c r="C732" s="232"/>
      <c r="D732" s="232"/>
      <c r="E732" s="232"/>
      <c r="F732" s="232"/>
      <c r="G732" s="232"/>
      <c r="H732" s="232"/>
      <c r="I732" s="232"/>
      <c r="J732" s="232"/>
      <c r="K732" s="232"/>
      <c r="L732" s="232"/>
      <c r="M732" s="232"/>
      <c r="N732" s="232"/>
      <c r="O732" s="232"/>
      <c r="P732" s="232"/>
      <c r="Q732" s="232"/>
      <c r="R732" s="232"/>
      <c r="S732" s="232"/>
      <c r="T732" s="232"/>
      <c r="U732" s="232"/>
      <c r="V732" s="232"/>
      <c r="W732" s="232"/>
      <c r="X732" s="232"/>
      <c r="Y732" s="232"/>
      <c r="Z732" s="232"/>
    </row>
    <row r="733" ht="12.0" customHeight="1">
      <c r="A733" s="232"/>
      <c r="B733" s="232"/>
      <c r="C733" s="232"/>
      <c r="D733" s="232"/>
      <c r="E733" s="232"/>
      <c r="F733" s="232"/>
      <c r="G733" s="232"/>
      <c r="H733" s="232"/>
      <c r="I733" s="232"/>
      <c r="J733" s="232"/>
      <c r="K733" s="232"/>
      <c r="L733" s="232"/>
      <c r="M733" s="232"/>
      <c r="N733" s="232"/>
      <c r="O733" s="232"/>
      <c r="P733" s="232"/>
      <c r="Q733" s="232"/>
      <c r="R733" s="232"/>
      <c r="S733" s="232"/>
      <c r="T733" s="232"/>
      <c r="U733" s="232"/>
      <c r="V733" s="232"/>
      <c r="W733" s="232"/>
      <c r="X733" s="232"/>
      <c r="Y733" s="232"/>
      <c r="Z733" s="232"/>
    </row>
    <row r="734" ht="12.0" customHeight="1">
      <c r="A734" s="232"/>
      <c r="B734" s="232"/>
      <c r="C734" s="232"/>
      <c r="D734" s="232"/>
      <c r="E734" s="232"/>
      <c r="F734" s="232"/>
      <c r="G734" s="232"/>
      <c r="H734" s="232"/>
      <c r="I734" s="232"/>
      <c r="J734" s="232"/>
      <c r="K734" s="232"/>
      <c r="L734" s="232"/>
      <c r="M734" s="232"/>
      <c r="N734" s="232"/>
      <c r="O734" s="232"/>
      <c r="P734" s="232"/>
      <c r="Q734" s="232"/>
      <c r="R734" s="232"/>
      <c r="S734" s="232"/>
      <c r="T734" s="232"/>
      <c r="U734" s="232"/>
      <c r="V734" s="232"/>
      <c r="W734" s="232"/>
      <c r="X734" s="232"/>
      <c r="Y734" s="232"/>
      <c r="Z734" s="232"/>
    </row>
    <row r="735" ht="12.0" customHeight="1">
      <c r="A735" s="232"/>
      <c r="B735" s="232"/>
      <c r="C735" s="232"/>
      <c r="D735" s="232"/>
      <c r="E735" s="232"/>
      <c r="F735" s="232"/>
      <c r="G735" s="232"/>
      <c r="H735" s="232"/>
      <c r="I735" s="232"/>
      <c r="J735" s="232"/>
      <c r="K735" s="232"/>
      <c r="L735" s="232"/>
      <c r="M735" s="232"/>
      <c r="N735" s="232"/>
      <c r="O735" s="232"/>
      <c r="P735" s="232"/>
      <c r="Q735" s="232"/>
      <c r="R735" s="232"/>
      <c r="S735" s="232"/>
      <c r="T735" s="232"/>
      <c r="U735" s="232"/>
      <c r="V735" s="232"/>
      <c r="W735" s="232"/>
      <c r="X735" s="232"/>
      <c r="Y735" s="232"/>
      <c r="Z735" s="232"/>
    </row>
    <row r="736" ht="12.0" customHeight="1">
      <c r="A736" s="232"/>
      <c r="B736" s="232"/>
      <c r="C736" s="232"/>
      <c r="D736" s="232"/>
      <c r="E736" s="232"/>
      <c r="F736" s="232"/>
      <c r="G736" s="232"/>
      <c r="H736" s="232"/>
      <c r="I736" s="232"/>
      <c r="J736" s="232"/>
      <c r="K736" s="232"/>
      <c r="L736" s="232"/>
      <c r="M736" s="232"/>
      <c r="N736" s="232"/>
      <c r="O736" s="232"/>
      <c r="P736" s="232"/>
      <c r="Q736" s="232"/>
      <c r="R736" s="232"/>
      <c r="S736" s="232"/>
      <c r="T736" s="232"/>
      <c r="U736" s="232"/>
      <c r="V736" s="232"/>
      <c r="W736" s="232"/>
      <c r="X736" s="232"/>
      <c r="Y736" s="232"/>
      <c r="Z736" s="232"/>
    </row>
    <row r="737" ht="12.0" customHeight="1">
      <c r="A737" s="232"/>
      <c r="B737" s="232"/>
      <c r="C737" s="232"/>
      <c r="D737" s="232"/>
      <c r="E737" s="232"/>
      <c r="F737" s="232"/>
      <c r="G737" s="232"/>
      <c r="H737" s="232"/>
      <c r="I737" s="232"/>
      <c r="J737" s="232"/>
      <c r="K737" s="232"/>
      <c r="L737" s="232"/>
      <c r="M737" s="232"/>
      <c r="N737" s="232"/>
      <c r="O737" s="232"/>
      <c r="P737" s="232"/>
      <c r="Q737" s="232"/>
      <c r="R737" s="232"/>
      <c r="S737" s="232"/>
      <c r="T737" s="232"/>
      <c r="U737" s="232"/>
      <c r="V737" s="232"/>
      <c r="W737" s="232"/>
      <c r="X737" s="232"/>
      <c r="Y737" s="232"/>
      <c r="Z737" s="232"/>
    </row>
    <row r="738" ht="12.0" customHeight="1">
      <c r="A738" s="232"/>
      <c r="B738" s="232"/>
      <c r="C738" s="232"/>
      <c r="D738" s="232"/>
      <c r="E738" s="232"/>
      <c r="F738" s="232"/>
      <c r="G738" s="232"/>
      <c r="H738" s="232"/>
      <c r="I738" s="232"/>
      <c r="J738" s="232"/>
      <c r="K738" s="232"/>
      <c r="L738" s="232"/>
      <c r="M738" s="232"/>
      <c r="N738" s="232"/>
      <c r="O738" s="232"/>
      <c r="P738" s="232"/>
      <c r="Q738" s="232"/>
      <c r="R738" s="232"/>
      <c r="S738" s="232"/>
      <c r="T738" s="232"/>
      <c r="U738" s="232"/>
      <c r="V738" s="232"/>
      <c r="W738" s="232"/>
      <c r="X738" s="232"/>
      <c r="Y738" s="232"/>
      <c r="Z738" s="232"/>
    </row>
    <row r="739" ht="12.0" customHeight="1">
      <c r="A739" s="232"/>
      <c r="B739" s="232"/>
      <c r="C739" s="232"/>
      <c r="D739" s="232"/>
      <c r="E739" s="232"/>
      <c r="F739" s="232"/>
      <c r="G739" s="232"/>
      <c r="H739" s="232"/>
      <c r="I739" s="232"/>
      <c r="J739" s="232"/>
      <c r="K739" s="232"/>
      <c r="L739" s="232"/>
      <c r="M739" s="232"/>
      <c r="N739" s="232"/>
      <c r="O739" s="232"/>
      <c r="P739" s="232"/>
      <c r="Q739" s="232"/>
      <c r="R739" s="232"/>
      <c r="S739" s="232"/>
      <c r="T739" s="232"/>
      <c r="U739" s="232"/>
      <c r="V739" s="232"/>
      <c r="W739" s="232"/>
      <c r="X739" s="232"/>
      <c r="Y739" s="232"/>
      <c r="Z739" s="232"/>
    </row>
    <row r="740" ht="12.0" customHeight="1">
      <c r="A740" s="232"/>
      <c r="B740" s="232"/>
      <c r="C740" s="232"/>
      <c r="D740" s="232"/>
      <c r="E740" s="232"/>
      <c r="F740" s="232"/>
      <c r="G740" s="232"/>
      <c r="H740" s="232"/>
      <c r="I740" s="232"/>
      <c r="J740" s="232"/>
      <c r="K740" s="232"/>
      <c r="L740" s="232"/>
      <c r="M740" s="232"/>
      <c r="N740" s="232"/>
      <c r="O740" s="232"/>
      <c r="P740" s="232"/>
      <c r="Q740" s="232"/>
      <c r="R740" s="232"/>
      <c r="S740" s="232"/>
      <c r="T740" s="232"/>
      <c r="U740" s="232"/>
      <c r="V740" s="232"/>
      <c r="W740" s="232"/>
      <c r="X740" s="232"/>
      <c r="Y740" s="232"/>
      <c r="Z740" s="232"/>
    </row>
    <row r="741" ht="12.0" customHeight="1">
      <c r="A741" s="232"/>
      <c r="B741" s="232"/>
      <c r="C741" s="232"/>
      <c r="D741" s="232"/>
      <c r="E741" s="232"/>
      <c r="F741" s="232"/>
      <c r="G741" s="232"/>
      <c r="H741" s="232"/>
      <c r="I741" s="232"/>
      <c r="J741" s="232"/>
      <c r="K741" s="232"/>
      <c r="L741" s="232"/>
      <c r="M741" s="232"/>
      <c r="N741" s="232"/>
      <c r="O741" s="232"/>
      <c r="P741" s="232"/>
      <c r="Q741" s="232"/>
      <c r="R741" s="232"/>
      <c r="S741" s="232"/>
      <c r="T741" s="232"/>
      <c r="U741" s="232"/>
      <c r="V741" s="232"/>
      <c r="W741" s="232"/>
      <c r="X741" s="232"/>
      <c r="Y741" s="232"/>
      <c r="Z741" s="232"/>
    </row>
    <row r="742" ht="12.0" customHeight="1">
      <c r="A742" s="232"/>
      <c r="B742" s="232"/>
      <c r="C742" s="232"/>
      <c r="D742" s="232"/>
      <c r="E742" s="232"/>
      <c r="F742" s="232"/>
      <c r="G742" s="232"/>
      <c r="H742" s="232"/>
      <c r="I742" s="232"/>
      <c r="J742" s="232"/>
      <c r="K742" s="232"/>
      <c r="L742" s="232"/>
      <c r="M742" s="232"/>
      <c r="N742" s="232"/>
      <c r="O742" s="232"/>
      <c r="P742" s="232"/>
      <c r="Q742" s="232"/>
      <c r="R742" s="232"/>
      <c r="S742" s="232"/>
      <c r="T742" s="232"/>
      <c r="U742" s="232"/>
      <c r="V742" s="232"/>
      <c r="W742" s="232"/>
      <c r="X742" s="232"/>
      <c r="Y742" s="232"/>
      <c r="Z742" s="232"/>
    </row>
    <row r="743" ht="12.0" customHeight="1">
      <c r="A743" s="232"/>
      <c r="B743" s="232"/>
      <c r="C743" s="232"/>
      <c r="D743" s="232"/>
      <c r="E743" s="232"/>
      <c r="F743" s="232"/>
      <c r="G743" s="232"/>
      <c r="H743" s="232"/>
      <c r="I743" s="232"/>
      <c r="J743" s="232"/>
      <c r="K743" s="232"/>
      <c r="L743" s="232"/>
      <c r="M743" s="232"/>
      <c r="N743" s="232"/>
      <c r="O743" s="232"/>
      <c r="P743" s="232"/>
      <c r="Q743" s="232"/>
      <c r="R743" s="232"/>
      <c r="S743" s="232"/>
      <c r="T743" s="232"/>
      <c r="U743" s="232"/>
      <c r="V743" s="232"/>
      <c r="W743" s="232"/>
      <c r="X743" s="232"/>
      <c r="Y743" s="232"/>
      <c r="Z743" s="232"/>
    </row>
    <row r="744" ht="12.0" customHeight="1">
      <c r="A744" s="232"/>
      <c r="B744" s="232"/>
      <c r="C744" s="232"/>
      <c r="D744" s="232"/>
      <c r="E744" s="232"/>
      <c r="F744" s="232"/>
      <c r="G744" s="232"/>
      <c r="H744" s="232"/>
      <c r="I744" s="232"/>
      <c r="J744" s="232"/>
      <c r="K744" s="232"/>
      <c r="L744" s="232"/>
      <c r="M744" s="232"/>
      <c r="N744" s="232"/>
      <c r="O744" s="232"/>
      <c r="P744" s="232"/>
      <c r="Q744" s="232"/>
      <c r="R744" s="232"/>
      <c r="S744" s="232"/>
      <c r="T744" s="232"/>
      <c r="U744" s="232"/>
      <c r="V744" s="232"/>
      <c r="W744" s="232"/>
      <c r="X744" s="232"/>
      <c r="Y744" s="232"/>
      <c r="Z744" s="232"/>
    </row>
    <row r="745" ht="12.0" customHeight="1">
      <c r="A745" s="232"/>
      <c r="B745" s="232"/>
      <c r="C745" s="232"/>
      <c r="D745" s="232"/>
      <c r="E745" s="232"/>
      <c r="F745" s="232"/>
      <c r="G745" s="232"/>
      <c r="H745" s="232"/>
      <c r="I745" s="232"/>
      <c r="J745" s="232"/>
      <c r="K745" s="232"/>
      <c r="L745" s="232"/>
      <c r="M745" s="232"/>
      <c r="N745" s="232"/>
      <c r="O745" s="232"/>
      <c r="P745" s="232"/>
      <c r="Q745" s="232"/>
      <c r="R745" s="232"/>
      <c r="S745" s="232"/>
      <c r="T745" s="232"/>
      <c r="U745" s="232"/>
      <c r="V745" s="232"/>
      <c r="W745" s="232"/>
      <c r="X745" s="232"/>
      <c r="Y745" s="232"/>
      <c r="Z745" s="232"/>
    </row>
    <row r="746" ht="12.0" customHeight="1">
      <c r="A746" s="232"/>
      <c r="B746" s="232"/>
      <c r="C746" s="232"/>
      <c r="D746" s="232"/>
      <c r="E746" s="232"/>
      <c r="F746" s="232"/>
      <c r="G746" s="232"/>
      <c r="H746" s="232"/>
      <c r="I746" s="232"/>
      <c r="J746" s="232"/>
      <c r="K746" s="232"/>
      <c r="L746" s="232"/>
      <c r="M746" s="232"/>
      <c r="N746" s="232"/>
      <c r="O746" s="232"/>
      <c r="P746" s="232"/>
      <c r="Q746" s="232"/>
      <c r="R746" s="232"/>
      <c r="S746" s="232"/>
      <c r="T746" s="232"/>
      <c r="U746" s="232"/>
      <c r="V746" s="232"/>
      <c r="W746" s="232"/>
      <c r="X746" s="232"/>
      <c r="Y746" s="232"/>
      <c r="Z746" s="232"/>
    </row>
    <row r="747" ht="12.0" customHeight="1">
      <c r="A747" s="232"/>
      <c r="B747" s="232"/>
      <c r="C747" s="232"/>
      <c r="D747" s="232"/>
      <c r="E747" s="232"/>
      <c r="F747" s="232"/>
      <c r="G747" s="232"/>
      <c r="H747" s="232"/>
      <c r="I747" s="232"/>
      <c r="J747" s="232"/>
      <c r="K747" s="232"/>
      <c r="L747" s="232"/>
      <c r="M747" s="232"/>
      <c r="N747" s="232"/>
      <c r="O747" s="232"/>
      <c r="P747" s="232"/>
      <c r="Q747" s="232"/>
      <c r="R747" s="232"/>
      <c r="S747" s="232"/>
      <c r="T747" s="232"/>
      <c r="U747" s="232"/>
      <c r="V747" s="232"/>
      <c r="W747" s="232"/>
      <c r="X747" s="232"/>
      <c r="Y747" s="232"/>
      <c r="Z747" s="232"/>
    </row>
    <row r="748" ht="12.0" customHeight="1">
      <c r="A748" s="232"/>
      <c r="B748" s="232"/>
      <c r="C748" s="232"/>
      <c r="D748" s="232"/>
      <c r="E748" s="232"/>
      <c r="F748" s="232"/>
      <c r="G748" s="232"/>
      <c r="H748" s="232"/>
      <c r="I748" s="232"/>
      <c r="J748" s="232"/>
      <c r="K748" s="232"/>
      <c r="L748" s="232"/>
      <c r="M748" s="232"/>
      <c r="N748" s="232"/>
      <c r="O748" s="232"/>
      <c r="P748" s="232"/>
      <c r="Q748" s="232"/>
      <c r="R748" s="232"/>
      <c r="S748" s="232"/>
      <c r="T748" s="232"/>
      <c r="U748" s="232"/>
      <c r="V748" s="232"/>
      <c r="W748" s="232"/>
      <c r="X748" s="232"/>
      <c r="Y748" s="232"/>
      <c r="Z748" s="232"/>
    </row>
    <row r="749" ht="12.0" customHeight="1">
      <c r="A749" s="232"/>
      <c r="B749" s="232"/>
      <c r="C749" s="232"/>
      <c r="D749" s="232"/>
      <c r="E749" s="232"/>
      <c r="F749" s="232"/>
      <c r="G749" s="232"/>
      <c r="H749" s="232"/>
      <c r="I749" s="232"/>
      <c r="J749" s="232"/>
      <c r="K749" s="232"/>
      <c r="L749" s="232"/>
      <c r="M749" s="232"/>
      <c r="N749" s="232"/>
      <c r="O749" s="232"/>
      <c r="P749" s="232"/>
      <c r="Q749" s="232"/>
      <c r="R749" s="232"/>
      <c r="S749" s="232"/>
      <c r="T749" s="232"/>
      <c r="U749" s="232"/>
      <c r="V749" s="232"/>
      <c r="W749" s="232"/>
      <c r="X749" s="232"/>
      <c r="Y749" s="232"/>
      <c r="Z749" s="232"/>
    </row>
    <row r="750" ht="12.0" customHeight="1">
      <c r="A750" s="232"/>
      <c r="B750" s="232"/>
      <c r="C750" s="232"/>
      <c r="D750" s="232"/>
      <c r="E750" s="232"/>
      <c r="F750" s="232"/>
      <c r="G750" s="232"/>
      <c r="H750" s="232"/>
      <c r="I750" s="232"/>
      <c r="J750" s="232"/>
      <c r="K750" s="232"/>
      <c r="L750" s="232"/>
      <c r="M750" s="232"/>
      <c r="N750" s="232"/>
      <c r="O750" s="232"/>
      <c r="P750" s="232"/>
      <c r="Q750" s="232"/>
      <c r="R750" s="232"/>
      <c r="S750" s="232"/>
      <c r="T750" s="232"/>
      <c r="U750" s="232"/>
      <c r="V750" s="232"/>
      <c r="W750" s="232"/>
      <c r="X750" s="232"/>
      <c r="Y750" s="232"/>
      <c r="Z750" s="232"/>
    </row>
    <row r="751" ht="12.0" customHeight="1">
      <c r="A751" s="232"/>
      <c r="B751" s="232"/>
      <c r="C751" s="232"/>
      <c r="D751" s="232"/>
      <c r="E751" s="232"/>
      <c r="F751" s="232"/>
      <c r="G751" s="232"/>
      <c r="H751" s="232"/>
      <c r="I751" s="232"/>
      <c r="J751" s="232"/>
      <c r="K751" s="232"/>
      <c r="L751" s="232"/>
      <c r="M751" s="232"/>
      <c r="N751" s="232"/>
      <c r="O751" s="232"/>
      <c r="P751" s="232"/>
      <c r="Q751" s="232"/>
      <c r="R751" s="232"/>
      <c r="S751" s="232"/>
      <c r="T751" s="232"/>
      <c r="U751" s="232"/>
      <c r="V751" s="232"/>
      <c r="W751" s="232"/>
      <c r="X751" s="232"/>
      <c r="Y751" s="232"/>
      <c r="Z751" s="232"/>
    </row>
    <row r="752" ht="12.0" customHeight="1">
      <c r="A752" s="232"/>
      <c r="B752" s="232"/>
      <c r="C752" s="232"/>
      <c r="D752" s="232"/>
      <c r="E752" s="232"/>
      <c r="F752" s="232"/>
      <c r="G752" s="232"/>
      <c r="H752" s="232"/>
      <c r="I752" s="232"/>
      <c r="J752" s="232"/>
      <c r="K752" s="232"/>
      <c r="L752" s="232"/>
      <c r="M752" s="232"/>
      <c r="N752" s="232"/>
      <c r="O752" s="232"/>
      <c r="P752" s="232"/>
      <c r="Q752" s="232"/>
      <c r="R752" s="232"/>
      <c r="S752" s="232"/>
      <c r="T752" s="232"/>
      <c r="U752" s="232"/>
      <c r="V752" s="232"/>
      <c r="W752" s="232"/>
      <c r="X752" s="232"/>
      <c r="Y752" s="232"/>
      <c r="Z752" s="232"/>
    </row>
    <row r="753" ht="12.0" customHeight="1">
      <c r="A753" s="232"/>
      <c r="B753" s="232"/>
      <c r="C753" s="232"/>
      <c r="D753" s="232"/>
      <c r="E753" s="232"/>
      <c r="F753" s="232"/>
      <c r="G753" s="232"/>
      <c r="H753" s="232"/>
      <c r="I753" s="232"/>
      <c r="J753" s="232"/>
      <c r="K753" s="232"/>
      <c r="L753" s="232"/>
      <c r="M753" s="232"/>
      <c r="N753" s="232"/>
      <c r="O753" s="232"/>
      <c r="P753" s="232"/>
      <c r="Q753" s="232"/>
      <c r="R753" s="232"/>
      <c r="S753" s="232"/>
      <c r="T753" s="232"/>
      <c r="U753" s="232"/>
      <c r="V753" s="232"/>
      <c r="W753" s="232"/>
      <c r="X753" s="232"/>
      <c r="Y753" s="232"/>
      <c r="Z753" s="232"/>
    </row>
    <row r="754" ht="12.0" customHeight="1">
      <c r="A754" s="232"/>
      <c r="B754" s="232"/>
      <c r="C754" s="232"/>
      <c r="D754" s="232"/>
      <c r="E754" s="232"/>
      <c r="F754" s="232"/>
      <c r="G754" s="232"/>
      <c r="H754" s="232"/>
      <c r="I754" s="232"/>
      <c r="J754" s="232"/>
      <c r="K754" s="232"/>
      <c r="L754" s="232"/>
      <c r="M754" s="232"/>
      <c r="N754" s="232"/>
      <c r="O754" s="232"/>
      <c r="P754" s="232"/>
      <c r="Q754" s="232"/>
      <c r="R754" s="232"/>
      <c r="S754" s="232"/>
      <c r="T754" s="232"/>
      <c r="U754" s="232"/>
      <c r="V754" s="232"/>
      <c r="W754" s="232"/>
      <c r="X754" s="232"/>
      <c r="Y754" s="232"/>
      <c r="Z754" s="232"/>
    </row>
    <row r="755" ht="12.0" customHeight="1">
      <c r="A755" s="232"/>
      <c r="B755" s="232"/>
      <c r="C755" s="232"/>
      <c r="D755" s="232"/>
      <c r="E755" s="232"/>
      <c r="F755" s="232"/>
      <c r="G755" s="232"/>
      <c r="H755" s="232"/>
      <c r="I755" s="232"/>
      <c r="J755" s="232"/>
      <c r="K755" s="232"/>
      <c r="L755" s="232"/>
      <c r="M755" s="232"/>
      <c r="N755" s="232"/>
      <c r="O755" s="232"/>
      <c r="P755" s="232"/>
      <c r="Q755" s="232"/>
      <c r="R755" s="232"/>
      <c r="S755" s="232"/>
      <c r="T755" s="232"/>
      <c r="U755" s="232"/>
      <c r="V755" s="232"/>
      <c r="W755" s="232"/>
      <c r="X755" s="232"/>
      <c r="Y755" s="232"/>
      <c r="Z755" s="232"/>
    </row>
    <row r="756" ht="12.0" customHeight="1">
      <c r="A756" s="232"/>
      <c r="B756" s="232"/>
      <c r="C756" s="232"/>
      <c r="D756" s="232"/>
      <c r="E756" s="232"/>
      <c r="F756" s="232"/>
      <c r="G756" s="232"/>
      <c r="H756" s="232"/>
      <c r="I756" s="232"/>
      <c r="J756" s="232"/>
      <c r="K756" s="232"/>
      <c r="L756" s="232"/>
      <c r="M756" s="232"/>
      <c r="N756" s="232"/>
      <c r="O756" s="232"/>
      <c r="P756" s="232"/>
      <c r="Q756" s="232"/>
      <c r="R756" s="232"/>
      <c r="S756" s="232"/>
      <c r="T756" s="232"/>
      <c r="U756" s="232"/>
      <c r="V756" s="232"/>
      <c r="W756" s="232"/>
      <c r="X756" s="232"/>
      <c r="Y756" s="232"/>
      <c r="Z756" s="232"/>
    </row>
    <row r="757" ht="12.0" customHeight="1">
      <c r="A757" s="232"/>
      <c r="B757" s="232"/>
      <c r="C757" s="232"/>
      <c r="D757" s="232"/>
      <c r="E757" s="232"/>
      <c r="F757" s="232"/>
      <c r="G757" s="232"/>
      <c r="H757" s="232"/>
      <c r="I757" s="232"/>
      <c r="J757" s="232"/>
      <c r="K757" s="232"/>
      <c r="L757" s="232"/>
      <c r="M757" s="232"/>
      <c r="N757" s="232"/>
      <c r="O757" s="232"/>
      <c r="P757" s="232"/>
      <c r="Q757" s="232"/>
      <c r="R757" s="232"/>
      <c r="S757" s="232"/>
      <c r="T757" s="232"/>
      <c r="U757" s="232"/>
      <c r="V757" s="232"/>
      <c r="W757" s="232"/>
      <c r="X757" s="232"/>
      <c r="Y757" s="232"/>
      <c r="Z757" s="232"/>
    </row>
    <row r="758" ht="12.0" customHeight="1">
      <c r="A758" s="232"/>
      <c r="B758" s="232"/>
      <c r="C758" s="232"/>
      <c r="D758" s="232"/>
      <c r="E758" s="232"/>
      <c r="F758" s="232"/>
      <c r="G758" s="232"/>
      <c r="H758" s="232"/>
      <c r="I758" s="232"/>
      <c r="J758" s="232"/>
      <c r="K758" s="232"/>
      <c r="L758" s="232"/>
      <c r="M758" s="232"/>
      <c r="N758" s="232"/>
      <c r="O758" s="232"/>
      <c r="P758" s="232"/>
      <c r="Q758" s="232"/>
      <c r="R758" s="232"/>
      <c r="S758" s="232"/>
      <c r="T758" s="232"/>
      <c r="U758" s="232"/>
      <c r="V758" s="232"/>
      <c r="W758" s="232"/>
      <c r="X758" s="232"/>
      <c r="Y758" s="232"/>
      <c r="Z758" s="232"/>
    </row>
    <row r="759" ht="12.0" customHeight="1">
      <c r="A759" s="232"/>
      <c r="B759" s="232"/>
      <c r="C759" s="232"/>
      <c r="D759" s="232"/>
      <c r="E759" s="232"/>
      <c r="F759" s="232"/>
      <c r="G759" s="232"/>
      <c r="H759" s="232"/>
      <c r="I759" s="232"/>
      <c r="J759" s="232"/>
      <c r="K759" s="232"/>
      <c r="L759" s="232"/>
      <c r="M759" s="232"/>
      <c r="N759" s="232"/>
      <c r="O759" s="232"/>
      <c r="P759" s="232"/>
      <c r="Q759" s="232"/>
      <c r="R759" s="232"/>
      <c r="S759" s="232"/>
      <c r="T759" s="232"/>
      <c r="U759" s="232"/>
      <c r="V759" s="232"/>
      <c r="W759" s="232"/>
      <c r="X759" s="232"/>
      <c r="Y759" s="232"/>
      <c r="Z759" s="232"/>
    </row>
    <row r="760" ht="12.0" customHeight="1">
      <c r="A760" s="232"/>
      <c r="B760" s="232"/>
      <c r="C760" s="232"/>
      <c r="D760" s="232"/>
      <c r="E760" s="232"/>
      <c r="F760" s="232"/>
      <c r="G760" s="232"/>
      <c r="H760" s="232"/>
      <c r="I760" s="232"/>
      <c r="J760" s="232"/>
      <c r="K760" s="232"/>
      <c r="L760" s="232"/>
      <c r="M760" s="232"/>
      <c r="N760" s="232"/>
      <c r="O760" s="232"/>
      <c r="P760" s="232"/>
      <c r="Q760" s="232"/>
      <c r="R760" s="232"/>
      <c r="S760" s="232"/>
      <c r="T760" s="232"/>
      <c r="U760" s="232"/>
      <c r="V760" s="232"/>
      <c r="W760" s="232"/>
      <c r="X760" s="232"/>
      <c r="Y760" s="232"/>
      <c r="Z760" s="232"/>
    </row>
    <row r="761" ht="12.0" customHeight="1">
      <c r="A761" s="232"/>
      <c r="B761" s="232"/>
      <c r="C761" s="232"/>
      <c r="D761" s="232"/>
      <c r="E761" s="232"/>
      <c r="F761" s="232"/>
      <c r="G761" s="232"/>
      <c r="H761" s="232"/>
      <c r="I761" s="232"/>
      <c r="J761" s="232"/>
      <c r="K761" s="232"/>
      <c r="L761" s="232"/>
      <c r="M761" s="232"/>
      <c r="N761" s="232"/>
      <c r="O761" s="232"/>
      <c r="P761" s="232"/>
      <c r="Q761" s="232"/>
      <c r="R761" s="232"/>
      <c r="S761" s="232"/>
      <c r="T761" s="232"/>
      <c r="U761" s="232"/>
      <c r="V761" s="232"/>
      <c r="W761" s="232"/>
      <c r="X761" s="232"/>
      <c r="Y761" s="232"/>
      <c r="Z761" s="232"/>
    </row>
    <row r="762" ht="12.0" customHeight="1">
      <c r="A762" s="232"/>
      <c r="B762" s="232"/>
      <c r="C762" s="232"/>
      <c r="D762" s="232"/>
      <c r="E762" s="232"/>
      <c r="F762" s="232"/>
      <c r="G762" s="232"/>
      <c r="H762" s="232"/>
      <c r="I762" s="232"/>
      <c r="J762" s="232"/>
      <c r="K762" s="232"/>
      <c r="L762" s="232"/>
      <c r="M762" s="232"/>
      <c r="N762" s="232"/>
      <c r="O762" s="232"/>
      <c r="P762" s="232"/>
      <c r="Q762" s="232"/>
      <c r="R762" s="232"/>
      <c r="S762" s="232"/>
      <c r="T762" s="232"/>
      <c r="U762" s="232"/>
      <c r="V762" s="232"/>
      <c r="W762" s="232"/>
      <c r="X762" s="232"/>
      <c r="Y762" s="232"/>
      <c r="Z762" s="232"/>
    </row>
    <row r="763" ht="12.0" customHeight="1">
      <c r="A763" s="232"/>
      <c r="B763" s="232"/>
      <c r="C763" s="232"/>
      <c r="D763" s="232"/>
      <c r="E763" s="232"/>
      <c r="F763" s="232"/>
      <c r="G763" s="232"/>
      <c r="H763" s="232"/>
      <c r="I763" s="232"/>
      <c r="J763" s="232"/>
      <c r="K763" s="232"/>
      <c r="L763" s="232"/>
      <c r="M763" s="232"/>
      <c r="N763" s="232"/>
      <c r="O763" s="232"/>
      <c r="P763" s="232"/>
      <c r="Q763" s="232"/>
      <c r="R763" s="232"/>
      <c r="S763" s="232"/>
      <c r="T763" s="232"/>
      <c r="U763" s="232"/>
      <c r="V763" s="232"/>
      <c r="W763" s="232"/>
      <c r="X763" s="232"/>
      <c r="Y763" s="232"/>
      <c r="Z763" s="232"/>
    </row>
    <row r="764" ht="12.0" customHeight="1">
      <c r="A764" s="232"/>
      <c r="B764" s="232"/>
      <c r="C764" s="232"/>
      <c r="D764" s="232"/>
      <c r="E764" s="232"/>
      <c r="F764" s="232"/>
      <c r="G764" s="232"/>
      <c r="H764" s="232"/>
      <c r="I764" s="232"/>
      <c r="J764" s="232"/>
      <c r="K764" s="232"/>
      <c r="L764" s="232"/>
      <c r="M764" s="232"/>
      <c r="N764" s="232"/>
      <c r="O764" s="232"/>
      <c r="P764" s="232"/>
      <c r="Q764" s="232"/>
      <c r="R764" s="232"/>
      <c r="S764" s="232"/>
      <c r="T764" s="232"/>
      <c r="U764" s="232"/>
      <c r="V764" s="232"/>
      <c r="W764" s="232"/>
      <c r="X764" s="232"/>
      <c r="Y764" s="232"/>
      <c r="Z764" s="232"/>
    </row>
    <row r="765" ht="12.0" customHeight="1">
      <c r="A765" s="232"/>
      <c r="B765" s="232"/>
      <c r="C765" s="232"/>
      <c r="D765" s="232"/>
      <c r="E765" s="232"/>
      <c r="F765" s="232"/>
      <c r="G765" s="232"/>
      <c r="H765" s="232"/>
      <c r="I765" s="232"/>
      <c r="J765" s="232"/>
      <c r="K765" s="232"/>
      <c r="L765" s="232"/>
      <c r="M765" s="232"/>
      <c r="N765" s="232"/>
      <c r="O765" s="232"/>
      <c r="P765" s="232"/>
      <c r="Q765" s="232"/>
      <c r="R765" s="232"/>
      <c r="S765" s="232"/>
      <c r="T765" s="232"/>
      <c r="U765" s="232"/>
      <c r="V765" s="232"/>
      <c r="W765" s="232"/>
      <c r="X765" s="232"/>
      <c r="Y765" s="232"/>
      <c r="Z765" s="232"/>
    </row>
    <row r="766" ht="12.0" customHeight="1">
      <c r="A766" s="232"/>
      <c r="B766" s="232"/>
      <c r="C766" s="232"/>
      <c r="D766" s="232"/>
      <c r="E766" s="232"/>
      <c r="F766" s="232"/>
      <c r="G766" s="232"/>
      <c r="H766" s="232"/>
      <c r="I766" s="232"/>
      <c r="J766" s="232"/>
      <c r="K766" s="232"/>
      <c r="L766" s="232"/>
      <c r="M766" s="232"/>
      <c r="N766" s="232"/>
      <c r="O766" s="232"/>
      <c r="P766" s="232"/>
      <c r="Q766" s="232"/>
      <c r="R766" s="232"/>
      <c r="S766" s="232"/>
      <c r="T766" s="232"/>
      <c r="U766" s="232"/>
      <c r="V766" s="232"/>
      <c r="W766" s="232"/>
      <c r="X766" s="232"/>
      <c r="Y766" s="232"/>
      <c r="Z766" s="232"/>
    </row>
    <row r="767" ht="12.0" customHeight="1">
      <c r="A767" s="232"/>
      <c r="B767" s="232"/>
      <c r="C767" s="232"/>
      <c r="D767" s="232"/>
      <c r="E767" s="232"/>
      <c r="F767" s="232"/>
      <c r="G767" s="232"/>
      <c r="H767" s="232"/>
      <c r="I767" s="232"/>
      <c r="J767" s="232"/>
      <c r="K767" s="232"/>
      <c r="L767" s="232"/>
      <c r="M767" s="232"/>
      <c r="N767" s="232"/>
      <c r="O767" s="232"/>
      <c r="P767" s="232"/>
      <c r="Q767" s="232"/>
      <c r="R767" s="232"/>
      <c r="S767" s="232"/>
      <c r="T767" s="232"/>
      <c r="U767" s="232"/>
      <c r="V767" s="232"/>
      <c r="W767" s="232"/>
      <c r="X767" s="232"/>
      <c r="Y767" s="232"/>
      <c r="Z767" s="232"/>
    </row>
    <row r="768" ht="12.0" customHeight="1">
      <c r="A768" s="232"/>
      <c r="B768" s="232"/>
      <c r="C768" s="232"/>
      <c r="D768" s="232"/>
      <c r="E768" s="232"/>
      <c r="F768" s="232"/>
      <c r="G768" s="232"/>
      <c r="H768" s="232"/>
      <c r="I768" s="232"/>
      <c r="J768" s="232"/>
      <c r="K768" s="232"/>
      <c r="L768" s="232"/>
      <c r="M768" s="232"/>
      <c r="N768" s="232"/>
      <c r="O768" s="232"/>
      <c r="P768" s="232"/>
      <c r="Q768" s="232"/>
      <c r="R768" s="232"/>
      <c r="S768" s="232"/>
      <c r="T768" s="232"/>
      <c r="U768" s="232"/>
      <c r="V768" s="232"/>
      <c r="W768" s="232"/>
      <c r="X768" s="232"/>
      <c r="Y768" s="232"/>
      <c r="Z768" s="232"/>
    </row>
    <row r="769" ht="12.0" customHeight="1">
      <c r="A769" s="232"/>
      <c r="B769" s="232"/>
      <c r="C769" s="232"/>
      <c r="D769" s="232"/>
      <c r="E769" s="232"/>
      <c r="F769" s="232"/>
      <c r="G769" s="232"/>
      <c r="H769" s="232"/>
      <c r="I769" s="232"/>
      <c r="J769" s="232"/>
      <c r="K769" s="232"/>
      <c r="L769" s="232"/>
      <c r="M769" s="232"/>
      <c r="N769" s="232"/>
      <c r="O769" s="232"/>
      <c r="P769" s="232"/>
      <c r="Q769" s="232"/>
      <c r="R769" s="232"/>
      <c r="S769" s="232"/>
      <c r="T769" s="232"/>
      <c r="U769" s="232"/>
      <c r="V769" s="232"/>
      <c r="W769" s="232"/>
      <c r="X769" s="232"/>
      <c r="Y769" s="232"/>
      <c r="Z769" s="232"/>
    </row>
    <row r="770" ht="12.0" customHeight="1">
      <c r="A770" s="232"/>
      <c r="B770" s="232"/>
      <c r="C770" s="232"/>
      <c r="D770" s="232"/>
      <c r="E770" s="232"/>
      <c r="F770" s="232"/>
      <c r="G770" s="232"/>
      <c r="H770" s="232"/>
      <c r="I770" s="232"/>
      <c r="J770" s="232"/>
      <c r="K770" s="232"/>
      <c r="L770" s="232"/>
      <c r="M770" s="232"/>
      <c r="N770" s="232"/>
      <c r="O770" s="232"/>
      <c r="P770" s="232"/>
      <c r="Q770" s="232"/>
      <c r="R770" s="232"/>
      <c r="S770" s="232"/>
      <c r="T770" s="232"/>
      <c r="U770" s="232"/>
      <c r="V770" s="232"/>
      <c r="W770" s="232"/>
      <c r="X770" s="232"/>
      <c r="Y770" s="232"/>
      <c r="Z770" s="232"/>
    </row>
    <row r="771" ht="12.0" customHeight="1">
      <c r="A771" s="232"/>
      <c r="B771" s="232"/>
      <c r="C771" s="232"/>
      <c r="D771" s="232"/>
      <c r="E771" s="232"/>
      <c r="F771" s="232"/>
      <c r="G771" s="232"/>
      <c r="H771" s="232"/>
      <c r="I771" s="232"/>
      <c r="J771" s="232"/>
      <c r="K771" s="232"/>
      <c r="L771" s="232"/>
      <c r="M771" s="232"/>
      <c r="N771" s="232"/>
      <c r="O771" s="232"/>
      <c r="P771" s="232"/>
      <c r="Q771" s="232"/>
      <c r="R771" s="232"/>
      <c r="S771" s="232"/>
      <c r="T771" s="232"/>
      <c r="U771" s="232"/>
      <c r="V771" s="232"/>
      <c r="W771" s="232"/>
      <c r="X771" s="232"/>
      <c r="Y771" s="232"/>
      <c r="Z771" s="232"/>
    </row>
    <row r="772" ht="12.0" customHeight="1">
      <c r="A772" s="232"/>
      <c r="B772" s="232"/>
      <c r="C772" s="232"/>
      <c r="D772" s="232"/>
      <c r="E772" s="232"/>
      <c r="F772" s="232"/>
      <c r="G772" s="232"/>
      <c r="H772" s="232"/>
      <c r="I772" s="232"/>
      <c r="J772" s="232"/>
      <c r="K772" s="232"/>
      <c r="L772" s="232"/>
      <c r="M772" s="232"/>
      <c r="N772" s="232"/>
      <c r="O772" s="232"/>
      <c r="P772" s="232"/>
      <c r="Q772" s="232"/>
      <c r="R772" s="232"/>
      <c r="S772" s="232"/>
      <c r="T772" s="232"/>
      <c r="U772" s="232"/>
      <c r="V772" s="232"/>
      <c r="W772" s="232"/>
      <c r="X772" s="232"/>
      <c r="Y772" s="232"/>
      <c r="Z772" s="232"/>
    </row>
    <row r="773" ht="12.0" customHeight="1">
      <c r="A773" s="232"/>
      <c r="B773" s="232"/>
      <c r="C773" s="232"/>
      <c r="D773" s="232"/>
      <c r="E773" s="232"/>
      <c r="F773" s="232"/>
      <c r="G773" s="232"/>
      <c r="H773" s="232"/>
      <c r="I773" s="232"/>
      <c r="J773" s="232"/>
      <c r="K773" s="232"/>
      <c r="L773" s="232"/>
      <c r="M773" s="232"/>
      <c r="N773" s="232"/>
      <c r="O773" s="232"/>
      <c r="P773" s="232"/>
      <c r="Q773" s="232"/>
      <c r="R773" s="232"/>
      <c r="S773" s="232"/>
      <c r="T773" s="232"/>
      <c r="U773" s="232"/>
      <c r="V773" s="232"/>
      <c r="W773" s="232"/>
      <c r="X773" s="232"/>
      <c r="Y773" s="232"/>
      <c r="Z773" s="232"/>
    </row>
    <row r="774" ht="12.0" customHeight="1">
      <c r="A774" s="232"/>
      <c r="B774" s="232"/>
      <c r="C774" s="232"/>
      <c r="D774" s="232"/>
      <c r="E774" s="232"/>
      <c r="F774" s="232"/>
      <c r="G774" s="232"/>
      <c r="H774" s="232"/>
      <c r="I774" s="232"/>
      <c r="J774" s="232"/>
      <c r="K774" s="232"/>
      <c r="L774" s="232"/>
      <c r="M774" s="232"/>
      <c r="N774" s="232"/>
      <c r="O774" s="232"/>
      <c r="P774" s="232"/>
      <c r="Q774" s="232"/>
      <c r="R774" s="232"/>
      <c r="S774" s="232"/>
      <c r="T774" s="232"/>
      <c r="U774" s="232"/>
      <c r="V774" s="232"/>
      <c r="W774" s="232"/>
      <c r="X774" s="232"/>
      <c r="Y774" s="232"/>
      <c r="Z774" s="232"/>
    </row>
    <row r="775" ht="12.0" customHeight="1">
      <c r="A775" s="232"/>
      <c r="B775" s="232"/>
      <c r="C775" s="232"/>
      <c r="D775" s="232"/>
      <c r="E775" s="232"/>
      <c r="F775" s="232"/>
      <c r="G775" s="232"/>
      <c r="H775" s="232"/>
      <c r="I775" s="232"/>
      <c r="J775" s="232"/>
      <c r="K775" s="232"/>
      <c r="L775" s="232"/>
      <c r="M775" s="232"/>
      <c r="N775" s="232"/>
      <c r="O775" s="232"/>
      <c r="P775" s="232"/>
      <c r="Q775" s="232"/>
      <c r="R775" s="232"/>
      <c r="S775" s="232"/>
      <c r="T775" s="232"/>
      <c r="U775" s="232"/>
      <c r="V775" s="232"/>
      <c r="W775" s="232"/>
      <c r="X775" s="232"/>
      <c r="Y775" s="232"/>
      <c r="Z775" s="232"/>
    </row>
    <row r="776" ht="12.0" customHeight="1">
      <c r="A776" s="232"/>
      <c r="B776" s="232"/>
      <c r="C776" s="232"/>
      <c r="D776" s="232"/>
      <c r="E776" s="232"/>
      <c r="F776" s="232"/>
      <c r="G776" s="232"/>
      <c r="H776" s="232"/>
      <c r="I776" s="232"/>
      <c r="J776" s="232"/>
      <c r="K776" s="232"/>
      <c r="L776" s="232"/>
      <c r="M776" s="232"/>
      <c r="N776" s="232"/>
      <c r="O776" s="232"/>
      <c r="P776" s="232"/>
      <c r="Q776" s="232"/>
      <c r="R776" s="232"/>
      <c r="S776" s="232"/>
      <c r="T776" s="232"/>
      <c r="U776" s="232"/>
      <c r="V776" s="232"/>
      <c r="W776" s="232"/>
      <c r="X776" s="232"/>
      <c r="Y776" s="232"/>
      <c r="Z776" s="232"/>
    </row>
    <row r="777" ht="12.0" customHeight="1">
      <c r="A777" s="232"/>
      <c r="B777" s="232"/>
      <c r="C777" s="232"/>
      <c r="D777" s="232"/>
      <c r="E777" s="232"/>
      <c r="F777" s="232"/>
      <c r="G777" s="232"/>
      <c r="H777" s="232"/>
      <c r="I777" s="232"/>
      <c r="J777" s="232"/>
      <c r="K777" s="232"/>
      <c r="L777" s="232"/>
      <c r="M777" s="232"/>
      <c r="N777" s="232"/>
      <c r="O777" s="232"/>
      <c r="P777" s="232"/>
      <c r="Q777" s="232"/>
      <c r="R777" s="232"/>
      <c r="S777" s="232"/>
      <c r="T777" s="232"/>
      <c r="U777" s="232"/>
      <c r="V777" s="232"/>
      <c r="W777" s="232"/>
      <c r="X777" s="232"/>
      <c r="Y777" s="232"/>
      <c r="Z777" s="232"/>
    </row>
    <row r="778" ht="12.0" customHeight="1">
      <c r="A778" s="232"/>
      <c r="B778" s="232"/>
      <c r="C778" s="232"/>
      <c r="D778" s="232"/>
      <c r="E778" s="232"/>
      <c r="F778" s="232"/>
      <c r="G778" s="232"/>
      <c r="H778" s="232"/>
      <c r="I778" s="232"/>
      <c r="J778" s="232"/>
      <c r="K778" s="232"/>
      <c r="L778" s="232"/>
      <c r="M778" s="232"/>
      <c r="N778" s="232"/>
      <c r="O778" s="232"/>
      <c r="P778" s="232"/>
      <c r="Q778" s="232"/>
      <c r="R778" s="232"/>
      <c r="S778" s="232"/>
      <c r="T778" s="232"/>
      <c r="U778" s="232"/>
      <c r="V778" s="232"/>
      <c r="W778" s="232"/>
      <c r="X778" s="232"/>
      <c r="Y778" s="232"/>
      <c r="Z778" s="232"/>
    </row>
    <row r="779" ht="12.0" customHeight="1">
      <c r="A779" s="232"/>
      <c r="B779" s="232"/>
      <c r="C779" s="232"/>
      <c r="D779" s="232"/>
      <c r="E779" s="232"/>
      <c r="F779" s="232"/>
      <c r="G779" s="232"/>
      <c r="H779" s="232"/>
      <c r="I779" s="232"/>
      <c r="J779" s="232"/>
      <c r="K779" s="232"/>
      <c r="L779" s="232"/>
      <c r="M779" s="232"/>
      <c r="N779" s="232"/>
      <c r="O779" s="232"/>
      <c r="P779" s="232"/>
      <c r="Q779" s="232"/>
      <c r="R779" s="232"/>
      <c r="S779" s="232"/>
      <c r="T779" s="232"/>
      <c r="U779" s="232"/>
      <c r="V779" s="232"/>
      <c r="W779" s="232"/>
      <c r="X779" s="232"/>
      <c r="Y779" s="232"/>
      <c r="Z779" s="232"/>
    </row>
    <row r="780" ht="12.0" customHeight="1">
      <c r="A780" s="232"/>
      <c r="B780" s="232"/>
      <c r="C780" s="232"/>
      <c r="D780" s="232"/>
      <c r="E780" s="232"/>
      <c r="F780" s="232"/>
      <c r="G780" s="232"/>
      <c r="H780" s="232"/>
      <c r="I780" s="232"/>
      <c r="J780" s="232"/>
      <c r="K780" s="232"/>
      <c r="L780" s="232"/>
      <c r="M780" s="232"/>
      <c r="N780" s="232"/>
      <c r="O780" s="232"/>
      <c r="P780" s="232"/>
      <c r="Q780" s="232"/>
      <c r="R780" s="232"/>
      <c r="S780" s="232"/>
      <c r="T780" s="232"/>
      <c r="U780" s="232"/>
      <c r="V780" s="232"/>
      <c r="W780" s="232"/>
      <c r="X780" s="232"/>
      <c r="Y780" s="232"/>
      <c r="Z780" s="232"/>
    </row>
    <row r="781" ht="12.0" customHeight="1">
      <c r="A781" s="232"/>
      <c r="B781" s="232"/>
      <c r="C781" s="232"/>
      <c r="D781" s="232"/>
      <c r="E781" s="232"/>
      <c r="F781" s="232"/>
      <c r="G781" s="232"/>
      <c r="H781" s="232"/>
      <c r="I781" s="232"/>
      <c r="J781" s="232"/>
      <c r="K781" s="232"/>
      <c r="L781" s="232"/>
      <c r="M781" s="232"/>
      <c r="N781" s="232"/>
      <c r="O781" s="232"/>
      <c r="P781" s="232"/>
      <c r="Q781" s="232"/>
      <c r="R781" s="232"/>
      <c r="S781" s="232"/>
      <c r="T781" s="232"/>
      <c r="U781" s="232"/>
      <c r="V781" s="232"/>
      <c r="W781" s="232"/>
      <c r="X781" s="232"/>
      <c r="Y781" s="232"/>
      <c r="Z781" s="232"/>
    </row>
    <row r="782" ht="12.0" customHeight="1">
      <c r="A782" s="232"/>
      <c r="B782" s="232"/>
      <c r="C782" s="232"/>
      <c r="D782" s="232"/>
      <c r="E782" s="232"/>
      <c r="F782" s="232"/>
      <c r="G782" s="232"/>
      <c r="H782" s="232"/>
      <c r="I782" s="232"/>
      <c r="J782" s="232"/>
      <c r="K782" s="232"/>
      <c r="L782" s="232"/>
      <c r="M782" s="232"/>
      <c r="N782" s="232"/>
      <c r="O782" s="232"/>
      <c r="P782" s="232"/>
      <c r="Q782" s="232"/>
      <c r="R782" s="232"/>
      <c r="S782" s="232"/>
      <c r="T782" s="232"/>
      <c r="U782" s="232"/>
      <c r="V782" s="232"/>
      <c r="W782" s="232"/>
      <c r="X782" s="232"/>
      <c r="Y782" s="232"/>
      <c r="Z782" s="232"/>
    </row>
    <row r="783" ht="12.0" customHeight="1">
      <c r="A783" s="232"/>
      <c r="B783" s="232"/>
      <c r="C783" s="232"/>
      <c r="D783" s="232"/>
      <c r="E783" s="232"/>
      <c r="F783" s="232"/>
      <c r="G783" s="232"/>
      <c r="H783" s="232"/>
      <c r="I783" s="232"/>
      <c r="J783" s="232"/>
      <c r="K783" s="232"/>
      <c r="L783" s="232"/>
      <c r="M783" s="232"/>
      <c r="N783" s="232"/>
      <c r="O783" s="232"/>
      <c r="P783" s="232"/>
      <c r="Q783" s="232"/>
      <c r="R783" s="232"/>
      <c r="S783" s="232"/>
      <c r="T783" s="232"/>
      <c r="U783" s="232"/>
      <c r="V783" s="232"/>
      <c r="W783" s="232"/>
      <c r="X783" s="232"/>
      <c r="Y783" s="232"/>
      <c r="Z783" s="232"/>
    </row>
    <row r="784" ht="12.0" customHeight="1">
      <c r="A784" s="232"/>
      <c r="B784" s="232"/>
      <c r="C784" s="232"/>
      <c r="D784" s="232"/>
      <c r="E784" s="232"/>
      <c r="F784" s="232"/>
      <c r="G784" s="232"/>
      <c r="H784" s="232"/>
      <c r="I784" s="232"/>
      <c r="J784" s="232"/>
      <c r="K784" s="232"/>
      <c r="L784" s="232"/>
      <c r="M784" s="232"/>
      <c r="N784" s="232"/>
      <c r="O784" s="232"/>
      <c r="P784" s="232"/>
      <c r="Q784" s="232"/>
      <c r="R784" s="232"/>
      <c r="S784" s="232"/>
      <c r="T784" s="232"/>
      <c r="U784" s="232"/>
      <c r="V784" s="232"/>
      <c r="W784" s="232"/>
      <c r="X784" s="232"/>
      <c r="Y784" s="232"/>
      <c r="Z784" s="232"/>
    </row>
    <row r="785" ht="12.0" customHeight="1">
      <c r="A785" s="232"/>
      <c r="B785" s="232"/>
      <c r="C785" s="232"/>
      <c r="D785" s="232"/>
      <c r="E785" s="232"/>
      <c r="F785" s="232"/>
      <c r="G785" s="232"/>
      <c r="H785" s="232"/>
      <c r="I785" s="232"/>
      <c r="J785" s="232"/>
      <c r="K785" s="232"/>
      <c r="L785" s="232"/>
      <c r="M785" s="232"/>
      <c r="N785" s="232"/>
      <c r="O785" s="232"/>
      <c r="P785" s="232"/>
      <c r="Q785" s="232"/>
      <c r="R785" s="232"/>
      <c r="S785" s="232"/>
      <c r="T785" s="232"/>
      <c r="U785" s="232"/>
      <c r="V785" s="232"/>
      <c r="W785" s="232"/>
      <c r="X785" s="232"/>
      <c r="Y785" s="232"/>
      <c r="Z785" s="232"/>
    </row>
    <row r="786" ht="12.0" customHeight="1">
      <c r="A786" s="232"/>
      <c r="B786" s="232"/>
      <c r="C786" s="232"/>
      <c r="D786" s="232"/>
      <c r="E786" s="232"/>
      <c r="F786" s="232"/>
      <c r="G786" s="232"/>
      <c r="H786" s="232"/>
      <c r="I786" s="232"/>
      <c r="J786" s="232"/>
      <c r="K786" s="232"/>
      <c r="L786" s="232"/>
      <c r="M786" s="232"/>
      <c r="N786" s="232"/>
      <c r="O786" s="232"/>
      <c r="P786" s="232"/>
      <c r="Q786" s="232"/>
      <c r="R786" s="232"/>
      <c r="S786" s="232"/>
      <c r="T786" s="232"/>
      <c r="U786" s="232"/>
      <c r="V786" s="232"/>
      <c r="W786" s="232"/>
      <c r="X786" s="232"/>
      <c r="Y786" s="232"/>
      <c r="Z786" s="232"/>
    </row>
    <row r="787" ht="12.0" customHeight="1">
      <c r="A787" s="232"/>
      <c r="B787" s="232"/>
      <c r="C787" s="232"/>
      <c r="D787" s="232"/>
      <c r="E787" s="232"/>
      <c r="F787" s="232"/>
      <c r="G787" s="232"/>
      <c r="H787" s="232"/>
      <c r="I787" s="232"/>
      <c r="J787" s="232"/>
      <c r="K787" s="232"/>
      <c r="L787" s="232"/>
      <c r="M787" s="232"/>
      <c r="N787" s="232"/>
      <c r="O787" s="232"/>
      <c r="P787" s="232"/>
      <c r="Q787" s="232"/>
      <c r="R787" s="232"/>
      <c r="S787" s="232"/>
      <c r="T787" s="232"/>
      <c r="U787" s="232"/>
      <c r="V787" s="232"/>
      <c r="W787" s="232"/>
      <c r="X787" s="232"/>
      <c r="Y787" s="232"/>
      <c r="Z787" s="232"/>
    </row>
    <row r="788" ht="12.0" customHeight="1">
      <c r="A788" s="232"/>
      <c r="B788" s="232"/>
      <c r="C788" s="232"/>
      <c r="D788" s="232"/>
      <c r="E788" s="232"/>
      <c r="F788" s="232"/>
      <c r="G788" s="232"/>
      <c r="H788" s="232"/>
      <c r="I788" s="232"/>
      <c r="J788" s="232"/>
      <c r="K788" s="232"/>
      <c r="L788" s="232"/>
      <c r="M788" s="232"/>
      <c r="N788" s="232"/>
      <c r="O788" s="232"/>
      <c r="P788" s="232"/>
      <c r="Q788" s="232"/>
      <c r="R788" s="232"/>
      <c r="S788" s="232"/>
      <c r="T788" s="232"/>
      <c r="U788" s="232"/>
      <c r="V788" s="232"/>
      <c r="W788" s="232"/>
      <c r="X788" s="232"/>
      <c r="Y788" s="232"/>
      <c r="Z788" s="232"/>
    </row>
    <row r="789" ht="12.0" customHeight="1">
      <c r="A789" s="232"/>
      <c r="B789" s="232"/>
      <c r="C789" s="232"/>
      <c r="D789" s="232"/>
      <c r="E789" s="232"/>
      <c r="F789" s="232"/>
      <c r="G789" s="232"/>
      <c r="H789" s="232"/>
      <c r="I789" s="232"/>
      <c r="J789" s="232"/>
      <c r="K789" s="232"/>
      <c r="L789" s="232"/>
      <c r="M789" s="232"/>
      <c r="N789" s="232"/>
      <c r="O789" s="232"/>
      <c r="P789" s="232"/>
      <c r="Q789" s="232"/>
      <c r="R789" s="232"/>
      <c r="S789" s="232"/>
      <c r="T789" s="232"/>
      <c r="U789" s="232"/>
      <c r="V789" s="232"/>
      <c r="W789" s="232"/>
      <c r="X789" s="232"/>
      <c r="Y789" s="232"/>
      <c r="Z789" s="232"/>
    </row>
    <row r="790" ht="12.0" customHeight="1">
      <c r="A790" s="232"/>
      <c r="B790" s="232"/>
      <c r="C790" s="232"/>
      <c r="D790" s="232"/>
      <c r="E790" s="232"/>
      <c r="F790" s="232"/>
      <c r="G790" s="232"/>
      <c r="H790" s="232"/>
      <c r="I790" s="232"/>
      <c r="J790" s="232"/>
      <c r="K790" s="232"/>
      <c r="L790" s="232"/>
      <c r="M790" s="232"/>
      <c r="N790" s="232"/>
      <c r="O790" s="232"/>
      <c r="P790" s="232"/>
      <c r="Q790" s="232"/>
      <c r="R790" s="232"/>
      <c r="S790" s="232"/>
      <c r="T790" s="232"/>
      <c r="U790" s="232"/>
      <c r="V790" s="232"/>
      <c r="W790" s="232"/>
      <c r="X790" s="232"/>
      <c r="Y790" s="232"/>
      <c r="Z790" s="232"/>
    </row>
    <row r="791" ht="12.0" customHeight="1">
      <c r="A791" s="232"/>
      <c r="B791" s="232"/>
      <c r="C791" s="232"/>
      <c r="D791" s="232"/>
      <c r="E791" s="232"/>
      <c r="F791" s="232"/>
      <c r="G791" s="232"/>
      <c r="H791" s="232"/>
      <c r="I791" s="232"/>
      <c r="J791" s="232"/>
      <c r="K791" s="232"/>
      <c r="L791" s="232"/>
      <c r="M791" s="232"/>
      <c r="N791" s="232"/>
      <c r="O791" s="232"/>
      <c r="P791" s="232"/>
      <c r="Q791" s="232"/>
      <c r="R791" s="232"/>
      <c r="S791" s="232"/>
      <c r="T791" s="232"/>
      <c r="U791" s="232"/>
      <c r="V791" s="232"/>
      <c r="W791" s="232"/>
      <c r="X791" s="232"/>
      <c r="Y791" s="232"/>
      <c r="Z791" s="232"/>
    </row>
    <row r="792" ht="12.0" customHeight="1">
      <c r="A792" s="232"/>
      <c r="B792" s="232"/>
      <c r="C792" s="232"/>
      <c r="D792" s="232"/>
      <c r="E792" s="232"/>
      <c r="F792" s="232"/>
      <c r="G792" s="232"/>
      <c r="H792" s="232"/>
      <c r="I792" s="232"/>
      <c r="J792" s="232"/>
      <c r="K792" s="232"/>
      <c r="L792" s="232"/>
      <c r="M792" s="232"/>
      <c r="N792" s="232"/>
      <c r="O792" s="232"/>
      <c r="P792" s="232"/>
      <c r="Q792" s="232"/>
      <c r="R792" s="232"/>
      <c r="S792" s="232"/>
      <c r="T792" s="232"/>
      <c r="U792" s="232"/>
      <c r="V792" s="232"/>
      <c r="W792" s="232"/>
      <c r="X792" s="232"/>
      <c r="Y792" s="232"/>
      <c r="Z792" s="232"/>
    </row>
    <row r="793" ht="12.0" customHeight="1">
      <c r="A793" s="232"/>
      <c r="B793" s="232"/>
      <c r="C793" s="232"/>
      <c r="D793" s="232"/>
      <c r="E793" s="232"/>
      <c r="F793" s="232"/>
      <c r="G793" s="232"/>
      <c r="H793" s="232"/>
      <c r="I793" s="232"/>
      <c r="J793" s="232"/>
      <c r="K793" s="232"/>
      <c r="L793" s="232"/>
      <c r="M793" s="232"/>
      <c r="N793" s="232"/>
      <c r="O793" s="232"/>
      <c r="P793" s="232"/>
      <c r="Q793" s="232"/>
      <c r="R793" s="232"/>
      <c r="S793" s="232"/>
      <c r="T793" s="232"/>
      <c r="U793" s="232"/>
      <c r="V793" s="232"/>
      <c r="W793" s="232"/>
      <c r="X793" s="232"/>
      <c r="Y793" s="232"/>
      <c r="Z793" s="232"/>
    </row>
    <row r="794" ht="12.0" customHeight="1">
      <c r="A794" s="232"/>
      <c r="B794" s="232"/>
      <c r="C794" s="232"/>
      <c r="D794" s="232"/>
      <c r="E794" s="232"/>
      <c r="F794" s="232"/>
      <c r="G794" s="232"/>
      <c r="H794" s="232"/>
      <c r="I794" s="232"/>
      <c r="J794" s="232"/>
      <c r="K794" s="232"/>
      <c r="L794" s="232"/>
      <c r="M794" s="232"/>
      <c r="N794" s="232"/>
      <c r="O794" s="232"/>
      <c r="P794" s="232"/>
      <c r="Q794" s="232"/>
      <c r="R794" s="232"/>
      <c r="S794" s="232"/>
      <c r="T794" s="232"/>
      <c r="U794" s="232"/>
      <c r="V794" s="232"/>
      <c r="W794" s="232"/>
      <c r="X794" s="232"/>
      <c r="Y794" s="232"/>
      <c r="Z794" s="232"/>
    </row>
    <row r="795" ht="12.0" customHeight="1">
      <c r="A795" s="232"/>
      <c r="B795" s="232"/>
      <c r="C795" s="232"/>
      <c r="D795" s="232"/>
      <c r="E795" s="232"/>
      <c r="F795" s="232"/>
      <c r="G795" s="232"/>
      <c r="H795" s="232"/>
      <c r="I795" s="232"/>
      <c r="J795" s="232"/>
      <c r="K795" s="232"/>
      <c r="L795" s="232"/>
      <c r="M795" s="232"/>
      <c r="N795" s="232"/>
      <c r="O795" s="232"/>
      <c r="P795" s="232"/>
      <c r="Q795" s="232"/>
      <c r="R795" s="232"/>
      <c r="S795" s="232"/>
      <c r="T795" s="232"/>
      <c r="U795" s="232"/>
      <c r="V795" s="232"/>
      <c r="W795" s="232"/>
      <c r="X795" s="232"/>
      <c r="Y795" s="232"/>
      <c r="Z795" s="232"/>
    </row>
    <row r="796" ht="12.0" customHeight="1">
      <c r="A796" s="232"/>
      <c r="B796" s="232"/>
      <c r="C796" s="232"/>
      <c r="D796" s="232"/>
      <c r="E796" s="232"/>
      <c r="F796" s="232"/>
      <c r="G796" s="232"/>
      <c r="H796" s="232"/>
      <c r="I796" s="232"/>
      <c r="J796" s="232"/>
      <c r="K796" s="232"/>
      <c r="L796" s="232"/>
      <c r="M796" s="232"/>
      <c r="N796" s="232"/>
      <c r="O796" s="232"/>
      <c r="P796" s="232"/>
      <c r="Q796" s="232"/>
      <c r="R796" s="232"/>
      <c r="S796" s="232"/>
      <c r="T796" s="232"/>
      <c r="U796" s="232"/>
      <c r="V796" s="232"/>
      <c r="W796" s="232"/>
      <c r="X796" s="232"/>
      <c r="Y796" s="232"/>
      <c r="Z796" s="232"/>
    </row>
    <row r="797" ht="12.0" customHeight="1">
      <c r="A797" s="232"/>
      <c r="B797" s="232"/>
      <c r="C797" s="232"/>
      <c r="D797" s="232"/>
      <c r="E797" s="232"/>
      <c r="F797" s="232"/>
      <c r="G797" s="232"/>
      <c r="H797" s="232"/>
      <c r="I797" s="232"/>
      <c r="J797" s="232"/>
      <c r="K797" s="232"/>
      <c r="L797" s="232"/>
      <c r="M797" s="232"/>
      <c r="N797" s="232"/>
      <c r="O797" s="232"/>
      <c r="P797" s="232"/>
      <c r="Q797" s="232"/>
      <c r="R797" s="232"/>
      <c r="S797" s="232"/>
      <c r="T797" s="232"/>
      <c r="U797" s="232"/>
      <c r="V797" s="232"/>
      <c r="W797" s="232"/>
      <c r="X797" s="232"/>
      <c r="Y797" s="232"/>
      <c r="Z797" s="232"/>
    </row>
    <row r="798" ht="12.0" customHeight="1">
      <c r="A798" s="232"/>
      <c r="B798" s="232"/>
      <c r="C798" s="232"/>
      <c r="D798" s="232"/>
      <c r="E798" s="232"/>
      <c r="F798" s="232"/>
      <c r="G798" s="232"/>
      <c r="H798" s="232"/>
      <c r="I798" s="232"/>
      <c r="J798" s="232"/>
      <c r="K798" s="232"/>
      <c r="L798" s="232"/>
      <c r="M798" s="232"/>
      <c r="N798" s="232"/>
      <c r="O798" s="232"/>
      <c r="P798" s="232"/>
      <c r="Q798" s="232"/>
      <c r="R798" s="232"/>
      <c r="S798" s="232"/>
      <c r="T798" s="232"/>
      <c r="U798" s="232"/>
      <c r="V798" s="232"/>
      <c r="W798" s="232"/>
      <c r="X798" s="232"/>
      <c r="Y798" s="232"/>
      <c r="Z798" s="232"/>
    </row>
    <row r="799" ht="12.0" customHeight="1">
      <c r="A799" s="232"/>
      <c r="B799" s="232"/>
      <c r="C799" s="232"/>
      <c r="D799" s="232"/>
      <c r="E799" s="232"/>
      <c r="F799" s="232"/>
      <c r="G799" s="232"/>
      <c r="H799" s="232"/>
      <c r="I799" s="232"/>
      <c r="J799" s="232"/>
      <c r="K799" s="232"/>
      <c r="L799" s="232"/>
      <c r="M799" s="232"/>
      <c r="N799" s="232"/>
      <c r="O799" s="232"/>
      <c r="P799" s="232"/>
      <c r="Q799" s="232"/>
      <c r="R799" s="232"/>
      <c r="S799" s="232"/>
      <c r="T799" s="232"/>
      <c r="U799" s="232"/>
      <c r="V799" s="232"/>
      <c r="W799" s="232"/>
      <c r="X799" s="232"/>
      <c r="Y799" s="232"/>
      <c r="Z799" s="232"/>
    </row>
    <row r="800" ht="12.0" customHeight="1">
      <c r="A800" s="232"/>
      <c r="B800" s="232"/>
      <c r="C800" s="232"/>
      <c r="D800" s="232"/>
      <c r="E800" s="232"/>
      <c r="F800" s="232"/>
      <c r="G800" s="232"/>
      <c r="H800" s="232"/>
      <c r="I800" s="232"/>
      <c r="J800" s="232"/>
      <c r="K800" s="232"/>
      <c r="L800" s="232"/>
      <c r="M800" s="232"/>
      <c r="N800" s="232"/>
      <c r="O800" s="232"/>
      <c r="P800" s="232"/>
      <c r="Q800" s="232"/>
      <c r="R800" s="232"/>
      <c r="S800" s="232"/>
      <c r="T800" s="232"/>
      <c r="U800" s="232"/>
      <c r="V800" s="232"/>
      <c r="W800" s="232"/>
      <c r="X800" s="232"/>
      <c r="Y800" s="232"/>
      <c r="Z800" s="232"/>
    </row>
    <row r="801" ht="12.0" customHeight="1">
      <c r="A801" s="232"/>
      <c r="B801" s="232"/>
      <c r="C801" s="232"/>
      <c r="D801" s="232"/>
      <c r="E801" s="232"/>
      <c r="F801" s="232"/>
      <c r="G801" s="232"/>
      <c r="H801" s="232"/>
      <c r="I801" s="232"/>
      <c r="J801" s="232"/>
      <c r="K801" s="232"/>
      <c r="L801" s="232"/>
      <c r="M801" s="232"/>
      <c r="N801" s="232"/>
      <c r="O801" s="232"/>
      <c r="P801" s="232"/>
      <c r="Q801" s="232"/>
      <c r="R801" s="232"/>
      <c r="S801" s="232"/>
      <c r="T801" s="232"/>
      <c r="U801" s="232"/>
      <c r="V801" s="232"/>
      <c r="W801" s="232"/>
      <c r="X801" s="232"/>
      <c r="Y801" s="232"/>
      <c r="Z801" s="232"/>
    </row>
    <row r="802" ht="12.0" customHeight="1">
      <c r="A802" s="232"/>
      <c r="B802" s="232"/>
      <c r="C802" s="232"/>
      <c r="D802" s="232"/>
      <c r="E802" s="232"/>
      <c r="F802" s="232"/>
      <c r="G802" s="232"/>
      <c r="H802" s="232"/>
      <c r="I802" s="232"/>
      <c r="J802" s="232"/>
      <c r="K802" s="232"/>
      <c r="L802" s="232"/>
      <c r="M802" s="232"/>
      <c r="N802" s="232"/>
      <c r="O802" s="232"/>
      <c r="P802" s="232"/>
      <c r="Q802" s="232"/>
      <c r="R802" s="232"/>
      <c r="S802" s="232"/>
      <c r="T802" s="232"/>
      <c r="U802" s="232"/>
      <c r="V802" s="232"/>
      <c r="W802" s="232"/>
      <c r="X802" s="232"/>
      <c r="Y802" s="232"/>
      <c r="Z802" s="232"/>
    </row>
    <row r="803" ht="12.0" customHeight="1">
      <c r="A803" s="232"/>
      <c r="B803" s="232"/>
      <c r="C803" s="232"/>
      <c r="D803" s="232"/>
      <c r="E803" s="232"/>
      <c r="F803" s="232"/>
      <c r="G803" s="232"/>
      <c r="H803" s="232"/>
      <c r="I803" s="232"/>
      <c r="J803" s="232"/>
      <c r="K803" s="232"/>
      <c r="L803" s="232"/>
      <c r="M803" s="232"/>
      <c r="N803" s="232"/>
      <c r="O803" s="232"/>
      <c r="P803" s="232"/>
      <c r="Q803" s="232"/>
      <c r="R803" s="232"/>
      <c r="S803" s="232"/>
      <c r="T803" s="232"/>
      <c r="U803" s="232"/>
      <c r="V803" s="232"/>
      <c r="W803" s="232"/>
      <c r="X803" s="232"/>
      <c r="Y803" s="232"/>
      <c r="Z803" s="232"/>
    </row>
    <row r="804" ht="12.0" customHeight="1">
      <c r="A804" s="232"/>
      <c r="B804" s="232"/>
      <c r="C804" s="232"/>
      <c r="D804" s="232"/>
      <c r="E804" s="232"/>
      <c r="F804" s="232"/>
      <c r="G804" s="232"/>
      <c r="H804" s="232"/>
      <c r="I804" s="232"/>
      <c r="J804" s="232"/>
      <c r="K804" s="232"/>
      <c r="L804" s="232"/>
      <c r="M804" s="232"/>
      <c r="N804" s="232"/>
      <c r="O804" s="232"/>
      <c r="P804" s="232"/>
      <c r="Q804" s="232"/>
      <c r="R804" s="232"/>
      <c r="S804" s="232"/>
      <c r="T804" s="232"/>
      <c r="U804" s="232"/>
      <c r="V804" s="232"/>
      <c r="W804" s="232"/>
      <c r="X804" s="232"/>
      <c r="Y804" s="232"/>
      <c r="Z804" s="232"/>
    </row>
    <row r="805" ht="12.0" customHeight="1">
      <c r="A805" s="232"/>
      <c r="B805" s="232"/>
      <c r="C805" s="232"/>
      <c r="D805" s="232"/>
      <c r="E805" s="232"/>
      <c r="F805" s="232"/>
      <c r="G805" s="232"/>
      <c r="H805" s="232"/>
      <c r="I805" s="232"/>
      <c r="J805" s="232"/>
      <c r="K805" s="232"/>
      <c r="L805" s="232"/>
      <c r="M805" s="232"/>
      <c r="N805" s="232"/>
      <c r="O805" s="232"/>
      <c r="P805" s="232"/>
      <c r="Q805" s="232"/>
      <c r="R805" s="232"/>
      <c r="S805" s="232"/>
      <c r="T805" s="232"/>
      <c r="U805" s="232"/>
      <c r="V805" s="232"/>
      <c r="W805" s="232"/>
      <c r="X805" s="232"/>
      <c r="Y805" s="232"/>
      <c r="Z805" s="232"/>
    </row>
    <row r="806" ht="12.0" customHeight="1">
      <c r="A806" s="232"/>
      <c r="B806" s="232"/>
      <c r="C806" s="232"/>
      <c r="D806" s="232"/>
      <c r="E806" s="232"/>
      <c r="F806" s="232"/>
      <c r="G806" s="232"/>
      <c r="H806" s="232"/>
      <c r="I806" s="232"/>
      <c r="J806" s="232"/>
      <c r="K806" s="232"/>
      <c r="L806" s="232"/>
      <c r="M806" s="232"/>
      <c r="N806" s="232"/>
      <c r="O806" s="232"/>
      <c r="P806" s="232"/>
      <c r="Q806" s="232"/>
      <c r="R806" s="232"/>
      <c r="S806" s="232"/>
      <c r="T806" s="232"/>
      <c r="U806" s="232"/>
      <c r="V806" s="232"/>
      <c r="W806" s="232"/>
      <c r="X806" s="232"/>
      <c r="Y806" s="232"/>
      <c r="Z806" s="232"/>
    </row>
    <row r="807" ht="12.0" customHeight="1">
      <c r="A807" s="232"/>
      <c r="B807" s="232"/>
      <c r="C807" s="232"/>
      <c r="D807" s="232"/>
      <c r="E807" s="232"/>
      <c r="F807" s="232"/>
      <c r="G807" s="232"/>
      <c r="H807" s="232"/>
      <c r="I807" s="232"/>
      <c r="J807" s="232"/>
      <c r="K807" s="232"/>
      <c r="L807" s="232"/>
      <c r="M807" s="232"/>
      <c r="N807" s="232"/>
      <c r="O807" s="232"/>
      <c r="P807" s="232"/>
      <c r="Q807" s="232"/>
      <c r="R807" s="232"/>
      <c r="S807" s="232"/>
      <c r="T807" s="232"/>
      <c r="U807" s="232"/>
      <c r="V807" s="232"/>
      <c r="W807" s="232"/>
      <c r="X807" s="232"/>
      <c r="Y807" s="232"/>
      <c r="Z807" s="232"/>
    </row>
    <row r="808" ht="12.0" customHeight="1">
      <c r="A808" s="232"/>
      <c r="B808" s="232"/>
      <c r="C808" s="232"/>
      <c r="D808" s="232"/>
      <c r="E808" s="232"/>
      <c r="F808" s="232"/>
      <c r="G808" s="232"/>
      <c r="H808" s="232"/>
      <c r="I808" s="232"/>
      <c r="J808" s="232"/>
      <c r="K808" s="232"/>
      <c r="L808" s="232"/>
      <c r="M808" s="232"/>
      <c r="N808" s="232"/>
      <c r="O808" s="232"/>
      <c r="P808" s="232"/>
      <c r="Q808" s="232"/>
      <c r="R808" s="232"/>
      <c r="S808" s="232"/>
      <c r="T808" s="232"/>
      <c r="U808" s="232"/>
      <c r="V808" s="232"/>
      <c r="W808" s="232"/>
      <c r="X808" s="232"/>
      <c r="Y808" s="232"/>
      <c r="Z808" s="232"/>
    </row>
    <row r="809" ht="12.0" customHeight="1">
      <c r="A809" s="232"/>
      <c r="B809" s="232"/>
      <c r="C809" s="232"/>
      <c r="D809" s="232"/>
      <c r="E809" s="232"/>
      <c r="F809" s="232"/>
      <c r="G809" s="232"/>
      <c r="H809" s="232"/>
      <c r="I809" s="232"/>
      <c r="J809" s="232"/>
      <c r="K809" s="232"/>
      <c r="L809" s="232"/>
      <c r="M809" s="232"/>
      <c r="N809" s="232"/>
      <c r="O809" s="232"/>
      <c r="P809" s="232"/>
      <c r="Q809" s="232"/>
      <c r="R809" s="232"/>
      <c r="S809" s="232"/>
      <c r="T809" s="232"/>
      <c r="U809" s="232"/>
      <c r="V809" s="232"/>
      <c r="W809" s="232"/>
      <c r="X809" s="232"/>
      <c r="Y809" s="232"/>
      <c r="Z809" s="232"/>
    </row>
    <row r="810" ht="12.0" customHeight="1">
      <c r="A810" s="232"/>
      <c r="B810" s="232"/>
      <c r="C810" s="232"/>
      <c r="D810" s="232"/>
      <c r="E810" s="232"/>
      <c r="F810" s="232"/>
      <c r="G810" s="232"/>
      <c r="H810" s="232"/>
      <c r="I810" s="232"/>
      <c r="J810" s="232"/>
      <c r="K810" s="232"/>
      <c r="L810" s="232"/>
      <c r="M810" s="232"/>
      <c r="N810" s="232"/>
      <c r="O810" s="232"/>
      <c r="P810" s="232"/>
      <c r="Q810" s="232"/>
      <c r="R810" s="232"/>
      <c r="S810" s="232"/>
      <c r="T810" s="232"/>
      <c r="U810" s="232"/>
      <c r="V810" s="232"/>
      <c r="W810" s="232"/>
      <c r="X810" s="232"/>
      <c r="Y810" s="232"/>
      <c r="Z810" s="232"/>
    </row>
    <row r="811" ht="12.0" customHeight="1">
      <c r="A811" s="232"/>
      <c r="B811" s="232"/>
      <c r="C811" s="232"/>
      <c r="D811" s="232"/>
      <c r="E811" s="232"/>
      <c r="F811" s="232"/>
      <c r="G811" s="232"/>
      <c r="H811" s="232"/>
      <c r="I811" s="232"/>
      <c r="J811" s="232"/>
      <c r="K811" s="232"/>
      <c r="L811" s="232"/>
      <c r="M811" s="232"/>
      <c r="N811" s="232"/>
      <c r="O811" s="232"/>
      <c r="P811" s="232"/>
      <c r="Q811" s="232"/>
      <c r="R811" s="232"/>
      <c r="S811" s="232"/>
      <c r="T811" s="232"/>
      <c r="U811" s="232"/>
      <c r="V811" s="232"/>
      <c r="W811" s="232"/>
      <c r="X811" s="232"/>
      <c r="Y811" s="232"/>
      <c r="Z811" s="232"/>
    </row>
    <row r="812" ht="12.0" customHeight="1">
      <c r="A812" s="232"/>
      <c r="B812" s="232"/>
      <c r="C812" s="232"/>
      <c r="D812" s="232"/>
      <c r="E812" s="232"/>
      <c r="F812" s="232"/>
      <c r="G812" s="232"/>
      <c r="H812" s="232"/>
      <c r="I812" s="232"/>
      <c r="J812" s="232"/>
      <c r="K812" s="232"/>
      <c r="L812" s="232"/>
      <c r="M812" s="232"/>
      <c r="N812" s="232"/>
      <c r="O812" s="232"/>
      <c r="P812" s="232"/>
      <c r="Q812" s="232"/>
      <c r="R812" s="232"/>
      <c r="S812" s="232"/>
      <c r="T812" s="232"/>
      <c r="U812" s="232"/>
      <c r="V812" s="232"/>
      <c r="W812" s="232"/>
      <c r="X812" s="232"/>
      <c r="Y812" s="232"/>
      <c r="Z812" s="232"/>
    </row>
    <row r="813" ht="12.0" customHeight="1">
      <c r="A813" s="232"/>
      <c r="B813" s="232"/>
      <c r="C813" s="232"/>
      <c r="D813" s="232"/>
      <c r="E813" s="232"/>
      <c r="F813" s="232"/>
      <c r="G813" s="232"/>
      <c r="H813" s="232"/>
      <c r="I813" s="232"/>
      <c r="J813" s="232"/>
      <c r="K813" s="232"/>
      <c r="L813" s="232"/>
      <c r="M813" s="232"/>
      <c r="N813" s="232"/>
      <c r="O813" s="232"/>
      <c r="P813" s="232"/>
      <c r="Q813" s="232"/>
      <c r="R813" s="232"/>
      <c r="S813" s="232"/>
      <c r="T813" s="232"/>
      <c r="U813" s="232"/>
      <c r="V813" s="232"/>
      <c r="W813" s="232"/>
      <c r="X813" s="232"/>
      <c r="Y813" s="232"/>
      <c r="Z813" s="232"/>
    </row>
    <row r="814" ht="12.0" customHeight="1">
      <c r="A814" s="232"/>
      <c r="B814" s="232"/>
      <c r="C814" s="232"/>
      <c r="D814" s="232"/>
      <c r="E814" s="232"/>
      <c r="F814" s="232"/>
      <c r="G814" s="232"/>
      <c r="H814" s="232"/>
      <c r="I814" s="232"/>
      <c r="J814" s="232"/>
      <c r="K814" s="232"/>
      <c r="L814" s="232"/>
      <c r="M814" s="232"/>
      <c r="N814" s="232"/>
      <c r="O814" s="232"/>
      <c r="P814" s="232"/>
      <c r="Q814" s="232"/>
      <c r="R814" s="232"/>
      <c r="S814" s="232"/>
      <c r="T814" s="232"/>
      <c r="U814" s="232"/>
      <c r="V814" s="232"/>
      <c r="W814" s="232"/>
      <c r="X814" s="232"/>
      <c r="Y814" s="232"/>
      <c r="Z814" s="232"/>
    </row>
    <row r="815" ht="12.0" customHeight="1">
      <c r="A815" s="232"/>
      <c r="B815" s="232"/>
      <c r="C815" s="232"/>
      <c r="D815" s="232"/>
      <c r="E815" s="232"/>
      <c r="F815" s="232"/>
      <c r="G815" s="232"/>
      <c r="H815" s="232"/>
      <c r="I815" s="232"/>
      <c r="J815" s="232"/>
      <c r="K815" s="232"/>
      <c r="L815" s="232"/>
      <c r="M815" s="232"/>
      <c r="N815" s="232"/>
      <c r="O815" s="232"/>
      <c r="P815" s="232"/>
      <c r="Q815" s="232"/>
      <c r="R815" s="232"/>
      <c r="S815" s="232"/>
      <c r="T815" s="232"/>
      <c r="U815" s="232"/>
      <c r="V815" s="232"/>
      <c r="W815" s="232"/>
      <c r="X815" s="232"/>
      <c r="Y815" s="232"/>
      <c r="Z815" s="232"/>
    </row>
    <row r="816" ht="12.0" customHeight="1">
      <c r="A816" s="232"/>
      <c r="B816" s="232"/>
      <c r="C816" s="232"/>
      <c r="D816" s="232"/>
      <c r="E816" s="232"/>
      <c r="F816" s="232"/>
      <c r="G816" s="232"/>
      <c r="H816" s="232"/>
      <c r="I816" s="232"/>
      <c r="J816" s="232"/>
      <c r="K816" s="232"/>
      <c r="L816" s="232"/>
      <c r="M816" s="232"/>
      <c r="N816" s="232"/>
      <c r="O816" s="232"/>
      <c r="P816" s="232"/>
      <c r="Q816" s="232"/>
      <c r="R816" s="232"/>
      <c r="S816" s="232"/>
      <c r="T816" s="232"/>
      <c r="U816" s="232"/>
      <c r="V816" s="232"/>
      <c r="W816" s="232"/>
      <c r="X816" s="232"/>
      <c r="Y816" s="232"/>
      <c r="Z816" s="232"/>
    </row>
    <row r="817" ht="12.0" customHeight="1">
      <c r="A817" s="232"/>
      <c r="B817" s="232"/>
      <c r="C817" s="232"/>
      <c r="D817" s="232"/>
      <c r="E817" s="232"/>
      <c r="F817" s="232"/>
      <c r="G817" s="232"/>
      <c r="H817" s="232"/>
      <c r="I817" s="232"/>
      <c r="J817" s="232"/>
      <c r="K817" s="232"/>
      <c r="L817" s="232"/>
      <c r="M817" s="232"/>
      <c r="N817" s="232"/>
      <c r="O817" s="232"/>
      <c r="P817" s="232"/>
      <c r="Q817" s="232"/>
      <c r="R817" s="232"/>
      <c r="S817" s="232"/>
      <c r="T817" s="232"/>
      <c r="U817" s="232"/>
      <c r="V817" s="232"/>
      <c r="W817" s="232"/>
      <c r="X817" s="232"/>
      <c r="Y817" s="232"/>
      <c r="Z817" s="232"/>
    </row>
    <row r="818" ht="12.0" customHeight="1">
      <c r="A818" s="232"/>
      <c r="B818" s="232"/>
      <c r="C818" s="232"/>
      <c r="D818" s="232"/>
      <c r="E818" s="232"/>
      <c r="F818" s="232"/>
      <c r="G818" s="232"/>
      <c r="H818" s="232"/>
      <c r="I818" s="232"/>
      <c r="J818" s="232"/>
      <c r="K818" s="232"/>
      <c r="L818" s="232"/>
      <c r="M818" s="232"/>
      <c r="N818" s="232"/>
      <c r="O818" s="232"/>
      <c r="P818" s="232"/>
      <c r="Q818" s="232"/>
      <c r="R818" s="232"/>
      <c r="S818" s="232"/>
      <c r="T818" s="232"/>
      <c r="U818" s="232"/>
      <c r="V818" s="232"/>
      <c r="W818" s="232"/>
      <c r="X818" s="232"/>
      <c r="Y818" s="232"/>
      <c r="Z818" s="232"/>
    </row>
    <row r="819" ht="12.0" customHeight="1">
      <c r="A819" s="232"/>
      <c r="B819" s="232"/>
      <c r="C819" s="232"/>
      <c r="D819" s="232"/>
      <c r="E819" s="232"/>
      <c r="F819" s="232"/>
      <c r="G819" s="232"/>
      <c r="H819" s="232"/>
      <c r="I819" s="232"/>
      <c r="J819" s="232"/>
      <c r="K819" s="232"/>
      <c r="L819" s="232"/>
      <c r="M819" s="232"/>
      <c r="N819" s="232"/>
      <c r="O819" s="232"/>
      <c r="P819" s="232"/>
      <c r="Q819" s="232"/>
      <c r="R819" s="232"/>
      <c r="S819" s="232"/>
      <c r="T819" s="232"/>
      <c r="U819" s="232"/>
      <c r="V819" s="232"/>
      <c r="W819" s="232"/>
      <c r="X819" s="232"/>
      <c r="Y819" s="232"/>
      <c r="Z819" s="232"/>
    </row>
    <row r="820" ht="12.0" customHeight="1">
      <c r="A820" s="232"/>
      <c r="B820" s="232"/>
      <c r="C820" s="232"/>
      <c r="D820" s="232"/>
      <c r="E820" s="232"/>
      <c r="F820" s="232"/>
      <c r="G820" s="232"/>
      <c r="H820" s="232"/>
      <c r="I820" s="232"/>
      <c r="J820" s="232"/>
      <c r="K820" s="232"/>
      <c r="L820" s="232"/>
      <c r="M820" s="232"/>
      <c r="N820" s="232"/>
      <c r="O820" s="232"/>
      <c r="P820" s="232"/>
      <c r="Q820" s="232"/>
      <c r="R820" s="232"/>
      <c r="S820" s="232"/>
      <c r="T820" s="232"/>
      <c r="U820" s="232"/>
      <c r="V820" s="232"/>
      <c r="W820" s="232"/>
      <c r="X820" s="232"/>
      <c r="Y820" s="232"/>
      <c r="Z820" s="232"/>
    </row>
    <row r="821" ht="12.0" customHeight="1">
      <c r="A821" s="232"/>
      <c r="B821" s="232"/>
      <c r="C821" s="232"/>
      <c r="D821" s="232"/>
      <c r="E821" s="232"/>
      <c r="F821" s="232"/>
      <c r="G821" s="232"/>
      <c r="H821" s="232"/>
      <c r="I821" s="232"/>
      <c r="J821" s="232"/>
      <c r="K821" s="232"/>
      <c r="L821" s="232"/>
      <c r="M821" s="232"/>
      <c r="N821" s="232"/>
      <c r="O821" s="232"/>
      <c r="P821" s="232"/>
      <c r="Q821" s="232"/>
      <c r="R821" s="232"/>
      <c r="S821" s="232"/>
      <c r="T821" s="232"/>
      <c r="U821" s="232"/>
      <c r="V821" s="232"/>
      <c r="W821" s="232"/>
      <c r="X821" s="232"/>
      <c r="Y821" s="232"/>
      <c r="Z821" s="232"/>
    </row>
    <row r="822" ht="12.0" customHeight="1">
      <c r="A822" s="232"/>
      <c r="B822" s="232"/>
      <c r="C822" s="232"/>
      <c r="D822" s="232"/>
      <c r="E822" s="232"/>
      <c r="F822" s="232"/>
      <c r="G822" s="232"/>
      <c r="H822" s="232"/>
      <c r="I822" s="232"/>
      <c r="J822" s="232"/>
      <c r="K822" s="232"/>
      <c r="L822" s="232"/>
      <c r="M822" s="232"/>
      <c r="N822" s="232"/>
      <c r="O822" s="232"/>
      <c r="P822" s="232"/>
      <c r="Q822" s="232"/>
      <c r="R822" s="232"/>
      <c r="S822" s="232"/>
      <c r="T822" s="232"/>
      <c r="U822" s="232"/>
      <c r="V822" s="232"/>
      <c r="W822" s="232"/>
      <c r="X822" s="232"/>
      <c r="Y822" s="232"/>
      <c r="Z822" s="232"/>
    </row>
    <row r="823" ht="12.0" customHeight="1">
      <c r="A823" s="232"/>
      <c r="B823" s="232"/>
      <c r="C823" s="232"/>
      <c r="D823" s="232"/>
      <c r="E823" s="232"/>
      <c r="F823" s="232"/>
      <c r="G823" s="232"/>
      <c r="H823" s="232"/>
      <c r="I823" s="232"/>
      <c r="J823" s="232"/>
      <c r="K823" s="232"/>
      <c r="L823" s="232"/>
      <c r="M823" s="232"/>
      <c r="N823" s="232"/>
      <c r="O823" s="232"/>
      <c r="P823" s="232"/>
      <c r="Q823" s="232"/>
      <c r="R823" s="232"/>
      <c r="S823" s="232"/>
      <c r="T823" s="232"/>
      <c r="U823" s="232"/>
      <c r="V823" s="232"/>
      <c r="W823" s="232"/>
      <c r="X823" s="232"/>
      <c r="Y823" s="232"/>
      <c r="Z823" s="232"/>
    </row>
    <row r="824" ht="12.0" customHeight="1">
      <c r="A824" s="232"/>
      <c r="B824" s="232"/>
      <c r="C824" s="232"/>
      <c r="D824" s="232"/>
      <c r="E824" s="232"/>
      <c r="F824" s="232"/>
      <c r="G824" s="232"/>
      <c r="H824" s="232"/>
      <c r="I824" s="232"/>
      <c r="J824" s="232"/>
      <c r="K824" s="232"/>
      <c r="L824" s="232"/>
      <c r="M824" s="232"/>
      <c r="N824" s="232"/>
      <c r="O824" s="232"/>
      <c r="P824" s="232"/>
      <c r="Q824" s="232"/>
      <c r="R824" s="232"/>
      <c r="S824" s="232"/>
      <c r="T824" s="232"/>
      <c r="U824" s="232"/>
      <c r="V824" s="232"/>
      <c r="W824" s="232"/>
      <c r="X824" s="232"/>
      <c r="Y824" s="232"/>
      <c r="Z824" s="232"/>
    </row>
    <row r="825" ht="12.0" customHeight="1">
      <c r="A825" s="232"/>
      <c r="B825" s="232"/>
      <c r="C825" s="232"/>
      <c r="D825" s="232"/>
      <c r="E825" s="232"/>
      <c r="F825" s="232"/>
      <c r="G825" s="232"/>
      <c r="H825" s="232"/>
      <c r="I825" s="232"/>
      <c r="J825" s="232"/>
      <c r="K825" s="232"/>
      <c r="L825" s="232"/>
      <c r="M825" s="232"/>
      <c r="N825" s="232"/>
      <c r="O825" s="232"/>
      <c r="P825" s="232"/>
      <c r="Q825" s="232"/>
      <c r="R825" s="232"/>
      <c r="S825" s="232"/>
      <c r="T825" s="232"/>
      <c r="U825" s="232"/>
      <c r="V825" s="232"/>
      <c r="W825" s="232"/>
      <c r="X825" s="232"/>
      <c r="Y825" s="232"/>
      <c r="Z825" s="232"/>
    </row>
    <row r="826" ht="12.0" customHeight="1">
      <c r="A826" s="232"/>
      <c r="B826" s="232"/>
      <c r="C826" s="232"/>
      <c r="D826" s="232"/>
      <c r="E826" s="232"/>
      <c r="F826" s="232"/>
      <c r="G826" s="232"/>
      <c r="H826" s="232"/>
      <c r="I826" s="232"/>
      <c r="J826" s="232"/>
      <c r="K826" s="232"/>
      <c r="L826" s="232"/>
      <c r="M826" s="232"/>
      <c r="N826" s="232"/>
      <c r="O826" s="232"/>
      <c r="P826" s="232"/>
      <c r="Q826" s="232"/>
      <c r="R826" s="232"/>
      <c r="S826" s="232"/>
      <c r="T826" s="232"/>
      <c r="U826" s="232"/>
      <c r="V826" s="232"/>
      <c r="W826" s="232"/>
      <c r="X826" s="232"/>
      <c r="Y826" s="232"/>
      <c r="Z826" s="232"/>
    </row>
    <row r="827" ht="12.0" customHeight="1">
      <c r="A827" s="232"/>
      <c r="B827" s="232"/>
      <c r="C827" s="232"/>
      <c r="D827" s="232"/>
      <c r="E827" s="232"/>
      <c r="F827" s="232"/>
      <c r="G827" s="232"/>
      <c r="H827" s="232"/>
      <c r="I827" s="232"/>
      <c r="J827" s="232"/>
      <c r="K827" s="232"/>
      <c r="L827" s="232"/>
      <c r="M827" s="232"/>
      <c r="N827" s="232"/>
      <c r="O827" s="232"/>
      <c r="P827" s="232"/>
      <c r="Q827" s="232"/>
      <c r="R827" s="232"/>
      <c r="S827" s="232"/>
      <c r="T827" s="232"/>
      <c r="U827" s="232"/>
      <c r="V827" s="232"/>
      <c r="W827" s="232"/>
      <c r="X827" s="232"/>
      <c r="Y827" s="232"/>
      <c r="Z827" s="232"/>
    </row>
    <row r="828" ht="12.0" customHeight="1">
      <c r="A828" s="232"/>
      <c r="B828" s="232"/>
      <c r="C828" s="232"/>
      <c r="D828" s="232"/>
      <c r="E828" s="232"/>
      <c r="F828" s="232"/>
      <c r="G828" s="232"/>
      <c r="H828" s="232"/>
      <c r="I828" s="232"/>
      <c r="J828" s="232"/>
      <c r="K828" s="232"/>
      <c r="L828" s="232"/>
      <c r="M828" s="232"/>
      <c r="N828" s="232"/>
      <c r="O828" s="232"/>
      <c r="P828" s="232"/>
      <c r="Q828" s="232"/>
      <c r="R828" s="232"/>
      <c r="S828" s="232"/>
      <c r="T828" s="232"/>
      <c r="U828" s="232"/>
      <c r="V828" s="232"/>
      <c r="W828" s="232"/>
      <c r="X828" s="232"/>
      <c r="Y828" s="232"/>
      <c r="Z828" s="232"/>
    </row>
    <row r="829" ht="12.0" customHeight="1">
      <c r="A829" s="232"/>
      <c r="B829" s="232"/>
      <c r="C829" s="232"/>
      <c r="D829" s="232"/>
      <c r="E829" s="232"/>
      <c r="F829" s="232"/>
      <c r="G829" s="232"/>
      <c r="H829" s="232"/>
      <c r="I829" s="232"/>
      <c r="J829" s="232"/>
      <c r="K829" s="232"/>
      <c r="L829" s="232"/>
      <c r="M829" s="232"/>
      <c r="N829" s="232"/>
      <c r="O829" s="232"/>
      <c r="P829" s="232"/>
      <c r="Q829" s="232"/>
      <c r="R829" s="232"/>
      <c r="S829" s="232"/>
      <c r="T829" s="232"/>
      <c r="U829" s="232"/>
      <c r="V829" s="232"/>
      <c r="W829" s="232"/>
      <c r="X829" s="232"/>
      <c r="Y829" s="232"/>
      <c r="Z829" s="232"/>
    </row>
    <row r="830" ht="12.0" customHeight="1">
      <c r="A830" s="232"/>
      <c r="B830" s="232"/>
      <c r="C830" s="232"/>
      <c r="D830" s="232"/>
      <c r="E830" s="232"/>
      <c r="F830" s="232"/>
      <c r="G830" s="232"/>
      <c r="H830" s="232"/>
      <c r="I830" s="232"/>
      <c r="J830" s="232"/>
      <c r="K830" s="232"/>
      <c r="L830" s="232"/>
      <c r="M830" s="232"/>
      <c r="N830" s="232"/>
      <c r="O830" s="232"/>
      <c r="P830" s="232"/>
      <c r="Q830" s="232"/>
      <c r="R830" s="232"/>
      <c r="S830" s="232"/>
      <c r="T830" s="232"/>
      <c r="U830" s="232"/>
      <c r="V830" s="232"/>
      <c r="W830" s="232"/>
      <c r="X830" s="232"/>
      <c r="Y830" s="232"/>
      <c r="Z830" s="232"/>
    </row>
    <row r="831" ht="12.0" customHeight="1">
      <c r="A831" s="232"/>
      <c r="B831" s="232"/>
      <c r="C831" s="232"/>
      <c r="D831" s="232"/>
      <c r="E831" s="232"/>
      <c r="F831" s="232"/>
      <c r="G831" s="232"/>
      <c r="H831" s="232"/>
      <c r="I831" s="232"/>
      <c r="J831" s="232"/>
      <c r="K831" s="232"/>
      <c r="L831" s="232"/>
      <c r="M831" s="232"/>
      <c r="N831" s="232"/>
      <c r="O831" s="232"/>
      <c r="P831" s="232"/>
      <c r="Q831" s="232"/>
      <c r="R831" s="232"/>
      <c r="S831" s="232"/>
      <c r="T831" s="232"/>
      <c r="U831" s="232"/>
      <c r="V831" s="232"/>
      <c r="W831" s="232"/>
      <c r="X831" s="232"/>
      <c r="Y831" s="232"/>
      <c r="Z831" s="232"/>
    </row>
    <row r="832" ht="12.0" customHeight="1">
      <c r="A832" s="232"/>
      <c r="B832" s="232"/>
      <c r="C832" s="232"/>
      <c r="D832" s="232"/>
      <c r="E832" s="232"/>
      <c r="F832" s="232"/>
      <c r="G832" s="232"/>
      <c r="H832" s="232"/>
      <c r="I832" s="232"/>
      <c r="J832" s="232"/>
      <c r="K832" s="232"/>
      <c r="L832" s="232"/>
      <c r="M832" s="232"/>
      <c r="N832" s="232"/>
      <c r="O832" s="232"/>
      <c r="P832" s="232"/>
      <c r="Q832" s="232"/>
      <c r="R832" s="232"/>
      <c r="S832" s="232"/>
      <c r="T832" s="232"/>
      <c r="U832" s="232"/>
      <c r="V832" s="232"/>
      <c r="W832" s="232"/>
      <c r="X832" s="232"/>
      <c r="Y832" s="232"/>
      <c r="Z832" s="232"/>
    </row>
    <row r="833" ht="12.0" customHeight="1">
      <c r="A833" s="232"/>
      <c r="B833" s="232"/>
      <c r="C833" s="232"/>
      <c r="D833" s="232"/>
      <c r="E833" s="232"/>
      <c r="F833" s="232"/>
      <c r="G833" s="232"/>
      <c r="H833" s="232"/>
      <c r="I833" s="232"/>
      <c r="J833" s="232"/>
      <c r="K833" s="232"/>
      <c r="L833" s="232"/>
      <c r="M833" s="232"/>
      <c r="N833" s="232"/>
      <c r="O833" s="232"/>
      <c r="P833" s="232"/>
      <c r="Q833" s="232"/>
      <c r="R833" s="232"/>
      <c r="S833" s="232"/>
      <c r="T833" s="232"/>
      <c r="U833" s="232"/>
      <c r="V833" s="232"/>
      <c r="W833" s="232"/>
      <c r="X833" s="232"/>
      <c r="Y833" s="232"/>
      <c r="Z833" s="232"/>
    </row>
    <row r="834" ht="12.0" customHeight="1">
      <c r="A834" s="232"/>
      <c r="B834" s="232"/>
      <c r="C834" s="232"/>
      <c r="D834" s="232"/>
      <c r="E834" s="232"/>
      <c r="F834" s="232"/>
      <c r="G834" s="232"/>
      <c r="H834" s="232"/>
      <c r="I834" s="232"/>
      <c r="J834" s="232"/>
      <c r="K834" s="232"/>
      <c r="L834" s="232"/>
      <c r="M834" s="232"/>
      <c r="N834" s="232"/>
      <c r="O834" s="232"/>
      <c r="P834" s="232"/>
      <c r="Q834" s="232"/>
      <c r="R834" s="232"/>
      <c r="S834" s="232"/>
      <c r="T834" s="232"/>
      <c r="U834" s="232"/>
      <c r="V834" s="232"/>
      <c r="W834" s="232"/>
      <c r="X834" s="232"/>
      <c r="Y834" s="232"/>
      <c r="Z834" s="232"/>
    </row>
    <row r="835" ht="12.0" customHeight="1">
      <c r="A835" s="232"/>
      <c r="B835" s="232"/>
      <c r="C835" s="232"/>
      <c r="D835" s="232"/>
      <c r="E835" s="232"/>
      <c r="F835" s="232"/>
      <c r="G835" s="232"/>
      <c r="H835" s="232"/>
      <c r="I835" s="232"/>
      <c r="J835" s="232"/>
      <c r="K835" s="232"/>
      <c r="L835" s="232"/>
      <c r="M835" s="232"/>
      <c r="N835" s="232"/>
      <c r="O835" s="232"/>
      <c r="P835" s="232"/>
      <c r="Q835" s="232"/>
      <c r="R835" s="232"/>
      <c r="S835" s="232"/>
      <c r="T835" s="232"/>
      <c r="U835" s="232"/>
      <c r="V835" s="232"/>
      <c r="W835" s="232"/>
      <c r="X835" s="232"/>
      <c r="Y835" s="232"/>
      <c r="Z835" s="232"/>
    </row>
    <row r="836" ht="12.0" customHeight="1">
      <c r="A836" s="232"/>
      <c r="B836" s="232"/>
      <c r="C836" s="232"/>
      <c r="D836" s="232"/>
      <c r="E836" s="232"/>
      <c r="F836" s="232"/>
      <c r="G836" s="232"/>
      <c r="H836" s="232"/>
      <c r="I836" s="232"/>
      <c r="J836" s="232"/>
      <c r="K836" s="232"/>
      <c r="L836" s="232"/>
      <c r="M836" s="232"/>
      <c r="N836" s="232"/>
      <c r="O836" s="232"/>
      <c r="P836" s="232"/>
      <c r="Q836" s="232"/>
      <c r="R836" s="232"/>
      <c r="S836" s="232"/>
      <c r="T836" s="232"/>
      <c r="U836" s="232"/>
      <c r="V836" s="232"/>
      <c r="W836" s="232"/>
      <c r="X836" s="232"/>
      <c r="Y836" s="232"/>
      <c r="Z836" s="232"/>
    </row>
    <row r="837" ht="12.0" customHeight="1">
      <c r="A837" s="232"/>
      <c r="B837" s="232"/>
      <c r="C837" s="232"/>
      <c r="D837" s="232"/>
      <c r="E837" s="232"/>
      <c r="F837" s="232"/>
      <c r="G837" s="232"/>
      <c r="H837" s="232"/>
      <c r="I837" s="232"/>
      <c r="J837" s="232"/>
      <c r="K837" s="232"/>
      <c r="L837" s="232"/>
      <c r="M837" s="232"/>
      <c r="N837" s="232"/>
      <c r="O837" s="232"/>
      <c r="P837" s="232"/>
      <c r="Q837" s="232"/>
      <c r="R837" s="232"/>
      <c r="S837" s="232"/>
      <c r="T837" s="232"/>
      <c r="U837" s="232"/>
      <c r="V837" s="232"/>
      <c r="W837" s="232"/>
      <c r="X837" s="232"/>
      <c r="Y837" s="232"/>
      <c r="Z837" s="232"/>
    </row>
    <row r="838" ht="12.0" customHeight="1">
      <c r="A838" s="232"/>
      <c r="B838" s="232"/>
      <c r="C838" s="232"/>
      <c r="D838" s="232"/>
      <c r="E838" s="232"/>
      <c r="F838" s="232"/>
      <c r="G838" s="232"/>
      <c r="H838" s="232"/>
      <c r="I838" s="232"/>
      <c r="J838" s="232"/>
      <c r="K838" s="232"/>
      <c r="L838" s="232"/>
      <c r="M838" s="232"/>
      <c r="N838" s="232"/>
      <c r="O838" s="232"/>
      <c r="P838" s="232"/>
      <c r="Q838" s="232"/>
      <c r="R838" s="232"/>
      <c r="S838" s="232"/>
      <c r="T838" s="232"/>
      <c r="U838" s="232"/>
      <c r="V838" s="232"/>
      <c r="W838" s="232"/>
      <c r="X838" s="232"/>
      <c r="Y838" s="232"/>
      <c r="Z838" s="232"/>
    </row>
    <row r="839" ht="12.0" customHeight="1">
      <c r="A839" s="232"/>
      <c r="B839" s="232"/>
      <c r="C839" s="232"/>
      <c r="D839" s="232"/>
      <c r="E839" s="232"/>
      <c r="F839" s="232"/>
      <c r="G839" s="232"/>
      <c r="H839" s="232"/>
      <c r="I839" s="232"/>
      <c r="J839" s="232"/>
      <c r="K839" s="232"/>
      <c r="L839" s="232"/>
      <c r="M839" s="232"/>
      <c r="N839" s="232"/>
      <c r="O839" s="232"/>
      <c r="P839" s="232"/>
      <c r="Q839" s="232"/>
      <c r="R839" s="232"/>
      <c r="S839" s="232"/>
      <c r="T839" s="232"/>
      <c r="U839" s="232"/>
      <c r="V839" s="232"/>
      <c r="W839" s="232"/>
      <c r="X839" s="232"/>
      <c r="Y839" s="232"/>
      <c r="Z839" s="232"/>
    </row>
    <row r="840" ht="12.0" customHeight="1">
      <c r="A840" s="232"/>
      <c r="B840" s="232"/>
      <c r="C840" s="232"/>
      <c r="D840" s="232"/>
      <c r="E840" s="232"/>
      <c r="F840" s="232"/>
      <c r="G840" s="232"/>
      <c r="H840" s="232"/>
      <c r="I840" s="232"/>
      <c r="J840" s="232"/>
      <c r="K840" s="232"/>
      <c r="L840" s="232"/>
      <c r="M840" s="232"/>
      <c r="N840" s="232"/>
      <c r="O840" s="232"/>
      <c r="P840" s="232"/>
      <c r="Q840" s="232"/>
      <c r="R840" s="232"/>
      <c r="S840" s="232"/>
      <c r="T840" s="232"/>
      <c r="U840" s="232"/>
      <c r="V840" s="232"/>
      <c r="W840" s="232"/>
      <c r="X840" s="232"/>
      <c r="Y840" s="232"/>
      <c r="Z840" s="232"/>
    </row>
    <row r="841" ht="12.0" customHeight="1">
      <c r="A841" s="232"/>
      <c r="B841" s="232"/>
      <c r="C841" s="232"/>
      <c r="D841" s="232"/>
      <c r="E841" s="232"/>
      <c r="F841" s="232"/>
      <c r="G841" s="232"/>
      <c r="H841" s="232"/>
      <c r="I841" s="232"/>
      <c r="J841" s="232"/>
      <c r="K841" s="232"/>
      <c r="L841" s="232"/>
      <c r="M841" s="232"/>
      <c r="N841" s="232"/>
      <c r="O841" s="232"/>
      <c r="P841" s="232"/>
      <c r="Q841" s="232"/>
      <c r="R841" s="232"/>
      <c r="S841" s="232"/>
      <c r="T841" s="232"/>
      <c r="U841" s="232"/>
      <c r="V841" s="232"/>
      <c r="W841" s="232"/>
      <c r="X841" s="232"/>
      <c r="Y841" s="232"/>
      <c r="Z841" s="232"/>
    </row>
    <row r="842" ht="12.0" customHeight="1">
      <c r="A842" s="232"/>
      <c r="B842" s="232"/>
      <c r="C842" s="232"/>
      <c r="D842" s="232"/>
      <c r="E842" s="232"/>
      <c r="F842" s="232"/>
      <c r="G842" s="232"/>
      <c r="H842" s="232"/>
      <c r="I842" s="232"/>
      <c r="J842" s="232"/>
      <c r="K842" s="232"/>
      <c r="L842" s="232"/>
      <c r="M842" s="232"/>
      <c r="N842" s="232"/>
      <c r="O842" s="232"/>
      <c r="P842" s="232"/>
      <c r="Q842" s="232"/>
      <c r="R842" s="232"/>
      <c r="S842" s="232"/>
      <c r="T842" s="232"/>
      <c r="U842" s="232"/>
      <c r="V842" s="232"/>
      <c r="W842" s="232"/>
      <c r="X842" s="232"/>
      <c r="Y842" s="232"/>
      <c r="Z842" s="232"/>
    </row>
    <row r="843" ht="12.0" customHeight="1">
      <c r="A843" s="232"/>
      <c r="B843" s="232"/>
      <c r="C843" s="232"/>
      <c r="D843" s="232"/>
      <c r="E843" s="232"/>
      <c r="F843" s="232"/>
      <c r="G843" s="232"/>
      <c r="H843" s="232"/>
      <c r="I843" s="232"/>
      <c r="J843" s="232"/>
      <c r="K843" s="232"/>
      <c r="L843" s="232"/>
      <c r="M843" s="232"/>
      <c r="N843" s="232"/>
      <c r="O843" s="232"/>
      <c r="P843" s="232"/>
      <c r="Q843" s="232"/>
      <c r="R843" s="232"/>
      <c r="S843" s="232"/>
      <c r="T843" s="232"/>
      <c r="U843" s="232"/>
      <c r="V843" s="232"/>
      <c r="W843" s="232"/>
      <c r="X843" s="232"/>
      <c r="Y843" s="232"/>
      <c r="Z843" s="232"/>
    </row>
    <row r="844" ht="12.0" customHeight="1">
      <c r="A844" s="232"/>
      <c r="B844" s="232"/>
      <c r="C844" s="232"/>
      <c r="D844" s="232"/>
      <c r="E844" s="232"/>
      <c r="F844" s="232"/>
      <c r="G844" s="232"/>
      <c r="H844" s="232"/>
      <c r="I844" s="232"/>
      <c r="J844" s="232"/>
      <c r="K844" s="232"/>
      <c r="L844" s="232"/>
      <c r="M844" s="232"/>
      <c r="N844" s="232"/>
      <c r="O844" s="232"/>
      <c r="P844" s="232"/>
      <c r="Q844" s="232"/>
      <c r="R844" s="232"/>
      <c r="S844" s="232"/>
      <c r="T844" s="232"/>
      <c r="U844" s="232"/>
      <c r="V844" s="232"/>
      <c r="W844" s="232"/>
      <c r="X844" s="232"/>
      <c r="Y844" s="232"/>
      <c r="Z844" s="232"/>
    </row>
    <row r="845" ht="12.0" customHeight="1">
      <c r="A845" s="232"/>
      <c r="B845" s="232"/>
      <c r="C845" s="232"/>
      <c r="D845" s="232"/>
      <c r="E845" s="232"/>
      <c r="F845" s="232"/>
      <c r="G845" s="232"/>
      <c r="H845" s="232"/>
      <c r="I845" s="232"/>
      <c r="J845" s="232"/>
      <c r="K845" s="232"/>
      <c r="L845" s="232"/>
      <c r="M845" s="232"/>
      <c r="N845" s="232"/>
      <c r="O845" s="232"/>
      <c r="P845" s="232"/>
      <c r="Q845" s="232"/>
      <c r="R845" s="232"/>
      <c r="S845" s="232"/>
      <c r="T845" s="232"/>
      <c r="U845" s="232"/>
      <c r="V845" s="232"/>
      <c r="W845" s="232"/>
      <c r="X845" s="232"/>
      <c r="Y845" s="232"/>
      <c r="Z845" s="232"/>
    </row>
    <row r="846" ht="12.0" customHeight="1">
      <c r="A846" s="232"/>
      <c r="B846" s="232"/>
      <c r="C846" s="232"/>
      <c r="D846" s="232"/>
      <c r="E846" s="232"/>
      <c r="F846" s="232"/>
      <c r="G846" s="232"/>
      <c r="H846" s="232"/>
      <c r="I846" s="232"/>
      <c r="J846" s="232"/>
      <c r="K846" s="232"/>
      <c r="L846" s="232"/>
      <c r="M846" s="232"/>
      <c r="N846" s="232"/>
      <c r="O846" s="232"/>
      <c r="P846" s="232"/>
      <c r="Q846" s="232"/>
      <c r="R846" s="232"/>
      <c r="S846" s="232"/>
      <c r="T846" s="232"/>
      <c r="U846" s="232"/>
      <c r="V846" s="232"/>
      <c r="W846" s="232"/>
      <c r="X846" s="232"/>
      <c r="Y846" s="232"/>
      <c r="Z846" s="232"/>
    </row>
    <row r="847" ht="12.0" customHeight="1">
      <c r="A847" s="232"/>
      <c r="B847" s="232"/>
      <c r="C847" s="232"/>
      <c r="D847" s="232"/>
      <c r="E847" s="232"/>
      <c r="F847" s="232"/>
      <c r="G847" s="232"/>
      <c r="H847" s="232"/>
      <c r="I847" s="232"/>
      <c r="J847" s="232"/>
      <c r="K847" s="232"/>
      <c r="L847" s="232"/>
      <c r="M847" s="232"/>
      <c r="N847" s="232"/>
      <c r="O847" s="232"/>
      <c r="P847" s="232"/>
      <c r="Q847" s="232"/>
      <c r="R847" s="232"/>
      <c r="S847" s="232"/>
      <c r="T847" s="232"/>
      <c r="U847" s="232"/>
      <c r="V847" s="232"/>
      <c r="W847" s="232"/>
      <c r="X847" s="232"/>
      <c r="Y847" s="232"/>
      <c r="Z847" s="232"/>
    </row>
    <row r="848" ht="12.0" customHeight="1">
      <c r="A848" s="232"/>
      <c r="B848" s="232"/>
      <c r="C848" s="232"/>
      <c r="D848" s="232"/>
      <c r="E848" s="232"/>
      <c r="F848" s="232"/>
      <c r="G848" s="232"/>
      <c r="H848" s="232"/>
      <c r="I848" s="232"/>
      <c r="J848" s="232"/>
      <c r="K848" s="232"/>
      <c r="L848" s="232"/>
      <c r="M848" s="232"/>
      <c r="N848" s="232"/>
      <c r="O848" s="232"/>
      <c r="P848" s="232"/>
      <c r="Q848" s="232"/>
      <c r="R848" s="232"/>
      <c r="S848" s="232"/>
      <c r="T848" s="232"/>
      <c r="U848" s="232"/>
      <c r="V848" s="232"/>
      <c r="W848" s="232"/>
      <c r="X848" s="232"/>
      <c r="Y848" s="232"/>
      <c r="Z848" s="232"/>
    </row>
    <row r="849" ht="12.0" customHeight="1">
      <c r="A849" s="232"/>
      <c r="B849" s="232"/>
      <c r="C849" s="232"/>
      <c r="D849" s="232"/>
      <c r="E849" s="232"/>
      <c r="F849" s="232"/>
      <c r="G849" s="232"/>
      <c r="H849" s="232"/>
      <c r="I849" s="232"/>
      <c r="J849" s="232"/>
      <c r="K849" s="232"/>
      <c r="L849" s="232"/>
      <c r="M849" s="232"/>
      <c r="N849" s="232"/>
      <c r="O849" s="232"/>
      <c r="P849" s="232"/>
      <c r="Q849" s="232"/>
      <c r="R849" s="232"/>
      <c r="S849" s="232"/>
      <c r="T849" s="232"/>
      <c r="U849" s="232"/>
      <c r="V849" s="232"/>
      <c r="W849" s="232"/>
      <c r="X849" s="232"/>
      <c r="Y849" s="232"/>
      <c r="Z849" s="232"/>
    </row>
    <row r="850" ht="12.0" customHeight="1">
      <c r="A850" s="232"/>
      <c r="B850" s="232"/>
      <c r="C850" s="232"/>
      <c r="D850" s="232"/>
      <c r="E850" s="232"/>
      <c r="F850" s="232"/>
      <c r="G850" s="232"/>
      <c r="H850" s="232"/>
      <c r="I850" s="232"/>
      <c r="J850" s="232"/>
      <c r="K850" s="232"/>
      <c r="L850" s="232"/>
      <c r="M850" s="232"/>
      <c r="N850" s="232"/>
      <c r="O850" s="232"/>
      <c r="P850" s="232"/>
      <c r="Q850" s="232"/>
      <c r="R850" s="232"/>
      <c r="S850" s="232"/>
      <c r="T850" s="232"/>
      <c r="U850" s="232"/>
      <c r="V850" s="232"/>
      <c r="W850" s="232"/>
      <c r="X850" s="232"/>
      <c r="Y850" s="232"/>
      <c r="Z850" s="232"/>
    </row>
    <row r="851" ht="12.0" customHeight="1">
      <c r="A851" s="232"/>
      <c r="B851" s="232"/>
      <c r="C851" s="232"/>
      <c r="D851" s="232"/>
      <c r="E851" s="232"/>
      <c r="F851" s="232"/>
      <c r="G851" s="232"/>
      <c r="H851" s="232"/>
      <c r="I851" s="232"/>
      <c r="J851" s="232"/>
      <c r="K851" s="232"/>
      <c r="L851" s="232"/>
      <c r="M851" s="232"/>
      <c r="N851" s="232"/>
      <c r="O851" s="232"/>
      <c r="P851" s="232"/>
      <c r="Q851" s="232"/>
      <c r="R851" s="232"/>
      <c r="S851" s="232"/>
      <c r="T851" s="232"/>
      <c r="U851" s="232"/>
      <c r="V851" s="232"/>
      <c r="W851" s="232"/>
      <c r="X851" s="232"/>
      <c r="Y851" s="232"/>
      <c r="Z851" s="232"/>
    </row>
    <row r="852" ht="12.0" customHeight="1">
      <c r="A852" s="232"/>
      <c r="B852" s="232"/>
      <c r="C852" s="232"/>
      <c r="D852" s="232"/>
      <c r="E852" s="232"/>
      <c r="F852" s="232"/>
      <c r="G852" s="232"/>
      <c r="H852" s="232"/>
      <c r="I852" s="232"/>
      <c r="J852" s="232"/>
      <c r="K852" s="232"/>
      <c r="L852" s="232"/>
      <c r="M852" s="232"/>
      <c r="N852" s="232"/>
      <c r="O852" s="232"/>
      <c r="P852" s="232"/>
      <c r="Q852" s="232"/>
      <c r="R852" s="232"/>
      <c r="S852" s="232"/>
      <c r="T852" s="232"/>
      <c r="U852" s="232"/>
      <c r="V852" s="232"/>
      <c r="W852" s="232"/>
      <c r="X852" s="232"/>
      <c r="Y852" s="232"/>
      <c r="Z852" s="232"/>
    </row>
    <row r="853" ht="12.0" customHeight="1">
      <c r="A853" s="232"/>
      <c r="B853" s="232"/>
      <c r="C853" s="232"/>
      <c r="D853" s="232"/>
      <c r="E853" s="232"/>
      <c r="F853" s="232"/>
      <c r="G853" s="232"/>
      <c r="H853" s="232"/>
      <c r="I853" s="232"/>
      <c r="J853" s="232"/>
      <c r="K853" s="232"/>
      <c r="L853" s="232"/>
      <c r="M853" s="232"/>
      <c r="N853" s="232"/>
      <c r="O853" s="232"/>
      <c r="P853" s="232"/>
      <c r="Q853" s="232"/>
      <c r="R853" s="232"/>
      <c r="S853" s="232"/>
      <c r="T853" s="232"/>
      <c r="U853" s="232"/>
      <c r="V853" s="232"/>
      <c r="W853" s="232"/>
      <c r="X853" s="232"/>
      <c r="Y853" s="232"/>
      <c r="Z853" s="232"/>
    </row>
    <row r="854" ht="12.0" customHeight="1">
      <c r="A854" s="232"/>
      <c r="B854" s="232"/>
      <c r="C854" s="232"/>
      <c r="D854" s="232"/>
      <c r="E854" s="232"/>
      <c r="F854" s="232"/>
      <c r="G854" s="232"/>
      <c r="H854" s="232"/>
      <c r="I854" s="232"/>
      <c r="J854" s="232"/>
      <c r="K854" s="232"/>
      <c r="L854" s="232"/>
      <c r="M854" s="232"/>
      <c r="N854" s="232"/>
      <c r="O854" s="232"/>
      <c r="P854" s="232"/>
      <c r="Q854" s="232"/>
      <c r="R854" s="232"/>
      <c r="S854" s="232"/>
      <c r="T854" s="232"/>
      <c r="U854" s="232"/>
      <c r="V854" s="232"/>
      <c r="W854" s="232"/>
      <c r="X854" s="232"/>
      <c r="Y854" s="232"/>
      <c r="Z854" s="232"/>
    </row>
    <row r="855" ht="12.0" customHeight="1">
      <c r="A855" s="232"/>
      <c r="B855" s="232"/>
      <c r="C855" s="232"/>
      <c r="D855" s="232"/>
      <c r="E855" s="232"/>
      <c r="F855" s="232"/>
      <c r="G855" s="232"/>
      <c r="H855" s="232"/>
      <c r="I855" s="232"/>
      <c r="J855" s="232"/>
      <c r="K855" s="232"/>
      <c r="L855" s="232"/>
      <c r="M855" s="232"/>
      <c r="N855" s="232"/>
      <c r="O855" s="232"/>
      <c r="P855" s="232"/>
      <c r="Q855" s="232"/>
      <c r="R855" s="232"/>
      <c r="S855" s="232"/>
      <c r="T855" s="232"/>
      <c r="U855" s="232"/>
      <c r="V855" s="232"/>
      <c r="W855" s="232"/>
      <c r="X855" s="232"/>
      <c r="Y855" s="232"/>
      <c r="Z855" s="232"/>
    </row>
    <row r="856" ht="12.0" customHeight="1">
      <c r="A856" s="232"/>
      <c r="B856" s="232"/>
      <c r="C856" s="232"/>
      <c r="D856" s="232"/>
      <c r="E856" s="232"/>
      <c r="F856" s="232"/>
      <c r="G856" s="232"/>
      <c r="H856" s="232"/>
      <c r="I856" s="232"/>
      <c r="J856" s="232"/>
      <c r="K856" s="232"/>
      <c r="L856" s="232"/>
      <c r="M856" s="232"/>
      <c r="N856" s="232"/>
      <c r="O856" s="232"/>
      <c r="P856" s="232"/>
      <c r="Q856" s="232"/>
      <c r="R856" s="232"/>
      <c r="S856" s="232"/>
      <c r="T856" s="232"/>
      <c r="U856" s="232"/>
      <c r="V856" s="232"/>
      <c r="W856" s="232"/>
      <c r="X856" s="232"/>
      <c r="Y856" s="232"/>
      <c r="Z856" s="232"/>
    </row>
    <row r="857" ht="12.0" customHeight="1">
      <c r="A857" s="232"/>
      <c r="B857" s="232"/>
      <c r="C857" s="232"/>
      <c r="D857" s="232"/>
      <c r="E857" s="232"/>
      <c r="F857" s="232"/>
      <c r="G857" s="232"/>
      <c r="H857" s="232"/>
      <c r="I857" s="232"/>
      <c r="J857" s="232"/>
      <c r="K857" s="232"/>
      <c r="L857" s="232"/>
      <c r="M857" s="232"/>
      <c r="N857" s="232"/>
      <c r="O857" s="232"/>
      <c r="P857" s="232"/>
      <c r="Q857" s="232"/>
      <c r="R857" s="232"/>
      <c r="S857" s="232"/>
      <c r="T857" s="232"/>
      <c r="U857" s="232"/>
      <c r="V857" s="232"/>
      <c r="W857" s="232"/>
      <c r="X857" s="232"/>
      <c r="Y857" s="232"/>
      <c r="Z857" s="232"/>
    </row>
    <row r="858" ht="12.0" customHeight="1">
      <c r="A858" s="232"/>
      <c r="B858" s="232"/>
      <c r="C858" s="232"/>
      <c r="D858" s="232"/>
      <c r="E858" s="232"/>
      <c r="F858" s="232"/>
      <c r="G858" s="232"/>
      <c r="H858" s="232"/>
      <c r="I858" s="232"/>
      <c r="J858" s="232"/>
      <c r="K858" s="232"/>
      <c r="L858" s="232"/>
      <c r="M858" s="232"/>
      <c r="N858" s="232"/>
      <c r="O858" s="232"/>
      <c r="P858" s="232"/>
      <c r="Q858" s="232"/>
      <c r="R858" s="232"/>
      <c r="S858" s="232"/>
      <c r="T858" s="232"/>
      <c r="U858" s="232"/>
      <c r="V858" s="232"/>
      <c r="W858" s="232"/>
      <c r="X858" s="232"/>
      <c r="Y858" s="232"/>
      <c r="Z858" s="232"/>
    </row>
    <row r="859" ht="12.0" customHeight="1">
      <c r="A859" s="232"/>
      <c r="B859" s="232"/>
      <c r="C859" s="232"/>
      <c r="D859" s="232"/>
      <c r="E859" s="232"/>
      <c r="F859" s="232"/>
      <c r="G859" s="232"/>
      <c r="H859" s="232"/>
      <c r="I859" s="232"/>
      <c r="J859" s="232"/>
      <c r="K859" s="232"/>
      <c r="L859" s="232"/>
      <c r="M859" s="232"/>
      <c r="N859" s="232"/>
      <c r="O859" s="232"/>
      <c r="P859" s="232"/>
      <c r="Q859" s="232"/>
      <c r="R859" s="232"/>
      <c r="S859" s="232"/>
      <c r="T859" s="232"/>
      <c r="U859" s="232"/>
      <c r="V859" s="232"/>
      <c r="W859" s="232"/>
      <c r="X859" s="232"/>
      <c r="Y859" s="232"/>
      <c r="Z859" s="232"/>
    </row>
    <row r="860" ht="12.0" customHeight="1">
      <c r="A860" s="232"/>
      <c r="B860" s="232"/>
      <c r="C860" s="232"/>
      <c r="D860" s="232"/>
      <c r="E860" s="232"/>
      <c r="F860" s="232"/>
      <c r="G860" s="232"/>
      <c r="H860" s="232"/>
      <c r="I860" s="232"/>
      <c r="J860" s="232"/>
      <c r="K860" s="232"/>
      <c r="L860" s="232"/>
      <c r="M860" s="232"/>
      <c r="N860" s="232"/>
      <c r="O860" s="232"/>
      <c r="P860" s="232"/>
      <c r="Q860" s="232"/>
      <c r="R860" s="232"/>
      <c r="S860" s="232"/>
      <c r="T860" s="232"/>
      <c r="U860" s="232"/>
      <c r="V860" s="232"/>
      <c r="W860" s="232"/>
      <c r="X860" s="232"/>
      <c r="Y860" s="232"/>
      <c r="Z860" s="232"/>
    </row>
    <row r="861" ht="12.0" customHeight="1">
      <c r="A861" s="232"/>
      <c r="B861" s="232"/>
      <c r="C861" s="232"/>
      <c r="D861" s="232"/>
      <c r="E861" s="232"/>
      <c r="F861" s="232"/>
      <c r="G861" s="232"/>
      <c r="H861" s="232"/>
      <c r="I861" s="232"/>
      <c r="J861" s="232"/>
      <c r="K861" s="232"/>
      <c r="L861" s="232"/>
      <c r="M861" s="232"/>
      <c r="N861" s="232"/>
      <c r="O861" s="232"/>
      <c r="P861" s="232"/>
      <c r="Q861" s="232"/>
      <c r="R861" s="232"/>
      <c r="S861" s="232"/>
      <c r="T861" s="232"/>
      <c r="U861" s="232"/>
      <c r="V861" s="232"/>
      <c r="W861" s="232"/>
      <c r="X861" s="232"/>
      <c r="Y861" s="232"/>
      <c r="Z861" s="232"/>
    </row>
    <row r="862" ht="12.0" customHeight="1">
      <c r="A862" s="232"/>
      <c r="B862" s="232"/>
      <c r="C862" s="232"/>
      <c r="D862" s="232"/>
      <c r="E862" s="232"/>
      <c r="F862" s="232"/>
      <c r="G862" s="232"/>
      <c r="H862" s="232"/>
      <c r="I862" s="232"/>
      <c r="J862" s="232"/>
      <c r="K862" s="232"/>
      <c r="L862" s="232"/>
      <c r="M862" s="232"/>
      <c r="N862" s="232"/>
      <c r="O862" s="232"/>
      <c r="P862" s="232"/>
      <c r="Q862" s="232"/>
      <c r="R862" s="232"/>
      <c r="S862" s="232"/>
      <c r="T862" s="232"/>
      <c r="U862" s="232"/>
      <c r="V862" s="232"/>
      <c r="W862" s="232"/>
      <c r="X862" s="232"/>
      <c r="Y862" s="232"/>
      <c r="Z862" s="232"/>
    </row>
    <row r="863" ht="12.0" customHeight="1">
      <c r="A863" s="232"/>
      <c r="B863" s="232"/>
      <c r="C863" s="232"/>
      <c r="D863" s="232"/>
      <c r="E863" s="232"/>
      <c r="F863" s="232"/>
      <c r="G863" s="232"/>
      <c r="H863" s="232"/>
      <c r="I863" s="232"/>
      <c r="J863" s="232"/>
      <c r="K863" s="232"/>
      <c r="L863" s="232"/>
      <c r="M863" s="232"/>
      <c r="N863" s="232"/>
      <c r="O863" s="232"/>
      <c r="P863" s="232"/>
      <c r="Q863" s="232"/>
      <c r="R863" s="232"/>
      <c r="S863" s="232"/>
      <c r="T863" s="232"/>
      <c r="U863" s="232"/>
      <c r="V863" s="232"/>
      <c r="W863" s="232"/>
      <c r="X863" s="232"/>
      <c r="Y863" s="232"/>
      <c r="Z863" s="232"/>
    </row>
    <row r="864" ht="12.0" customHeight="1">
      <c r="A864" s="232"/>
      <c r="B864" s="232"/>
      <c r="C864" s="232"/>
      <c r="D864" s="232"/>
      <c r="E864" s="232"/>
      <c r="F864" s="232"/>
      <c r="G864" s="232"/>
      <c r="H864" s="232"/>
      <c r="I864" s="232"/>
      <c r="J864" s="232"/>
      <c r="K864" s="232"/>
      <c r="L864" s="232"/>
      <c r="M864" s="232"/>
      <c r="N864" s="232"/>
      <c r="O864" s="232"/>
      <c r="P864" s="232"/>
      <c r="Q864" s="232"/>
      <c r="R864" s="232"/>
      <c r="S864" s="232"/>
      <c r="T864" s="232"/>
      <c r="U864" s="232"/>
      <c r="V864" s="232"/>
      <c r="W864" s="232"/>
      <c r="X864" s="232"/>
      <c r="Y864" s="232"/>
      <c r="Z864" s="232"/>
    </row>
    <row r="865" ht="12.0" customHeight="1">
      <c r="A865" s="232"/>
      <c r="B865" s="232"/>
      <c r="C865" s="232"/>
      <c r="D865" s="232"/>
      <c r="E865" s="232"/>
      <c r="F865" s="232"/>
      <c r="G865" s="232"/>
      <c r="H865" s="232"/>
      <c r="I865" s="232"/>
      <c r="J865" s="232"/>
      <c r="K865" s="232"/>
      <c r="L865" s="232"/>
      <c r="M865" s="232"/>
      <c r="N865" s="232"/>
      <c r="O865" s="232"/>
      <c r="P865" s="232"/>
      <c r="Q865" s="232"/>
      <c r="R865" s="232"/>
      <c r="S865" s="232"/>
      <c r="T865" s="232"/>
      <c r="U865" s="232"/>
      <c r="V865" s="232"/>
      <c r="W865" s="232"/>
      <c r="X865" s="232"/>
      <c r="Y865" s="232"/>
      <c r="Z865" s="232"/>
    </row>
    <row r="866" ht="12.0" customHeight="1">
      <c r="A866" s="232"/>
      <c r="B866" s="232"/>
      <c r="C866" s="232"/>
      <c r="D866" s="232"/>
      <c r="E866" s="232"/>
      <c r="F866" s="232"/>
      <c r="G866" s="232"/>
      <c r="H866" s="232"/>
      <c r="I866" s="232"/>
      <c r="J866" s="232"/>
      <c r="K866" s="232"/>
      <c r="L866" s="232"/>
      <c r="M866" s="232"/>
      <c r="N866" s="232"/>
      <c r="O866" s="232"/>
      <c r="P866" s="232"/>
      <c r="Q866" s="232"/>
      <c r="R866" s="232"/>
      <c r="S866" s="232"/>
      <c r="T866" s="232"/>
      <c r="U866" s="232"/>
      <c r="V866" s="232"/>
      <c r="W866" s="232"/>
      <c r="X866" s="232"/>
      <c r="Y866" s="232"/>
      <c r="Z866" s="232"/>
    </row>
    <row r="867" ht="12.0" customHeight="1">
      <c r="A867" s="232"/>
      <c r="B867" s="232"/>
      <c r="C867" s="232"/>
      <c r="D867" s="232"/>
      <c r="E867" s="232"/>
      <c r="F867" s="232"/>
      <c r="G867" s="232"/>
      <c r="H867" s="232"/>
      <c r="I867" s="232"/>
      <c r="J867" s="232"/>
      <c r="K867" s="232"/>
      <c r="L867" s="232"/>
      <c r="M867" s="232"/>
      <c r="N867" s="232"/>
      <c r="O867" s="232"/>
      <c r="P867" s="232"/>
      <c r="Q867" s="232"/>
      <c r="R867" s="232"/>
      <c r="S867" s="232"/>
      <c r="T867" s="232"/>
      <c r="U867" s="232"/>
      <c r="V867" s="232"/>
      <c r="W867" s="232"/>
      <c r="X867" s="232"/>
      <c r="Y867" s="232"/>
      <c r="Z867" s="232"/>
    </row>
    <row r="868" ht="12.0" customHeight="1">
      <c r="A868" s="232"/>
      <c r="B868" s="232"/>
      <c r="C868" s="232"/>
      <c r="D868" s="232"/>
      <c r="E868" s="232"/>
      <c r="F868" s="232"/>
      <c r="G868" s="232"/>
      <c r="H868" s="232"/>
      <c r="I868" s="232"/>
      <c r="J868" s="232"/>
      <c r="K868" s="232"/>
      <c r="L868" s="232"/>
      <c r="M868" s="232"/>
      <c r="N868" s="232"/>
      <c r="O868" s="232"/>
      <c r="P868" s="232"/>
      <c r="Q868" s="232"/>
      <c r="R868" s="232"/>
      <c r="S868" s="232"/>
      <c r="T868" s="232"/>
      <c r="U868" s="232"/>
      <c r="V868" s="232"/>
      <c r="W868" s="232"/>
      <c r="X868" s="232"/>
      <c r="Y868" s="232"/>
      <c r="Z868" s="232"/>
    </row>
    <row r="869" ht="12.0" customHeight="1">
      <c r="A869" s="232"/>
      <c r="B869" s="232"/>
      <c r="C869" s="232"/>
      <c r="D869" s="232"/>
      <c r="E869" s="232"/>
      <c r="F869" s="232"/>
      <c r="G869" s="232"/>
      <c r="H869" s="232"/>
      <c r="I869" s="232"/>
      <c r="J869" s="232"/>
      <c r="K869" s="232"/>
      <c r="L869" s="232"/>
      <c r="M869" s="232"/>
      <c r="N869" s="232"/>
      <c r="O869" s="232"/>
      <c r="P869" s="232"/>
      <c r="Q869" s="232"/>
      <c r="R869" s="232"/>
      <c r="S869" s="232"/>
      <c r="T869" s="232"/>
      <c r="U869" s="232"/>
      <c r="V869" s="232"/>
      <c r="W869" s="232"/>
      <c r="X869" s="232"/>
      <c r="Y869" s="232"/>
      <c r="Z869" s="232"/>
    </row>
    <row r="870" ht="12.0" customHeight="1">
      <c r="A870" s="232"/>
      <c r="B870" s="232"/>
      <c r="C870" s="232"/>
      <c r="D870" s="232"/>
      <c r="E870" s="232"/>
      <c r="F870" s="232"/>
      <c r="G870" s="232"/>
      <c r="H870" s="232"/>
      <c r="I870" s="232"/>
      <c r="J870" s="232"/>
      <c r="K870" s="232"/>
      <c r="L870" s="232"/>
      <c r="M870" s="232"/>
      <c r="N870" s="232"/>
      <c r="O870" s="232"/>
      <c r="P870" s="232"/>
      <c r="Q870" s="232"/>
      <c r="R870" s="232"/>
      <c r="S870" s="232"/>
      <c r="T870" s="232"/>
      <c r="U870" s="232"/>
      <c r="V870" s="232"/>
      <c r="W870" s="232"/>
      <c r="X870" s="232"/>
      <c r="Y870" s="232"/>
      <c r="Z870" s="232"/>
    </row>
    <row r="871" ht="12.0" customHeight="1">
      <c r="A871" s="232"/>
      <c r="B871" s="232"/>
      <c r="C871" s="232"/>
      <c r="D871" s="232"/>
      <c r="E871" s="232"/>
      <c r="F871" s="232"/>
      <c r="G871" s="232"/>
      <c r="H871" s="232"/>
      <c r="I871" s="232"/>
      <c r="J871" s="232"/>
      <c r="K871" s="232"/>
      <c r="L871" s="232"/>
      <c r="M871" s="232"/>
      <c r="N871" s="232"/>
      <c r="O871" s="232"/>
      <c r="P871" s="232"/>
      <c r="Q871" s="232"/>
      <c r="R871" s="232"/>
      <c r="S871" s="232"/>
      <c r="T871" s="232"/>
      <c r="U871" s="232"/>
      <c r="V871" s="232"/>
      <c r="W871" s="232"/>
      <c r="X871" s="232"/>
      <c r="Y871" s="232"/>
      <c r="Z871" s="232"/>
    </row>
    <row r="872" ht="12.0" customHeight="1">
      <c r="A872" s="232"/>
      <c r="B872" s="232"/>
      <c r="C872" s="232"/>
      <c r="D872" s="232"/>
      <c r="E872" s="232"/>
      <c r="F872" s="232"/>
      <c r="G872" s="232"/>
      <c r="H872" s="232"/>
      <c r="I872" s="232"/>
      <c r="J872" s="232"/>
      <c r="K872" s="232"/>
      <c r="L872" s="232"/>
      <c r="M872" s="232"/>
      <c r="N872" s="232"/>
      <c r="O872" s="232"/>
      <c r="P872" s="232"/>
      <c r="Q872" s="232"/>
      <c r="R872" s="232"/>
      <c r="S872" s="232"/>
      <c r="T872" s="232"/>
      <c r="U872" s="232"/>
      <c r="V872" s="232"/>
      <c r="W872" s="232"/>
      <c r="X872" s="232"/>
      <c r="Y872" s="232"/>
      <c r="Z872" s="232"/>
    </row>
    <row r="873" ht="12.0" customHeight="1">
      <c r="A873" s="232"/>
      <c r="B873" s="232"/>
      <c r="C873" s="232"/>
      <c r="D873" s="232"/>
      <c r="E873" s="232"/>
      <c r="F873" s="232"/>
      <c r="G873" s="232"/>
      <c r="H873" s="232"/>
      <c r="I873" s="232"/>
      <c r="J873" s="232"/>
      <c r="K873" s="232"/>
      <c r="L873" s="232"/>
      <c r="M873" s="232"/>
      <c r="N873" s="232"/>
      <c r="O873" s="232"/>
      <c r="P873" s="232"/>
      <c r="Q873" s="232"/>
      <c r="R873" s="232"/>
      <c r="S873" s="232"/>
      <c r="T873" s="232"/>
      <c r="U873" s="232"/>
      <c r="V873" s="232"/>
      <c r="W873" s="232"/>
      <c r="X873" s="232"/>
      <c r="Y873" s="232"/>
      <c r="Z873" s="232"/>
    </row>
    <row r="874" ht="12.0" customHeight="1">
      <c r="A874" s="232"/>
      <c r="B874" s="232"/>
      <c r="C874" s="232"/>
      <c r="D874" s="232"/>
      <c r="E874" s="232"/>
      <c r="F874" s="232"/>
      <c r="G874" s="232"/>
      <c r="H874" s="232"/>
      <c r="I874" s="232"/>
      <c r="J874" s="232"/>
      <c r="K874" s="232"/>
      <c r="L874" s="232"/>
      <c r="M874" s="232"/>
      <c r="N874" s="232"/>
      <c r="O874" s="232"/>
      <c r="P874" s="232"/>
      <c r="Q874" s="232"/>
      <c r="R874" s="232"/>
      <c r="S874" s="232"/>
      <c r="T874" s="232"/>
      <c r="U874" s="232"/>
      <c r="V874" s="232"/>
      <c r="W874" s="232"/>
      <c r="X874" s="232"/>
      <c r="Y874" s="232"/>
      <c r="Z874" s="232"/>
    </row>
    <row r="875" ht="12.0" customHeight="1">
      <c r="A875" s="232"/>
      <c r="B875" s="232"/>
      <c r="C875" s="232"/>
      <c r="D875" s="232"/>
      <c r="E875" s="232"/>
      <c r="F875" s="232"/>
      <c r="G875" s="232"/>
      <c r="H875" s="232"/>
      <c r="I875" s="232"/>
      <c r="J875" s="232"/>
      <c r="K875" s="232"/>
      <c r="L875" s="232"/>
      <c r="M875" s="232"/>
      <c r="N875" s="232"/>
      <c r="O875" s="232"/>
      <c r="P875" s="232"/>
      <c r="Q875" s="232"/>
      <c r="R875" s="232"/>
      <c r="S875" s="232"/>
      <c r="T875" s="232"/>
      <c r="U875" s="232"/>
      <c r="V875" s="232"/>
      <c r="W875" s="232"/>
      <c r="X875" s="232"/>
      <c r="Y875" s="232"/>
      <c r="Z875" s="232"/>
    </row>
    <row r="876" ht="12.0" customHeight="1">
      <c r="A876" s="232"/>
      <c r="B876" s="232"/>
      <c r="C876" s="232"/>
      <c r="D876" s="232"/>
      <c r="E876" s="232"/>
      <c r="F876" s="232"/>
      <c r="G876" s="232"/>
      <c r="H876" s="232"/>
      <c r="I876" s="232"/>
      <c r="J876" s="232"/>
      <c r="K876" s="232"/>
      <c r="L876" s="232"/>
      <c r="M876" s="232"/>
      <c r="N876" s="232"/>
      <c r="O876" s="232"/>
      <c r="P876" s="232"/>
      <c r="Q876" s="232"/>
      <c r="R876" s="232"/>
      <c r="S876" s="232"/>
      <c r="T876" s="232"/>
      <c r="U876" s="232"/>
      <c r="V876" s="232"/>
      <c r="W876" s="232"/>
      <c r="X876" s="232"/>
      <c r="Y876" s="232"/>
      <c r="Z876" s="232"/>
    </row>
    <row r="877" ht="12.0" customHeight="1">
      <c r="A877" s="232"/>
      <c r="B877" s="232"/>
      <c r="C877" s="232"/>
      <c r="D877" s="232"/>
      <c r="E877" s="232"/>
      <c r="F877" s="232"/>
      <c r="G877" s="232"/>
      <c r="H877" s="232"/>
      <c r="I877" s="232"/>
      <c r="J877" s="232"/>
      <c r="K877" s="232"/>
      <c r="L877" s="232"/>
      <c r="M877" s="232"/>
      <c r="N877" s="232"/>
      <c r="O877" s="232"/>
      <c r="P877" s="232"/>
      <c r="Q877" s="232"/>
      <c r="R877" s="232"/>
      <c r="S877" s="232"/>
      <c r="T877" s="232"/>
      <c r="U877" s="232"/>
      <c r="V877" s="232"/>
      <c r="W877" s="232"/>
      <c r="X877" s="232"/>
      <c r="Y877" s="232"/>
      <c r="Z877" s="232"/>
    </row>
    <row r="878" ht="12.0" customHeight="1">
      <c r="A878" s="232"/>
      <c r="B878" s="232"/>
      <c r="C878" s="232"/>
      <c r="D878" s="232"/>
      <c r="E878" s="232"/>
      <c r="F878" s="232"/>
      <c r="G878" s="232"/>
      <c r="H878" s="232"/>
      <c r="I878" s="232"/>
      <c r="J878" s="232"/>
      <c r="K878" s="232"/>
      <c r="L878" s="232"/>
      <c r="M878" s="232"/>
      <c r="N878" s="232"/>
      <c r="O878" s="232"/>
      <c r="P878" s="232"/>
      <c r="Q878" s="232"/>
      <c r="R878" s="232"/>
      <c r="S878" s="232"/>
      <c r="T878" s="232"/>
      <c r="U878" s="232"/>
      <c r="V878" s="232"/>
      <c r="W878" s="232"/>
      <c r="X878" s="232"/>
      <c r="Y878" s="232"/>
      <c r="Z878" s="232"/>
    </row>
    <row r="879" ht="12.0" customHeight="1">
      <c r="A879" s="232"/>
      <c r="B879" s="232"/>
      <c r="C879" s="232"/>
      <c r="D879" s="232"/>
      <c r="E879" s="232"/>
      <c r="F879" s="232"/>
      <c r="G879" s="232"/>
      <c r="H879" s="232"/>
      <c r="I879" s="232"/>
      <c r="J879" s="232"/>
      <c r="K879" s="232"/>
      <c r="L879" s="232"/>
      <c r="M879" s="232"/>
      <c r="N879" s="232"/>
      <c r="O879" s="232"/>
      <c r="P879" s="232"/>
      <c r="Q879" s="232"/>
      <c r="R879" s="232"/>
      <c r="S879" s="232"/>
      <c r="T879" s="232"/>
      <c r="U879" s="232"/>
      <c r="V879" s="232"/>
      <c r="W879" s="232"/>
      <c r="X879" s="232"/>
      <c r="Y879" s="232"/>
      <c r="Z879" s="232"/>
    </row>
    <row r="880" ht="12.0" customHeight="1">
      <c r="A880" s="232"/>
      <c r="B880" s="232"/>
      <c r="C880" s="232"/>
      <c r="D880" s="232"/>
      <c r="E880" s="232"/>
      <c r="F880" s="232"/>
      <c r="G880" s="232"/>
      <c r="H880" s="232"/>
      <c r="I880" s="232"/>
      <c r="J880" s="232"/>
      <c r="K880" s="232"/>
      <c r="L880" s="232"/>
      <c r="M880" s="232"/>
      <c r="N880" s="232"/>
      <c r="O880" s="232"/>
      <c r="P880" s="232"/>
      <c r="Q880" s="232"/>
      <c r="R880" s="232"/>
      <c r="S880" s="232"/>
      <c r="T880" s="232"/>
      <c r="U880" s="232"/>
      <c r="V880" s="232"/>
      <c r="W880" s="232"/>
      <c r="X880" s="232"/>
      <c r="Y880" s="232"/>
      <c r="Z880" s="232"/>
    </row>
    <row r="881" ht="12.0" customHeight="1">
      <c r="A881" s="232"/>
      <c r="B881" s="232"/>
      <c r="C881" s="232"/>
      <c r="D881" s="232"/>
      <c r="E881" s="232"/>
      <c r="F881" s="232"/>
      <c r="G881" s="232"/>
      <c r="H881" s="232"/>
      <c r="I881" s="232"/>
      <c r="J881" s="232"/>
      <c r="K881" s="232"/>
      <c r="L881" s="232"/>
      <c r="M881" s="232"/>
      <c r="N881" s="232"/>
      <c r="O881" s="232"/>
      <c r="P881" s="232"/>
      <c r="Q881" s="232"/>
      <c r="R881" s="232"/>
      <c r="S881" s="232"/>
      <c r="T881" s="232"/>
      <c r="U881" s="232"/>
      <c r="V881" s="232"/>
      <c r="W881" s="232"/>
      <c r="X881" s="232"/>
      <c r="Y881" s="232"/>
      <c r="Z881" s="232"/>
    </row>
    <row r="882" ht="12.0" customHeight="1">
      <c r="A882" s="232"/>
      <c r="B882" s="232"/>
      <c r="C882" s="232"/>
      <c r="D882" s="232"/>
      <c r="E882" s="232"/>
      <c r="F882" s="232"/>
      <c r="G882" s="232"/>
      <c r="H882" s="232"/>
      <c r="I882" s="232"/>
      <c r="J882" s="232"/>
      <c r="K882" s="232"/>
      <c r="L882" s="232"/>
      <c r="M882" s="232"/>
      <c r="N882" s="232"/>
      <c r="O882" s="232"/>
      <c r="P882" s="232"/>
      <c r="Q882" s="232"/>
      <c r="R882" s="232"/>
      <c r="S882" s="232"/>
      <c r="T882" s="232"/>
      <c r="U882" s="232"/>
      <c r="V882" s="232"/>
      <c r="W882" s="232"/>
      <c r="X882" s="232"/>
      <c r="Y882" s="232"/>
      <c r="Z882" s="232"/>
    </row>
    <row r="883" ht="12.0" customHeight="1">
      <c r="A883" s="232"/>
      <c r="B883" s="232"/>
      <c r="C883" s="232"/>
      <c r="D883" s="232"/>
      <c r="E883" s="232"/>
      <c r="F883" s="232"/>
      <c r="G883" s="232"/>
      <c r="H883" s="232"/>
      <c r="I883" s="232"/>
      <c r="J883" s="232"/>
      <c r="K883" s="232"/>
      <c r="L883" s="232"/>
      <c r="M883" s="232"/>
      <c r="N883" s="232"/>
      <c r="O883" s="232"/>
      <c r="P883" s="232"/>
      <c r="Q883" s="232"/>
      <c r="R883" s="232"/>
      <c r="S883" s="232"/>
      <c r="T883" s="232"/>
      <c r="U883" s="232"/>
      <c r="V883" s="232"/>
      <c r="W883" s="232"/>
      <c r="X883" s="232"/>
      <c r="Y883" s="232"/>
      <c r="Z883" s="232"/>
    </row>
    <row r="884" ht="12.0" customHeight="1">
      <c r="A884" s="232"/>
      <c r="B884" s="232"/>
      <c r="C884" s="232"/>
      <c r="D884" s="232"/>
      <c r="E884" s="232"/>
      <c r="F884" s="232"/>
      <c r="G884" s="232"/>
      <c r="H884" s="232"/>
      <c r="I884" s="232"/>
      <c r="J884" s="232"/>
      <c r="K884" s="232"/>
      <c r="L884" s="232"/>
      <c r="M884" s="232"/>
      <c r="N884" s="232"/>
      <c r="O884" s="232"/>
      <c r="P884" s="232"/>
      <c r="Q884" s="232"/>
      <c r="R884" s="232"/>
      <c r="S884" s="232"/>
      <c r="T884" s="232"/>
      <c r="U884" s="232"/>
      <c r="V884" s="232"/>
      <c r="W884" s="232"/>
      <c r="X884" s="232"/>
      <c r="Y884" s="232"/>
      <c r="Z884" s="232"/>
    </row>
    <row r="885" ht="12.0" customHeight="1">
      <c r="A885" s="232"/>
      <c r="B885" s="232"/>
      <c r="C885" s="232"/>
      <c r="D885" s="232"/>
      <c r="E885" s="232"/>
      <c r="F885" s="232"/>
      <c r="G885" s="232"/>
      <c r="H885" s="232"/>
      <c r="I885" s="232"/>
      <c r="J885" s="232"/>
      <c r="K885" s="232"/>
      <c r="L885" s="232"/>
      <c r="M885" s="232"/>
      <c r="N885" s="232"/>
      <c r="O885" s="232"/>
      <c r="P885" s="232"/>
      <c r="Q885" s="232"/>
      <c r="R885" s="232"/>
      <c r="S885" s="232"/>
      <c r="T885" s="232"/>
      <c r="U885" s="232"/>
      <c r="V885" s="232"/>
      <c r="W885" s="232"/>
      <c r="X885" s="232"/>
      <c r="Y885" s="232"/>
      <c r="Z885" s="232"/>
    </row>
    <row r="886" ht="12.0" customHeight="1">
      <c r="A886" s="232"/>
      <c r="B886" s="232"/>
      <c r="C886" s="232"/>
      <c r="D886" s="232"/>
      <c r="E886" s="232"/>
      <c r="F886" s="232"/>
      <c r="G886" s="232"/>
      <c r="H886" s="232"/>
      <c r="I886" s="232"/>
      <c r="J886" s="232"/>
      <c r="K886" s="232"/>
      <c r="L886" s="232"/>
      <c r="M886" s="232"/>
      <c r="N886" s="232"/>
      <c r="O886" s="232"/>
      <c r="P886" s="232"/>
      <c r="Q886" s="232"/>
      <c r="R886" s="232"/>
      <c r="S886" s="232"/>
      <c r="T886" s="232"/>
      <c r="U886" s="232"/>
      <c r="V886" s="232"/>
      <c r="W886" s="232"/>
      <c r="X886" s="232"/>
      <c r="Y886" s="232"/>
      <c r="Z886" s="232"/>
    </row>
    <row r="887" ht="12.0" customHeight="1">
      <c r="A887" s="232"/>
      <c r="B887" s="232"/>
      <c r="C887" s="232"/>
      <c r="D887" s="232"/>
      <c r="E887" s="232"/>
      <c r="F887" s="232"/>
      <c r="G887" s="232"/>
      <c r="H887" s="232"/>
      <c r="I887" s="232"/>
      <c r="J887" s="232"/>
      <c r="K887" s="232"/>
      <c r="L887" s="232"/>
      <c r="M887" s="232"/>
      <c r="N887" s="232"/>
      <c r="O887" s="232"/>
      <c r="P887" s="232"/>
      <c r="Q887" s="232"/>
      <c r="R887" s="232"/>
      <c r="S887" s="232"/>
      <c r="T887" s="232"/>
      <c r="U887" s="232"/>
      <c r="V887" s="232"/>
      <c r="W887" s="232"/>
      <c r="X887" s="232"/>
      <c r="Y887" s="232"/>
      <c r="Z887" s="232"/>
    </row>
    <row r="888" ht="12.0" customHeight="1">
      <c r="A888" s="232"/>
      <c r="B888" s="232"/>
      <c r="C888" s="232"/>
      <c r="D888" s="232"/>
      <c r="E888" s="232"/>
      <c r="F888" s="232"/>
      <c r="G888" s="232"/>
      <c r="H888" s="232"/>
      <c r="I888" s="232"/>
      <c r="J888" s="232"/>
      <c r="K888" s="232"/>
      <c r="L888" s="232"/>
      <c r="M888" s="232"/>
      <c r="N888" s="232"/>
      <c r="O888" s="232"/>
      <c r="P888" s="232"/>
      <c r="Q888" s="232"/>
      <c r="R888" s="232"/>
      <c r="S888" s="232"/>
      <c r="T888" s="232"/>
      <c r="U888" s="232"/>
      <c r="V888" s="232"/>
      <c r="W888" s="232"/>
      <c r="X888" s="232"/>
      <c r="Y888" s="232"/>
      <c r="Z888" s="232"/>
    </row>
    <row r="889" ht="12.0" customHeight="1">
      <c r="A889" s="232"/>
      <c r="B889" s="232"/>
      <c r="C889" s="232"/>
      <c r="D889" s="232"/>
      <c r="E889" s="232"/>
      <c r="F889" s="232"/>
      <c r="G889" s="232"/>
      <c r="H889" s="232"/>
      <c r="I889" s="232"/>
      <c r="J889" s="232"/>
      <c r="K889" s="232"/>
      <c r="L889" s="232"/>
      <c r="M889" s="232"/>
      <c r="N889" s="232"/>
      <c r="O889" s="232"/>
      <c r="P889" s="232"/>
      <c r="Q889" s="232"/>
      <c r="R889" s="232"/>
      <c r="S889" s="232"/>
      <c r="T889" s="232"/>
      <c r="U889" s="232"/>
      <c r="V889" s="232"/>
      <c r="W889" s="232"/>
      <c r="X889" s="232"/>
      <c r="Y889" s="232"/>
      <c r="Z889" s="232"/>
    </row>
    <row r="890" ht="12.0" customHeight="1">
      <c r="A890" s="232"/>
      <c r="B890" s="232"/>
      <c r="C890" s="232"/>
      <c r="D890" s="232"/>
      <c r="E890" s="232"/>
      <c r="F890" s="232"/>
      <c r="G890" s="232"/>
      <c r="H890" s="232"/>
      <c r="I890" s="232"/>
      <c r="J890" s="232"/>
      <c r="K890" s="232"/>
      <c r="L890" s="232"/>
      <c r="M890" s="232"/>
      <c r="N890" s="232"/>
      <c r="O890" s="232"/>
      <c r="P890" s="232"/>
      <c r="Q890" s="232"/>
      <c r="R890" s="232"/>
      <c r="S890" s="232"/>
      <c r="T890" s="232"/>
      <c r="U890" s="232"/>
      <c r="V890" s="232"/>
      <c r="W890" s="232"/>
      <c r="X890" s="232"/>
      <c r="Y890" s="232"/>
      <c r="Z890" s="232"/>
    </row>
    <row r="891" ht="12.0" customHeight="1">
      <c r="A891" s="232"/>
      <c r="B891" s="232"/>
      <c r="C891" s="232"/>
      <c r="D891" s="232"/>
      <c r="E891" s="232"/>
      <c r="F891" s="232"/>
      <c r="G891" s="232"/>
      <c r="H891" s="232"/>
      <c r="I891" s="232"/>
      <c r="J891" s="232"/>
      <c r="K891" s="232"/>
      <c r="L891" s="232"/>
      <c r="M891" s="232"/>
      <c r="N891" s="232"/>
      <c r="O891" s="232"/>
      <c r="P891" s="232"/>
      <c r="Q891" s="232"/>
      <c r="R891" s="232"/>
      <c r="S891" s="232"/>
      <c r="T891" s="232"/>
      <c r="U891" s="232"/>
      <c r="V891" s="232"/>
      <c r="W891" s="232"/>
      <c r="X891" s="232"/>
      <c r="Y891" s="232"/>
      <c r="Z891" s="232"/>
    </row>
    <row r="892" ht="12.0" customHeight="1">
      <c r="A892" s="232"/>
      <c r="B892" s="232"/>
      <c r="C892" s="232"/>
      <c r="D892" s="232"/>
      <c r="E892" s="232"/>
      <c r="F892" s="232"/>
      <c r="G892" s="232"/>
      <c r="H892" s="232"/>
      <c r="I892" s="232"/>
      <c r="J892" s="232"/>
      <c r="K892" s="232"/>
      <c r="L892" s="232"/>
      <c r="M892" s="232"/>
      <c r="N892" s="232"/>
      <c r="O892" s="232"/>
      <c r="P892" s="232"/>
      <c r="Q892" s="232"/>
      <c r="R892" s="232"/>
      <c r="S892" s="232"/>
      <c r="T892" s="232"/>
      <c r="U892" s="232"/>
      <c r="V892" s="232"/>
      <c r="W892" s="232"/>
      <c r="X892" s="232"/>
      <c r="Y892" s="232"/>
      <c r="Z892" s="232"/>
    </row>
    <row r="893" ht="12.0" customHeight="1">
      <c r="A893" s="232"/>
      <c r="B893" s="232"/>
      <c r="C893" s="232"/>
      <c r="D893" s="232"/>
      <c r="E893" s="232"/>
      <c r="F893" s="232"/>
      <c r="G893" s="232"/>
      <c r="H893" s="232"/>
      <c r="I893" s="232"/>
      <c r="J893" s="232"/>
      <c r="K893" s="232"/>
      <c r="L893" s="232"/>
      <c r="M893" s="232"/>
      <c r="N893" s="232"/>
      <c r="O893" s="232"/>
      <c r="P893" s="232"/>
      <c r="Q893" s="232"/>
      <c r="R893" s="232"/>
      <c r="S893" s="232"/>
      <c r="T893" s="232"/>
      <c r="U893" s="232"/>
      <c r="V893" s="232"/>
      <c r="W893" s="232"/>
      <c r="X893" s="232"/>
      <c r="Y893" s="232"/>
      <c r="Z893" s="232"/>
    </row>
    <row r="894" ht="12.0" customHeight="1">
      <c r="A894" s="232"/>
      <c r="B894" s="232"/>
      <c r="C894" s="232"/>
      <c r="D894" s="232"/>
      <c r="E894" s="232"/>
      <c r="F894" s="232"/>
      <c r="G894" s="232"/>
      <c r="H894" s="232"/>
      <c r="I894" s="232"/>
      <c r="J894" s="232"/>
      <c r="K894" s="232"/>
      <c r="L894" s="232"/>
      <c r="M894" s="232"/>
      <c r="N894" s="232"/>
      <c r="O894" s="232"/>
      <c r="P894" s="232"/>
      <c r="Q894" s="232"/>
      <c r="R894" s="232"/>
      <c r="S894" s="232"/>
      <c r="T894" s="232"/>
      <c r="U894" s="232"/>
      <c r="V894" s="232"/>
      <c r="W894" s="232"/>
      <c r="X894" s="232"/>
      <c r="Y894" s="232"/>
      <c r="Z894" s="232"/>
    </row>
    <row r="895" ht="12.0" customHeight="1">
      <c r="A895" s="232"/>
      <c r="B895" s="232"/>
      <c r="C895" s="232"/>
      <c r="D895" s="232"/>
      <c r="E895" s="232"/>
      <c r="F895" s="232"/>
      <c r="G895" s="232"/>
      <c r="H895" s="232"/>
      <c r="I895" s="232"/>
      <c r="J895" s="232"/>
      <c r="K895" s="232"/>
      <c r="L895" s="232"/>
      <c r="M895" s="232"/>
      <c r="N895" s="232"/>
      <c r="O895" s="232"/>
      <c r="P895" s="232"/>
      <c r="Q895" s="232"/>
      <c r="R895" s="232"/>
      <c r="S895" s="232"/>
      <c r="T895" s="232"/>
      <c r="U895" s="232"/>
      <c r="V895" s="232"/>
      <c r="W895" s="232"/>
      <c r="X895" s="232"/>
      <c r="Y895" s="232"/>
      <c r="Z895" s="232"/>
    </row>
    <row r="896" ht="12.0" customHeight="1">
      <c r="A896" s="232"/>
      <c r="B896" s="232"/>
      <c r="C896" s="232"/>
      <c r="D896" s="232"/>
      <c r="E896" s="232"/>
      <c r="F896" s="232"/>
      <c r="G896" s="232"/>
      <c r="H896" s="232"/>
      <c r="I896" s="232"/>
      <c r="J896" s="232"/>
      <c r="K896" s="232"/>
      <c r="L896" s="232"/>
      <c r="M896" s="232"/>
      <c r="N896" s="232"/>
      <c r="O896" s="232"/>
      <c r="P896" s="232"/>
      <c r="Q896" s="232"/>
      <c r="R896" s="232"/>
      <c r="S896" s="232"/>
      <c r="T896" s="232"/>
      <c r="U896" s="232"/>
      <c r="V896" s="232"/>
      <c r="W896" s="232"/>
      <c r="X896" s="232"/>
      <c r="Y896" s="232"/>
      <c r="Z896" s="232"/>
    </row>
    <row r="897" ht="12.0" customHeight="1">
      <c r="A897" s="232"/>
      <c r="B897" s="232"/>
      <c r="C897" s="232"/>
      <c r="D897" s="232"/>
      <c r="E897" s="232"/>
      <c r="F897" s="232"/>
      <c r="G897" s="232"/>
      <c r="H897" s="232"/>
      <c r="I897" s="232"/>
      <c r="J897" s="232"/>
      <c r="K897" s="232"/>
      <c r="L897" s="232"/>
      <c r="M897" s="232"/>
      <c r="N897" s="232"/>
      <c r="O897" s="232"/>
      <c r="P897" s="232"/>
      <c r="Q897" s="232"/>
      <c r="R897" s="232"/>
      <c r="S897" s="232"/>
      <c r="T897" s="232"/>
      <c r="U897" s="232"/>
      <c r="V897" s="232"/>
      <c r="W897" s="232"/>
      <c r="X897" s="232"/>
      <c r="Y897" s="232"/>
      <c r="Z897" s="232"/>
    </row>
    <row r="898" ht="12.0" customHeight="1">
      <c r="A898" s="232"/>
      <c r="B898" s="232"/>
      <c r="C898" s="232"/>
      <c r="D898" s="232"/>
      <c r="E898" s="232"/>
      <c r="F898" s="232"/>
      <c r="G898" s="232"/>
      <c r="H898" s="232"/>
      <c r="I898" s="232"/>
      <c r="J898" s="232"/>
      <c r="K898" s="232"/>
      <c r="L898" s="232"/>
      <c r="M898" s="232"/>
      <c r="N898" s="232"/>
      <c r="O898" s="232"/>
      <c r="P898" s="232"/>
      <c r="Q898" s="232"/>
      <c r="R898" s="232"/>
      <c r="S898" s="232"/>
      <c r="T898" s="232"/>
      <c r="U898" s="232"/>
      <c r="V898" s="232"/>
      <c r="W898" s="232"/>
      <c r="X898" s="232"/>
      <c r="Y898" s="232"/>
      <c r="Z898" s="232"/>
    </row>
    <row r="899" ht="12.0" customHeight="1">
      <c r="A899" s="232"/>
      <c r="B899" s="232"/>
      <c r="C899" s="232"/>
      <c r="D899" s="232"/>
      <c r="E899" s="232"/>
      <c r="F899" s="232"/>
      <c r="G899" s="232"/>
      <c r="H899" s="232"/>
      <c r="I899" s="232"/>
      <c r="J899" s="232"/>
      <c r="K899" s="232"/>
      <c r="L899" s="232"/>
      <c r="M899" s="232"/>
      <c r="N899" s="232"/>
      <c r="O899" s="232"/>
      <c r="P899" s="232"/>
      <c r="Q899" s="232"/>
      <c r="R899" s="232"/>
      <c r="S899" s="232"/>
      <c r="T899" s="232"/>
      <c r="U899" s="232"/>
      <c r="V899" s="232"/>
      <c r="W899" s="232"/>
      <c r="X899" s="232"/>
      <c r="Y899" s="232"/>
      <c r="Z899" s="232"/>
    </row>
    <row r="900" ht="12.0" customHeight="1">
      <c r="A900" s="232"/>
      <c r="B900" s="232"/>
      <c r="C900" s="232"/>
      <c r="D900" s="232"/>
      <c r="E900" s="232"/>
      <c r="F900" s="232"/>
      <c r="G900" s="232"/>
      <c r="H900" s="232"/>
      <c r="I900" s="232"/>
      <c r="J900" s="232"/>
      <c r="K900" s="232"/>
      <c r="L900" s="232"/>
      <c r="M900" s="232"/>
      <c r="N900" s="232"/>
      <c r="O900" s="232"/>
      <c r="P900" s="232"/>
      <c r="Q900" s="232"/>
      <c r="R900" s="232"/>
      <c r="S900" s="232"/>
      <c r="T900" s="232"/>
      <c r="U900" s="232"/>
      <c r="V900" s="232"/>
      <c r="W900" s="232"/>
      <c r="X900" s="232"/>
      <c r="Y900" s="232"/>
      <c r="Z900" s="232"/>
    </row>
    <row r="901" ht="12.0" customHeight="1">
      <c r="A901" s="232"/>
      <c r="B901" s="232"/>
      <c r="C901" s="232"/>
      <c r="D901" s="232"/>
      <c r="E901" s="232"/>
      <c r="F901" s="232"/>
      <c r="G901" s="232"/>
      <c r="H901" s="232"/>
      <c r="I901" s="232"/>
      <c r="J901" s="232"/>
      <c r="K901" s="232"/>
      <c r="L901" s="232"/>
      <c r="M901" s="232"/>
      <c r="N901" s="232"/>
      <c r="O901" s="232"/>
      <c r="P901" s="232"/>
      <c r="Q901" s="232"/>
      <c r="R901" s="232"/>
      <c r="S901" s="232"/>
      <c r="T901" s="232"/>
      <c r="U901" s="232"/>
      <c r="V901" s="232"/>
      <c r="W901" s="232"/>
      <c r="X901" s="232"/>
      <c r="Y901" s="232"/>
      <c r="Z901" s="232"/>
    </row>
    <row r="902" ht="12.0" customHeight="1">
      <c r="A902" s="232"/>
      <c r="B902" s="232"/>
      <c r="C902" s="232"/>
      <c r="D902" s="232"/>
      <c r="E902" s="232"/>
      <c r="F902" s="232"/>
      <c r="G902" s="232"/>
      <c r="H902" s="232"/>
      <c r="I902" s="232"/>
      <c r="J902" s="232"/>
      <c r="K902" s="232"/>
      <c r="L902" s="232"/>
      <c r="M902" s="232"/>
      <c r="N902" s="232"/>
      <c r="O902" s="232"/>
      <c r="P902" s="232"/>
      <c r="Q902" s="232"/>
      <c r="R902" s="232"/>
      <c r="S902" s="232"/>
      <c r="T902" s="232"/>
      <c r="U902" s="232"/>
      <c r="V902" s="232"/>
      <c r="W902" s="232"/>
      <c r="X902" s="232"/>
      <c r="Y902" s="232"/>
      <c r="Z902" s="232"/>
    </row>
    <row r="903" ht="12.0" customHeight="1">
      <c r="A903" s="232"/>
      <c r="B903" s="232"/>
      <c r="C903" s="232"/>
      <c r="D903" s="232"/>
      <c r="E903" s="232"/>
      <c r="F903" s="232"/>
      <c r="G903" s="232"/>
      <c r="H903" s="232"/>
      <c r="I903" s="232"/>
      <c r="J903" s="232"/>
      <c r="K903" s="232"/>
      <c r="L903" s="232"/>
      <c r="M903" s="232"/>
      <c r="N903" s="232"/>
      <c r="O903" s="232"/>
      <c r="P903" s="232"/>
      <c r="Q903" s="232"/>
      <c r="R903" s="232"/>
      <c r="S903" s="232"/>
      <c r="T903" s="232"/>
      <c r="U903" s="232"/>
      <c r="V903" s="232"/>
      <c r="W903" s="232"/>
      <c r="X903" s="232"/>
      <c r="Y903" s="232"/>
      <c r="Z903" s="232"/>
    </row>
    <row r="904" ht="12.0" customHeight="1">
      <c r="A904" s="232"/>
      <c r="B904" s="232"/>
      <c r="C904" s="232"/>
      <c r="D904" s="232"/>
      <c r="E904" s="232"/>
      <c r="F904" s="232"/>
      <c r="G904" s="232"/>
      <c r="H904" s="232"/>
      <c r="I904" s="232"/>
      <c r="J904" s="232"/>
      <c r="K904" s="232"/>
      <c r="L904" s="232"/>
      <c r="M904" s="232"/>
      <c r="N904" s="232"/>
      <c r="O904" s="232"/>
      <c r="P904" s="232"/>
      <c r="Q904" s="232"/>
      <c r="R904" s="232"/>
      <c r="S904" s="232"/>
      <c r="T904" s="232"/>
      <c r="U904" s="232"/>
      <c r="V904" s="232"/>
      <c r="W904" s="232"/>
      <c r="X904" s="232"/>
      <c r="Y904" s="232"/>
      <c r="Z904" s="232"/>
    </row>
    <row r="905" ht="12.0" customHeight="1">
      <c r="A905" s="232"/>
      <c r="B905" s="232"/>
      <c r="C905" s="232"/>
      <c r="D905" s="232"/>
      <c r="E905" s="232"/>
      <c r="F905" s="232"/>
      <c r="G905" s="232"/>
      <c r="H905" s="232"/>
      <c r="I905" s="232"/>
      <c r="J905" s="232"/>
      <c r="K905" s="232"/>
      <c r="L905" s="232"/>
      <c r="M905" s="232"/>
      <c r="N905" s="232"/>
      <c r="O905" s="232"/>
      <c r="P905" s="232"/>
      <c r="Q905" s="232"/>
      <c r="R905" s="232"/>
      <c r="S905" s="232"/>
      <c r="T905" s="232"/>
      <c r="U905" s="232"/>
      <c r="V905" s="232"/>
      <c r="W905" s="232"/>
      <c r="X905" s="232"/>
      <c r="Y905" s="232"/>
      <c r="Z905" s="232"/>
    </row>
    <row r="906" ht="12.0" customHeight="1">
      <c r="A906" s="232"/>
      <c r="B906" s="232"/>
      <c r="C906" s="232"/>
      <c r="D906" s="232"/>
      <c r="E906" s="232"/>
      <c r="F906" s="232"/>
      <c r="G906" s="232"/>
      <c r="H906" s="232"/>
      <c r="I906" s="232"/>
      <c r="J906" s="232"/>
      <c r="K906" s="232"/>
      <c r="L906" s="232"/>
      <c r="M906" s="232"/>
      <c r="N906" s="232"/>
      <c r="O906" s="232"/>
      <c r="P906" s="232"/>
      <c r="Q906" s="232"/>
      <c r="R906" s="232"/>
      <c r="S906" s="232"/>
      <c r="T906" s="232"/>
      <c r="U906" s="232"/>
      <c r="V906" s="232"/>
      <c r="W906" s="232"/>
      <c r="X906" s="232"/>
      <c r="Y906" s="232"/>
      <c r="Z906" s="232"/>
    </row>
    <row r="907" ht="12.0" customHeight="1">
      <c r="A907" s="232"/>
      <c r="B907" s="232"/>
      <c r="C907" s="232"/>
      <c r="D907" s="232"/>
      <c r="E907" s="232"/>
      <c r="F907" s="232"/>
      <c r="G907" s="232"/>
      <c r="H907" s="232"/>
      <c r="I907" s="232"/>
      <c r="J907" s="232"/>
      <c r="K907" s="232"/>
      <c r="L907" s="232"/>
      <c r="M907" s="232"/>
      <c r="N907" s="232"/>
      <c r="O907" s="232"/>
      <c r="P907" s="232"/>
      <c r="Q907" s="232"/>
      <c r="R907" s="232"/>
      <c r="S907" s="232"/>
      <c r="T907" s="232"/>
      <c r="U907" s="232"/>
      <c r="V907" s="232"/>
      <c r="W907" s="232"/>
      <c r="X907" s="232"/>
      <c r="Y907" s="232"/>
      <c r="Z907" s="232"/>
    </row>
    <row r="908" ht="12.0" customHeight="1">
      <c r="A908" s="232"/>
      <c r="B908" s="232"/>
      <c r="C908" s="232"/>
      <c r="D908" s="232"/>
      <c r="E908" s="232"/>
      <c r="F908" s="232"/>
      <c r="G908" s="232"/>
      <c r="H908" s="232"/>
      <c r="I908" s="232"/>
      <c r="J908" s="232"/>
      <c r="K908" s="232"/>
      <c r="L908" s="232"/>
      <c r="M908" s="232"/>
      <c r="N908" s="232"/>
      <c r="O908" s="232"/>
      <c r="P908" s="232"/>
      <c r="Q908" s="232"/>
      <c r="R908" s="232"/>
      <c r="S908" s="232"/>
      <c r="T908" s="232"/>
      <c r="U908" s="232"/>
      <c r="V908" s="232"/>
      <c r="W908" s="232"/>
      <c r="X908" s="232"/>
      <c r="Y908" s="232"/>
      <c r="Z908" s="232"/>
    </row>
    <row r="909" ht="12.0" customHeight="1">
      <c r="A909" s="232"/>
      <c r="B909" s="232"/>
      <c r="C909" s="232"/>
      <c r="D909" s="232"/>
      <c r="E909" s="232"/>
      <c r="F909" s="232"/>
      <c r="G909" s="232"/>
      <c r="H909" s="232"/>
      <c r="I909" s="232"/>
      <c r="J909" s="232"/>
      <c r="K909" s="232"/>
      <c r="L909" s="232"/>
      <c r="M909" s="232"/>
      <c r="N909" s="232"/>
      <c r="O909" s="232"/>
      <c r="P909" s="232"/>
      <c r="Q909" s="232"/>
      <c r="R909" s="232"/>
      <c r="S909" s="232"/>
      <c r="T909" s="232"/>
      <c r="U909" s="232"/>
      <c r="V909" s="232"/>
      <c r="W909" s="232"/>
      <c r="X909" s="232"/>
      <c r="Y909" s="232"/>
      <c r="Z909" s="232"/>
    </row>
    <row r="910" ht="12.0" customHeight="1">
      <c r="A910" s="232"/>
      <c r="B910" s="232"/>
      <c r="C910" s="232"/>
      <c r="D910" s="232"/>
      <c r="E910" s="232"/>
      <c r="F910" s="232"/>
      <c r="G910" s="232"/>
      <c r="H910" s="232"/>
      <c r="I910" s="232"/>
      <c r="J910" s="232"/>
      <c r="K910" s="232"/>
      <c r="L910" s="232"/>
      <c r="M910" s="232"/>
      <c r="N910" s="232"/>
      <c r="O910" s="232"/>
      <c r="P910" s="232"/>
      <c r="Q910" s="232"/>
      <c r="R910" s="232"/>
      <c r="S910" s="232"/>
      <c r="T910" s="232"/>
      <c r="U910" s="232"/>
      <c r="V910" s="232"/>
      <c r="W910" s="232"/>
      <c r="X910" s="232"/>
      <c r="Y910" s="232"/>
      <c r="Z910" s="232"/>
    </row>
    <row r="911" ht="12.0" customHeight="1">
      <c r="A911" s="232"/>
      <c r="B911" s="232"/>
      <c r="C911" s="232"/>
      <c r="D911" s="232"/>
      <c r="E911" s="232"/>
      <c r="F911" s="232"/>
      <c r="G911" s="232"/>
      <c r="H911" s="232"/>
      <c r="I911" s="232"/>
      <c r="J911" s="232"/>
      <c r="K911" s="232"/>
      <c r="L911" s="232"/>
      <c r="M911" s="232"/>
      <c r="N911" s="232"/>
      <c r="O911" s="232"/>
      <c r="P911" s="232"/>
      <c r="Q911" s="232"/>
      <c r="R911" s="232"/>
      <c r="S911" s="232"/>
      <c r="T911" s="232"/>
      <c r="U911" s="232"/>
      <c r="V911" s="232"/>
      <c r="W911" s="232"/>
      <c r="X911" s="232"/>
      <c r="Y911" s="232"/>
      <c r="Z911" s="232"/>
    </row>
    <row r="912" ht="12.0" customHeight="1">
      <c r="A912" s="232"/>
      <c r="B912" s="232"/>
      <c r="C912" s="232"/>
      <c r="D912" s="232"/>
      <c r="E912" s="232"/>
      <c r="F912" s="232"/>
      <c r="G912" s="232"/>
      <c r="H912" s="232"/>
      <c r="I912" s="232"/>
      <c r="J912" s="232"/>
      <c r="K912" s="232"/>
      <c r="L912" s="232"/>
      <c r="M912" s="232"/>
      <c r="N912" s="232"/>
      <c r="O912" s="232"/>
      <c r="P912" s="232"/>
      <c r="Q912" s="232"/>
      <c r="R912" s="232"/>
      <c r="S912" s="232"/>
      <c r="T912" s="232"/>
      <c r="U912" s="232"/>
      <c r="V912" s="232"/>
      <c r="W912" s="232"/>
      <c r="X912" s="232"/>
      <c r="Y912" s="232"/>
      <c r="Z912" s="232"/>
    </row>
    <row r="913" ht="12.0" customHeight="1">
      <c r="A913" s="232"/>
      <c r="B913" s="232"/>
      <c r="C913" s="232"/>
      <c r="D913" s="232"/>
      <c r="E913" s="232"/>
      <c r="F913" s="232"/>
      <c r="G913" s="232"/>
      <c r="H913" s="232"/>
      <c r="I913" s="232"/>
      <c r="J913" s="232"/>
      <c r="K913" s="232"/>
      <c r="L913" s="232"/>
      <c r="M913" s="232"/>
      <c r="N913" s="232"/>
      <c r="O913" s="232"/>
      <c r="P913" s="232"/>
      <c r="Q913" s="232"/>
      <c r="R913" s="232"/>
      <c r="S913" s="232"/>
      <c r="T913" s="232"/>
      <c r="U913" s="232"/>
      <c r="V913" s="232"/>
      <c r="W913" s="232"/>
      <c r="X913" s="232"/>
      <c r="Y913" s="232"/>
      <c r="Z913" s="232"/>
    </row>
    <row r="914" ht="12.0" customHeight="1">
      <c r="A914" s="232"/>
      <c r="B914" s="232"/>
      <c r="C914" s="232"/>
      <c r="D914" s="232"/>
      <c r="E914" s="232"/>
      <c r="F914" s="232"/>
      <c r="G914" s="232"/>
      <c r="H914" s="232"/>
      <c r="I914" s="232"/>
      <c r="J914" s="232"/>
      <c r="K914" s="232"/>
      <c r="L914" s="232"/>
      <c r="M914" s="232"/>
      <c r="N914" s="232"/>
      <c r="O914" s="232"/>
      <c r="P914" s="232"/>
      <c r="Q914" s="232"/>
      <c r="R914" s="232"/>
      <c r="S914" s="232"/>
      <c r="T914" s="232"/>
      <c r="U914" s="232"/>
      <c r="V914" s="232"/>
      <c r="W914" s="232"/>
      <c r="X914" s="232"/>
      <c r="Y914" s="232"/>
      <c r="Z914" s="232"/>
    </row>
    <row r="915" ht="12.0" customHeight="1">
      <c r="A915" s="232"/>
      <c r="B915" s="232"/>
      <c r="C915" s="232"/>
      <c r="D915" s="232"/>
      <c r="E915" s="232"/>
      <c r="F915" s="232"/>
      <c r="G915" s="232"/>
      <c r="H915" s="232"/>
      <c r="I915" s="232"/>
      <c r="J915" s="232"/>
      <c r="K915" s="232"/>
      <c r="L915" s="232"/>
      <c r="M915" s="232"/>
      <c r="N915" s="232"/>
      <c r="O915" s="232"/>
      <c r="P915" s="232"/>
      <c r="Q915" s="232"/>
      <c r="R915" s="232"/>
      <c r="S915" s="232"/>
      <c r="T915" s="232"/>
      <c r="U915" s="232"/>
      <c r="V915" s="232"/>
      <c r="W915" s="232"/>
      <c r="X915" s="232"/>
      <c r="Y915" s="232"/>
      <c r="Z915" s="232"/>
    </row>
    <row r="916" ht="12.0" customHeight="1">
      <c r="A916" s="232"/>
      <c r="B916" s="232"/>
      <c r="C916" s="232"/>
      <c r="D916" s="232"/>
      <c r="E916" s="232"/>
      <c r="F916" s="232"/>
      <c r="G916" s="232"/>
      <c r="H916" s="232"/>
      <c r="I916" s="232"/>
      <c r="J916" s="232"/>
      <c r="K916" s="232"/>
      <c r="L916" s="232"/>
      <c r="M916" s="232"/>
      <c r="N916" s="232"/>
      <c r="O916" s="232"/>
      <c r="P916" s="232"/>
      <c r="Q916" s="232"/>
      <c r="R916" s="232"/>
      <c r="S916" s="232"/>
      <c r="T916" s="232"/>
      <c r="U916" s="232"/>
      <c r="V916" s="232"/>
      <c r="W916" s="232"/>
      <c r="X916" s="232"/>
      <c r="Y916" s="232"/>
      <c r="Z916" s="232"/>
    </row>
    <row r="917" ht="12.0" customHeight="1">
      <c r="A917" s="232"/>
      <c r="B917" s="232"/>
      <c r="C917" s="232"/>
      <c r="D917" s="232"/>
      <c r="E917" s="232"/>
      <c r="F917" s="232"/>
      <c r="G917" s="232"/>
      <c r="H917" s="232"/>
      <c r="I917" s="232"/>
      <c r="J917" s="232"/>
      <c r="K917" s="232"/>
      <c r="L917" s="232"/>
      <c r="M917" s="232"/>
      <c r="N917" s="232"/>
      <c r="O917" s="232"/>
      <c r="P917" s="232"/>
      <c r="Q917" s="232"/>
      <c r="R917" s="232"/>
      <c r="S917" s="232"/>
      <c r="T917" s="232"/>
      <c r="U917" s="232"/>
      <c r="V917" s="232"/>
      <c r="W917" s="232"/>
      <c r="X917" s="232"/>
      <c r="Y917" s="232"/>
      <c r="Z917" s="232"/>
    </row>
    <row r="918" ht="12.0" customHeight="1">
      <c r="A918" s="232"/>
      <c r="B918" s="232"/>
      <c r="C918" s="232"/>
      <c r="D918" s="232"/>
      <c r="E918" s="232"/>
      <c r="F918" s="232"/>
      <c r="G918" s="232"/>
      <c r="H918" s="232"/>
      <c r="I918" s="232"/>
      <c r="J918" s="232"/>
      <c r="K918" s="232"/>
      <c r="L918" s="232"/>
      <c r="M918" s="232"/>
      <c r="N918" s="232"/>
      <c r="O918" s="232"/>
      <c r="P918" s="232"/>
      <c r="Q918" s="232"/>
      <c r="R918" s="232"/>
      <c r="S918" s="232"/>
      <c r="T918" s="232"/>
      <c r="U918" s="232"/>
      <c r="V918" s="232"/>
      <c r="W918" s="232"/>
      <c r="X918" s="232"/>
      <c r="Y918" s="232"/>
      <c r="Z918" s="232"/>
    </row>
    <row r="919" ht="12.0" customHeight="1">
      <c r="A919" s="232"/>
      <c r="B919" s="232"/>
      <c r="C919" s="232"/>
      <c r="D919" s="232"/>
      <c r="E919" s="232"/>
      <c r="F919" s="232"/>
      <c r="G919" s="232"/>
      <c r="H919" s="232"/>
      <c r="I919" s="232"/>
      <c r="J919" s="232"/>
      <c r="K919" s="232"/>
      <c r="L919" s="232"/>
      <c r="M919" s="232"/>
      <c r="N919" s="232"/>
      <c r="O919" s="232"/>
      <c r="P919" s="232"/>
      <c r="Q919" s="232"/>
      <c r="R919" s="232"/>
      <c r="S919" s="232"/>
      <c r="T919" s="232"/>
      <c r="U919" s="232"/>
      <c r="V919" s="232"/>
      <c r="W919" s="232"/>
      <c r="X919" s="232"/>
      <c r="Y919" s="232"/>
      <c r="Z919" s="232"/>
    </row>
    <row r="920" ht="12.0" customHeight="1">
      <c r="A920" s="232"/>
      <c r="B920" s="232"/>
      <c r="C920" s="232"/>
      <c r="D920" s="232"/>
      <c r="E920" s="232"/>
      <c r="F920" s="232"/>
      <c r="G920" s="232"/>
      <c r="H920" s="232"/>
      <c r="I920" s="232"/>
      <c r="J920" s="232"/>
      <c r="K920" s="232"/>
      <c r="L920" s="232"/>
      <c r="M920" s="232"/>
      <c r="N920" s="232"/>
      <c r="O920" s="232"/>
      <c r="P920" s="232"/>
      <c r="Q920" s="232"/>
      <c r="R920" s="232"/>
      <c r="S920" s="232"/>
      <c r="T920" s="232"/>
      <c r="U920" s="232"/>
      <c r="V920" s="232"/>
      <c r="W920" s="232"/>
      <c r="X920" s="232"/>
      <c r="Y920" s="232"/>
      <c r="Z920" s="232"/>
    </row>
    <row r="921" ht="12.0" customHeight="1">
      <c r="A921" s="232"/>
      <c r="B921" s="232"/>
      <c r="C921" s="232"/>
      <c r="D921" s="232"/>
      <c r="E921" s="232"/>
      <c r="F921" s="232"/>
      <c r="G921" s="232"/>
      <c r="H921" s="232"/>
      <c r="I921" s="232"/>
      <c r="J921" s="232"/>
      <c r="K921" s="232"/>
      <c r="L921" s="232"/>
      <c r="M921" s="232"/>
      <c r="N921" s="232"/>
      <c r="O921" s="232"/>
      <c r="P921" s="232"/>
      <c r="Q921" s="232"/>
      <c r="R921" s="232"/>
      <c r="S921" s="232"/>
      <c r="T921" s="232"/>
      <c r="U921" s="232"/>
      <c r="V921" s="232"/>
      <c r="W921" s="232"/>
      <c r="X921" s="232"/>
      <c r="Y921" s="232"/>
      <c r="Z921" s="232"/>
    </row>
    <row r="922" ht="12.0" customHeight="1">
      <c r="A922" s="232"/>
      <c r="B922" s="232"/>
      <c r="C922" s="232"/>
      <c r="D922" s="232"/>
      <c r="E922" s="232"/>
      <c r="F922" s="232"/>
      <c r="G922" s="232"/>
      <c r="H922" s="232"/>
      <c r="I922" s="232"/>
      <c r="J922" s="232"/>
      <c r="K922" s="232"/>
      <c r="L922" s="232"/>
      <c r="M922" s="232"/>
      <c r="N922" s="232"/>
      <c r="O922" s="232"/>
      <c r="P922" s="232"/>
      <c r="Q922" s="232"/>
      <c r="R922" s="232"/>
      <c r="S922" s="232"/>
      <c r="T922" s="232"/>
      <c r="U922" s="232"/>
      <c r="V922" s="232"/>
      <c r="W922" s="232"/>
      <c r="X922" s="232"/>
      <c r="Y922" s="232"/>
      <c r="Z922" s="232"/>
    </row>
    <row r="923" ht="12.0" customHeight="1">
      <c r="A923" s="232"/>
      <c r="B923" s="232"/>
      <c r="C923" s="232"/>
      <c r="D923" s="232"/>
      <c r="E923" s="232"/>
      <c r="F923" s="232"/>
      <c r="G923" s="232"/>
      <c r="H923" s="232"/>
      <c r="I923" s="232"/>
      <c r="J923" s="232"/>
      <c r="K923" s="232"/>
      <c r="L923" s="232"/>
      <c r="M923" s="232"/>
      <c r="N923" s="232"/>
      <c r="O923" s="232"/>
      <c r="P923" s="232"/>
      <c r="Q923" s="232"/>
      <c r="R923" s="232"/>
      <c r="S923" s="232"/>
      <c r="T923" s="232"/>
      <c r="U923" s="232"/>
      <c r="V923" s="232"/>
      <c r="W923" s="232"/>
      <c r="X923" s="232"/>
      <c r="Y923" s="232"/>
      <c r="Z923" s="232"/>
    </row>
    <row r="924" ht="12.0" customHeight="1">
      <c r="A924" s="232"/>
      <c r="B924" s="232"/>
      <c r="C924" s="232"/>
      <c r="D924" s="232"/>
      <c r="E924" s="232"/>
      <c r="F924" s="232"/>
      <c r="G924" s="232"/>
      <c r="H924" s="232"/>
      <c r="I924" s="232"/>
      <c r="J924" s="232"/>
      <c r="K924" s="232"/>
      <c r="L924" s="232"/>
      <c r="M924" s="232"/>
      <c r="N924" s="232"/>
      <c r="O924" s="232"/>
      <c r="P924" s="232"/>
      <c r="Q924" s="232"/>
      <c r="R924" s="232"/>
      <c r="S924" s="232"/>
      <c r="T924" s="232"/>
      <c r="U924" s="232"/>
      <c r="V924" s="232"/>
      <c r="W924" s="232"/>
      <c r="X924" s="232"/>
      <c r="Y924" s="232"/>
      <c r="Z924" s="232"/>
    </row>
    <row r="925" ht="12.0" customHeight="1">
      <c r="A925" s="232"/>
      <c r="B925" s="232"/>
      <c r="C925" s="232"/>
      <c r="D925" s="232"/>
      <c r="E925" s="232"/>
      <c r="F925" s="232"/>
      <c r="G925" s="232"/>
      <c r="H925" s="232"/>
      <c r="I925" s="232"/>
      <c r="J925" s="232"/>
      <c r="K925" s="232"/>
      <c r="L925" s="232"/>
      <c r="M925" s="232"/>
      <c r="N925" s="232"/>
      <c r="O925" s="232"/>
      <c r="P925" s="232"/>
      <c r="Q925" s="232"/>
      <c r="R925" s="232"/>
      <c r="S925" s="232"/>
      <c r="T925" s="232"/>
      <c r="U925" s="232"/>
      <c r="V925" s="232"/>
      <c r="W925" s="232"/>
      <c r="X925" s="232"/>
      <c r="Y925" s="232"/>
      <c r="Z925" s="232"/>
    </row>
    <row r="926" ht="12.0" customHeight="1">
      <c r="A926" s="232"/>
      <c r="B926" s="232"/>
      <c r="C926" s="232"/>
      <c r="D926" s="232"/>
      <c r="E926" s="232"/>
      <c r="F926" s="232"/>
      <c r="G926" s="232"/>
      <c r="H926" s="232"/>
      <c r="I926" s="232"/>
      <c r="J926" s="232"/>
      <c r="K926" s="232"/>
      <c r="L926" s="232"/>
      <c r="M926" s="232"/>
      <c r="N926" s="232"/>
      <c r="O926" s="232"/>
      <c r="P926" s="232"/>
      <c r="Q926" s="232"/>
      <c r="R926" s="232"/>
      <c r="S926" s="232"/>
      <c r="T926" s="232"/>
      <c r="U926" s="232"/>
      <c r="V926" s="232"/>
      <c r="W926" s="232"/>
      <c r="X926" s="232"/>
      <c r="Y926" s="232"/>
      <c r="Z926" s="232"/>
    </row>
    <row r="927" ht="12.0" customHeight="1">
      <c r="A927" s="232"/>
      <c r="B927" s="232"/>
      <c r="C927" s="232"/>
      <c r="D927" s="232"/>
      <c r="E927" s="232"/>
      <c r="F927" s="232"/>
      <c r="G927" s="232"/>
      <c r="H927" s="232"/>
      <c r="I927" s="232"/>
      <c r="J927" s="232"/>
      <c r="K927" s="232"/>
      <c r="L927" s="232"/>
      <c r="M927" s="232"/>
      <c r="N927" s="232"/>
      <c r="O927" s="232"/>
      <c r="P927" s="232"/>
      <c r="Q927" s="232"/>
      <c r="R927" s="232"/>
      <c r="S927" s="232"/>
      <c r="T927" s="232"/>
      <c r="U927" s="232"/>
      <c r="V927" s="232"/>
      <c r="W927" s="232"/>
      <c r="X927" s="232"/>
      <c r="Y927" s="232"/>
      <c r="Z927" s="232"/>
    </row>
    <row r="928" ht="12.0" customHeight="1">
      <c r="A928" s="232"/>
      <c r="B928" s="232"/>
      <c r="C928" s="232"/>
      <c r="D928" s="232"/>
      <c r="E928" s="232"/>
      <c r="F928" s="232"/>
      <c r="G928" s="232"/>
      <c r="H928" s="232"/>
      <c r="I928" s="232"/>
      <c r="J928" s="232"/>
      <c r="K928" s="232"/>
      <c r="L928" s="232"/>
      <c r="M928" s="232"/>
      <c r="N928" s="232"/>
      <c r="O928" s="232"/>
      <c r="P928" s="232"/>
      <c r="Q928" s="232"/>
      <c r="R928" s="232"/>
      <c r="S928" s="232"/>
      <c r="T928" s="232"/>
      <c r="U928" s="232"/>
      <c r="V928" s="232"/>
      <c r="W928" s="232"/>
      <c r="X928" s="232"/>
      <c r="Y928" s="232"/>
      <c r="Z928" s="232"/>
    </row>
    <row r="929" ht="12.0" customHeight="1">
      <c r="A929" s="232"/>
      <c r="B929" s="232"/>
      <c r="C929" s="232"/>
      <c r="D929" s="232"/>
      <c r="E929" s="232"/>
      <c r="F929" s="232"/>
      <c r="G929" s="232"/>
      <c r="H929" s="232"/>
      <c r="I929" s="232"/>
      <c r="J929" s="232"/>
      <c r="K929" s="232"/>
      <c r="L929" s="232"/>
      <c r="M929" s="232"/>
      <c r="N929" s="232"/>
      <c r="O929" s="232"/>
      <c r="P929" s="232"/>
      <c r="Q929" s="232"/>
      <c r="R929" s="232"/>
      <c r="S929" s="232"/>
      <c r="T929" s="232"/>
      <c r="U929" s="232"/>
      <c r="V929" s="232"/>
      <c r="W929" s="232"/>
      <c r="X929" s="232"/>
      <c r="Y929" s="232"/>
      <c r="Z929" s="232"/>
    </row>
    <row r="930" ht="12.0" customHeight="1">
      <c r="A930" s="232"/>
      <c r="B930" s="232"/>
      <c r="C930" s="232"/>
      <c r="D930" s="232"/>
      <c r="E930" s="232"/>
      <c r="F930" s="232"/>
      <c r="G930" s="232"/>
      <c r="H930" s="232"/>
      <c r="I930" s="232"/>
      <c r="J930" s="232"/>
      <c r="K930" s="232"/>
      <c r="L930" s="232"/>
      <c r="M930" s="232"/>
      <c r="N930" s="232"/>
      <c r="O930" s="232"/>
      <c r="P930" s="232"/>
      <c r="Q930" s="232"/>
      <c r="R930" s="232"/>
      <c r="S930" s="232"/>
      <c r="T930" s="232"/>
      <c r="U930" s="232"/>
      <c r="V930" s="232"/>
      <c r="W930" s="232"/>
      <c r="X930" s="232"/>
      <c r="Y930" s="232"/>
      <c r="Z930" s="232"/>
    </row>
    <row r="931" ht="12.0" customHeight="1">
      <c r="A931" s="232"/>
      <c r="B931" s="232"/>
      <c r="C931" s="232"/>
      <c r="D931" s="232"/>
      <c r="E931" s="232"/>
      <c r="F931" s="232"/>
      <c r="G931" s="232"/>
      <c r="H931" s="232"/>
      <c r="I931" s="232"/>
      <c r="J931" s="232"/>
      <c r="K931" s="232"/>
      <c r="L931" s="232"/>
      <c r="M931" s="232"/>
      <c r="N931" s="232"/>
      <c r="O931" s="232"/>
      <c r="P931" s="232"/>
      <c r="Q931" s="232"/>
      <c r="R931" s="232"/>
      <c r="S931" s="232"/>
      <c r="T931" s="232"/>
      <c r="U931" s="232"/>
      <c r="V931" s="232"/>
      <c r="W931" s="232"/>
      <c r="X931" s="232"/>
      <c r="Y931" s="232"/>
      <c r="Z931" s="232"/>
    </row>
    <row r="932" ht="12.0" customHeight="1">
      <c r="A932" s="232"/>
      <c r="B932" s="232"/>
      <c r="C932" s="232"/>
      <c r="D932" s="232"/>
      <c r="E932" s="232"/>
      <c r="F932" s="232"/>
      <c r="G932" s="232"/>
      <c r="H932" s="232"/>
      <c r="I932" s="232"/>
      <c r="J932" s="232"/>
      <c r="K932" s="232"/>
      <c r="L932" s="232"/>
      <c r="M932" s="232"/>
      <c r="N932" s="232"/>
      <c r="O932" s="232"/>
      <c r="P932" s="232"/>
      <c r="Q932" s="232"/>
      <c r="R932" s="232"/>
      <c r="S932" s="232"/>
      <c r="T932" s="232"/>
      <c r="U932" s="232"/>
      <c r="V932" s="232"/>
      <c r="W932" s="232"/>
      <c r="X932" s="232"/>
      <c r="Y932" s="232"/>
      <c r="Z932" s="232"/>
    </row>
    <row r="933" ht="12.0" customHeight="1">
      <c r="A933" s="232"/>
      <c r="B933" s="232"/>
      <c r="C933" s="232"/>
      <c r="D933" s="232"/>
      <c r="E933" s="232"/>
      <c r="F933" s="232"/>
      <c r="G933" s="232"/>
      <c r="H933" s="232"/>
      <c r="I933" s="232"/>
      <c r="J933" s="232"/>
      <c r="K933" s="232"/>
      <c r="L933" s="232"/>
      <c r="M933" s="232"/>
      <c r="N933" s="232"/>
      <c r="O933" s="232"/>
      <c r="P933" s="232"/>
      <c r="Q933" s="232"/>
      <c r="R933" s="232"/>
      <c r="S933" s="232"/>
      <c r="T933" s="232"/>
      <c r="U933" s="232"/>
      <c r="V933" s="232"/>
      <c r="W933" s="232"/>
      <c r="X933" s="232"/>
      <c r="Y933" s="232"/>
      <c r="Z933" s="232"/>
    </row>
    <row r="934" ht="12.0" customHeight="1">
      <c r="A934" s="232"/>
      <c r="B934" s="232"/>
      <c r="C934" s="232"/>
      <c r="D934" s="232"/>
      <c r="E934" s="232"/>
      <c r="F934" s="232"/>
      <c r="G934" s="232"/>
      <c r="H934" s="232"/>
      <c r="I934" s="232"/>
      <c r="J934" s="232"/>
      <c r="K934" s="232"/>
      <c r="L934" s="232"/>
      <c r="M934" s="232"/>
      <c r="N934" s="232"/>
      <c r="O934" s="232"/>
      <c r="P934" s="232"/>
      <c r="Q934" s="232"/>
      <c r="R934" s="232"/>
      <c r="S934" s="232"/>
      <c r="T934" s="232"/>
      <c r="U934" s="232"/>
      <c r="V934" s="232"/>
      <c r="W934" s="232"/>
      <c r="X934" s="232"/>
      <c r="Y934" s="232"/>
      <c r="Z934" s="232"/>
    </row>
    <row r="935" ht="12.0" customHeight="1">
      <c r="A935" s="232"/>
      <c r="B935" s="232"/>
      <c r="C935" s="232"/>
      <c r="D935" s="232"/>
      <c r="E935" s="232"/>
      <c r="F935" s="232"/>
      <c r="G935" s="232"/>
      <c r="H935" s="232"/>
      <c r="I935" s="232"/>
      <c r="J935" s="232"/>
      <c r="K935" s="232"/>
      <c r="L935" s="232"/>
      <c r="M935" s="232"/>
      <c r="N935" s="232"/>
      <c r="O935" s="232"/>
      <c r="P935" s="232"/>
      <c r="Q935" s="232"/>
      <c r="R935" s="232"/>
      <c r="S935" s="232"/>
      <c r="T935" s="232"/>
      <c r="U935" s="232"/>
      <c r="V935" s="232"/>
      <c r="W935" s="232"/>
      <c r="X935" s="232"/>
      <c r="Y935" s="232"/>
      <c r="Z935" s="232"/>
    </row>
    <row r="936" ht="12.0" customHeight="1">
      <c r="A936" s="232"/>
      <c r="B936" s="232"/>
      <c r="C936" s="232"/>
      <c r="D936" s="232"/>
      <c r="E936" s="232"/>
      <c r="F936" s="232"/>
      <c r="G936" s="232"/>
      <c r="H936" s="232"/>
      <c r="I936" s="232"/>
      <c r="J936" s="232"/>
      <c r="K936" s="232"/>
      <c r="L936" s="232"/>
      <c r="M936" s="232"/>
      <c r="N936" s="232"/>
      <c r="O936" s="232"/>
      <c r="P936" s="232"/>
      <c r="Q936" s="232"/>
      <c r="R936" s="232"/>
      <c r="S936" s="232"/>
      <c r="T936" s="232"/>
      <c r="U936" s="232"/>
      <c r="V936" s="232"/>
      <c r="W936" s="232"/>
      <c r="X936" s="232"/>
      <c r="Y936" s="232"/>
      <c r="Z936" s="232"/>
    </row>
    <row r="937" ht="12.0" customHeight="1">
      <c r="A937" s="232"/>
      <c r="B937" s="232"/>
      <c r="C937" s="232"/>
      <c r="D937" s="232"/>
      <c r="E937" s="232"/>
      <c r="F937" s="232"/>
      <c r="G937" s="232"/>
      <c r="H937" s="232"/>
      <c r="I937" s="232"/>
      <c r="J937" s="232"/>
      <c r="K937" s="232"/>
      <c r="L937" s="232"/>
      <c r="M937" s="232"/>
      <c r="N937" s="232"/>
      <c r="O937" s="232"/>
      <c r="P937" s="232"/>
      <c r="Q937" s="232"/>
      <c r="R937" s="232"/>
      <c r="S937" s="232"/>
      <c r="T937" s="232"/>
      <c r="U937" s="232"/>
      <c r="V937" s="232"/>
      <c r="W937" s="232"/>
      <c r="X937" s="232"/>
      <c r="Y937" s="232"/>
      <c r="Z937" s="232"/>
    </row>
    <row r="938" ht="12.0" customHeight="1">
      <c r="A938" s="232"/>
      <c r="B938" s="232"/>
      <c r="C938" s="232"/>
      <c r="D938" s="232"/>
      <c r="E938" s="232"/>
      <c r="F938" s="232"/>
      <c r="G938" s="232"/>
      <c r="H938" s="232"/>
      <c r="I938" s="232"/>
      <c r="J938" s="232"/>
      <c r="K938" s="232"/>
      <c r="L938" s="232"/>
      <c r="M938" s="232"/>
      <c r="N938" s="232"/>
      <c r="O938" s="232"/>
      <c r="P938" s="232"/>
      <c r="Q938" s="232"/>
      <c r="R938" s="232"/>
      <c r="S938" s="232"/>
      <c r="T938" s="232"/>
      <c r="U938" s="232"/>
      <c r="V938" s="232"/>
      <c r="W938" s="232"/>
      <c r="X938" s="232"/>
      <c r="Y938" s="232"/>
      <c r="Z938" s="232"/>
    </row>
    <row r="939" ht="12.0" customHeight="1">
      <c r="A939" s="232"/>
      <c r="B939" s="232"/>
      <c r="C939" s="232"/>
      <c r="D939" s="232"/>
      <c r="E939" s="232"/>
      <c r="F939" s="232"/>
      <c r="G939" s="232"/>
      <c r="H939" s="232"/>
      <c r="I939" s="232"/>
      <c r="J939" s="232"/>
      <c r="K939" s="232"/>
      <c r="L939" s="232"/>
      <c r="M939" s="232"/>
      <c r="N939" s="232"/>
      <c r="O939" s="232"/>
      <c r="P939" s="232"/>
      <c r="Q939" s="232"/>
      <c r="R939" s="232"/>
      <c r="S939" s="232"/>
      <c r="T939" s="232"/>
      <c r="U939" s="232"/>
      <c r="V939" s="232"/>
      <c r="W939" s="232"/>
      <c r="X939" s="232"/>
      <c r="Y939" s="232"/>
      <c r="Z939" s="232"/>
    </row>
    <row r="940" ht="12.0" customHeight="1">
      <c r="A940" s="232"/>
      <c r="B940" s="232"/>
      <c r="C940" s="232"/>
      <c r="D940" s="232"/>
      <c r="E940" s="232"/>
      <c r="F940" s="232"/>
      <c r="G940" s="232"/>
      <c r="H940" s="232"/>
      <c r="I940" s="232"/>
      <c r="J940" s="232"/>
      <c r="K940" s="232"/>
      <c r="L940" s="232"/>
      <c r="M940" s="232"/>
      <c r="N940" s="232"/>
      <c r="O940" s="232"/>
      <c r="P940" s="232"/>
      <c r="Q940" s="232"/>
      <c r="R940" s="232"/>
      <c r="S940" s="232"/>
      <c r="T940" s="232"/>
      <c r="U940" s="232"/>
      <c r="V940" s="232"/>
      <c r="W940" s="232"/>
      <c r="X940" s="232"/>
      <c r="Y940" s="232"/>
      <c r="Z940" s="232"/>
    </row>
    <row r="941" ht="12.0" customHeight="1">
      <c r="A941" s="232"/>
      <c r="B941" s="232"/>
      <c r="C941" s="232"/>
      <c r="D941" s="232"/>
      <c r="E941" s="232"/>
      <c r="F941" s="232"/>
      <c r="G941" s="232"/>
      <c r="H941" s="232"/>
      <c r="I941" s="232"/>
      <c r="J941" s="232"/>
      <c r="K941" s="232"/>
      <c r="L941" s="232"/>
      <c r="M941" s="232"/>
      <c r="N941" s="232"/>
      <c r="O941" s="232"/>
      <c r="P941" s="232"/>
      <c r="Q941" s="232"/>
      <c r="R941" s="232"/>
      <c r="S941" s="232"/>
      <c r="T941" s="232"/>
      <c r="U941" s="232"/>
      <c r="V941" s="232"/>
      <c r="W941" s="232"/>
      <c r="X941" s="232"/>
      <c r="Y941" s="232"/>
      <c r="Z941" s="232"/>
    </row>
    <row r="942" ht="12.0" customHeight="1">
      <c r="A942" s="232"/>
      <c r="B942" s="232"/>
      <c r="C942" s="232"/>
      <c r="D942" s="232"/>
      <c r="E942" s="232"/>
      <c r="F942" s="232"/>
      <c r="G942" s="232"/>
      <c r="H942" s="232"/>
      <c r="I942" s="232"/>
      <c r="J942" s="232"/>
      <c r="K942" s="232"/>
      <c r="L942" s="232"/>
      <c r="M942" s="232"/>
      <c r="N942" s="232"/>
      <c r="O942" s="232"/>
      <c r="P942" s="232"/>
      <c r="Q942" s="232"/>
      <c r="R942" s="232"/>
      <c r="S942" s="232"/>
      <c r="T942" s="232"/>
      <c r="U942" s="232"/>
      <c r="V942" s="232"/>
      <c r="W942" s="232"/>
      <c r="X942" s="232"/>
      <c r="Y942" s="232"/>
      <c r="Z942" s="232"/>
    </row>
    <row r="943" ht="12.0" customHeight="1">
      <c r="A943" s="232"/>
      <c r="B943" s="232"/>
      <c r="C943" s="232"/>
      <c r="D943" s="232"/>
      <c r="E943" s="232"/>
      <c r="F943" s="232"/>
      <c r="G943" s="232"/>
      <c r="H943" s="232"/>
      <c r="I943" s="232"/>
      <c r="J943" s="232"/>
      <c r="K943" s="232"/>
      <c r="L943" s="232"/>
      <c r="M943" s="232"/>
      <c r="N943" s="232"/>
      <c r="O943" s="232"/>
      <c r="P943" s="232"/>
      <c r="Q943" s="232"/>
      <c r="R943" s="232"/>
      <c r="S943" s="232"/>
      <c r="T943" s="232"/>
      <c r="U943" s="232"/>
      <c r="V943" s="232"/>
      <c r="W943" s="232"/>
      <c r="X943" s="232"/>
      <c r="Y943" s="232"/>
      <c r="Z943" s="232"/>
    </row>
    <row r="944" ht="12.0" customHeight="1">
      <c r="A944" s="232"/>
      <c r="B944" s="232"/>
      <c r="C944" s="232"/>
      <c r="D944" s="232"/>
      <c r="E944" s="232"/>
      <c r="F944" s="232"/>
      <c r="G944" s="232"/>
      <c r="H944" s="232"/>
      <c r="I944" s="232"/>
      <c r="J944" s="232"/>
      <c r="K944" s="232"/>
      <c r="L944" s="232"/>
      <c r="M944" s="232"/>
      <c r="N944" s="232"/>
      <c r="O944" s="232"/>
      <c r="P944" s="232"/>
      <c r="Q944" s="232"/>
      <c r="R944" s="232"/>
      <c r="S944" s="232"/>
      <c r="T944" s="232"/>
      <c r="U944" s="232"/>
      <c r="V944" s="232"/>
      <c r="W944" s="232"/>
      <c r="X944" s="232"/>
      <c r="Y944" s="232"/>
      <c r="Z944" s="232"/>
    </row>
    <row r="945" ht="12.0" customHeight="1">
      <c r="A945" s="232"/>
      <c r="B945" s="232"/>
      <c r="C945" s="232"/>
      <c r="D945" s="232"/>
      <c r="E945" s="232"/>
      <c r="F945" s="232"/>
      <c r="G945" s="232"/>
      <c r="H945" s="232"/>
      <c r="I945" s="232"/>
      <c r="J945" s="232"/>
      <c r="K945" s="232"/>
      <c r="L945" s="232"/>
      <c r="M945" s="232"/>
      <c r="N945" s="232"/>
      <c r="O945" s="232"/>
      <c r="P945" s="232"/>
      <c r="Q945" s="232"/>
      <c r="R945" s="232"/>
      <c r="S945" s="232"/>
      <c r="T945" s="232"/>
      <c r="U945" s="232"/>
      <c r="V945" s="232"/>
      <c r="W945" s="232"/>
      <c r="X945" s="232"/>
      <c r="Y945" s="232"/>
      <c r="Z945" s="232"/>
    </row>
    <row r="946" ht="12.0" customHeight="1">
      <c r="A946" s="232"/>
      <c r="B946" s="232"/>
      <c r="C946" s="232"/>
      <c r="D946" s="232"/>
      <c r="E946" s="232"/>
      <c r="F946" s="232"/>
      <c r="G946" s="232"/>
      <c r="H946" s="232"/>
      <c r="I946" s="232"/>
      <c r="J946" s="232"/>
      <c r="K946" s="232"/>
      <c r="L946" s="232"/>
      <c r="M946" s="232"/>
      <c r="N946" s="232"/>
      <c r="O946" s="232"/>
      <c r="P946" s="232"/>
      <c r="Q946" s="232"/>
      <c r="R946" s="232"/>
      <c r="S946" s="232"/>
      <c r="T946" s="232"/>
      <c r="U946" s="232"/>
      <c r="V946" s="232"/>
      <c r="W946" s="232"/>
      <c r="X946" s="232"/>
      <c r="Y946" s="232"/>
      <c r="Z946" s="232"/>
    </row>
    <row r="947" ht="12.0" customHeight="1">
      <c r="A947" s="232"/>
      <c r="B947" s="232"/>
      <c r="C947" s="232"/>
      <c r="D947" s="232"/>
      <c r="E947" s="232"/>
      <c r="F947" s="232"/>
      <c r="G947" s="232"/>
      <c r="H947" s="232"/>
      <c r="I947" s="232"/>
      <c r="J947" s="232"/>
      <c r="K947" s="232"/>
      <c r="L947" s="232"/>
      <c r="M947" s="232"/>
      <c r="N947" s="232"/>
      <c r="O947" s="232"/>
      <c r="P947" s="232"/>
      <c r="Q947" s="232"/>
      <c r="R947" s="232"/>
      <c r="S947" s="232"/>
      <c r="T947" s="232"/>
      <c r="U947" s="232"/>
      <c r="V947" s="232"/>
      <c r="W947" s="232"/>
      <c r="X947" s="232"/>
      <c r="Y947" s="232"/>
      <c r="Z947" s="232"/>
    </row>
    <row r="948" ht="12.0" customHeight="1">
      <c r="A948" s="232"/>
      <c r="B948" s="232"/>
      <c r="C948" s="232"/>
      <c r="D948" s="232"/>
      <c r="E948" s="232"/>
      <c r="F948" s="232"/>
      <c r="G948" s="232"/>
      <c r="H948" s="232"/>
      <c r="I948" s="232"/>
      <c r="J948" s="232"/>
      <c r="K948" s="232"/>
      <c r="L948" s="232"/>
      <c r="M948" s="232"/>
      <c r="N948" s="232"/>
      <c r="O948" s="232"/>
      <c r="P948" s="232"/>
      <c r="Q948" s="232"/>
      <c r="R948" s="232"/>
      <c r="S948" s="232"/>
      <c r="T948" s="232"/>
      <c r="U948" s="232"/>
      <c r="V948" s="232"/>
      <c r="W948" s="232"/>
      <c r="X948" s="232"/>
      <c r="Y948" s="232"/>
      <c r="Z948" s="232"/>
    </row>
    <row r="949" ht="12.0" customHeight="1">
      <c r="A949" s="232"/>
      <c r="B949" s="232"/>
      <c r="C949" s="232"/>
      <c r="D949" s="232"/>
      <c r="E949" s="232"/>
      <c r="F949" s="232"/>
      <c r="G949" s="232"/>
      <c r="H949" s="232"/>
      <c r="I949" s="232"/>
      <c r="J949" s="232"/>
      <c r="K949" s="232"/>
      <c r="L949" s="232"/>
      <c r="M949" s="232"/>
      <c r="N949" s="232"/>
      <c r="O949" s="232"/>
      <c r="P949" s="232"/>
      <c r="Q949" s="232"/>
      <c r="R949" s="232"/>
      <c r="S949" s="232"/>
      <c r="T949" s="232"/>
      <c r="U949" s="232"/>
      <c r="V949" s="232"/>
      <c r="W949" s="232"/>
      <c r="X949" s="232"/>
      <c r="Y949" s="232"/>
      <c r="Z949" s="232"/>
    </row>
    <row r="950" ht="12.0" customHeight="1">
      <c r="A950" s="232"/>
      <c r="B950" s="232"/>
      <c r="C950" s="232"/>
      <c r="D950" s="232"/>
      <c r="E950" s="232"/>
      <c r="F950" s="232"/>
      <c r="G950" s="232"/>
      <c r="H950" s="232"/>
      <c r="I950" s="232"/>
      <c r="J950" s="232"/>
      <c r="K950" s="232"/>
      <c r="L950" s="232"/>
      <c r="M950" s="232"/>
      <c r="N950" s="232"/>
      <c r="O950" s="232"/>
      <c r="P950" s="232"/>
      <c r="Q950" s="232"/>
      <c r="R950" s="232"/>
      <c r="S950" s="232"/>
      <c r="T950" s="232"/>
      <c r="U950" s="232"/>
      <c r="V950" s="232"/>
      <c r="W950" s="232"/>
      <c r="X950" s="232"/>
      <c r="Y950" s="232"/>
      <c r="Z950" s="232"/>
    </row>
    <row r="951" ht="12.0" customHeight="1">
      <c r="A951" s="232"/>
      <c r="B951" s="232"/>
      <c r="C951" s="232"/>
      <c r="D951" s="232"/>
      <c r="E951" s="232"/>
      <c r="F951" s="232"/>
      <c r="G951" s="232"/>
      <c r="H951" s="232"/>
      <c r="I951" s="232"/>
      <c r="J951" s="232"/>
      <c r="K951" s="232"/>
      <c r="L951" s="232"/>
      <c r="M951" s="232"/>
      <c r="N951" s="232"/>
      <c r="O951" s="232"/>
      <c r="P951" s="232"/>
      <c r="Q951" s="232"/>
      <c r="R951" s="232"/>
      <c r="S951" s="232"/>
      <c r="T951" s="232"/>
      <c r="U951" s="232"/>
      <c r="V951" s="232"/>
      <c r="W951" s="232"/>
      <c r="X951" s="232"/>
      <c r="Y951" s="232"/>
      <c r="Z951" s="232"/>
    </row>
    <row r="952" ht="12.0" customHeight="1">
      <c r="A952" s="232"/>
      <c r="B952" s="232"/>
      <c r="C952" s="232"/>
      <c r="D952" s="232"/>
      <c r="E952" s="232"/>
      <c r="F952" s="232"/>
      <c r="G952" s="232"/>
      <c r="H952" s="232"/>
      <c r="I952" s="232"/>
      <c r="J952" s="232"/>
      <c r="K952" s="232"/>
      <c r="L952" s="232"/>
      <c r="M952" s="232"/>
      <c r="N952" s="232"/>
      <c r="O952" s="232"/>
      <c r="P952" s="232"/>
      <c r="Q952" s="232"/>
      <c r="R952" s="232"/>
      <c r="S952" s="232"/>
      <c r="T952" s="232"/>
      <c r="U952" s="232"/>
      <c r="V952" s="232"/>
      <c r="W952" s="232"/>
      <c r="X952" s="232"/>
      <c r="Y952" s="232"/>
      <c r="Z952" s="232"/>
    </row>
    <row r="953" ht="12.0" customHeight="1">
      <c r="A953" s="232"/>
      <c r="B953" s="232"/>
      <c r="C953" s="232"/>
      <c r="D953" s="232"/>
      <c r="E953" s="232"/>
      <c r="F953" s="232"/>
      <c r="G953" s="232"/>
      <c r="H953" s="232"/>
      <c r="I953" s="232"/>
      <c r="J953" s="232"/>
      <c r="K953" s="232"/>
      <c r="L953" s="232"/>
      <c r="M953" s="232"/>
      <c r="N953" s="232"/>
      <c r="O953" s="232"/>
      <c r="P953" s="232"/>
      <c r="Q953" s="232"/>
      <c r="R953" s="232"/>
      <c r="S953" s="232"/>
      <c r="T953" s="232"/>
      <c r="U953" s="232"/>
      <c r="V953" s="232"/>
      <c r="W953" s="232"/>
      <c r="X953" s="232"/>
      <c r="Y953" s="232"/>
      <c r="Z953" s="232"/>
    </row>
    <row r="954" ht="12.0" customHeight="1">
      <c r="A954" s="232"/>
      <c r="B954" s="232"/>
      <c r="C954" s="232"/>
      <c r="D954" s="232"/>
      <c r="E954" s="232"/>
      <c r="F954" s="232"/>
      <c r="G954" s="232"/>
      <c r="H954" s="232"/>
      <c r="I954" s="232"/>
      <c r="J954" s="232"/>
      <c r="K954" s="232"/>
      <c r="L954" s="232"/>
      <c r="M954" s="232"/>
      <c r="N954" s="232"/>
      <c r="O954" s="232"/>
      <c r="P954" s="232"/>
      <c r="Q954" s="232"/>
      <c r="R954" s="232"/>
      <c r="S954" s="232"/>
      <c r="T954" s="232"/>
      <c r="U954" s="232"/>
      <c r="V954" s="232"/>
      <c r="W954" s="232"/>
      <c r="X954" s="232"/>
      <c r="Y954" s="232"/>
      <c r="Z954" s="232"/>
    </row>
    <row r="955" ht="12.0" customHeight="1">
      <c r="A955" s="232"/>
      <c r="B955" s="232"/>
      <c r="C955" s="232"/>
      <c r="D955" s="232"/>
      <c r="E955" s="232"/>
      <c r="F955" s="232"/>
      <c r="G955" s="232"/>
      <c r="H955" s="232"/>
      <c r="I955" s="232"/>
      <c r="J955" s="232"/>
      <c r="K955" s="232"/>
      <c r="L955" s="232"/>
      <c r="M955" s="232"/>
      <c r="N955" s="232"/>
      <c r="O955" s="232"/>
      <c r="P955" s="232"/>
      <c r="Q955" s="232"/>
      <c r="R955" s="232"/>
      <c r="S955" s="232"/>
      <c r="T955" s="232"/>
      <c r="U955" s="232"/>
      <c r="V955" s="232"/>
      <c r="W955" s="232"/>
      <c r="X955" s="232"/>
      <c r="Y955" s="232"/>
      <c r="Z955" s="232"/>
    </row>
    <row r="956" ht="12.0" customHeight="1">
      <c r="A956" s="232"/>
      <c r="B956" s="232"/>
      <c r="C956" s="232"/>
      <c r="D956" s="232"/>
      <c r="E956" s="232"/>
      <c r="F956" s="232"/>
      <c r="G956" s="232"/>
      <c r="H956" s="232"/>
      <c r="I956" s="232"/>
      <c r="J956" s="232"/>
      <c r="K956" s="232"/>
      <c r="L956" s="232"/>
      <c r="M956" s="232"/>
      <c r="N956" s="232"/>
      <c r="O956" s="232"/>
      <c r="P956" s="232"/>
      <c r="Q956" s="232"/>
      <c r="R956" s="232"/>
      <c r="S956" s="232"/>
      <c r="T956" s="232"/>
      <c r="U956" s="232"/>
      <c r="V956" s="232"/>
      <c r="W956" s="232"/>
      <c r="X956" s="232"/>
      <c r="Y956" s="232"/>
      <c r="Z956" s="232"/>
    </row>
    <row r="957" ht="12.0" customHeight="1">
      <c r="A957" s="232"/>
      <c r="B957" s="232"/>
      <c r="C957" s="232"/>
      <c r="D957" s="232"/>
      <c r="E957" s="232"/>
      <c r="F957" s="232"/>
      <c r="G957" s="232"/>
      <c r="H957" s="232"/>
      <c r="I957" s="232"/>
      <c r="J957" s="232"/>
      <c r="K957" s="232"/>
      <c r="L957" s="232"/>
      <c r="M957" s="232"/>
      <c r="N957" s="232"/>
      <c r="O957" s="232"/>
      <c r="P957" s="232"/>
      <c r="Q957" s="232"/>
      <c r="R957" s="232"/>
      <c r="S957" s="232"/>
      <c r="T957" s="232"/>
      <c r="U957" s="232"/>
      <c r="V957" s="232"/>
      <c r="W957" s="232"/>
      <c r="X957" s="232"/>
      <c r="Y957" s="232"/>
      <c r="Z957" s="232"/>
    </row>
    <row r="958" ht="12.0" customHeight="1">
      <c r="A958" s="232"/>
      <c r="B958" s="232"/>
      <c r="C958" s="232"/>
      <c r="D958" s="232"/>
      <c r="E958" s="232"/>
      <c r="F958" s="232"/>
      <c r="G958" s="232"/>
      <c r="H958" s="232"/>
      <c r="I958" s="232"/>
      <c r="J958" s="232"/>
      <c r="K958" s="232"/>
      <c r="L958" s="232"/>
      <c r="M958" s="232"/>
      <c r="N958" s="232"/>
      <c r="O958" s="232"/>
      <c r="P958" s="232"/>
      <c r="Q958" s="232"/>
      <c r="R958" s="232"/>
      <c r="S958" s="232"/>
      <c r="T958" s="232"/>
      <c r="U958" s="232"/>
      <c r="V958" s="232"/>
      <c r="W958" s="232"/>
      <c r="X958" s="232"/>
      <c r="Y958" s="232"/>
      <c r="Z958" s="232"/>
    </row>
    <row r="959" ht="12.0" customHeight="1">
      <c r="A959" s="232"/>
      <c r="B959" s="232"/>
      <c r="C959" s="232"/>
      <c r="D959" s="232"/>
      <c r="E959" s="232"/>
      <c r="F959" s="232"/>
      <c r="G959" s="232"/>
      <c r="H959" s="232"/>
      <c r="I959" s="232"/>
      <c r="J959" s="232"/>
      <c r="K959" s="232"/>
      <c r="L959" s="232"/>
      <c r="M959" s="232"/>
      <c r="N959" s="232"/>
      <c r="O959" s="232"/>
      <c r="P959" s="232"/>
      <c r="Q959" s="232"/>
      <c r="R959" s="232"/>
      <c r="S959" s="232"/>
      <c r="T959" s="232"/>
      <c r="U959" s="232"/>
      <c r="V959" s="232"/>
      <c r="W959" s="232"/>
      <c r="X959" s="232"/>
      <c r="Y959" s="232"/>
      <c r="Z959" s="232"/>
    </row>
    <row r="960" ht="12.0" customHeight="1">
      <c r="A960" s="232"/>
      <c r="B960" s="232"/>
      <c r="C960" s="232"/>
      <c r="D960" s="232"/>
      <c r="E960" s="232"/>
      <c r="F960" s="232"/>
      <c r="G960" s="232"/>
      <c r="H960" s="232"/>
      <c r="I960" s="232"/>
      <c r="J960" s="232"/>
      <c r="K960" s="232"/>
      <c r="L960" s="232"/>
      <c r="M960" s="232"/>
      <c r="N960" s="232"/>
      <c r="O960" s="232"/>
      <c r="P960" s="232"/>
      <c r="Q960" s="232"/>
      <c r="R960" s="232"/>
      <c r="S960" s="232"/>
      <c r="T960" s="232"/>
      <c r="U960" s="232"/>
      <c r="V960" s="232"/>
      <c r="W960" s="232"/>
      <c r="X960" s="232"/>
      <c r="Y960" s="232"/>
      <c r="Z960" s="232"/>
    </row>
    <row r="961" ht="12.0" customHeight="1">
      <c r="A961" s="232"/>
      <c r="B961" s="232"/>
      <c r="C961" s="232"/>
      <c r="D961" s="232"/>
      <c r="E961" s="232"/>
      <c r="F961" s="232"/>
      <c r="G961" s="232"/>
      <c r="H961" s="232"/>
      <c r="I961" s="232"/>
      <c r="J961" s="232"/>
      <c r="K961" s="232"/>
      <c r="L961" s="232"/>
      <c r="M961" s="232"/>
      <c r="N961" s="232"/>
      <c r="O961" s="232"/>
      <c r="P961" s="232"/>
      <c r="Q961" s="232"/>
      <c r="R961" s="232"/>
      <c r="S961" s="232"/>
      <c r="T961" s="232"/>
      <c r="U961" s="232"/>
      <c r="V961" s="232"/>
      <c r="W961" s="232"/>
      <c r="X961" s="232"/>
      <c r="Y961" s="232"/>
      <c r="Z961" s="232"/>
    </row>
    <row r="962" ht="12.0" customHeight="1">
      <c r="A962" s="232"/>
      <c r="B962" s="232"/>
      <c r="C962" s="232"/>
      <c r="D962" s="232"/>
      <c r="E962" s="232"/>
      <c r="F962" s="232"/>
      <c r="G962" s="232"/>
      <c r="H962" s="232"/>
      <c r="I962" s="232"/>
      <c r="J962" s="232"/>
      <c r="K962" s="232"/>
      <c r="L962" s="232"/>
      <c r="M962" s="232"/>
      <c r="N962" s="232"/>
      <c r="O962" s="232"/>
      <c r="P962" s="232"/>
      <c r="Q962" s="232"/>
      <c r="R962" s="232"/>
      <c r="S962" s="232"/>
      <c r="T962" s="232"/>
      <c r="U962" s="232"/>
      <c r="V962" s="232"/>
      <c r="W962" s="232"/>
      <c r="X962" s="232"/>
      <c r="Y962" s="232"/>
      <c r="Z962" s="232"/>
    </row>
    <row r="963" ht="12.0" customHeight="1">
      <c r="A963" s="232"/>
      <c r="B963" s="232"/>
      <c r="C963" s="232"/>
      <c r="D963" s="232"/>
      <c r="E963" s="232"/>
      <c r="F963" s="232"/>
      <c r="G963" s="232"/>
      <c r="H963" s="232"/>
      <c r="I963" s="232"/>
      <c r="J963" s="232"/>
      <c r="K963" s="232"/>
      <c r="L963" s="232"/>
      <c r="M963" s="232"/>
      <c r="N963" s="232"/>
      <c r="O963" s="232"/>
      <c r="P963" s="232"/>
      <c r="Q963" s="232"/>
      <c r="R963" s="232"/>
      <c r="S963" s="232"/>
      <c r="T963" s="232"/>
      <c r="U963" s="232"/>
      <c r="V963" s="232"/>
      <c r="W963" s="232"/>
      <c r="X963" s="232"/>
      <c r="Y963" s="232"/>
      <c r="Z963" s="232"/>
    </row>
    <row r="964" ht="12.0" customHeight="1">
      <c r="A964" s="232"/>
      <c r="B964" s="232"/>
      <c r="C964" s="232"/>
      <c r="D964" s="232"/>
      <c r="E964" s="232"/>
      <c r="F964" s="232"/>
      <c r="G964" s="232"/>
      <c r="H964" s="232"/>
      <c r="I964" s="232"/>
      <c r="J964" s="232"/>
      <c r="K964" s="232"/>
      <c r="L964" s="232"/>
      <c r="M964" s="232"/>
      <c r="N964" s="232"/>
      <c r="O964" s="232"/>
      <c r="P964" s="232"/>
      <c r="Q964" s="232"/>
      <c r="R964" s="232"/>
      <c r="S964" s="232"/>
      <c r="T964" s="232"/>
      <c r="U964" s="232"/>
      <c r="V964" s="232"/>
      <c r="W964" s="232"/>
      <c r="X964" s="232"/>
      <c r="Y964" s="232"/>
      <c r="Z964" s="232"/>
    </row>
    <row r="965" ht="12.0" customHeight="1">
      <c r="A965" s="232"/>
      <c r="B965" s="232"/>
      <c r="C965" s="232"/>
      <c r="D965" s="232"/>
      <c r="E965" s="232"/>
      <c r="F965" s="232"/>
      <c r="G965" s="232"/>
      <c r="H965" s="232"/>
      <c r="I965" s="232"/>
      <c r="J965" s="232"/>
      <c r="K965" s="232"/>
      <c r="L965" s="232"/>
      <c r="M965" s="232"/>
      <c r="N965" s="232"/>
      <c r="O965" s="232"/>
      <c r="P965" s="232"/>
      <c r="Q965" s="232"/>
      <c r="R965" s="232"/>
      <c r="S965" s="232"/>
      <c r="T965" s="232"/>
      <c r="U965" s="232"/>
      <c r="V965" s="232"/>
      <c r="W965" s="232"/>
      <c r="X965" s="232"/>
      <c r="Y965" s="232"/>
      <c r="Z965" s="232"/>
    </row>
    <row r="966" ht="12.0" customHeight="1">
      <c r="A966" s="232"/>
      <c r="B966" s="232"/>
      <c r="C966" s="232"/>
      <c r="D966" s="232"/>
      <c r="E966" s="232"/>
      <c r="F966" s="232"/>
      <c r="G966" s="232"/>
      <c r="H966" s="232"/>
      <c r="I966" s="232"/>
      <c r="J966" s="232"/>
      <c r="K966" s="232"/>
      <c r="L966" s="232"/>
      <c r="M966" s="232"/>
      <c r="N966" s="232"/>
      <c r="O966" s="232"/>
      <c r="P966" s="232"/>
      <c r="Q966" s="232"/>
      <c r="R966" s="232"/>
      <c r="S966" s="232"/>
      <c r="T966" s="232"/>
      <c r="U966" s="232"/>
      <c r="V966" s="232"/>
      <c r="W966" s="232"/>
      <c r="X966" s="232"/>
      <c r="Y966" s="232"/>
      <c r="Z966" s="232"/>
    </row>
    <row r="967" ht="12.0" customHeight="1">
      <c r="A967" s="232"/>
      <c r="B967" s="232"/>
      <c r="C967" s="232"/>
      <c r="D967" s="232"/>
      <c r="E967" s="232"/>
      <c r="F967" s="232"/>
      <c r="G967" s="232"/>
      <c r="H967" s="232"/>
      <c r="I967" s="232"/>
      <c r="J967" s="232"/>
      <c r="K967" s="232"/>
      <c r="L967" s="232"/>
      <c r="M967" s="232"/>
      <c r="N967" s="232"/>
      <c r="O967" s="232"/>
      <c r="P967" s="232"/>
      <c r="Q967" s="232"/>
      <c r="R967" s="232"/>
      <c r="S967" s="232"/>
      <c r="T967" s="232"/>
      <c r="U967" s="232"/>
      <c r="V967" s="232"/>
      <c r="W967" s="232"/>
      <c r="X967" s="232"/>
      <c r="Y967" s="232"/>
      <c r="Z967" s="232"/>
    </row>
    <row r="968" ht="12.0" customHeight="1">
      <c r="A968" s="232"/>
      <c r="B968" s="232"/>
      <c r="C968" s="232"/>
      <c r="D968" s="232"/>
      <c r="E968" s="232"/>
      <c r="F968" s="232"/>
      <c r="G968" s="232"/>
      <c r="H968" s="232"/>
      <c r="I968" s="232"/>
      <c r="J968" s="232"/>
      <c r="K968" s="232"/>
      <c r="L968" s="232"/>
      <c r="M968" s="232"/>
      <c r="N968" s="232"/>
      <c r="O968" s="232"/>
      <c r="P968" s="232"/>
      <c r="Q968" s="232"/>
      <c r="R968" s="232"/>
      <c r="S968" s="232"/>
      <c r="T968" s="232"/>
      <c r="U968" s="232"/>
      <c r="V968" s="232"/>
      <c r="W968" s="232"/>
      <c r="X968" s="232"/>
      <c r="Y968" s="232"/>
      <c r="Z968" s="232"/>
    </row>
    <row r="969" ht="12.0" customHeight="1">
      <c r="A969" s="232"/>
      <c r="B969" s="232"/>
      <c r="C969" s="232"/>
      <c r="D969" s="232"/>
      <c r="E969" s="232"/>
      <c r="F969" s="232"/>
      <c r="G969" s="232"/>
      <c r="H969" s="232"/>
      <c r="I969" s="232"/>
      <c r="J969" s="232"/>
      <c r="K969" s="232"/>
      <c r="L969" s="232"/>
      <c r="M969" s="232"/>
      <c r="N969" s="232"/>
      <c r="O969" s="232"/>
      <c r="P969" s="232"/>
      <c r="Q969" s="232"/>
      <c r="R969" s="232"/>
      <c r="S969" s="232"/>
      <c r="T969" s="232"/>
      <c r="U969" s="232"/>
      <c r="V969" s="232"/>
      <c r="W969" s="232"/>
      <c r="X969" s="232"/>
      <c r="Y969" s="232"/>
      <c r="Z969" s="232"/>
    </row>
    <row r="970" ht="12.0" customHeight="1">
      <c r="A970" s="232"/>
      <c r="B970" s="232"/>
      <c r="C970" s="232"/>
      <c r="D970" s="232"/>
      <c r="E970" s="232"/>
      <c r="F970" s="232"/>
      <c r="G970" s="232"/>
      <c r="H970" s="232"/>
      <c r="I970" s="232"/>
      <c r="J970" s="232"/>
      <c r="K970" s="232"/>
      <c r="L970" s="232"/>
      <c r="M970" s="232"/>
      <c r="N970" s="232"/>
      <c r="O970" s="232"/>
      <c r="P970" s="232"/>
      <c r="Q970" s="232"/>
      <c r="R970" s="232"/>
      <c r="S970" s="232"/>
      <c r="T970" s="232"/>
      <c r="U970" s="232"/>
      <c r="V970" s="232"/>
      <c r="W970" s="232"/>
      <c r="X970" s="232"/>
      <c r="Y970" s="232"/>
      <c r="Z970" s="232"/>
    </row>
    <row r="971" ht="12.0" customHeight="1">
      <c r="A971" s="232"/>
      <c r="B971" s="232"/>
      <c r="C971" s="232"/>
      <c r="D971" s="232"/>
      <c r="E971" s="232"/>
      <c r="F971" s="232"/>
      <c r="G971" s="232"/>
      <c r="H971" s="232"/>
      <c r="I971" s="232"/>
      <c r="J971" s="232"/>
      <c r="K971" s="232"/>
      <c r="L971" s="232"/>
      <c r="M971" s="232"/>
      <c r="N971" s="232"/>
      <c r="O971" s="232"/>
      <c r="P971" s="232"/>
      <c r="Q971" s="232"/>
      <c r="R971" s="232"/>
      <c r="S971" s="232"/>
      <c r="T971" s="232"/>
      <c r="U971" s="232"/>
      <c r="V971" s="232"/>
      <c r="W971" s="232"/>
      <c r="X971" s="232"/>
      <c r="Y971" s="232"/>
      <c r="Z971" s="232"/>
    </row>
    <row r="972" ht="12.0" customHeight="1">
      <c r="A972" s="232"/>
      <c r="B972" s="232"/>
      <c r="C972" s="232"/>
      <c r="D972" s="232"/>
      <c r="E972" s="232"/>
      <c r="F972" s="232"/>
      <c r="G972" s="232"/>
      <c r="H972" s="232"/>
      <c r="I972" s="232"/>
      <c r="J972" s="232"/>
      <c r="K972" s="232"/>
      <c r="L972" s="232"/>
      <c r="M972" s="232"/>
      <c r="N972" s="232"/>
      <c r="O972" s="232"/>
      <c r="P972" s="232"/>
      <c r="Q972" s="232"/>
      <c r="R972" s="232"/>
      <c r="S972" s="232"/>
      <c r="T972" s="232"/>
      <c r="U972" s="232"/>
      <c r="V972" s="232"/>
      <c r="W972" s="232"/>
      <c r="X972" s="232"/>
      <c r="Y972" s="232"/>
      <c r="Z972" s="232"/>
    </row>
    <row r="973" ht="12.0" customHeight="1">
      <c r="A973" s="232"/>
      <c r="B973" s="232"/>
      <c r="C973" s="232"/>
      <c r="D973" s="232"/>
      <c r="E973" s="232"/>
      <c r="F973" s="232"/>
      <c r="G973" s="232"/>
      <c r="H973" s="232"/>
      <c r="I973" s="232"/>
      <c r="J973" s="232"/>
      <c r="K973" s="232"/>
      <c r="L973" s="232"/>
      <c r="M973" s="232"/>
      <c r="N973" s="232"/>
      <c r="O973" s="232"/>
      <c r="P973" s="232"/>
      <c r="Q973" s="232"/>
      <c r="R973" s="232"/>
      <c r="S973" s="232"/>
      <c r="T973" s="232"/>
      <c r="U973" s="232"/>
      <c r="V973" s="232"/>
      <c r="W973" s="232"/>
      <c r="X973" s="232"/>
      <c r="Y973" s="232"/>
      <c r="Z973" s="232"/>
    </row>
    <row r="974" ht="12.0" customHeight="1">
      <c r="A974" s="232"/>
      <c r="B974" s="232"/>
      <c r="C974" s="232"/>
      <c r="D974" s="232"/>
      <c r="E974" s="232"/>
      <c r="F974" s="232"/>
      <c r="G974" s="232"/>
      <c r="H974" s="232"/>
      <c r="I974" s="232"/>
      <c r="J974" s="232"/>
      <c r="K974" s="232"/>
      <c r="L974" s="232"/>
      <c r="M974" s="232"/>
      <c r="N974" s="232"/>
      <c r="O974" s="232"/>
      <c r="P974" s="232"/>
      <c r="Q974" s="232"/>
      <c r="R974" s="232"/>
      <c r="S974" s="232"/>
      <c r="T974" s="232"/>
      <c r="U974" s="232"/>
      <c r="V974" s="232"/>
      <c r="W974" s="232"/>
      <c r="X974" s="232"/>
      <c r="Y974" s="232"/>
      <c r="Z974" s="232"/>
    </row>
    <row r="975" ht="12.0" customHeight="1">
      <c r="A975" s="232"/>
      <c r="B975" s="232"/>
      <c r="C975" s="232"/>
      <c r="D975" s="232"/>
      <c r="E975" s="232"/>
      <c r="F975" s="232"/>
      <c r="G975" s="232"/>
      <c r="H975" s="232"/>
      <c r="I975" s="232"/>
      <c r="J975" s="232"/>
      <c r="K975" s="232"/>
      <c r="L975" s="232"/>
      <c r="M975" s="232"/>
      <c r="N975" s="232"/>
      <c r="O975" s="232"/>
      <c r="P975" s="232"/>
      <c r="Q975" s="232"/>
      <c r="R975" s="232"/>
      <c r="S975" s="232"/>
      <c r="T975" s="232"/>
      <c r="U975" s="232"/>
      <c r="V975" s="232"/>
      <c r="W975" s="232"/>
      <c r="X975" s="232"/>
      <c r="Y975" s="232"/>
      <c r="Z975" s="232"/>
    </row>
    <row r="976" ht="12.0" customHeight="1">
      <c r="A976" s="232"/>
      <c r="B976" s="232"/>
      <c r="C976" s="232"/>
      <c r="D976" s="232"/>
      <c r="E976" s="232"/>
      <c r="F976" s="232"/>
      <c r="G976" s="232"/>
      <c r="H976" s="232"/>
      <c r="I976" s="232"/>
      <c r="J976" s="232"/>
      <c r="K976" s="232"/>
      <c r="L976" s="232"/>
      <c r="M976" s="232"/>
      <c r="N976" s="232"/>
      <c r="O976" s="232"/>
      <c r="P976" s="232"/>
      <c r="Q976" s="232"/>
      <c r="R976" s="232"/>
      <c r="S976" s="232"/>
      <c r="T976" s="232"/>
      <c r="U976" s="232"/>
      <c r="V976" s="232"/>
      <c r="W976" s="232"/>
      <c r="X976" s="232"/>
      <c r="Y976" s="232"/>
      <c r="Z976" s="232"/>
    </row>
    <row r="977" ht="12.0" customHeight="1">
      <c r="A977" s="232"/>
      <c r="B977" s="232"/>
      <c r="C977" s="232"/>
      <c r="D977" s="232"/>
      <c r="E977" s="232"/>
      <c r="F977" s="232"/>
      <c r="G977" s="232"/>
      <c r="H977" s="232"/>
      <c r="I977" s="232"/>
      <c r="J977" s="232"/>
      <c r="K977" s="232"/>
      <c r="L977" s="232"/>
      <c r="M977" s="232"/>
      <c r="N977" s="232"/>
      <c r="O977" s="232"/>
      <c r="P977" s="232"/>
      <c r="Q977" s="232"/>
      <c r="R977" s="232"/>
      <c r="S977" s="232"/>
      <c r="T977" s="232"/>
      <c r="U977" s="232"/>
      <c r="V977" s="232"/>
      <c r="W977" s="232"/>
      <c r="X977" s="232"/>
      <c r="Y977" s="232"/>
      <c r="Z977" s="232"/>
    </row>
    <row r="978" ht="12.0" customHeight="1">
      <c r="A978" s="232"/>
      <c r="B978" s="232"/>
      <c r="C978" s="232"/>
      <c r="D978" s="232"/>
      <c r="E978" s="232"/>
      <c r="F978" s="232"/>
      <c r="G978" s="232"/>
      <c r="H978" s="232"/>
      <c r="I978" s="232"/>
      <c r="J978" s="232"/>
      <c r="K978" s="232"/>
      <c r="L978" s="232"/>
      <c r="M978" s="232"/>
      <c r="N978" s="232"/>
      <c r="O978" s="232"/>
      <c r="P978" s="232"/>
      <c r="Q978" s="232"/>
      <c r="R978" s="232"/>
      <c r="S978" s="232"/>
      <c r="T978" s="232"/>
      <c r="U978" s="232"/>
      <c r="V978" s="232"/>
      <c r="W978" s="232"/>
      <c r="X978" s="232"/>
      <c r="Y978" s="232"/>
      <c r="Z978" s="232"/>
    </row>
    <row r="979" ht="12.0" customHeight="1">
      <c r="A979" s="232"/>
      <c r="B979" s="232"/>
      <c r="C979" s="232"/>
      <c r="D979" s="232"/>
      <c r="E979" s="232"/>
      <c r="F979" s="232"/>
      <c r="G979" s="232"/>
      <c r="H979" s="232"/>
      <c r="I979" s="232"/>
      <c r="J979" s="232"/>
      <c r="K979" s="232"/>
      <c r="L979" s="232"/>
      <c r="M979" s="232"/>
      <c r="N979" s="232"/>
      <c r="O979" s="232"/>
      <c r="P979" s="232"/>
      <c r="Q979" s="232"/>
      <c r="R979" s="232"/>
      <c r="S979" s="232"/>
      <c r="T979" s="232"/>
      <c r="U979" s="232"/>
      <c r="V979" s="232"/>
      <c r="W979" s="232"/>
      <c r="X979" s="232"/>
      <c r="Y979" s="232"/>
      <c r="Z979" s="232"/>
    </row>
    <row r="980" ht="12.0" customHeight="1">
      <c r="A980" s="232"/>
      <c r="B980" s="232"/>
      <c r="C980" s="232"/>
      <c r="D980" s="232"/>
      <c r="E980" s="232"/>
      <c r="F980" s="232"/>
      <c r="G980" s="232"/>
      <c r="H980" s="232"/>
      <c r="I980" s="232"/>
      <c r="J980" s="232"/>
      <c r="K980" s="232"/>
      <c r="L980" s="232"/>
      <c r="M980" s="232"/>
      <c r="N980" s="232"/>
      <c r="O980" s="232"/>
      <c r="P980" s="232"/>
      <c r="Q980" s="232"/>
      <c r="R980" s="232"/>
      <c r="S980" s="232"/>
      <c r="T980" s="232"/>
      <c r="U980" s="232"/>
      <c r="V980" s="232"/>
      <c r="W980" s="232"/>
      <c r="X980" s="232"/>
      <c r="Y980" s="232"/>
      <c r="Z980" s="232"/>
    </row>
    <row r="981" ht="12.0" customHeight="1">
      <c r="A981" s="232"/>
      <c r="B981" s="232"/>
      <c r="C981" s="232"/>
      <c r="D981" s="232"/>
      <c r="E981" s="232"/>
      <c r="F981" s="232"/>
      <c r="G981" s="232"/>
      <c r="H981" s="232"/>
      <c r="I981" s="232"/>
      <c r="J981" s="232"/>
      <c r="K981" s="232"/>
      <c r="L981" s="232"/>
      <c r="M981" s="232"/>
      <c r="N981" s="232"/>
      <c r="O981" s="232"/>
      <c r="P981" s="232"/>
      <c r="Q981" s="232"/>
      <c r="R981" s="232"/>
      <c r="S981" s="232"/>
      <c r="T981" s="232"/>
      <c r="U981" s="232"/>
      <c r="V981" s="232"/>
      <c r="W981" s="232"/>
      <c r="X981" s="232"/>
      <c r="Y981" s="232"/>
      <c r="Z981" s="232"/>
    </row>
    <row r="982" ht="12.0" customHeight="1">
      <c r="A982" s="232"/>
      <c r="B982" s="232"/>
      <c r="C982" s="232"/>
      <c r="D982" s="232"/>
      <c r="E982" s="232"/>
      <c r="F982" s="232"/>
      <c r="G982" s="232"/>
      <c r="H982" s="232"/>
      <c r="I982" s="232"/>
      <c r="J982" s="232"/>
      <c r="K982" s="232"/>
      <c r="L982" s="232"/>
      <c r="M982" s="232"/>
      <c r="N982" s="232"/>
      <c r="O982" s="232"/>
      <c r="P982" s="232"/>
      <c r="Q982" s="232"/>
      <c r="R982" s="232"/>
      <c r="S982" s="232"/>
      <c r="T982" s="232"/>
      <c r="U982" s="232"/>
      <c r="V982" s="232"/>
      <c r="W982" s="232"/>
      <c r="X982" s="232"/>
      <c r="Y982" s="232"/>
      <c r="Z982" s="232"/>
    </row>
    <row r="983" ht="12.0" customHeight="1">
      <c r="A983" s="232"/>
      <c r="B983" s="232"/>
      <c r="C983" s="232"/>
      <c r="D983" s="232"/>
      <c r="E983" s="232"/>
      <c r="F983" s="232"/>
      <c r="G983" s="232"/>
      <c r="H983" s="232"/>
      <c r="I983" s="232"/>
      <c r="J983" s="232"/>
      <c r="K983" s="232"/>
      <c r="L983" s="232"/>
      <c r="M983" s="232"/>
      <c r="N983" s="232"/>
      <c r="O983" s="232"/>
      <c r="P983" s="232"/>
      <c r="Q983" s="232"/>
      <c r="R983" s="232"/>
      <c r="S983" s="232"/>
      <c r="T983" s="232"/>
      <c r="U983" s="232"/>
      <c r="V983" s="232"/>
      <c r="W983" s="232"/>
      <c r="X983" s="232"/>
      <c r="Y983" s="232"/>
      <c r="Z983" s="232"/>
    </row>
    <row r="984" ht="12.0" customHeight="1">
      <c r="A984" s="232"/>
      <c r="B984" s="232"/>
      <c r="C984" s="232"/>
      <c r="D984" s="232"/>
      <c r="E984" s="232"/>
      <c r="F984" s="232"/>
      <c r="G984" s="232"/>
      <c r="H984" s="232"/>
      <c r="I984" s="232"/>
      <c r="J984" s="232"/>
      <c r="K984" s="232"/>
      <c r="L984" s="232"/>
      <c r="M984" s="232"/>
      <c r="N984" s="232"/>
      <c r="O984" s="232"/>
      <c r="P984" s="232"/>
      <c r="Q984" s="232"/>
      <c r="R984" s="232"/>
      <c r="S984" s="232"/>
      <c r="T984" s="232"/>
      <c r="U984" s="232"/>
      <c r="V984" s="232"/>
      <c r="W984" s="232"/>
      <c r="X984" s="232"/>
      <c r="Y984" s="232"/>
      <c r="Z984" s="232"/>
    </row>
    <row r="985" ht="12.0" customHeight="1">
      <c r="A985" s="232"/>
      <c r="B985" s="232"/>
      <c r="C985" s="232"/>
      <c r="D985" s="232"/>
      <c r="E985" s="232"/>
      <c r="F985" s="232"/>
      <c r="G985" s="232"/>
      <c r="H985" s="232"/>
      <c r="I985" s="232"/>
      <c r="J985" s="232"/>
      <c r="K985" s="232"/>
      <c r="L985" s="232"/>
      <c r="M985" s="232"/>
      <c r="N985" s="232"/>
      <c r="O985" s="232"/>
      <c r="P985" s="232"/>
      <c r="Q985" s="232"/>
      <c r="R985" s="232"/>
      <c r="S985" s="232"/>
      <c r="T985" s="232"/>
      <c r="U985" s="232"/>
      <c r="V985" s="232"/>
      <c r="W985" s="232"/>
      <c r="X985" s="232"/>
      <c r="Y985" s="232"/>
      <c r="Z985" s="232"/>
    </row>
    <row r="986" ht="12.0" customHeight="1">
      <c r="A986" s="232"/>
      <c r="B986" s="232"/>
      <c r="C986" s="232"/>
      <c r="D986" s="232"/>
      <c r="E986" s="232"/>
      <c r="F986" s="232"/>
      <c r="G986" s="232"/>
      <c r="H986" s="232"/>
      <c r="I986" s="232"/>
      <c r="J986" s="232"/>
      <c r="K986" s="232"/>
      <c r="L986" s="232"/>
      <c r="M986" s="232"/>
      <c r="N986" s="232"/>
      <c r="O986" s="232"/>
      <c r="P986" s="232"/>
      <c r="Q986" s="232"/>
      <c r="R986" s="232"/>
      <c r="S986" s="232"/>
      <c r="T986" s="232"/>
      <c r="U986" s="232"/>
      <c r="V986" s="232"/>
      <c r="W986" s="232"/>
      <c r="X986" s="232"/>
      <c r="Y986" s="232"/>
      <c r="Z986" s="232"/>
    </row>
    <row r="987" ht="12.0" customHeight="1">
      <c r="A987" s="232"/>
      <c r="B987" s="232"/>
      <c r="C987" s="232"/>
      <c r="D987" s="232"/>
      <c r="E987" s="232"/>
      <c r="F987" s="232"/>
      <c r="G987" s="232"/>
      <c r="H987" s="232"/>
      <c r="I987" s="232"/>
      <c r="J987" s="232"/>
      <c r="K987" s="232"/>
      <c r="L987" s="232"/>
      <c r="M987" s="232"/>
      <c r="N987" s="232"/>
      <c r="O987" s="232"/>
      <c r="P987" s="232"/>
      <c r="Q987" s="232"/>
      <c r="R987" s="232"/>
      <c r="S987" s="232"/>
      <c r="T987" s="232"/>
      <c r="U987" s="232"/>
      <c r="V987" s="232"/>
      <c r="W987" s="232"/>
      <c r="X987" s="232"/>
      <c r="Y987" s="232"/>
      <c r="Z987" s="232"/>
    </row>
    <row r="988" ht="12.0" customHeight="1">
      <c r="A988" s="232"/>
      <c r="B988" s="232"/>
      <c r="C988" s="232"/>
      <c r="D988" s="232"/>
      <c r="E988" s="232"/>
      <c r="F988" s="232"/>
      <c r="G988" s="232"/>
      <c r="H988" s="232"/>
      <c r="I988" s="232"/>
      <c r="J988" s="232"/>
      <c r="K988" s="232"/>
      <c r="L988" s="232"/>
      <c r="M988" s="232"/>
      <c r="N988" s="232"/>
      <c r="O988" s="232"/>
      <c r="P988" s="232"/>
      <c r="Q988" s="232"/>
      <c r="R988" s="232"/>
      <c r="S988" s="232"/>
      <c r="T988" s="232"/>
      <c r="U988" s="232"/>
      <c r="V988" s="232"/>
      <c r="W988" s="232"/>
      <c r="X988" s="232"/>
      <c r="Y988" s="232"/>
      <c r="Z988" s="232"/>
    </row>
    <row r="989" ht="12.0" customHeight="1">
      <c r="A989" s="232"/>
      <c r="B989" s="232"/>
      <c r="C989" s="232"/>
      <c r="D989" s="232"/>
      <c r="E989" s="232"/>
      <c r="F989" s="232"/>
      <c r="G989" s="232"/>
      <c r="H989" s="232"/>
      <c r="I989" s="232"/>
      <c r="J989" s="232"/>
      <c r="K989" s="232"/>
      <c r="L989" s="232"/>
      <c r="M989" s="232"/>
      <c r="N989" s="232"/>
      <c r="O989" s="232"/>
      <c r="P989" s="232"/>
      <c r="Q989" s="232"/>
      <c r="R989" s="232"/>
      <c r="S989" s="232"/>
      <c r="T989" s="232"/>
      <c r="U989" s="232"/>
      <c r="V989" s="232"/>
      <c r="W989" s="232"/>
      <c r="X989" s="232"/>
      <c r="Y989" s="232"/>
      <c r="Z989" s="232"/>
    </row>
    <row r="990" ht="12.0" customHeight="1">
      <c r="A990" s="232"/>
      <c r="B990" s="232"/>
      <c r="C990" s="232"/>
      <c r="D990" s="232"/>
      <c r="E990" s="232"/>
      <c r="F990" s="232"/>
      <c r="G990" s="232"/>
      <c r="H990" s="232"/>
      <c r="I990" s="232"/>
      <c r="J990" s="232"/>
      <c r="K990" s="232"/>
      <c r="L990" s="232"/>
      <c r="M990" s="232"/>
      <c r="N990" s="232"/>
      <c r="O990" s="232"/>
      <c r="P990" s="232"/>
      <c r="Q990" s="232"/>
      <c r="R990" s="232"/>
      <c r="S990" s="232"/>
      <c r="T990" s="232"/>
      <c r="U990" s="232"/>
      <c r="V990" s="232"/>
      <c r="W990" s="232"/>
      <c r="X990" s="232"/>
      <c r="Y990" s="232"/>
      <c r="Z990" s="232"/>
    </row>
    <row r="991" ht="12.0" customHeight="1">
      <c r="A991" s="232"/>
      <c r="B991" s="232"/>
      <c r="C991" s="232"/>
      <c r="D991" s="232"/>
      <c r="E991" s="232"/>
      <c r="F991" s="232"/>
      <c r="G991" s="232"/>
      <c r="H991" s="232"/>
      <c r="I991" s="232"/>
      <c r="J991" s="232"/>
      <c r="K991" s="232"/>
      <c r="L991" s="232"/>
      <c r="M991" s="232"/>
      <c r="N991" s="232"/>
      <c r="O991" s="232"/>
      <c r="P991" s="232"/>
      <c r="Q991" s="232"/>
      <c r="R991" s="232"/>
      <c r="S991" s="232"/>
      <c r="T991" s="232"/>
      <c r="U991" s="232"/>
      <c r="V991" s="232"/>
      <c r="W991" s="232"/>
      <c r="X991" s="232"/>
      <c r="Y991" s="232"/>
      <c r="Z991" s="232"/>
    </row>
    <row r="992" ht="12.0" customHeight="1">
      <c r="A992" s="232"/>
      <c r="B992" s="232"/>
      <c r="C992" s="232"/>
      <c r="D992" s="232"/>
      <c r="E992" s="232"/>
      <c r="F992" s="232"/>
      <c r="G992" s="232"/>
      <c r="H992" s="232"/>
      <c r="I992" s="232"/>
      <c r="J992" s="232"/>
      <c r="K992" s="232"/>
      <c r="L992" s="232"/>
      <c r="M992" s="232"/>
      <c r="N992" s="232"/>
      <c r="O992" s="232"/>
      <c r="P992" s="232"/>
      <c r="Q992" s="232"/>
      <c r="R992" s="232"/>
      <c r="S992" s="232"/>
      <c r="T992" s="232"/>
      <c r="U992" s="232"/>
      <c r="V992" s="232"/>
      <c r="W992" s="232"/>
      <c r="X992" s="232"/>
      <c r="Y992" s="232"/>
      <c r="Z992" s="232"/>
    </row>
    <row r="993" ht="12.0" customHeight="1">
      <c r="A993" s="232"/>
      <c r="B993" s="232"/>
      <c r="C993" s="232"/>
      <c r="D993" s="232"/>
      <c r="E993" s="232"/>
      <c r="F993" s="232"/>
      <c r="G993" s="232"/>
      <c r="H993" s="232"/>
      <c r="I993" s="232"/>
      <c r="J993" s="232"/>
      <c r="K993" s="232"/>
      <c r="L993" s="232"/>
      <c r="M993" s="232"/>
      <c r="N993" s="232"/>
      <c r="O993" s="232"/>
      <c r="P993" s="232"/>
      <c r="Q993" s="232"/>
      <c r="R993" s="232"/>
      <c r="S993" s="232"/>
      <c r="T993" s="232"/>
      <c r="U993" s="232"/>
      <c r="V993" s="232"/>
      <c r="W993" s="232"/>
      <c r="X993" s="232"/>
      <c r="Y993" s="232"/>
      <c r="Z993" s="232"/>
    </row>
    <row r="994" ht="12.0" customHeight="1">
      <c r="A994" s="232"/>
      <c r="B994" s="232"/>
      <c r="C994" s="232"/>
      <c r="D994" s="232"/>
      <c r="E994" s="232"/>
      <c r="F994" s="232"/>
      <c r="G994" s="232"/>
      <c r="H994" s="232"/>
      <c r="I994" s="232"/>
      <c r="J994" s="232"/>
      <c r="K994" s="232"/>
      <c r="L994" s="232"/>
      <c r="M994" s="232"/>
      <c r="N994" s="232"/>
      <c r="O994" s="232"/>
      <c r="P994" s="232"/>
      <c r="Q994" s="232"/>
      <c r="R994" s="232"/>
      <c r="S994" s="232"/>
      <c r="T994" s="232"/>
      <c r="U994" s="232"/>
      <c r="V994" s="232"/>
      <c r="W994" s="232"/>
      <c r="X994" s="232"/>
      <c r="Y994" s="232"/>
      <c r="Z994" s="232"/>
    </row>
    <row r="995" ht="12.0" customHeight="1">
      <c r="A995" s="232"/>
      <c r="B995" s="232"/>
      <c r="C995" s="232"/>
      <c r="D995" s="232"/>
      <c r="E995" s="232"/>
      <c r="F995" s="232"/>
      <c r="G995" s="232"/>
      <c r="H995" s="232"/>
      <c r="I995" s="232"/>
      <c r="J995" s="232"/>
      <c r="K995" s="232"/>
      <c r="L995" s="232"/>
      <c r="M995" s="232"/>
      <c r="N995" s="232"/>
      <c r="O995" s="232"/>
      <c r="P995" s="232"/>
      <c r="Q995" s="232"/>
      <c r="R995" s="232"/>
      <c r="S995" s="232"/>
      <c r="T995" s="232"/>
      <c r="U995" s="232"/>
      <c r="V995" s="232"/>
      <c r="W995" s="232"/>
      <c r="X995" s="232"/>
      <c r="Y995" s="232"/>
      <c r="Z995" s="232"/>
    </row>
    <row r="996" ht="12.0" customHeight="1">
      <c r="A996" s="232"/>
      <c r="B996" s="232"/>
      <c r="C996" s="232"/>
      <c r="D996" s="232"/>
      <c r="E996" s="232"/>
      <c r="F996" s="232"/>
      <c r="G996" s="232"/>
      <c r="H996" s="232"/>
      <c r="I996" s="232"/>
      <c r="J996" s="232"/>
      <c r="K996" s="232"/>
      <c r="L996" s="232"/>
      <c r="M996" s="232"/>
      <c r="N996" s="232"/>
      <c r="O996" s="232"/>
      <c r="P996" s="232"/>
      <c r="Q996" s="232"/>
      <c r="R996" s="232"/>
      <c r="S996" s="232"/>
      <c r="T996" s="232"/>
      <c r="U996" s="232"/>
      <c r="V996" s="232"/>
      <c r="W996" s="232"/>
      <c r="X996" s="232"/>
      <c r="Y996" s="232"/>
      <c r="Z996" s="232"/>
    </row>
    <row r="997" ht="12.0" customHeight="1">
      <c r="A997" s="232"/>
      <c r="B997" s="232"/>
      <c r="C997" s="232"/>
      <c r="D997" s="232"/>
      <c r="E997" s="232"/>
      <c r="F997" s="232"/>
      <c r="G997" s="232"/>
      <c r="H997" s="232"/>
      <c r="I997" s="232"/>
      <c r="J997" s="232"/>
      <c r="K997" s="232"/>
      <c r="L997" s="232"/>
      <c r="M997" s="232"/>
      <c r="N997" s="232"/>
      <c r="O997" s="232"/>
      <c r="P997" s="232"/>
      <c r="Q997" s="232"/>
      <c r="R997" s="232"/>
      <c r="S997" s="232"/>
      <c r="T997" s="232"/>
      <c r="U997" s="232"/>
      <c r="V997" s="232"/>
      <c r="W997" s="232"/>
      <c r="X997" s="232"/>
      <c r="Y997" s="232"/>
      <c r="Z997" s="232"/>
    </row>
    <row r="998" ht="12.0" customHeight="1">
      <c r="A998" s="232"/>
      <c r="B998" s="232"/>
      <c r="C998" s="232"/>
      <c r="D998" s="232"/>
      <c r="E998" s="232"/>
      <c r="F998" s="232"/>
      <c r="G998" s="232"/>
      <c r="H998" s="232"/>
      <c r="I998" s="232"/>
      <c r="J998" s="232"/>
      <c r="K998" s="232"/>
      <c r="L998" s="232"/>
      <c r="M998" s="232"/>
      <c r="N998" s="232"/>
      <c r="O998" s="232"/>
      <c r="P998" s="232"/>
      <c r="Q998" s="232"/>
      <c r="R998" s="232"/>
      <c r="S998" s="232"/>
      <c r="T998" s="232"/>
      <c r="U998" s="232"/>
      <c r="V998" s="232"/>
      <c r="W998" s="232"/>
      <c r="X998" s="232"/>
      <c r="Y998" s="232"/>
      <c r="Z998" s="232"/>
    </row>
    <row r="999" ht="12.0" customHeight="1">
      <c r="A999" s="232"/>
      <c r="B999" s="232"/>
      <c r="C999" s="232"/>
      <c r="D999" s="232"/>
      <c r="E999" s="232"/>
      <c r="F999" s="232"/>
      <c r="G999" s="232"/>
      <c r="H999" s="232"/>
      <c r="I999" s="232"/>
      <c r="J999" s="232"/>
      <c r="K999" s="232"/>
      <c r="L999" s="232"/>
      <c r="M999" s="232"/>
      <c r="N999" s="232"/>
      <c r="O999" s="232"/>
      <c r="P999" s="232"/>
      <c r="Q999" s="232"/>
      <c r="R999" s="232"/>
      <c r="S999" s="232"/>
      <c r="T999" s="232"/>
      <c r="U999" s="232"/>
      <c r="V999" s="232"/>
      <c r="W999" s="232"/>
      <c r="X999" s="232"/>
      <c r="Y999" s="232"/>
      <c r="Z999" s="232"/>
    </row>
    <row r="1000" ht="12.0" customHeight="1">
      <c r="A1000" s="232"/>
      <c r="B1000" s="232"/>
      <c r="C1000" s="232"/>
      <c r="D1000" s="232"/>
      <c r="E1000" s="232"/>
      <c r="F1000" s="232"/>
      <c r="G1000" s="232"/>
      <c r="H1000" s="232"/>
      <c r="I1000" s="232"/>
      <c r="J1000" s="232"/>
      <c r="K1000" s="232"/>
      <c r="L1000" s="232"/>
      <c r="M1000" s="232"/>
      <c r="N1000" s="232"/>
      <c r="O1000" s="232"/>
      <c r="P1000" s="232"/>
      <c r="Q1000" s="232"/>
      <c r="R1000" s="232"/>
      <c r="S1000" s="232"/>
      <c r="T1000" s="232"/>
      <c r="U1000" s="232"/>
      <c r="V1000" s="232"/>
      <c r="W1000" s="232"/>
      <c r="X1000" s="232"/>
      <c r="Y1000" s="232"/>
      <c r="Z1000" s="232"/>
    </row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B0F0"/>
    <pageSetUpPr/>
  </sheetPr>
  <sheetViews>
    <sheetView workbookViewId="0"/>
  </sheetViews>
  <sheetFormatPr customHeight="1" defaultColWidth="12.63" defaultRowHeight="15.0"/>
  <cols>
    <col customWidth="1" min="1" max="1" width="7.13"/>
    <col customWidth="1" min="2" max="2" width="35.13"/>
    <col customWidth="1" min="3" max="3" width="19.13"/>
    <col customWidth="1" min="4" max="4" width="9.75"/>
    <col customWidth="1" min="5" max="5" width="10.38"/>
    <col customWidth="1" min="6" max="14" width="8.13"/>
    <col customWidth="1" min="15" max="15" width="9.75"/>
    <col customWidth="1" min="16" max="16" width="8.13"/>
    <col customWidth="1" min="17" max="17" width="8.38"/>
    <col customWidth="1" min="18" max="18" width="7.75"/>
    <col customWidth="1" min="19" max="19" width="8.38"/>
    <col customWidth="1" min="20" max="20" width="9.13"/>
    <col customWidth="1" min="21" max="22" width="9.0"/>
    <col customWidth="1" min="23" max="23" width="8.63"/>
    <col customWidth="1" min="24" max="24" width="8.75"/>
    <col customWidth="1" min="25" max="25" width="10.63"/>
    <col customWidth="1" min="26" max="26" width="7.13"/>
  </cols>
  <sheetData>
    <row r="1" ht="12.0" customHeight="1">
      <c r="A1" s="214"/>
      <c r="B1" s="213" t="s">
        <v>378</v>
      </c>
      <c r="C1" s="214"/>
      <c r="D1" s="214" t="s">
        <v>472</v>
      </c>
      <c r="E1" s="214"/>
      <c r="F1" s="214" t="s">
        <v>473</v>
      </c>
      <c r="G1" s="241" t="s">
        <v>474</v>
      </c>
      <c r="H1" s="214"/>
      <c r="I1" s="214"/>
      <c r="J1" s="214"/>
      <c r="K1" s="214"/>
      <c r="L1" s="214"/>
      <c r="M1" s="214"/>
      <c r="N1" s="214"/>
      <c r="O1" s="214"/>
      <c r="P1" s="214"/>
      <c r="Q1" s="214"/>
      <c r="R1" s="214"/>
      <c r="S1" s="214"/>
      <c r="T1" s="214"/>
      <c r="U1" s="214"/>
      <c r="V1" s="214"/>
      <c r="W1" s="214"/>
      <c r="X1" s="214"/>
      <c r="Y1" s="214"/>
      <c r="Z1" s="214"/>
    </row>
    <row r="2" ht="12.0" customHeight="1">
      <c r="A2" s="214"/>
      <c r="B2" s="213" t="s">
        <v>475</v>
      </c>
      <c r="C2" s="214"/>
      <c r="D2" s="214"/>
      <c r="E2" s="214"/>
      <c r="F2" s="214"/>
      <c r="G2" s="214"/>
      <c r="H2" s="214"/>
      <c r="I2" s="214"/>
      <c r="J2" s="214"/>
      <c r="K2" s="214"/>
      <c r="L2" s="214"/>
      <c r="M2" s="214"/>
      <c r="N2" s="214"/>
      <c r="O2" s="214"/>
      <c r="P2" s="214"/>
      <c r="Q2" s="214"/>
      <c r="R2" s="214"/>
      <c r="S2" s="214"/>
      <c r="T2" s="214"/>
      <c r="U2" s="214"/>
      <c r="V2" s="214"/>
      <c r="W2" s="214"/>
      <c r="X2" s="214"/>
      <c r="Y2" s="214"/>
      <c r="Z2" s="214"/>
    </row>
    <row r="3" ht="12.0" customHeight="1">
      <c r="A3" s="214"/>
      <c r="B3" s="215"/>
      <c r="C3" s="215"/>
      <c r="D3" s="214"/>
      <c r="E3" s="214"/>
      <c r="F3" s="214"/>
      <c r="G3" s="214"/>
      <c r="H3" s="214"/>
      <c r="I3" s="214"/>
      <c r="J3" s="214"/>
      <c r="K3" s="214"/>
      <c r="L3" s="214"/>
      <c r="M3" s="214"/>
      <c r="N3" s="214"/>
      <c r="O3" s="214"/>
      <c r="P3" s="214"/>
      <c r="Q3" s="214"/>
      <c r="R3" s="214"/>
      <c r="S3" s="214"/>
      <c r="T3" s="214"/>
      <c r="U3" s="214"/>
      <c r="V3" s="214"/>
      <c r="W3" s="214"/>
      <c r="X3" s="214"/>
      <c r="Y3" s="214"/>
      <c r="Z3" s="214"/>
    </row>
    <row r="4" ht="12.0" customHeight="1">
      <c r="A4" s="214"/>
      <c r="B4" s="215"/>
      <c r="C4" s="215"/>
      <c r="D4" s="214"/>
      <c r="E4" s="214"/>
      <c r="F4" s="214"/>
      <c r="G4" s="214"/>
      <c r="H4" s="214"/>
      <c r="I4" s="214"/>
      <c r="J4" s="214"/>
      <c r="K4" s="214"/>
      <c r="L4" s="214"/>
      <c r="M4" s="214"/>
      <c r="N4" s="214"/>
      <c r="O4" s="214"/>
      <c r="P4" s="214"/>
      <c r="Q4" s="214"/>
      <c r="R4" s="214"/>
      <c r="S4" s="214"/>
      <c r="T4" s="214"/>
      <c r="U4" s="214"/>
      <c r="V4" s="214"/>
      <c r="W4" s="214"/>
      <c r="X4" s="214"/>
      <c r="Y4" s="214"/>
      <c r="Z4" s="214"/>
    </row>
    <row r="5" ht="12.0" customHeight="1">
      <c r="A5" s="214"/>
      <c r="B5" s="215"/>
      <c r="C5" s="215"/>
      <c r="D5" s="214"/>
      <c r="E5" s="214"/>
      <c r="F5" s="214"/>
      <c r="G5" s="214"/>
      <c r="H5" s="214"/>
      <c r="I5" s="214"/>
      <c r="J5" s="214"/>
      <c r="K5" s="214"/>
      <c r="L5" s="214"/>
      <c r="M5" s="214"/>
      <c r="N5" s="214"/>
      <c r="O5" s="214"/>
      <c r="P5" s="214"/>
      <c r="Q5" s="214"/>
      <c r="R5" s="214"/>
      <c r="S5" s="214"/>
      <c r="T5" s="214"/>
      <c r="U5" s="214"/>
      <c r="V5" s="214"/>
      <c r="W5" s="214"/>
      <c r="X5" s="214"/>
      <c r="Y5" s="214"/>
      <c r="Z5" s="214"/>
    </row>
    <row r="6" ht="12.0" customHeight="1">
      <c r="A6" s="214"/>
      <c r="B6" s="216" t="s">
        <v>126</v>
      </c>
      <c r="C6" s="217" t="s">
        <v>476</v>
      </c>
      <c r="D6" s="217" t="s">
        <v>476</v>
      </c>
      <c r="E6" s="217" t="s">
        <v>476</v>
      </c>
      <c r="F6" s="217" t="s">
        <v>476</v>
      </c>
      <c r="G6" s="217" t="s">
        <v>476</v>
      </c>
      <c r="H6" s="217" t="s">
        <v>476</v>
      </c>
      <c r="I6" s="217" t="s">
        <v>476</v>
      </c>
      <c r="J6" s="217" t="s">
        <v>476</v>
      </c>
      <c r="K6" s="217" t="s">
        <v>476</v>
      </c>
      <c r="L6" s="217" t="s">
        <v>476</v>
      </c>
      <c r="M6" s="217" t="s">
        <v>476</v>
      </c>
      <c r="N6" s="217" t="s">
        <v>476</v>
      </c>
      <c r="O6" s="233" t="s">
        <v>477</v>
      </c>
      <c r="P6" s="233" t="s">
        <v>477</v>
      </c>
      <c r="Q6" s="233" t="s">
        <v>477</v>
      </c>
      <c r="R6" s="233" t="s">
        <v>477</v>
      </c>
      <c r="S6" s="233" t="s">
        <v>477</v>
      </c>
      <c r="T6" s="233" t="s">
        <v>477</v>
      </c>
      <c r="U6" s="233" t="s">
        <v>477</v>
      </c>
      <c r="V6" s="233" t="s">
        <v>477</v>
      </c>
      <c r="W6" s="233" t="s">
        <v>477</v>
      </c>
      <c r="X6" s="217" t="s">
        <v>17</v>
      </c>
      <c r="Y6" s="217" t="s">
        <v>478</v>
      </c>
      <c r="Z6" s="214"/>
    </row>
    <row r="7" ht="12.0" customHeight="1">
      <c r="A7" s="214"/>
      <c r="B7" s="215" t="s">
        <v>126</v>
      </c>
      <c r="C7" s="217" t="s">
        <v>383</v>
      </c>
      <c r="D7" s="217" t="s">
        <v>383</v>
      </c>
      <c r="E7" s="217" t="s">
        <v>383</v>
      </c>
      <c r="F7" s="217" t="s">
        <v>383</v>
      </c>
      <c r="G7" s="217" t="s">
        <v>383</v>
      </c>
      <c r="H7" s="217" t="s">
        <v>383</v>
      </c>
      <c r="I7" s="217" t="s">
        <v>383</v>
      </c>
      <c r="J7" s="217" t="s">
        <v>383</v>
      </c>
      <c r="K7" s="217" t="s">
        <v>383</v>
      </c>
      <c r="L7" s="217" t="s">
        <v>383</v>
      </c>
      <c r="M7" s="217" t="s">
        <v>383</v>
      </c>
      <c r="N7" s="217" t="s">
        <v>383</v>
      </c>
      <c r="O7" s="233" t="s">
        <v>383</v>
      </c>
      <c r="P7" s="233" t="s">
        <v>383</v>
      </c>
      <c r="Q7" s="233" t="s">
        <v>383</v>
      </c>
      <c r="R7" s="233" t="s">
        <v>383</v>
      </c>
      <c r="S7" s="233" t="s">
        <v>383</v>
      </c>
      <c r="T7" s="233" t="s">
        <v>383</v>
      </c>
      <c r="U7" s="233" t="s">
        <v>383</v>
      </c>
      <c r="V7" s="233" t="s">
        <v>383</v>
      </c>
      <c r="W7" s="233" t="s">
        <v>383</v>
      </c>
      <c r="X7" s="217" t="s">
        <v>479</v>
      </c>
      <c r="Y7" s="217"/>
      <c r="Z7" s="214"/>
    </row>
    <row r="8" ht="12.0" customHeight="1">
      <c r="A8" s="214"/>
      <c r="B8" s="215" t="s">
        <v>126</v>
      </c>
      <c r="C8" s="218" t="s">
        <v>384</v>
      </c>
      <c r="D8" s="218" t="s">
        <v>385</v>
      </c>
      <c r="E8" s="218" t="s">
        <v>386</v>
      </c>
      <c r="F8" s="218" t="s">
        <v>387</v>
      </c>
      <c r="G8" s="218" t="s">
        <v>388</v>
      </c>
      <c r="H8" s="218" t="s">
        <v>389</v>
      </c>
      <c r="I8" s="218" t="s">
        <v>390</v>
      </c>
      <c r="J8" s="218" t="s">
        <v>391</v>
      </c>
      <c r="K8" s="218" t="s">
        <v>392</v>
      </c>
      <c r="L8" s="218" t="s">
        <v>393</v>
      </c>
      <c r="M8" s="218" t="s">
        <v>394</v>
      </c>
      <c r="N8" s="218" t="s">
        <v>395</v>
      </c>
      <c r="O8" s="219" t="s">
        <v>396</v>
      </c>
      <c r="P8" s="219" t="s">
        <v>397</v>
      </c>
      <c r="Q8" s="219" t="s">
        <v>398</v>
      </c>
      <c r="R8" s="219" t="s">
        <v>399</v>
      </c>
      <c r="S8" s="219" t="s">
        <v>400</v>
      </c>
      <c r="T8" s="219" t="s">
        <v>401</v>
      </c>
      <c r="U8" s="219" t="s">
        <v>402</v>
      </c>
      <c r="V8" s="219" t="s">
        <v>403</v>
      </c>
      <c r="W8" s="219" t="s">
        <v>404</v>
      </c>
      <c r="X8" s="218"/>
      <c r="Y8" s="218"/>
      <c r="Z8" s="214"/>
    </row>
    <row r="9" ht="12.0" customHeight="1">
      <c r="A9" s="214"/>
      <c r="B9" s="220" t="s">
        <v>126</v>
      </c>
      <c r="C9" s="221" t="s">
        <v>126</v>
      </c>
      <c r="D9" s="221" t="s">
        <v>126</v>
      </c>
      <c r="E9" s="221" t="s">
        <v>126</v>
      </c>
      <c r="F9" s="221" t="s">
        <v>126</v>
      </c>
      <c r="G9" s="221" t="s">
        <v>126</v>
      </c>
      <c r="H9" s="221" t="s">
        <v>126</v>
      </c>
      <c r="I9" s="221" t="s">
        <v>126</v>
      </c>
      <c r="J9" s="221" t="s">
        <v>126</v>
      </c>
      <c r="K9" s="221" t="s">
        <v>126</v>
      </c>
      <c r="L9" s="221" t="s">
        <v>126</v>
      </c>
      <c r="M9" s="221" t="s">
        <v>126</v>
      </c>
      <c r="N9" s="221" t="s">
        <v>126</v>
      </c>
      <c r="O9" s="214"/>
      <c r="P9" s="214"/>
      <c r="Q9" s="214"/>
      <c r="R9" s="214"/>
      <c r="S9" s="214"/>
      <c r="T9" s="214"/>
      <c r="U9" s="214"/>
      <c r="V9" s="214"/>
      <c r="W9" s="214"/>
      <c r="X9" s="214"/>
      <c r="Y9" s="214"/>
      <c r="Z9" s="214"/>
    </row>
    <row r="10" ht="12.0" customHeight="1">
      <c r="A10" s="214"/>
      <c r="B10" s="222" t="s">
        <v>480</v>
      </c>
      <c r="C10" s="222" t="s">
        <v>406</v>
      </c>
      <c r="D10" s="222" t="s">
        <v>406</v>
      </c>
      <c r="E10" s="222" t="s">
        <v>406</v>
      </c>
      <c r="F10" s="222" t="s">
        <v>406</v>
      </c>
      <c r="G10" s="222" t="s">
        <v>406</v>
      </c>
      <c r="H10" s="222" t="s">
        <v>406</v>
      </c>
      <c r="I10" s="222" t="s">
        <v>406</v>
      </c>
      <c r="J10" s="222" t="s">
        <v>406</v>
      </c>
      <c r="K10" s="222" t="s">
        <v>406</v>
      </c>
      <c r="L10" s="222" t="s">
        <v>406</v>
      </c>
      <c r="M10" s="222" t="s">
        <v>406</v>
      </c>
      <c r="N10" s="222" t="s">
        <v>406</v>
      </c>
      <c r="O10" s="214"/>
      <c r="P10" s="214"/>
      <c r="Q10" s="214"/>
      <c r="R10" s="214"/>
      <c r="S10" s="214"/>
      <c r="T10" s="214"/>
      <c r="U10" s="214"/>
      <c r="V10" s="214"/>
      <c r="W10" s="214"/>
      <c r="X10" s="214"/>
      <c r="Y10" s="214"/>
      <c r="Z10" s="214"/>
    </row>
    <row r="11" ht="12.0" customHeight="1">
      <c r="A11" s="214"/>
      <c r="B11" s="215" t="s">
        <v>481</v>
      </c>
      <c r="C11" s="215" t="s">
        <v>408</v>
      </c>
      <c r="D11" s="215" t="s">
        <v>408</v>
      </c>
      <c r="E11" s="215" t="s">
        <v>408</v>
      </c>
      <c r="F11" s="215" t="s">
        <v>408</v>
      </c>
      <c r="G11" s="215" t="s">
        <v>408</v>
      </c>
      <c r="H11" s="215" t="s">
        <v>408</v>
      </c>
      <c r="I11" s="215" t="s">
        <v>408</v>
      </c>
      <c r="J11" s="215" t="s">
        <v>408</v>
      </c>
      <c r="K11" s="215" t="s">
        <v>408</v>
      </c>
      <c r="L11" s="215" t="s">
        <v>408</v>
      </c>
      <c r="M11" s="215" t="s">
        <v>408</v>
      </c>
      <c r="N11" s="215" t="s">
        <v>408</v>
      </c>
      <c r="O11" s="214"/>
      <c r="P11" s="214"/>
      <c r="Q11" s="214"/>
      <c r="R11" s="214"/>
      <c r="S11" s="214"/>
      <c r="T11" s="214"/>
      <c r="U11" s="214"/>
      <c r="V11" s="214"/>
      <c r="W11" s="214"/>
      <c r="X11" s="214"/>
      <c r="Y11" s="214"/>
      <c r="Z11" s="214"/>
    </row>
    <row r="12" ht="12.0" customHeight="1">
      <c r="A12" s="214"/>
      <c r="B12" s="215" t="s">
        <v>482</v>
      </c>
      <c r="C12" s="215" t="s">
        <v>410</v>
      </c>
      <c r="D12" s="215" t="s">
        <v>410</v>
      </c>
      <c r="E12" s="215" t="s">
        <v>410</v>
      </c>
      <c r="F12" s="215" t="s">
        <v>410</v>
      </c>
      <c r="G12" s="215" t="s">
        <v>410</v>
      </c>
      <c r="H12" s="215" t="s">
        <v>410</v>
      </c>
      <c r="I12" s="215" t="s">
        <v>410</v>
      </c>
      <c r="J12" s="215" t="s">
        <v>410</v>
      </c>
      <c r="K12" s="215" t="s">
        <v>410</v>
      </c>
      <c r="L12" s="215" t="s">
        <v>410</v>
      </c>
      <c r="M12" s="215" t="s">
        <v>410</v>
      </c>
      <c r="N12" s="215" t="s">
        <v>410</v>
      </c>
      <c r="O12" s="214"/>
      <c r="P12" s="214"/>
      <c r="Q12" s="214"/>
      <c r="R12" s="214"/>
      <c r="S12" s="214"/>
      <c r="T12" s="214"/>
      <c r="U12" s="214"/>
      <c r="V12" s="214"/>
      <c r="W12" s="214"/>
      <c r="X12" s="214"/>
      <c r="Y12" s="214"/>
      <c r="Z12" s="214"/>
    </row>
    <row r="13" ht="12.0" customHeight="1">
      <c r="A13" s="214"/>
      <c r="B13" s="215" t="s">
        <v>483</v>
      </c>
      <c r="C13" s="215" t="s">
        <v>419</v>
      </c>
      <c r="D13" s="215" t="s">
        <v>419</v>
      </c>
      <c r="E13" s="215" t="s">
        <v>419</v>
      </c>
      <c r="F13" s="215" t="s">
        <v>419</v>
      </c>
      <c r="G13" s="215" t="s">
        <v>419</v>
      </c>
      <c r="H13" s="215" t="s">
        <v>419</v>
      </c>
      <c r="I13" s="215" t="s">
        <v>419</v>
      </c>
      <c r="J13" s="215" t="s">
        <v>419</v>
      </c>
      <c r="K13" s="215" t="s">
        <v>419</v>
      </c>
      <c r="L13" s="215" t="s">
        <v>419</v>
      </c>
      <c r="M13" s="215" t="s">
        <v>419</v>
      </c>
      <c r="N13" s="215" t="s">
        <v>419</v>
      </c>
      <c r="O13" s="214"/>
      <c r="P13" s="214"/>
      <c r="Q13" s="214"/>
      <c r="R13" s="214"/>
      <c r="S13" s="214"/>
      <c r="T13" s="214"/>
      <c r="U13" s="214"/>
      <c r="V13" s="214"/>
      <c r="W13" s="214"/>
      <c r="X13" s="214"/>
      <c r="Y13" s="214"/>
      <c r="Z13" s="214"/>
    </row>
    <row r="14" ht="12.0" customHeight="1">
      <c r="A14" s="214">
        <v>300.0</v>
      </c>
      <c r="B14" s="215" t="s">
        <v>484</v>
      </c>
      <c r="C14" s="224">
        <v>0.0</v>
      </c>
      <c r="D14" s="224">
        <v>600.0</v>
      </c>
      <c r="E14" s="224">
        <v>0.0</v>
      </c>
      <c r="F14" s="224">
        <v>0.0</v>
      </c>
      <c r="G14" s="224">
        <v>0.0</v>
      </c>
      <c r="H14" s="224">
        <v>0.0</v>
      </c>
      <c r="I14" s="224">
        <v>0.0</v>
      </c>
      <c r="J14" s="224">
        <v>0.0</v>
      </c>
      <c r="K14" s="224">
        <v>0.0</v>
      </c>
      <c r="L14" s="224">
        <v>0.0</v>
      </c>
      <c r="M14" s="224">
        <v>0.0</v>
      </c>
      <c r="N14" s="224">
        <v>0.0</v>
      </c>
      <c r="O14" s="224" t="e">
        <v>#VALUE!</v>
      </c>
      <c r="P14" s="224" t="e">
        <v>#VALUE!</v>
      </c>
      <c r="Q14" s="224" t="e">
        <v>#VALUE!</v>
      </c>
      <c r="R14" s="224" t="e">
        <v>#VALUE!</v>
      </c>
      <c r="S14" s="224" t="e">
        <v>#VALUE!</v>
      </c>
      <c r="T14" s="224" t="e">
        <v>#VALUE!</v>
      </c>
      <c r="U14" s="224" t="e">
        <v>#VALUE!</v>
      </c>
      <c r="V14" s="224" t="e">
        <v>#VALUE!</v>
      </c>
      <c r="W14" s="224" t="e">
        <v>#VALUE!</v>
      </c>
      <c r="X14" s="242" t="str">
        <f t="shared" ref="X14:X15" si="2">SUM(C14:W14)</f>
        <v>#VALUE!</v>
      </c>
      <c r="Y14" s="242" t="str">
        <f t="shared" ref="Y14:Y15" si="3">SUM(L14:W14)</f>
        <v>#VALUE!</v>
      </c>
      <c r="Z14" s="214"/>
    </row>
    <row r="15" ht="12.0" customHeight="1">
      <c r="A15" s="214"/>
      <c r="B15" s="215" t="s">
        <v>485</v>
      </c>
      <c r="C15" s="243">
        <v>0.0</v>
      </c>
      <c r="D15" s="243">
        <v>600.0</v>
      </c>
      <c r="E15" s="243">
        <v>0.0</v>
      </c>
      <c r="F15" s="243">
        <v>0.0</v>
      </c>
      <c r="G15" s="243">
        <v>0.0</v>
      </c>
      <c r="H15" s="243">
        <v>0.0</v>
      </c>
      <c r="I15" s="243">
        <v>0.0</v>
      </c>
      <c r="J15" s="243">
        <v>0.0</v>
      </c>
      <c r="K15" s="243">
        <v>0.0</v>
      </c>
      <c r="L15" s="243">
        <v>0.0</v>
      </c>
      <c r="M15" s="243">
        <v>0.0</v>
      </c>
      <c r="N15" s="243">
        <v>0.0</v>
      </c>
      <c r="O15" s="243" t="str">
        <f t="shared" ref="O15:W15" si="1">O14</f>
        <v>#VALUE!</v>
      </c>
      <c r="P15" s="243" t="str">
        <f t="shared" si="1"/>
        <v>#VALUE!</v>
      </c>
      <c r="Q15" s="243" t="str">
        <f t="shared" si="1"/>
        <v>#VALUE!</v>
      </c>
      <c r="R15" s="243" t="str">
        <f t="shared" si="1"/>
        <v>#VALUE!</v>
      </c>
      <c r="S15" s="243" t="str">
        <f t="shared" si="1"/>
        <v>#VALUE!</v>
      </c>
      <c r="T15" s="243" t="str">
        <f t="shared" si="1"/>
        <v>#VALUE!</v>
      </c>
      <c r="U15" s="243" t="str">
        <f t="shared" si="1"/>
        <v>#VALUE!</v>
      </c>
      <c r="V15" s="243" t="str">
        <f t="shared" si="1"/>
        <v>#VALUE!</v>
      </c>
      <c r="W15" s="243" t="str">
        <f t="shared" si="1"/>
        <v>#VALUE!</v>
      </c>
      <c r="X15" s="244" t="str">
        <f t="shared" si="2"/>
        <v>#VALUE!</v>
      </c>
      <c r="Y15" s="244" t="str">
        <f t="shared" si="3"/>
        <v>#VALUE!</v>
      </c>
      <c r="Z15" s="214"/>
    </row>
    <row r="16" ht="12.0" customHeight="1">
      <c r="A16" s="214"/>
      <c r="B16" s="215" t="s">
        <v>486</v>
      </c>
      <c r="C16" s="215" t="s">
        <v>419</v>
      </c>
      <c r="D16" s="215" t="s">
        <v>419</v>
      </c>
      <c r="E16" s="215" t="s">
        <v>419</v>
      </c>
      <c r="F16" s="215" t="s">
        <v>419</v>
      </c>
      <c r="G16" s="215" t="s">
        <v>419</v>
      </c>
      <c r="H16" s="215" t="s">
        <v>419</v>
      </c>
      <c r="I16" s="215" t="s">
        <v>419</v>
      </c>
      <c r="J16" s="215" t="s">
        <v>419</v>
      </c>
      <c r="K16" s="215" t="s">
        <v>419</v>
      </c>
      <c r="L16" s="215" t="s">
        <v>419</v>
      </c>
      <c r="M16" s="215" t="s">
        <v>419</v>
      </c>
      <c r="N16" s="215" t="s">
        <v>419</v>
      </c>
      <c r="O16" s="215"/>
      <c r="P16" s="215"/>
      <c r="Q16" s="215"/>
      <c r="R16" s="215"/>
      <c r="S16" s="215"/>
      <c r="T16" s="215"/>
      <c r="U16" s="215"/>
      <c r="V16" s="215"/>
      <c r="W16" s="215"/>
      <c r="X16" s="222"/>
      <c r="Y16" s="222"/>
      <c r="Z16" s="214"/>
    </row>
    <row r="17" ht="12.0" customHeight="1">
      <c r="A17" s="214">
        <v>400.0</v>
      </c>
      <c r="B17" s="215" t="s">
        <v>487</v>
      </c>
      <c r="C17" s="224">
        <v>0.0</v>
      </c>
      <c r="D17" s="224">
        <v>1400.0</v>
      </c>
      <c r="E17" s="224">
        <v>0.0</v>
      </c>
      <c r="F17" s="224">
        <v>0.0</v>
      </c>
      <c r="G17" s="224">
        <v>0.0</v>
      </c>
      <c r="H17" s="224">
        <v>0.0</v>
      </c>
      <c r="I17" s="224">
        <v>0.0</v>
      </c>
      <c r="J17" s="224">
        <v>0.0</v>
      </c>
      <c r="K17" s="224">
        <v>0.0</v>
      </c>
      <c r="L17" s="224">
        <v>0.0</v>
      </c>
      <c r="M17" s="224">
        <v>0.0</v>
      </c>
      <c r="N17" s="224">
        <v>0.0</v>
      </c>
      <c r="O17" s="224" t="e">
        <v>#VALUE!</v>
      </c>
      <c r="P17" s="224" t="e">
        <v>#VALUE!</v>
      </c>
      <c r="Q17" s="224" t="e">
        <v>#VALUE!</v>
      </c>
      <c r="R17" s="224" t="e">
        <v>#VALUE!</v>
      </c>
      <c r="S17" s="224" t="e">
        <v>#VALUE!</v>
      </c>
      <c r="T17" s="224" t="e">
        <v>#VALUE!</v>
      </c>
      <c r="U17" s="224" t="e">
        <v>#VALUE!</v>
      </c>
      <c r="V17" s="224" t="e">
        <v>#VALUE!</v>
      </c>
      <c r="W17" s="224" t="e">
        <v>#VALUE!</v>
      </c>
      <c r="X17" s="242" t="str">
        <f t="shared" ref="X17:X21" si="4">SUM(C17:W17)</f>
        <v>#VALUE!</v>
      </c>
      <c r="Y17" s="242" t="str">
        <f t="shared" ref="Y17:Y21" si="5">SUM(L17:W17)</f>
        <v>#VALUE!</v>
      </c>
      <c r="Z17" s="214"/>
    </row>
    <row r="18" ht="12.0" customHeight="1">
      <c r="A18" s="214">
        <v>100.0</v>
      </c>
      <c r="B18" s="215" t="s">
        <v>488</v>
      </c>
      <c r="C18" s="224">
        <v>95.0</v>
      </c>
      <c r="D18" s="224">
        <v>258.54</v>
      </c>
      <c r="E18" s="224">
        <v>95.0</v>
      </c>
      <c r="F18" s="224">
        <v>95.0</v>
      </c>
      <c r="G18" s="224">
        <v>95.0</v>
      </c>
      <c r="H18" s="224">
        <v>95.0</v>
      </c>
      <c r="I18" s="224">
        <v>95.0</v>
      </c>
      <c r="J18" s="224">
        <v>95.0</v>
      </c>
      <c r="K18" s="224">
        <v>95.0</v>
      </c>
      <c r="L18" s="224">
        <v>95.0</v>
      </c>
      <c r="M18" s="224">
        <v>190.0</v>
      </c>
      <c r="N18" s="224">
        <v>0.0</v>
      </c>
      <c r="O18" s="224" t="e">
        <v>#VALUE!</v>
      </c>
      <c r="P18" s="224" t="e">
        <v>#VALUE!</v>
      </c>
      <c r="Q18" s="224" t="e">
        <v>#VALUE!</v>
      </c>
      <c r="R18" s="224" t="e">
        <v>#VALUE!</v>
      </c>
      <c r="S18" s="224" t="e">
        <v>#VALUE!</v>
      </c>
      <c r="T18" s="224" t="e">
        <v>#VALUE!</v>
      </c>
      <c r="U18" s="224" t="e">
        <v>#VALUE!</v>
      </c>
      <c r="V18" s="224" t="e">
        <v>#VALUE!</v>
      </c>
      <c r="W18" s="224" t="e">
        <v>#VALUE!</v>
      </c>
      <c r="X18" s="242" t="str">
        <f t="shared" si="4"/>
        <v>#VALUE!</v>
      </c>
      <c r="Y18" s="242" t="str">
        <f t="shared" si="5"/>
        <v>#VALUE!</v>
      </c>
      <c r="Z18" s="214"/>
    </row>
    <row r="19" ht="12.0" customHeight="1">
      <c r="A19" s="214">
        <v>200.0</v>
      </c>
      <c r="B19" s="215" t="s">
        <v>489</v>
      </c>
      <c r="C19" s="224">
        <v>15000.0</v>
      </c>
      <c r="D19" s="224">
        <v>11500.0</v>
      </c>
      <c r="E19" s="224">
        <v>3203.98</v>
      </c>
      <c r="F19" s="224">
        <v>21442.14</v>
      </c>
      <c r="G19" s="224">
        <v>39114.03</v>
      </c>
      <c r="H19" s="224">
        <v>1810.18</v>
      </c>
      <c r="I19" s="224">
        <v>11617.07</v>
      </c>
      <c r="J19" s="224">
        <v>34729.24</v>
      </c>
      <c r="K19" s="224">
        <v>41710.9</v>
      </c>
      <c r="L19" s="224">
        <v>20928.91</v>
      </c>
      <c r="M19" s="224">
        <v>14583.33</v>
      </c>
      <c r="N19" s="224">
        <v>75077.0</v>
      </c>
      <c r="O19" s="224" t="e">
        <v>#VALUE!</v>
      </c>
      <c r="P19" s="224" t="e">
        <v>#VALUE!</v>
      </c>
      <c r="Q19" s="224" t="e">
        <v>#VALUE!</v>
      </c>
      <c r="R19" s="224" t="e">
        <v>#VALUE!</v>
      </c>
      <c r="S19" s="224" t="e">
        <v>#VALUE!</v>
      </c>
      <c r="T19" s="224" t="e">
        <v>#VALUE!</v>
      </c>
      <c r="U19" s="224" t="e">
        <v>#VALUE!</v>
      </c>
      <c r="V19" s="224" t="e">
        <v>#VALUE!</v>
      </c>
      <c r="W19" s="224" t="e">
        <v>#VALUE!</v>
      </c>
      <c r="X19" s="242" t="str">
        <f t="shared" si="4"/>
        <v>#VALUE!</v>
      </c>
      <c r="Y19" s="242" t="str">
        <f t="shared" si="5"/>
        <v>#VALUE!</v>
      </c>
      <c r="Z19" s="214"/>
    </row>
    <row r="20" ht="12.0" customHeight="1">
      <c r="A20" s="214"/>
      <c r="B20" s="215" t="s">
        <v>490</v>
      </c>
      <c r="C20" s="243">
        <v>15095.0</v>
      </c>
      <c r="D20" s="243">
        <v>13158.54</v>
      </c>
      <c r="E20" s="243">
        <v>3298.98</v>
      </c>
      <c r="F20" s="243">
        <v>21537.14</v>
      </c>
      <c r="G20" s="243">
        <v>39209.03</v>
      </c>
      <c r="H20" s="243">
        <v>1905.18</v>
      </c>
      <c r="I20" s="243">
        <v>11712.07</v>
      </c>
      <c r="J20" s="243">
        <v>34824.24</v>
      </c>
      <c r="K20" s="243">
        <v>41805.9</v>
      </c>
      <c r="L20" s="243">
        <v>21023.91</v>
      </c>
      <c r="M20" s="243">
        <v>14773.33</v>
      </c>
      <c r="N20" s="243">
        <v>75077.0</v>
      </c>
      <c r="O20" s="243" t="str">
        <f t="shared" ref="O20:W20" si="6">SUM(O17:O19)</f>
        <v>#VALUE!</v>
      </c>
      <c r="P20" s="243" t="str">
        <f t="shared" si="6"/>
        <v>#VALUE!</v>
      </c>
      <c r="Q20" s="243" t="str">
        <f t="shared" si="6"/>
        <v>#VALUE!</v>
      </c>
      <c r="R20" s="243" t="str">
        <f t="shared" si="6"/>
        <v>#VALUE!</v>
      </c>
      <c r="S20" s="243" t="str">
        <f t="shared" si="6"/>
        <v>#VALUE!</v>
      </c>
      <c r="T20" s="243" t="str">
        <f t="shared" si="6"/>
        <v>#VALUE!</v>
      </c>
      <c r="U20" s="243" t="str">
        <f t="shared" si="6"/>
        <v>#VALUE!</v>
      </c>
      <c r="V20" s="243" t="str">
        <f t="shared" si="6"/>
        <v>#VALUE!</v>
      </c>
      <c r="W20" s="243" t="str">
        <f t="shared" si="6"/>
        <v>#VALUE!</v>
      </c>
      <c r="X20" s="244" t="str">
        <f t="shared" si="4"/>
        <v>#VALUE!</v>
      </c>
      <c r="Y20" s="244" t="str">
        <f t="shared" si="5"/>
        <v>#VALUE!</v>
      </c>
      <c r="Z20" s="214"/>
    </row>
    <row r="21" ht="12.0" customHeight="1">
      <c r="A21" s="214"/>
      <c r="B21" s="215" t="s">
        <v>491</v>
      </c>
      <c r="C21" s="243">
        <v>15095.0</v>
      </c>
      <c r="D21" s="243">
        <v>13758.54</v>
      </c>
      <c r="E21" s="243">
        <v>3298.98</v>
      </c>
      <c r="F21" s="243">
        <v>21537.14</v>
      </c>
      <c r="G21" s="243">
        <v>39209.03</v>
      </c>
      <c r="H21" s="243">
        <v>1905.18</v>
      </c>
      <c r="I21" s="243">
        <v>11712.07</v>
      </c>
      <c r="J21" s="243">
        <v>34824.24</v>
      </c>
      <c r="K21" s="243">
        <v>41805.9</v>
      </c>
      <c r="L21" s="243">
        <v>21023.91</v>
      </c>
      <c r="M21" s="243">
        <v>14773.33</v>
      </c>
      <c r="N21" s="243">
        <v>75077.0</v>
      </c>
      <c r="O21" s="243" t="str">
        <f t="shared" ref="O21:W21" si="7">O15+O20</f>
        <v>#VALUE!</v>
      </c>
      <c r="P21" s="243" t="str">
        <f t="shared" si="7"/>
        <v>#VALUE!</v>
      </c>
      <c r="Q21" s="243" t="str">
        <f t="shared" si="7"/>
        <v>#VALUE!</v>
      </c>
      <c r="R21" s="243" t="str">
        <f t="shared" si="7"/>
        <v>#VALUE!</v>
      </c>
      <c r="S21" s="243" t="str">
        <f t="shared" si="7"/>
        <v>#VALUE!</v>
      </c>
      <c r="T21" s="243" t="str">
        <f t="shared" si="7"/>
        <v>#VALUE!</v>
      </c>
      <c r="U21" s="243" t="str">
        <f t="shared" si="7"/>
        <v>#VALUE!</v>
      </c>
      <c r="V21" s="243" t="str">
        <f t="shared" si="7"/>
        <v>#VALUE!</v>
      </c>
      <c r="W21" s="243" t="str">
        <f t="shared" si="7"/>
        <v>#VALUE!</v>
      </c>
      <c r="X21" s="244" t="str">
        <f t="shared" si="4"/>
        <v>#VALUE!</v>
      </c>
      <c r="Y21" s="244" t="str">
        <f t="shared" si="5"/>
        <v>#VALUE!</v>
      </c>
      <c r="Z21" s="214"/>
    </row>
    <row r="22" ht="12.0" customHeight="1">
      <c r="A22" s="214"/>
      <c r="B22" s="215" t="s">
        <v>492</v>
      </c>
      <c r="C22" s="215" t="s">
        <v>410</v>
      </c>
      <c r="D22" s="215" t="s">
        <v>410</v>
      </c>
      <c r="E22" s="215" t="s">
        <v>410</v>
      </c>
      <c r="F22" s="215" t="s">
        <v>410</v>
      </c>
      <c r="G22" s="215" t="s">
        <v>410</v>
      </c>
      <c r="H22" s="215" t="s">
        <v>410</v>
      </c>
      <c r="I22" s="215" t="s">
        <v>410</v>
      </c>
      <c r="J22" s="215" t="s">
        <v>410</v>
      </c>
      <c r="K22" s="215" t="s">
        <v>410</v>
      </c>
      <c r="L22" s="215" t="s">
        <v>410</v>
      </c>
      <c r="M22" s="215" t="s">
        <v>410</v>
      </c>
      <c r="N22" s="215" t="s">
        <v>410</v>
      </c>
      <c r="O22" s="215"/>
      <c r="P22" s="215"/>
      <c r="Q22" s="215"/>
      <c r="R22" s="215"/>
      <c r="S22" s="215"/>
      <c r="T22" s="215"/>
      <c r="U22" s="215"/>
      <c r="V22" s="215"/>
      <c r="W22" s="215"/>
      <c r="X22" s="222"/>
      <c r="Y22" s="222"/>
      <c r="Z22" s="214"/>
    </row>
    <row r="23" ht="12.0" customHeight="1">
      <c r="A23" s="214"/>
      <c r="B23" s="215" t="s">
        <v>493</v>
      </c>
      <c r="C23" s="215" t="s">
        <v>419</v>
      </c>
      <c r="D23" s="215" t="s">
        <v>419</v>
      </c>
      <c r="E23" s="215" t="s">
        <v>419</v>
      </c>
      <c r="F23" s="215" t="s">
        <v>419</v>
      </c>
      <c r="G23" s="215" t="s">
        <v>419</v>
      </c>
      <c r="H23" s="215" t="s">
        <v>419</v>
      </c>
      <c r="I23" s="215" t="s">
        <v>419</v>
      </c>
      <c r="J23" s="215" t="s">
        <v>419</v>
      </c>
      <c r="K23" s="215" t="s">
        <v>419</v>
      </c>
      <c r="L23" s="215" t="s">
        <v>419</v>
      </c>
      <c r="M23" s="215" t="s">
        <v>419</v>
      </c>
      <c r="N23" s="215" t="s">
        <v>419</v>
      </c>
      <c r="O23" s="215"/>
      <c r="P23" s="215"/>
      <c r="Q23" s="215"/>
      <c r="R23" s="215"/>
      <c r="S23" s="215"/>
      <c r="T23" s="215"/>
      <c r="U23" s="215"/>
      <c r="V23" s="215"/>
      <c r="W23" s="215"/>
      <c r="X23" s="222"/>
      <c r="Y23" s="222"/>
      <c r="Z23" s="214"/>
    </row>
    <row r="24" ht="12.0" customHeight="1">
      <c r="A24" s="214">
        <v>1000.0</v>
      </c>
      <c r="B24" s="215" t="s">
        <v>494</v>
      </c>
      <c r="C24" s="224">
        <v>0.0</v>
      </c>
      <c r="D24" s="224">
        <v>0.0</v>
      </c>
      <c r="E24" s="224">
        <v>0.0</v>
      </c>
      <c r="F24" s="224">
        <v>0.0</v>
      </c>
      <c r="G24" s="224">
        <v>90.0</v>
      </c>
      <c r="H24" s="224">
        <v>80.0</v>
      </c>
      <c r="I24" s="224">
        <v>30.0</v>
      </c>
      <c r="J24" s="224">
        <v>10.0</v>
      </c>
      <c r="K24" s="224">
        <v>0.0</v>
      </c>
      <c r="L24" s="224">
        <v>0.0</v>
      </c>
      <c r="M24" s="224">
        <v>30.0</v>
      </c>
      <c r="N24" s="224">
        <v>10.0</v>
      </c>
      <c r="O24" s="224" t="e">
        <v>#VALUE!</v>
      </c>
      <c r="P24" s="224" t="e">
        <v>#VALUE!</v>
      </c>
      <c r="Q24" s="224" t="e">
        <v>#VALUE!</v>
      </c>
      <c r="R24" s="224" t="e">
        <v>#VALUE!</v>
      </c>
      <c r="S24" s="224" t="e">
        <v>#VALUE!</v>
      </c>
      <c r="T24" s="224" t="e">
        <v>#VALUE!</v>
      </c>
      <c r="U24" s="224" t="e">
        <v>#VALUE!</v>
      </c>
      <c r="V24" s="224" t="e">
        <v>#VALUE!</v>
      </c>
      <c r="W24" s="224" t="e">
        <v>#VALUE!</v>
      </c>
      <c r="X24" s="242" t="str">
        <f t="shared" ref="X24:X27" si="8">SUM(C24:W24)</f>
        <v>#VALUE!</v>
      </c>
      <c r="Y24" s="242" t="str">
        <f t="shared" ref="Y24:Y27" si="9">SUM(L24:W24)</f>
        <v>#VALUE!</v>
      </c>
      <c r="Z24" s="214"/>
    </row>
    <row r="25" ht="12.0" customHeight="1">
      <c r="A25" s="214"/>
      <c r="B25" s="215" t="s">
        <v>495</v>
      </c>
      <c r="C25" s="224">
        <v>0.0</v>
      </c>
      <c r="D25" s="224">
        <v>300.0</v>
      </c>
      <c r="E25" s="224">
        <v>0.0</v>
      </c>
      <c r="F25" s="224">
        <v>0.0</v>
      </c>
      <c r="G25" s="224">
        <v>0.0</v>
      </c>
      <c r="H25" s="224">
        <v>0.0</v>
      </c>
      <c r="I25" s="224">
        <v>0.0</v>
      </c>
      <c r="J25" s="224">
        <v>0.0</v>
      </c>
      <c r="K25" s="224">
        <v>0.0</v>
      </c>
      <c r="L25" s="224">
        <v>0.0</v>
      </c>
      <c r="M25" s="224">
        <v>225.0</v>
      </c>
      <c r="N25" s="224">
        <v>0.0</v>
      </c>
      <c r="O25" s="224" t="e">
        <v>#VALUE!</v>
      </c>
      <c r="P25" s="224" t="e">
        <v>#VALUE!</v>
      </c>
      <c r="Q25" s="224" t="e">
        <v>#VALUE!</v>
      </c>
      <c r="R25" s="224" t="e">
        <v>#VALUE!</v>
      </c>
      <c r="S25" s="224" t="e">
        <v>#VALUE!</v>
      </c>
      <c r="T25" s="224" t="e">
        <v>#VALUE!</v>
      </c>
      <c r="U25" s="224" t="e">
        <v>#VALUE!</v>
      </c>
      <c r="V25" s="224" t="e">
        <v>#VALUE!</v>
      </c>
      <c r="W25" s="224" t="e">
        <v>#VALUE!</v>
      </c>
      <c r="X25" s="242" t="str">
        <f t="shared" si="8"/>
        <v>#VALUE!</v>
      </c>
      <c r="Y25" s="242" t="str">
        <f t="shared" si="9"/>
        <v>#VALUE!</v>
      </c>
      <c r="Z25" s="214"/>
    </row>
    <row r="26" ht="12.0" customHeight="1">
      <c r="A26" s="214"/>
      <c r="B26" s="215" t="s">
        <v>496</v>
      </c>
      <c r="C26" s="243">
        <v>0.0</v>
      </c>
      <c r="D26" s="243">
        <v>300.0</v>
      </c>
      <c r="E26" s="243">
        <v>0.0</v>
      </c>
      <c r="F26" s="243">
        <v>0.0</v>
      </c>
      <c r="G26" s="243">
        <v>90.0</v>
      </c>
      <c r="H26" s="243">
        <v>80.0</v>
      </c>
      <c r="I26" s="243">
        <v>30.0</v>
      </c>
      <c r="J26" s="243">
        <v>10.0</v>
      </c>
      <c r="K26" s="243">
        <v>0.0</v>
      </c>
      <c r="L26" s="243">
        <v>0.0</v>
      </c>
      <c r="M26" s="243">
        <v>255.0</v>
      </c>
      <c r="N26" s="243">
        <v>10.0</v>
      </c>
      <c r="O26" s="243" t="str">
        <f t="shared" ref="O26:W26" si="10">SUM(O24:O25)</f>
        <v>#VALUE!</v>
      </c>
      <c r="P26" s="243" t="str">
        <f t="shared" si="10"/>
        <v>#VALUE!</v>
      </c>
      <c r="Q26" s="243" t="str">
        <f t="shared" si="10"/>
        <v>#VALUE!</v>
      </c>
      <c r="R26" s="243" t="str">
        <f t="shared" si="10"/>
        <v>#VALUE!</v>
      </c>
      <c r="S26" s="243" t="str">
        <f t="shared" si="10"/>
        <v>#VALUE!</v>
      </c>
      <c r="T26" s="243" t="str">
        <f t="shared" si="10"/>
        <v>#VALUE!</v>
      </c>
      <c r="U26" s="243" t="str">
        <f t="shared" si="10"/>
        <v>#VALUE!</v>
      </c>
      <c r="V26" s="243" t="str">
        <f t="shared" si="10"/>
        <v>#VALUE!</v>
      </c>
      <c r="W26" s="243" t="str">
        <f t="shared" si="10"/>
        <v>#VALUE!</v>
      </c>
      <c r="X26" s="244" t="str">
        <f t="shared" si="8"/>
        <v>#VALUE!</v>
      </c>
      <c r="Y26" s="244" t="str">
        <f t="shared" si="9"/>
        <v>#VALUE!</v>
      </c>
      <c r="Z26" s="214"/>
    </row>
    <row r="27" ht="12.0" customHeight="1">
      <c r="A27" s="214"/>
      <c r="B27" s="215" t="s">
        <v>497</v>
      </c>
      <c r="C27" s="243">
        <v>0.0</v>
      </c>
      <c r="D27" s="243">
        <v>300.0</v>
      </c>
      <c r="E27" s="243">
        <v>0.0</v>
      </c>
      <c r="F27" s="243">
        <v>0.0</v>
      </c>
      <c r="G27" s="243">
        <v>90.0</v>
      </c>
      <c r="H27" s="243">
        <v>80.0</v>
      </c>
      <c r="I27" s="243">
        <v>30.0</v>
      </c>
      <c r="J27" s="243">
        <v>10.0</v>
      </c>
      <c r="K27" s="243">
        <v>0.0</v>
      </c>
      <c r="L27" s="243">
        <v>0.0</v>
      </c>
      <c r="M27" s="243">
        <v>255.0</v>
      </c>
      <c r="N27" s="243">
        <v>10.0</v>
      </c>
      <c r="O27" s="243" t="str">
        <f t="shared" ref="O27:W27" si="11">O26</f>
        <v>#VALUE!</v>
      </c>
      <c r="P27" s="243" t="str">
        <f t="shared" si="11"/>
        <v>#VALUE!</v>
      </c>
      <c r="Q27" s="243" t="str">
        <f t="shared" si="11"/>
        <v>#VALUE!</v>
      </c>
      <c r="R27" s="243" t="str">
        <f t="shared" si="11"/>
        <v>#VALUE!</v>
      </c>
      <c r="S27" s="243" t="str">
        <f t="shared" si="11"/>
        <v>#VALUE!</v>
      </c>
      <c r="T27" s="243" t="str">
        <f t="shared" si="11"/>
        <v>#VALUE!</v>
      </c>
      <c r="U27" s="243" t="str">
        <f t="shared" si="11"/>
        <v>#VALUE!</v>
      </c>
      <c r="V27" s="243" t="str">
        <f t="shared" si="11"/>
        <v>#VALUE!</v>
      </c>
      <c r="W27" s="243" t="str">
        <f t="shared" si="11"/>
        <v>#VALUE!</v>
      </c>
      <c r="X27" s="244" t="str">
        <f t="shared" si="8"/>
        <v>#VALUE!</v>
      </c>
      <c r="Y27" s="244" t="str">
        <f t="shared" si="9"/>
        <v>#VALUE!</v>
      </c>
      <c r="Z27" s="214"/>
    </row>
    <row r="28" ht="12.0" customHeight="1">
      <c r="A28" s="214"/>
      <c r="B28" s="215" t="s">
        <v>498</v>
      </c>
      <c r="C28" s="215" t="s">
        <v>410</v>
      </c>
      <c r="D28" s="215" t="s">
        <v>410</v>
      </c>
      <c r="E28" s="215" t="s">
        <v>410</v>
      </c>
      <c r="F28" s="215" t="s">
        <v>410</v>
      </c>
      <c r="G28" s="215" t="s">
        <v>410</v>
      </c>
      <c r="H28" s="215" t="s">
        <v>410</v>
      </c>
      <c r="I28" s="215" t="s">
        <v>410</v>
      </c>
      <c r="J28" s="215" t="s">
        <v>410</v>
      </c>
      <c r="K28" s="215" t="s">
        <v>410</v>
      </c>
      <c r="L28" s="215" t="s">
        <v>410</v>
      </c>
      <c r="M28" s="215" t="s">
        <v>410</v>
      </c>
      <c r="N28" s="215" t="s">
        <v>410</v>
      </c>
      <c r="O28" s="215"/>
      <c r="P28" s="215"/>
      <c r="Q28" s="215"/>
      <c r="R28" s="215"/>
      <c r="S28" s="215"/>
      <c r="T28" s="215"/>
      <c r="U28" s="215"/>
      <c r="V28" s="215"/>
      <c r="W28" s="215"/>
      <c r="X28" s="222"/>
      <c r="Y28" s="222"/>
      <c r="Z28" s="214"/>
    </row>
    <row r="29" ht="12.0" customHeight="1">
      <c r="A29" s="214"/>
      <c r="B29" s="215" t="s">
        <v>499</v>
      </c>
      <c r="C29" s="215" t="s">
        <v>419</v>
      </c>
      <c r="D29" s="215" t="s">
        <v>419</v>
      </c>
      <c r="E29" s="215" t="s">
        <v>419</v>
      </c>
      <c r="F29" s="215" t="s">
        <v>419</v>
      </c>
      <c r="G29" s="215" t="s">
        <v>419</v>
      </c>
      <c r="H29" s="215" t="s">
        <v>419</v>
      </c>
      <c r="I29" s="215" t="s">
        <v>419</v>
      </c>
      <c r="J29" s="215" t="s">
        <v>419</v>
      </c>
      <c r="K29" s="215" t="s">
        <v>419</v>
      </c>
      <c r="L29" s="215" t="s">
        <v>419</v>
      </c>
      <c r="M29" s="215" t="s">
        <v>419</v>
      </c>
      <c r="N29" s="215" t="s">
        <v>419</v>
      </c>
      <c r="O29" s="215"/>
      <c r="P29" s="215"/>
      <c r="Q29" s="215"/>
      <c r="R29" s="215"/>
      <c r="S29" s="215"/>
      <c r="T29" s="215"/>
      <c r="U29" s="215"/>
      <c r="V29" s="215"/>
      <c r="W29" s="215"/>
      <c r="X29" s="222"/>
      <c r="Y29" s="222"/>
      <c r="Z29" s="214"/>
    </row>
    <row r="30" ht="12.0" customHeight="1">
      <c r="A30" s="214">
        <v>500.0</v>
      </c>
      <c r="B30" s="215" t="s">
        <v>500</v>
      </c>
      <c r="C30" s="224">
        <v>0.0</v>
      </c>
      <c r="D30" s="224">
        <v>0.0</v>
      </c>
      <c r="E30" s="224">
        <v>0.0</v>
      </c>
      <c r="F30" s="224">
        <v>29444.72</v>
      </c>
      <c r="G30" s="224">
        <v>4186.29</v>
      </c>
      <c r="H30" s="224">
        <v>9800.0</v>
      </c>
      <c r="I30" s="224">
        <v>0.0</v>
      </c>
      <c r="J30" s="224">
        <v>0.0</v>
      </c>
      <c r="K30" s="224">
        <v>0.0</v>
      </c>
      <c r="L30" s="224">
        <v>0.0</v>
      </c>
      <c r="M30" s="224">
        <v>0.0</v>
      </c>
      <c r="N30" s="224">
        <v>0.0</v>
      </c>
      <c r="O30" s="224" t="e">
        <v>#VALUE!</v>
      </c>
      <c r="P30" s="224" t="e">
        <v>#VALUE!</v>
      </c>
      <c r="Q30" s="224" t="e">
        <v>#VALUE!</v>
      </c>
      <c r="R30" s="224" t="e">
        <v>#VALUE!</v>
      </c>
      <c r="S30" s="224" t="e">
        <v>#VALUE!</v>
      </c>
      <c r="T30" s="224" t="e">
        <v>#VALUE!</v>
      </c>
      <c r="U30" s="224" t="e">
        <v>#VALUE!</v>
      </c>
      <c r="V30" s="224" t="e">
        <v>#VALUE!</v>
      </c>
      <c r="W30" s="224" t="e">
        <v>#VALUE!</v>
      </c>
      <c r="X30" s="242" t="str">
        <f t="shared" ref="X30:X32" si="13">SUM(C30:W30)</f>
        <v>#VALUE!</v>
      </c>
      <c r="Y30" s="242" t="str">
        <f t="shared" ref="Y30:Y32" si="14">SUM(L30:W30)</f>
        <v>#VALUE!</v>
      </c>
      <c r="Z30" s="214"/>
    </row>
    <row r="31" ht="12.0" customHeight="1">
      <c r="A31" s="214"/>
      <c r="B31" s="215" t="s">
        <v>501</v>
      </c>
      <c r="C31" s="243">
        <v>0.0</v>
      </c>
      <c r="D31" s="243">
        <v>0.0</v>
      </c>
      <c r="E31" s="243">
        <v>0.0</v>
      </c>
      <c r="F31" s="243">
        <v>29444.72</v>
      </c>
      <c r="G31" s="243">
        <v>4186.29</v>
      </c>
      <c r="H31" s="243">
        <v>9800.0</v>
      </c>
      <c r="I31" s="243">
        <v>0.0</v>
      </c>
      <c r="J31" s="243">
        <v>0.0</v>
      </c>
      <c r="K31" s="243">
        <v>0.0</v>
      </c>
      <c r="L31" s="243">
        <v>0.0</v>
      </c>
      <c r="M31" s="243">
        <v>0.0</v>
      </c>
      <c r="N31" s="243">
        <v>0.0</v>
      </c>
      <c r="O31" s="243" t="str">
        <f t="shared" ref="O31:W31" si="12">O30</f>
        <v>#VALUE!</v>
      </c>
      <c r="P31" s="243" t="str">
        <f t="shared" si="12"/>
        <v>#VALUE!</v>
      </c>
      <c r="Q31" s="243" t="str">
        <f t="shared" si="12"/>
        <v>#VALUE!</v>
      </c>
      <c r="R31" s="243" t="str">
        <f t="shared" si="12"/>
        <v>#VALUE!</v>
      </c>
      <c r="S31" s="243" t="str">
        <f t="shared" si="12"/>
        <v>#VALUE!</v>
      </c>
      <c r="T31" s="243" t="str">
        <f t="shared" si="12"/>
        <v>#VALUE!</v>
      </c>
      <c r="U31" s="243" t="str">
        <f t="shared" si="12"/>
        <v>#VALUE!</v>
      </c>
      <c r="V31" s="243" t="str">
        <f t="shared" si="12"/>
        <v>#VALUE!</v>
      </c>
      <c r="W31" s="243" t="str">
        <f t="shared" si="12"/>
        <v>#VALUE!</v>
      </c>
      <c r="X31" s="244" t="str">
        <f t="shared" si="13"/>
        <v>#VALUE!</v>
      </c>
      <c r="Y31" s="244" t="str">
        <f t="shared" si="14"/>
        <v>#VALUE!</v>
      </c>
      <c r="Z31" s="214"/>
    </row>
    <row r="32" ht="12.0" customHeight="1">
      <c r="A32" s="214"/>
      <c r="B32" s="215" t="s">
        <v>502</v>
      </c>
      <c r="C32" s="243">
        <v>0.0</v>
      </c>
      <c r="D32" s="243">
        <v>0.0</v>
      </c>
      <c r="E32" s="243">
        <v>0.0</v>
      </c>
      <c r="F32" s="243">
        <v>29444.72</v>
      </c>
      <c r="G32" s="243">
        <v>4186.29</v>
      </c>
      <c r="H32" s="243">
        <v>9800.0</v>
      </c>
      <c r="I32" s="243">
        <v>0.0</v>
      </c>
      <c r="J32" s="243">
        <v>0.0</v>
      </c>
      <c r="K32" s="243">
        <v>0.0</v>
      </c>
      <c r="L32" s="243">
        <v>0.0</v>
      </c>
      <c r="M32" s="243">
        <v>0.0</v>
      </c>
      <c r="N32" s="243">
        <v>0.0</v>
      </c>
      <c r="O32" s="243" t="str">
        <f t="shared" ref="O32:W32" si="15">O31</f>
        <v>#VALUE!</v>
      </c>
      <c r="P32" s="243" t="str">
        <f t="shared" si="15"/>
        <v>#VALUE!</v>
      </c>
      <c r="Q32" s="243" t="str">
        <f t="shared" si="15"/>
        <v>#VALUE!</v>
      </c>
      <c r="R32" s="243" t="str">
        <f t="shared" si="15"/>
        <v>#VALUE!</v>
      </c>
      <c r="S32" s="243" t="str">
        <f t="shared" si="15"/>
        <v>#VALUE!</v>
      </c>
      <c r="T32" s="243" t="str">
        <f t="shared" si="15"/>
        <v>#VALUE!</v>
      </c>
      <c r="U32" s="243" t="str">
        <f t="shared" si="15"/>
        <v>#VALUE!</v>
      </c>
      <c r="V32" s="243" t="str">
        <f t="shared" si="15"/>
        <v>#VALUE!</v>
      </c>
      <c r="W32" s="243" t="str">
        <f t="shared" si="15"/>
        <v>#VALUE!</v>
      </c>
      <c r="X32" s="244" t="str">
        <f t="shared" si="13"/>
        <v>#VALUE!</v>
      </c>
      <c r="Y32" s="244" t="str">
        <f t="shared" si="14"/>
        <v>#VALUE!</v>
      </c>
      <c r="Z32" s="214"/>
    </row>
    <row r="33" ht="12.0" customHeight="1">
      <c r="A33" s="214"/>
      <c r="B33" s="215" t="s">
        <v>503</v>
      </c>
      <c r="C33" s="215" t="s">
        <v>410</v>
      </c>
      <c r="D33" s="215" t="s">
        <v>410</v>
      </c>
      <c r="E33" s="215" t="s">
        <v>410</v>
      </c>
      <c r="F33" s="215" t="s">
        <v>410</v>
      </c>
      <c r="G33" s="215" t="s">
        <v>410</v>
      </c>
      <c r="H33" s="215" t="s">
        <v>410</v>
      </c>
      <c r="I33" s="215" t="s">
        <v>410</v>
      </c>
      <c r="J33" s="215" t="s">
        <v>410</v>
      </c>
      <c r="K33" s="215" t="s">
        <v>410</v>
      </c>
      <c r="L33" s="215" t="s">
        <v>410</v>
      </c>
      <c r="M33" s="215" t="s">
        <v>410</v>
      </c>
      <c r="N33" s="215" t="s">
        <v>410</v>
      </c>
      <c r="O33" s="215"/>
      <c r="P33" s="215"/>
      <c r="Q33" s="215"/>
      <c r="R33" s="215"/>
      <c r="S33" s="215"/>
      <c r="T33" s="215"/>
      <c r="U33" s="215"/>
      <c r="V33" s="215"/>
      <c r="W33" s="215"/>
      <c r="X33" s="222"/>
      <c r="Y33" s="222"/>
      <c r="Z33" s="214"/>
    </row>
    <row r="34" ht="12.0" customHeight="1">
      <c r="A34" s="214"/>
      <c r="B34" s="215" t="s">
        <v>504</v>
      </c>
      <c r="C34" s="215" t="s">
        <v>419</v>
      </c>
      <c r="D34" s="215" t="s">
        <v>419</v>
      </c>
      <c r="E34" s="215" t="s">
        <v>419</v>
      </c>
      <c r="F34" s="215" t="s">
        <v>419</v>
      </c>
      <c r="G34" s="215" t="s">
        <v>419</v>
      </c>
      <c r="H34" s="215" t="s">
        <v>419</v>
      </c>
      <c r="I34" s="215" t="s">
        <v>419</v>
      </c>
      <c r="J34" s="215" t="s">
        <v>419</v>
      </c>
      <c r="K34" s="215" t="s">
        <v>419</v>
      </c>
      <c r="L34" s="215" t="s">
        <v>419</v>
      </c>
      <c r="M34" s="215" t="s">
        <v>419</v>
      </c>
      <c r="N34" s="215" t="s">
        <v>419</v>
      </c>
      <c r="O34" s="215"/>
      <c r="P34" s="215"/>
      <c r="Q34" s="215"/>
      <c r="R34" s="215"/>
      <c r="S34" s="215"/>
      <c r="T34" s="215"/>
      <c r="U34" s="215"/>
      <c r="V34" s="215"/>
      <c r="W34" s="215"/>
      <c r="X34" s="222"/>
      <c r="Y34" s="222"/>
      <c r="Z34" s="214"/>
    </row>
    <row r="35" ht="12.0" customHeight="1">
      <c r="A35" s="214">
        <v>600.0</v>
      </c>
      <c r="B35" s="215" t="s">
        <v>505</v>
      </c>
      <c r="C35" s="224">
        <v>170.0</v>
      </c>
      <c r="D35" s="224">
        <v>10291.82</v>
      </c>
      <c r="E35" s="224">
        <v>21570.0</v>
      </c>
      <c r="F35" s="224">
        <v>52473.25</v>
      </c>
      <c r="G35" s="224">
        <v>3140.0</v>
      </c>
      <c r="H35" s="224">
        <v>5820.0</v>
      </c>
      <c r="I35" s="224">
        <v>-3400.0</v>
      </c>
      <c r="J35" s="224">
        <v>86947.42</v>
      </c>
      <c r="K35" s="224">
        <v>1928.75</v>
      </c>
      <c r="L35" s="224">
        <v>935.0</v>
      </c>
      <c r="M35" s="224">
        <v>0.0</v>
      </c>
      <c r="N35" s="224">
        <v>1290.0</v>
      </c>
      <c r="O35" s="224" t="e">
        <v>#VALUE!</v>
      </c>
      <c r="P35" s="224" t="e">
        <v>#VALUE!</v>
      </c>
      <c r="Q35" s="224" t="e">
        <v>#VALUE!</v>
      </c>
      <c r="R35" s="224" t="e">
        <v>#VALUE!</v>
      </c>
      <c r="S35" s="224" t="e">
        <v>#VALUE!</v>
      </c>
      <c r="T35" s="224" t="e">
        <v>#VALUE!</v>
      </c>
      <c r="U35" s="224" t="e">
        <v>#VALUE!</v>
      </c>
      <c r="V35" s="224" t="e">
        <v>#VALUE!</v>
      </c>
      <c r="W35" s="224" t="e">
        <v>#VALUE!</v>
      </c>
      <c r="X35" s="242" t="str">
        <f t="shared" ref="X35:X42" si="16">SUM(C35:W35)</f>
        <v>#VALUE!</v>
      </c>
      <c r="Y35" s="242" t="str">
        <f t="shared" ref="Y35:Y42" si="17">SUM(L35:W35)</f>
        <v>#VALUE!</v>
      </c>
      <c r="Z35" s="214"/>
    </row>
    <row r="36" ht="12.0" customHeight="1">
      <c r="A36" s="214">
        <v>900.0</v>
      </c>
      <c r="B36" s="215" t="s">
        <v>506</v>
      </c>
      <c r="C36" s="224">
        <v>0.0</v>
      </c>
      <c r="D36" s="224">
        <v>0.0</v>
      </c>
      <c r="E36" s="224">
        <v>3000.0</v>
      </c>
      <c r="F36" s="224">
        <v>30000.0</v>
      </c>
      <c r="G36" s="224">
        <v>0.0</v>
      </c>
      <c r="H36" s="224">
        <v>0.0</v>
      </c>
      <c r="I36" s="224">
        <v>0.0</v>
      </c>
      <c r="J36" s="224">
        <v>0.0</v>
      </c>
      <c r="K36" s="224">
        <v>1500.0</v>
      </c>
      <c r="L36" s="224">
        <v>0.0</v>
      </c>
      <c r="M36" s="224">
        <v>0.0</v>
      </c>
      <c r="N36" s="224">
        <v>0.0</v>
      </c>
      <c r="O36" s="224" t="e">
        <v>#VALUE!</v>
      </c>
      <c r="P36" s="224" t="e">
        <v>#VALUE!</v>
      </c>
      <c r="Q36" s="224" t="e">
        <v>#VALUE!</v>
      </c>
      <c r="R36" s="224" t="e">
        <v>#VALUE!</v>
      </c>
      <c r="S36" s="224" t="e">
        <v>#VALUE!</v>
      </c>
      <c r="T36" s="224" t="e">
        <v>#VALUE!</v>
      </c>
      <c r="U36" s="224" t="e">
        <v>#VALUE!</v>
      </c>
      <c r="V36" s="224" t="e">
        <v>#VALUE!</v>
      </c>
      <c r="W36" s="224" t="e">
        <v>#VALUE!</v>
      </c>
      <c r="X36" s="242" t="str">
        <f t="shared" si="16"/>
        <v>#VALUE!</v>
      </c>
      <c r="Y36" s="242" t="str">
        <f t="shared" si="17"/>
        <v>#VALUE!</v>
      </c>
      <c r="Z36" s="214"/>
    </row>
    <row r="37" ht="12.0" customHeight="1">
      <c r="A37" s="214">
        <v>700.0</v>
      </c>
      <c r="B37" s="215" t="s">
        <v>507</v>
      </c>
      <c r="C37" s="224">
        <v>0.0</v>
      </c>
      <c r="D37" s="224">
        <v>0.0</v>
      </c>
      <c r="E37" s="224">
        <v>0.0</v>
      </c>
      <c r="F37" s="224">
        <v>0.0</v>
      </c>
      <c r="G37" s="224">
        <v>4654.37</v>
      </c>
      <c r="H37" s="224">
        <v>498.46</v>
      </c>
      <c r="I37" s="224">
        <v>0.0</v>
      </c>
      <c r="J37" s="224">
        <v>0.0</v>
      </c>
      <c r="K37" s="224">
        <v>0.0</v>
      </c>
      <c r="L37" s="224">
        <v>0.0</v>
      </c>
      <c r="M37" s="224">
        <v>0.0</v>
      </c>
      <c r="N37" s="224">
        <v>0.0</v>
      </c>
      <c r="O37" s="224" t="e">
        <v>#VALUE!</v>
      </c>
      <c r="P37" s="224" t="e">
        <v>#VALUE!</v>
      </c>
      <c r="Q37" s="224" t="e">
        <v>#VALUE!</v>
      </c>
      <c r="R37" s="224" t="e">
        <v>#VALUE!</v>
      </c>
      <c r="S37" s="224" t="e">
        <v>#VALUE!</v>
      </c>
      <c r="T37" s="224" t="e">
        <v>#VALUE!</v>
      </c>
      <c r="U37" s="224" t="e">
        <v>#VALUE!</v>
      </c>
      <c r="V37" s="224" t="e">
        <v>#VALUE!</v>
      </c>
      <c r="W37" s="224" t="e">
        <v>#VALUE!</v>
      </c>
      <c r="X37" s="242" t="str">
        <f t="shared" si="16"/>
        <v>#VALUE!</v>
      </c>
      <c r="Y37" s="242" t="str">
        <f t="shared" si="17"/>
        <v>#VALUE!</v>
      </c>
      <c r="Z37" s="214"/>
    </row>
    <row r="38" ht="12.0" customHeight="1">
      <c r="A38" s="214">
        <v>800.0</v>
      </c>
      <c r="B38" s="215" t="s">
        <v>508</v>
      </c>
      <c r="C38" s="224">
        <v>0.0</v>
      </c>
      <c r="D38" s="224">
        <v>0.0</v>
      </c>
      <c r="E38" s="224">
        <v>51647.64</v>
      </c>
      <c r="F38" s="224">
        <v>0.0</v>
      </c>
      <c r="G38" s="224">
        <v>30916.34</v>
      </c>
      <c r="H38" s="224">
        <v>75277.16</v>
      </c>
      <c r="I38" s="224">
        <v>0.0</v>
      </c>
      <c r="J38" s="224">
        <v>-7500.0</v>
      </c>
      <c r="K38" s="224">
        <v>0.0</v>
      </c>
      <c r="L38" s="224">
        <v>0.0</v>
      </c>
      <c r="M38" s="224">
        <v>11447.81</v>
      </c>
      <c r="N38" s="224">
        <v>0.0</v>
      </c>
      <c r="O38" s="224" t="e">
        <v>#VALUE!</v>
      </c>
      <c r="P38" s="224" t="e">
        <v>#VALUE!</v>
      </c>
      <c r="Q38" s="224" t="e">
        <v>#VALUE!</v>
      </c>
      <c r="R38" s="224" t="e">
        <v>#VALUE!</v>
      </c>
      <c r="S38" s="224" t="e">
        <v>#VALUE!</v>
      </c>
      <c r="T38" s="224" t="e">
        <v>#VALUE!</v>
      </c>
      <c r="U38" s="224" t="e">
        <v>#VALUE!</v>
      </c>
      <c r="V38" s="224" t="e">
        <v>#VALUE!</v>
      </c>
      <c r="W38" s="224" t="e">
        <v>#VALUE!</v>
      </c>
      <c r="X38" s="242" t="str">
        <f t="shared" si="16"/>
        <v>#VALUE!</v>
      </c>
      <c r="Y38" s="242" t="str">
        <f t="shared" si="17"/>
        <v>#VALUE!</v>
      </c>
      <c r="Z38" s="214"/>
    </row>
    <row r="39" ht="12.0" customHeight="1">
      <c r="A39" s="214"/>
      <c r="B39" s="215" t="s">
        <v>509</v>
      </c>
      <c r="C39" s="243">
        <v>170.0</v>
      </c>
      <c r="D39" s="243">
        <v>10291.82</v>
      </c>
      <c r="E39" s="243">
        <v>76217.64</v>
      </c>
      <c r="F39" s="243">
        <v>82473.25</v>
      </c>
      <c r="G39" s="243">
        <v>38710.71</v>
      </c>
      <c r="H39" s="243">
        <v>81595.62</v>
      </c>
      <c r="I39" s="243">
        <v>-3400.0</v>
      </c>
      <c r="J39" s="243">
        <v>79447.42</v>
      </c>
      <c r="K39" s="243">
        <v>3428.75</v>
      </c>
      <c r="L39" s="243">
        <v>935.0</v>
      </c>
      <c r="M39" s="243">
        <v>11447.81</v>
      </c>
      <c r="N39" s="243">
        <v>1290.0</v>
      </c>
      <c r="O39" s="243" t="str">
        <f t="shared" ref="O39:W39" si="18">SUM(O35:O38)</f>
        <v>#VALUE!</v>
      </c>
      <c r="P39" s="243" t="str">
        <f t="shared" si="18"/>
        <v>#VALUE!</v>
      </c>
      <c r="Q39" s="243" t="str">
        <f t="shared" si="18"/>
        <v>#VALUE!</v>
      </c>
      <c r="R39" s="243" t="str">
        <f t="shared" si="18"/>
        <v>#VALUE!</v>
      </c>
      <c r="S39" s="243" t="str">
        <f t="shared" si="18"/>
        <v>#VALUE!</v>
      </c>
      <c r="T39" s="243" t="str">
        <f t="shared" si="18"/>
        <v>#VALUE!</v>
      </c>
      <c r="U39" s="243" t="str">
        <f t="shared" si="18"/>
        <v>#VALUE!</v>
      </c>
      <c r="V39" s="243" t="str">
        <f t="shared" si="18"/>
        <v>#VALUE!</v>
      </c>
      <c r="W39" s="243" t="str">
        <f t="shared" si="18"/>
        <v>#VALUE!</v>
      </c>
      <c r="X39" s="244" t="str">
        <f t="shared" si="16"/>
        <v>#VALUE!</v>
      </c>
      <c r="Y39" s="244" t="str">
        <f t="shared" si="17"/>
        <v>#VALUE!</v>
      </c>
      <c r="Z39" s="214"/>
    </row>
    <row r="40" ht="12.0" customHeight="1">
      <c r="A40" s="214"/>
      <c r="B40" s="215" t="s">
        <v>510</v>
      </c>
      <c r="C40" s="243">
        <v>170.0</v>
      </c>
      <c r="D40" s="243">
        <v>10291.82</v>
      </c>
      <c r="E40" s="243">
        <v>76217.64</v>
      </c>
      <c r="F40" s="243">
        <v>82473.25</v>
      </c>
      <c r="G40" s="243">
        <v>38710.71</v>
      </c>
      <c r="H40" s="243">
        <v>81595.62</v>
      </c>
      <c r="I40" s="243">
        <v>-3400.0</v>
      </c>
      <c r="J40" s="243">
        <v>79447.42</v>
      </c>
      <c r="K40" s="243">
        <v>3428.75</v>
      </c>
      <c r="L40" s="243">
        <v>935.0</v>
      </c>
      <c r="M40" s="243">
        <v>11447.81</v>
      </c>
      <c r="N40" s="243">
        <v>1290.0</v>
      </c>
      <c r="O40" s="243" t="str">
        <f t="shared" ref="O40:W40" si="19">O39</f>
        <v>#VALUE!</v>
      </c>
      <c r="P40" s="243" t="str">
        <f t="shared" si="19"/>
        <v>#VALUE!</v>
      </c>
      <c r="Q40" s="243" t="str">
        <f t="shared" si="19"/>
        <v>#VALUE!</v>
      </c>
      <c r="R40" s="243" t="str">
        <f t="shared" si="19"/>
        <v>#VALUE!</v>
      </c>
      <c r="S40" s="243" t="str">
        <f t="shared" si="19"/>
        <v>#VALUE!</v>
      </c>
      <c r="T40" s="243" t="str">
        <f t="shared" si="19"/>
        <v>#VALUE!</v>
      </c>
      <c r="U40" s="243" t="str">
        <f t="shared" si="19"/>
        <v>#VALUE!</v>
      </c>
      <c r="V40" s="243" t="str">
        <f t="shared" si="19"/>
        <v>#VALUE!</v>
      </c>
      <c r="W40" s="243" t="str">
        <f t="shared" si="19"/>
        <v>#VALUE!</v>
      </c>
      <c r="X40" s="244" t="str">
        <f t="shared" si="16"/>
        <v>#VALUE!</v>
      </c>
      <c r="Y40" s="244" t="str">
        <f t="shared" si="17"/>
        <v>#VALUE!</v>
      </c>
      <c r="Z40" s="214"/>
    </row>
    <row r="41" ht="12.0" customHeight="1">
      <c r="A41" s="214"/>
      <c r="B41" s="215" t="s">
        <v>511</v>
      </c>
      <c r="C41" s="243">
        <v>15265.0</v>
      </c>
      <c r="D41" s="243">
        <v>24350.36</v>
      </c>
      <c r="E41" s="243">
        <v>79516.62</v>
      </c>
      <c r="F41" s="243">
        <v>133455.11</v>
      </c>
      <c r="G41" s="243">
        <v>82196.03</v>
      </c>
      <c r="H41" s="243">
        <v>93380.8</v>
      </c>
      <c r="I41" s="243">
        <v>8342.07</v>
      </c>
      <c r="J41" s="243">
        <v>114281.66</v>
      </c>
      <c r="K41" s="243">
        <v>45234.65</v>
      </c>
      <c r="L41" s="243">
        <v>21958.91</v>
      </c>
      <c r="M41" s="243">
        <v>26476.14</v>
      </c>
      <c r="N41" s="243">
        <v>76377.0</v>
      </c>
      <c r="O41" s="243" t="str">
        <f t="shared" ref="O41:W41" si="20">O40+O32+O27+O21</f>
        <v>#VALUE!</v>
      </c>
      <c r="P41" s="243" t="str">
        <f t="shared" si="20"/>
        <v>#VALUE!</v>
      </c>
      <c r="Q41" s="243" t="str">
        <f t="shared" si="20"/>
        <v>#VALUE!</v>
      </c>
      <c r="R41" s="243" t="str">
        <f t="shared" si="20"/>
        <v>#VALUE!</v>
      </c>
      <c r="S41" s="243" t="str">
        <f t="shared" si="20"/>
        <v>#VALUE!</v>
      </c>
      <c r="T41" s="243" t="str">
        <f t="shared" si="20"/>
        <v>#VALUE!</v>
      </c>
      <c r="U41" s="243" t="str">
        <f t="shared" si="20"/>
        <v>#VALUE!</v>
      </c>
      <c r="V41" s="243" t="str">
        <f t="shared" si="20"/>
        <v>#VALUE!</v>
      </c>
      <c r="W41" s="243" t="str">
        <f t="shared" si="20"/>
        <v>#VALUE!</v>
      </c>
      <c r="X41" s="244" t="str">
        <f t="shared" si="16"/>
        <v>#VALUE!</v>
      </c>
      <c r="Y41" s="244" t="str">
        <f t="shared" si="17"/>
        <v>#VALUE!</v>
      </c>
      <c r="Z41" s="214"/>
    </row>
    <row r="42" ht="12.0" customHeight="1">
      <c r="A42" s="214"/>
      <c r="B42" s="215" t="s">
        <v>512</v>
      </c>
      <c r="C42" s="225">
        <v>-15265.0</v>
      </c>
      <c r="D42" s="225">
        <v>-24350.36</v>
      </c>
      <c r="E42" s="225">
        <v>-79516.62</v>
      </c>
      <c r="F42" s="225">
        <v>-133455.11</v>
      </c>
      <c r="G42" s="225">
        <v>-82196.03</v>
      </c>
      <c r="H42" s="225">
        <v>-93380.8</v>
      </c>
      <c r="I42" s="225">
        <v>-8342.07</v>
      </c>
      <c r="J42" s="225">
        <v>-114281.66</v>
      </c>
      <c r="K42" s="225">
        <v>-45234.65</v>
      </c>
      <c r="L42" s="225">
        <v>-21958.91</v>
      </c>
      <c r="M42" s="225">
        <v>-26476.14</v>
      </c>
      <c r="N42" s="225">
        <v>-76377.0</v>
      </c>
      <c r="O42" s="225" t="str">
        <f t="shared" ref="O42:W42" si="21">-O41</f>
        <v>#VALUE!</v>
      </c>
      <c r="P42" s="225" t="str">
        <f t="shared" si="21"/>
        <v>#VALUE!</v>
      </c>
      <c r="Q42" s="225" t="str">
        <f t="shared" si="21"/>
        <v>#VALUE!</v>
      </c>
      <c r="R42" s="225" t="str">
        <f t="shared" si="21"/>
        <v>#VALUE!</v>
      </c>
      <c r="S42" s="225" t="str">
        <f t="shared" si="21"/>
        <v>#VALUE!</v>
      </c>
      <c r="T42" s="225" t="str">
        <f t="shared" si="21"/>
        <v>#VALUE!</v>
      </c>
      <c r="U42" s="225" t="str">
        <f t="shared" si="21"/>
        <v>#VALUE!</v>
      </c>
      <c r="V42" s="225" t="str">
        <f t="shared" si="21"/>
        <v>#VALUE!</v>
      </c>
      <c r="W42" s="225" t="str">
        <f t="shared" si="21"/>
        <v>#VALUE!</v>
      </c>
      <c r="X42" s="245" t="str">
        <f t="shared" si="16"/>
        <v>#VALUE!</v>
      </c>
      <c r="Y42" s="245" t="str">
        <f t="shared" si="17"/>
        <v>#VALUE!</v>
      </c>
      <c r="Z42" s="214"/>
    </row>
    <row r="43" ht="12.0" customHeight="1">
      <c r="A43" s="214"/>
      <c r="B43" s="222" t="s">
        <v>513</v>
      </c>
      <c r="C43" s="246" t="s">
        <v>406</v>
      </c>
      <c r="D43" s="246" t="s">
        <v>406</v>
      </c>
      <c r="E43" s="246" t="s">
        <v>406</v>
      </c>
      <c r="F43" s="246" t="s">
        <v>406</v>
      </c>
      <c r="G43" s="246" t="s">
        <v>406</v>
      </c>
      <c r="H43" s="246" t="s">
        <v>406</v>
      </c>
      <c r="I43" s="246" t="s">
        <v>406</v>
      </c>
      <c r="J43" s="246" t="s">
        <v>406</v>
      </c>
      <c r="K43" s="246" t="s">
        <v>406</v>
      </c>
      <c r="L43" s="246" t="s">
        <v>406</v>
      </c>
      <c r="M43" s="246" t="s">
        <v>406</v>
      </c>
      <c r="N43" s="246" t="s">
        <v>406</v>
      </c>
      <c r="O43" s="246"/>
      <c r="P43" s="246"/>
      <c r="Q43" s="246"/>
      <c r="R43" s="246"/>
      <c r="S43" s="246"/>
      <c r="T43" s="246"/>
      <c r="U43" s="246"/>
      <c r="V43" s="246"/>
      <c r="W43" s="246"/>
      <c r="X43" s="246"/>
      <c r="Y43" s="246"/>
      <c r="Z43" s="214"/>
    </row>
    <row r="44" ht="12.0" customHeight="1">
      <c r="A44" s="214"/>
      <c r="B44" s="215" t="s">
        <v>514</v>
      </c>
      <c r="C44" s="215" t="s">
        <v>408</v>
      </c>
      <c r="D44" s="215" t="s">
        <v>408</v>
      </c>
      <c r="E44" s="215" t="s">
        <v>408</v>
      </c>
      <c r="F44" s="215" t="s">
        <v>408</v>
      </c>
      <c r="G44" s="215" t="s">
        <v>408</v>
      </c>
      <c r="H44" s="215" t="s">
        <v>408</v>
      </c>
      <c r="I44" s="215" t="s">
        <v>408</v>
      </c>
      <c r="J44" s="215" t="s">
        <v>408</v>
      </c>
      <c r="K44" s="215" t="s">
        <v>408</v>
      </c>
      <c r="L44" s="215" t="s">
        <v>408</v>
      </c>
      <c r="M44" s="215" t="s">
        <v>408</v>
      </c>
      <c r="N44" s="215" t="s">
        <v>408</v>
      </c>
      <c r="O44" s="215"/>
      <c r="P44" s="215"/>
      <c r="Q44" s="215"/>
      <c r="R44" s="215"/>
      <c r="S44" s="215"/>
      <c r="T44" s="215"/>
      <c r="U44" s="215"/>
      <c r="V44" s="215"/>
      <c r="W44" s="215"/>
      <c r="X44" s="222"/>
      <c r="Y44" s="222"/>
      <c r="Z44" s="214"/>
    </row>
    <row r="45" ht="12.0" customHeight="1">
      <c r="A45" s="214"/>
      <c r="B45" s="215" t="s">
        <v>515</v>
      </c>
      <c r="C45" s="215" t="s">
        <v>410</v>
      </c>
      <c r="D45" s="215" t="s">
        <v>410</v>
      </c>
      <c r="E45" s="215" t="s">
        <v>410</v>
      </c>
      <c r="F45" s="215" t="s">
        <v>410</v>
      </c>
      <c r="G45" s="215" t="s">
        <v>410</v>
      </c>
      <c r="H45" s="215" t="s">
        <v>410</v>
      </c>
      <c r="I45" s="215" t="s">
        <v>410</v>
      </c>
      <c r="J45" s="215" t="s">
        <v>410</v>
      </c>
      <c r="K45" s="215" t="s">
        <v>410</v>
      </c>
      <c r="L45" s="215" t="s">
        <v>410</v>
      </c>
      <c r="M45" s="215" t="s">
        <v>410</v>
      </c>
      <c r="N45" s="215" t="s">
        <v>410</v>
      </c>
      <c r="O45" s="215"/>
      <c r="P45" s="215"/>
      <c r="Q45" s="215"/>
      <c r="R45" s="215"/>
      <c r="S45" s="215"/>
      <c r="T45" s="215"/>
      <c r="U45" s="215"/>
      <c r="V45" s="215"/>
      <c r="W45" s="215"/>
      <c r="X45" s="222"/>
      <c r="Y45" s="222"/>
      <c r="Z45" s="214"/>
    </row>
    <row r="46" ht="12.0" customHeight="1">
      <c r="A46" s="214"/>
      <c r="B46" s="215" t="s">
        <v>516</v>
      </c>
      <c r="C46" s="224">
        <v>297863.39</v>
      </c>
      <c r="D46" s="224">
        <v>57617.16</v>
      </c>
      <c r="E46" s="224">
        <v>48989.87</v>
      </c>
      <c r="F46" s="224">
        <v>65324.96</v>
      </c>
      <c r="G46" s="224">
        <v>55563.67</v>
      </c>
      <c r="H46" s="224">
        <v>44311.97</v>
      </c>
      <c r="I46" s="224">
        <v>40017.14</v>
      </c>
      <c r="J46" s="224">
        <v>27622.82</v>
      </c>
      <c r="K46" s="224">
        <v>17871.66</v>
      </c>
      <c r="L46" s="224">
        <v>18818.72</v>
      </c>
      <c r="M46" s="224">
        <v>15651.96</v>
      </c>
      <c r="N46" s="224">
        <v>18649.85</v>
      </c>
      <c r="O46" s="224">
        <v>18000.0</v>
      </c>
      <c r="P46" s="224">
        <v>18000.0</v>
      </c>
      <c r="Q46" s="224">
        <v>18000.0</v>
      </c>
      <c r="R46" s="224">
        <v>18000.0</v>
      </c>
      <c r="S46" s="224">
        <v>18000.0</v>
      </c>
      <c r="T46" s="224">
        <v>18000.0</v>
      </c>
      <c r="U46" s="224">
        <v>18000.0</v>
      </c>
      <c r="V46" s="224">
        <v>18000.0</v>
      </c>
      <c r="W46" s="224">
        <v>18000.0</v>
      </c>
      <c r="X46" s="242">
        <f t="shared" ref="X46:X50" si="22">SUM(C46:W46)</f>
        <v>870303.17</v>
      </c>
      <c r="Y46" s="242">
        <f t="shared" ref="Y46:Y50" si="23">SUM(L46:W46)</f>
        <v>215120.53</v>
      </c>
      <c r="Z46" s="214"/>
    </row>
    <row r="47" ht="12.0" customHeight="1">
      <c r="A47" s="214">
        <v>10.0</v>
      </c>
      <c r="B47" s="215" t="s">
        <v>517</v>
      </c>
      <c r="C47" s="224">
        <v>0.0</v>
      </c>
      <c r="D47" s="224">
        <v>250000.0</v>
      </c>
      <c r="E47" s="224">
        <v>0.0</v>
      </c>
      <c r="F47" s="224">
        <v>0.0</v>
      </c>
      <c r="G47" s="224">
        <v>0.0</v>
      </c>
      <c r="H47" s="224">
        <v>467.8</v>
      </c>
      <c r="I47" s="224">
        <v>0.0</v>
      </c>
      <c r="J47" s="224">
        <v>143100.0</v>
      </c>
      <c r="K47" s="224">
        <v>0.0</v>
      </c>
      <c r="L47" s="224">
        <v>0.0</v>
      </c>
      <c r="M47" s="224">
        <v>0.0</v>
      </c>
      <c r="N47" s="224">
        <v>0.0</v>
      </c>
      <c r="O47" s="224" t="e">
        <v>#VALUE!</v>
      </c>
      <c r="P47" s="224" t="e">
        <v>#VALUE!</v>
      </c>
      <c r="Q47" s="224" t="e">
        <v>#VALUE!</v>
      </c>
      <c r="R47" s="224" t="e">
        <v>#VALUE!</v>
      </c>
      <c r="S47" s="224" t="e">
        <v>#VALUE!</v>
      </c>
      <c r="T47" s="224" t="e">
        <v>#VALUE!</v>
      </c>
      <c r="U47" s="224" t="e">
        <v>#VALUE!</v>
      </c>
      <c r="V47" s="224" t="e">
        <v>#VALUE!</v>
      </c>
      <c r="W47" s="224" t="e">
        <v>#VALUE!</v>
      </c>
      <c r="X47" s="242" t="str">
        <f t="shared" si="22"/>
        <v>#VALUE!</v>
      </c>
      <c r="Y47" s="242" t="str">
        <f t="shared" si="23"/>
        <v>#VALUE!</v>
      </c>
      <c r="Z47" s="214"/>
    </row>
    <row r="48" ht="12.0" customHeight="1">
      <c r="A48" s="214"/>
      <c r="B48" s="215" t="s">
        <v>518</v>
      </c>
      <c r="C48" s="243">
        <v>297863.39</v>
      </c>
      <c r="D48" s="243">
        <v>307617.16</v>
      </c>
      <c r="E48" s="243">
        <v>48989.87</v>
      </c>
      <c r="F48" s="243">
        <v>65324.96</v>
      </c>
      <c r="G48" s="243">
        <v>55563.67</v>
      </c>
      <c r="H48" s="243">
        <v>44779.77</v>
      </c>
      <c r="I48" s="243">
        <v>40017.14</v>
      </c>
      <c r="J48" s="243">
        <v>170722.82</v>
      </c>
      <c r="K48" s="243">
        <v>17871.66</v>
      </c>
      <c r="L48" s="243">
        <v>18818.72</v>
      </c>
      <c r="M48" s="243">
        <v>15651.96</v>
      </c>
      <c r="N48" s="243">
        <v>18649.85</v>
      </c>
      <c r="O48" s="243" t="str">
        <f t="shared" ref="O48:W48" si="24">SUM(O46:O47)</f>
        <v>#VALUE!</v>
      </c>
      <c r="P48" s="243" t="str">
        <f t="shared" si="24"/>
        <v>#VALUE!</v>
      </c>
      <c r="Q48" s="243" t="str">
        <f t="shared" si="24"/>
        <v>#VALUE!</v>
      </c>
      <c r="R48" s="243" t="str">
        <f t="shared" si="24"/>
        <v>#VALUE!</v>
      </c>
      <c r="S48" s="243" t="str">
        <f t="shared" si="24"/>
        <v>#VALUE!</v>
      </c>
      <c r="T48" s="243" t="str">
        <f t="shared" si="24"/>
        <v>#VALUE!</v>
      </c>
      <c r="U48" s="243" t="str">
        <f t="shared" si="24"/>
        <v>#VALUE!</v>
      </c>
      <c r="V48" s="243" t="str">
        <f t="shared" si="24"/>
        <v>#VALUE!</v>
      </c>
      <c r="W48" s="243" t="str">
        <f t="shared" si="24"/>
        <v>#VALUE!</v>
      </c>
      <c r="X48" s="244" t="str">
        <f t="shared" si="22"/>
        <v>#VALUE!</v>
      </c>
      <c r="Y48" s="244" t="str">
        <f t="shared" si="23"/>
        <v>#VALUE!</v>
      </c>
      <c r="Z48" s="214"/>
    </row>
    <row r="49" ht="12.0" customHeight="1">
      <c r="A49" s="214"/>
      <c r="B49" s="215" t="s">
        <v>519</v>
      </c>
      <c r="C49" s="243">
        <v>297863.39</v>
      </c>
      <c r="D49" s="243">
        <v>307617.16</v>
      </c>
      <c r="E49" s="243">
        <v>48989.87</v>
      </c>
      <c r="F49" s="243">
        <v>65324.96</v>
      </c>
      <c r="G49" s="243">
        <v>55563.67</v>
      </c>
      <c r="H49" s="243">
        <v>44779.77</v>
      </c>
      <c r="I49" s="243">
        <v>40017.14</v>
      </c>
      <c r="J49" s="243">
        <v>170722.82</v>
      </c>
      <c r="K49" s="243">
        <v>17871.66</v>
      </c>
      <c r="L49" s="243">
        <v>18818.72</v>
      </c>
      <c r="M49" s="243">
        <v>15651.96</v>
      </c>
      <c r="N49" s="243">
        <v>18649.85</v>
      </c>
      <c r="O49" s="243" t="str">
        <f t="shared" ref="O49:W49" si="25">O48</f>
        <v>#VALUE!</v>
      </c>
      <c r="P49" s="243" t="str">
        <f t="shared" si="25"/>
        <v>#VALUE!</v>
      </c>
      <c r="Q49" s="243" t="str">
        <f t="shared" si="25"/>
        <v>#VALUE!</v>
      </c>
      <c r="R49" s="243" t="str">
        <f t="shared" si="25"/>
        <v>#VALUE!</v>
      </c>
      <c r="S49" s="243" t="str">
        <f t="shared" si="25"/>
        <v>#VALUE!</v>
      </c>
      <c r="T49" s="243" t="str">
        <f t="shared" si="25"/>
        <v>#VALUE!</v>
      </c>
      <c r="U49" s="243" t="str">
        <f t="shared" si="25"/>
        <v>#VALUE!</v>
      </c>
      <c r="V49" s="243" t="str">
        <f t="shared" si="25"/>
        <v>#VALUE!</v>
      </c>
      <c r="W49" s="243" t="str">
        <f t="shared" si="25"/>
        <v>#VALUE!</v>
      </c>
      <c r="X49" s="244" t="str">
        <f t="shared" si="22"/>
        <v>#VALUE!</v>
      </c>
      <c r="Y49" s="244" t="str">
        <f t="shared" si="23"/>
        <v>#VALUE!</v>
      </c>
      <c r="Z49" s="214"/>
    </row>
    <row r="50" ht="12.0" customHeight="1">
      <c r="A50" s="214"/>
      <c r="B50" s="215" t="s">
        <v>520</v>
      </c>
      <c r="C50" s="225">
        <v>297863.39</v>
      </c>
      <c r="D50" s="225">
        <v>307617.16</v>
      </c>
      <c r="E50" s="225">
        <v>48989.87</v>
      </c>
      <c r="F50" s="225">
        <v>65324.96</v>
      </c>
      <c r="G50" s="225">
        <v>55563.67</v>
      </c>
      <c r="H50" s="225">
        <v>44779.77</v>
      </c>
      <c r="I50" s="225">
        <v>40017.14</v>
      </c>
      <c r="J50" s="225">
        <v>170722.82</v>
      </c>
      <c r="K50" s="225">
        <v>17871.66</v>
      </c>
      <c r="L50" s="225">
        <v>18818.72</v>
      </c>
      <c r="M50" s="225">
        <v>15651.96</v>
      </c>
      <c r="N50" s="225">
        <v>18649.85</v>
      </c>
      <c r="O50" s="225" t="str">
        <f t="shared" ref="O50:W50" si="26">O49</f>
        <v>#VALUE!</v>
      </c>
      <c r="P50" s="225" t="str">
        <f t="shared" si="26"/>
        <v>#VALUE!</v>
      </c>
      <c r="Q50" s="225" t="str">
        <f t="shared" si="26"/>
        <v>#VALUE!</v>
      </c>
      <c r="R50" s="225" t="str">
        <f t="shared" si="26"/>
        <v>#VALUE!</v>
      </c>
      <c r="S50" s="225" t="str">
        <f t="shared" si="26"/>
        <v>#VALUE!</v>
      </c>
      <c r="T50" s="225" t="str">
        <f t="shared" si="26"/>
        <v>#VALUE!</v>
      </c>
      <c r="U50" s="225" t="str">
        <f t="shared" si="26"/>
        <v>#VALUE!</v>
      </c>
      <c r="V50" s="225" t="str">
        <f t="shared" si="26"/>
        <v>#VALUE!</v>
      </c>
      <c r="W50" s="225" t="str">
        <f t="shared" si="26"/>
        <v>#VALUE!</v>
      </c>
      <c r="X50" s="245" t="str">
        <f t="shared" si="22"/>
        <v>#VALUE!</v>
      </c>
      <c r="Y50" s="245" t="str">
        <f t="shared" si="23"/>
        <v>#VALUE!</v>
      </c>
      <c r="Z50" s="214"/>
    </row>
    <row r="51" ht="12.0" customHeight="1">
      <c r="A51" s="214"/>
      <c r="B51" s="223" t="s">
        <v>126</v>
      </c>
      <c r="C51" s="223"/>
      <c r="D51" s="223"/>
      <c r="E51" s="223"/>
      <c r="F51" s="223"/>
      <c r="G51" s="223"/>
      <c r="H51" s="223"/>
      <c r="I51" s="223"/>
      <c r="J51" s="223"/>
      <c r="K51" s="223"/>
      <c r="L51" s="223"/>
      <c r="M51" s="223"/>
      <c r="N51" s="223"/>
      <c r="O51" s="223"/>
      <c r="P51" s="223"/>
      <c r="Q51" s="223"/>
      <c r="R51" s="223"/>
      <c r="S51" s="223"/>
      <c r="T51" s="223"/>
      <c r="U51" s="223"/>
      <c r="V51" s="223"/>
      <c r="W51" s="223"/>
      <c r="X51" s="247"/>
      <c r="Y51" s="247"/>
      <c r="Z51" s="214"/>
    </row>
    <row r="52" ht="12.0" customHeight="1">
      <c r="A52" s="214"/>
      <c r="B52" s="222" t="s">
        <v>521</v>
      </c>
      <c r="C52" s="228">
        <v>282598.39</v>
      </c>
      <c r="D52" s="228">
        <v>283266.8</v>
      </c>
      <c r="E52" s="228">
        <v>-30526.75</v>
      </c>
      <c r="F52" s="228">
        <v>-68130.15</v>
      </c>
      <c r="G52" s="228">
        <v>-26632.36</v>
      </c>
      <c r="H52" s="228">
        <v>-48601.03</v>
      </c>
      <c r="I52" s="228">
        <v>31675.07</v>
      </c>
      <c r="J52" s="228">
        <v>56441.16</v>
      </c>
      <c r="K52" s="228">
        <v>-27362.99</v>
      </c>
      <c r="L52" s="228">
        <v>-3140.19</v>
      </c>
      <c r="M52" s="228">
        <v>-10824.18</v>
      </c>
      <c r="N52" s="228">
        <v>-57727.15</v>
      </c>
      <c r="O52" s="228" t="str">
        <f t="shared" ref="O52:W52" si="27">O42+O50</f>
        <v>#VALUE!</v>
      </c>
      <c r="P52" s="228" t="str">
        <f t="shared" si="27"/>
        <v>#VALUE!</v>
      </c>
      <c r="Q52" s="228" t="str">
        <f t="shared" si="27"/>
        <v>#VALUE!</v>
      </c>
      <c r="R52" s="228" t="str">
        <f t="shared" si="27"/>
        <v>#VALUE!</v>
      </c>
      <c r="S52" s="228" t="str">
        <f t="shared" si="27"/>
        <v>#VALUE!</v>
      </c>
      <c r="T52" s="228" t="str">
        <f t="shared" si="27"/>
        <v>#VALUE!</v>
      </c>
      <c r="U52" s="228" t="str">
        <f t="shared" si="27"/>
        <v>#VALUE!</v>
      </c>
      <c r="V52" s="228" t="str">
        <f t="shared" si="27"/>
        <v>#VALUE!</v>
      </c>
      <c r="W52" s="228" t="str">
        <f t="shared" si="27"/>
        <v>#VALUE!</v>
      </c>
      <c r="X52" s="228" t="str">
        <f>SUM(C52:W52)</f>
        <v>#VALUE!</v>
      </c>
      <c r="Y52" s="228" t="str">
        <f>SUM(L52:W52)</f>
        <v>#VALUE!</v>
      </c>
      <c r="Z52" s="214"/>
    </row>
    <row r="53" ht="12.0" customHeight="1">
      <c r="A53" s="214"/>
      <c r="B53" s="216" t="s">
        <v>126</v>
      </c>
      <c r="C53" s="214"/>
      <c r="D53" s="214"/>
      <c r="E53" s="214"/>
      <c r="F53" s="214"/>
      <c r="G53" s="214"/>
      <c r="H53" s="214"/>
      <c r="I53" s="214"/>
      <c r="J53" s="214"/>
      <c r="K53" s="214"/>
      <c r="L53" s="214"/>
      <c r="M53" s="214"/>
      <c r="N53" s="214"/>
      <c r="O53" s="214"/>
      <c r="P53" s="214"/>
      <c r="Q53" s="214"/>
      <c r="R53" s="214"/>
      <c r="S53" s="214"/>
      <c r="T53" s="214"/>
      <c r="U53" s="214"/>
      <c r="V53" s="214"/>
      <c r="W53" s="214"/>
      <c r="X53" s="248"/>
      <c r="Y53" s="248"/>
      <c r="Z53" s="214"/>
    </row>
    <row r="54" ht="12.0" customHeight="1">
      <c r="A54" s="214"/>
      <c r="B54" s="216" t="s">
        <v>126</v>
      </c>
      <c r="C54" s="214"/>
      <c r="D54" s="214"/>
      <c r="E54" s="214"/>
      <c r="F54" s="214"/>
      <c r="G54" s="214"/>
      <c r="H54" s="214"/>
      <c r="I54" s="214"/>
      <c r="J54" s="214"/>
      <c r="K54" s="214"/>
      <c r="L54" s="214"/>
      <c r="M54" s="214"/>
      <c r="N54" s="214"/>
      <c r="O54" s="214"/>
      <c r="P54" s="214"/>
      <c r="Q54" s="214"/>
      <c r="R54" s="214"/>
      <c r="S54" s="214"/>
      <c r="T54" s="214"/>
      <c r="U54" s="214"/>
      <c r="V54" s="214"/>
      <c r="W54" s="214"/>
      <c r="X54" s="248"/>
      <c r="Y54" s="248"/>
      <c r="Z54" s="214"/>
    </row>
    <row r="55" ht="12.0" customHeight="1">
      <c r="A55" s="214"/>
      <c r="B55" s="215" t="s">
        <v>522</v>
      </c>
      <c r="C55" s="228">
        <f>C52+D52</f>
        <v>565865.19</v>
      </c>
      <c r="D55" s="228">
        <f t="shared" ref="D55:W55" si="28">C55+D52</f>
        <v>849131.99</v>
      </c>
      <c r="E55" s="228">
        <f t="shared" si="28"/>
        <v>818605.24</v>
      </c>
      <c r="F55" s="228">
        <f t="shared" si="28"/>
        <v>750475.09</v>
      </c>
      <c r="G55" s="228">
        <f t="shared" si="28"/>
        <v>723842.73</v>
      </c>
      <c r="H55" s="228">
        <f t="shared" si="28"/>
        <v>675241.7</v>
      </c>
      <c r="I55" s="228">
        <f t="shared" si="28"/>
        <v>706916.77</v>
      </c>
      <c r="J55" s="228">
        <f t="shared" si="28"/>
        <v>763357.93</v>
      </c>
      <c r="K55" s="228">
        <f t="shared" si="28"/>
        <v>735994.94</v>
      </c>
      <c r="L55" s="228">
        <f t="shared" si="28"/>
        <v>732854.75</v>
      </c>
      <c r="M55" s="228">
        <f t="shared" si="28"/>
        <v>722030.57</v>
      </c>
      <c r="N55" s="228">
        <f t="shared" si="28"/>
        <v>664303.42</v>
      </c>
      <c r="O55" s="228" t="str">
        <f t="shared" si="28"/>
        <v>#VALUE!</v>
      </c>
      <c r="P55" s="228" t="str">
        <f t="shared" si="28"/>
        <v>#VALUE!</v>
      </c>
      <c r="Q55" s="228" t="str">
        <f t="shared" si="28"/>
        <v>#VALUE!</v>
      </c>
      <c r="R55" s="228" t="str">
        <f t="shared" si="28"/>
        <v>#VALUE!</v>
      </c>
      <c r="S55" s="228" t="str">
        <f t="shared" si="28"/>
        <v>#VALUE!</v>
      </c>
      <c r="T55" s="228" t="str">
        <f t="shared" si="28"/>
        <v>#VALUE!</v>
      </c>
      <c r="U55" s="228" t="str">
        <f t="shared" si="28"/>
        <v>#VALUE!</v>
      </c>
      <c r="V55" s="228" t="str">
        <f t="shared" si="28"/>
        <v>#VALUE!</v>
      </c>
      <c r="W55" s="228" t="str">
        <f t="shared" si="28"/>
        <v>#VALUE!</v>
      </c>
      <c r="X55" s="228" t="str">
        <f>W55</f>
        <v>#VALUE!</v>
      </c>
      <c r="Y55" s="228" t="str">
        <f>SUM(L52:W52)</f>
        <v>#VALUE!</v>
      </c>
      <c r="Z55" s="214"/>
    </row>
    <row r="56" ht="12.0" customHeight="1">
      <c r="A56" s="214"/>
      <c r="B56" s="214"/>
      <c r="C56" s="214"/>
      <c r="D56" s="214"/>
      <c r="E56" s="214"/>
      <c r="F56" s="214"/>
      <c r="G56" s="214"/>
      <c r="H56" s="214"/>
      <c r="I56" s="214"/>
      <c r="J56" s="214"/>
      <c r="K56" s="214"/>
      <c r="L56" s="214"/>
      <c r="M56" s="214"/>
      <c r="N56" s="214"/>
      <c r="O56" s="214"/>
      <c r="P56" s="214"/>
      <c r="Q56" s="214"/>
      <c r="R56" s="214"/>
      <c r="S56" s="214"/>
      <c r="T56" s="214"/>
      <c r="U56" s="214"/>
      <c r="V56" s="214"/>
      <c r="W56" s="214"/>
      <c r="X56" s="214"/>
      <c r="Y56" s="214"/>
      <c r="Z56" s="214"/>
    </row>
    <row r="57" ht="12.0" customHeight="1">
      <c r="A57" s="214"/>
      <c r="B57" s="214"/>
      <c r="C57" s="214"/>
      <c r="D57" s="214"/>
      <c r="E57" s="214"/>
      <c r="F57" s="214"/>
      <c r="G57" s="214"/>
      <c r="H57" s="214"/>
      <c r="I57" s="214"/>
      <c r="J57" s="214"/>
      <c r="K57" s="214"/>
      <c r="L57" s="214"/>
      <c r="M57" s="214"/>
      <c r="N57" s="214"/>
      <c r="O57" s="214"/>
      <c r="P57" s="214"/>
      <c r="Q57" s="214"/>
      <c r="R57" s="214"/>
      <c r="S57" s="214"/>
      <c r="T57" s="214"/>
      <c r="U57" s="214"/>
      <c r="V57" s="214"/>
      <c r="W57" s="214"/>
      <c r="X57" s="214"/>
      <c r="Y57" s="214"/>
      <c r="Z57" s="214"/>
    </row>
    <row r="58" ht="12.0" customHeight="1">
      <c r="A58" s="214"/>
      <c r="B58" s="222"/>
      <c r="C58" s="214"/>
      <c r="D58" s="214"/>
      <c r="E58" s="214"/>
      <c r="F58" s="214"/>
      <c r="G58" s="214"/>
      <c r="H58" s="214"/>
      <c r="I58" s="214"/>
      <c r="J58" s="214"/>
      <c r="K58" s="214"/>
      <c r="L58" s="214"/>
      <c r="M58" s="214"/>
      <c r="N58" s="214"/>
      <c r="O58" s="214"/>
      <c r="P58" s="214"/>
      <c r="Q58" s="214"/>
      <c r="R58" s="214"/>
      <c r="S58" s="214"/>
      <c r="T58" s="214"/>
      <c r="U58" s="214"/>
      <c r="V58" s="214"/>
      <c r="W58" s="214"/>
      <c r="X58" s="214"/>
      <c r="Y58" s="214"/>
      <c r="Z58" s="214"/>
    </row>
    <row r="59" ht="12.0" customHeight="1">
      <c r="A59" s="214"/>
      <c r="B59" s="214"/>
      <c r="C59" s="214"/>
      <c r="D59" s="214"/>
      <c r="E59" s="214"/>
      <c r="F59" s="214"/>
      <c r="G59" s="214"/>
      <c r="H59" s="214"/>
      <c r="I59" s="214"/>
      <c r="J59" s="214"/>
      <c r="K59" s="214"/>
      <c r="L59" s="224"/>
      <c r="M59" s="224"/>
      <c r="N59" s="224"/>
      <c r="O59" s="224"/>
      <c r="P59" s="224"/>
      <c r="Q59" s="224"/>
      <c r="R59" s="224"/>
      <c r="S59" s="224"/>
      <c r="T59" s="224"/>
      <c r="U59" s="224"/>
      <c r="V59" s="224"/>
      <c r="W59" s="224"/>
      <c r="X59" s="224"/>
      <c r="Y59" s="224"/>
      <c r="Z59" s="214"/>
    </row>
    <row r="60" ht="12.0" customHeight="1">
      <c r="A60" s="214"/>
      <c r="B60" s="214"/>
      <c r="C60" s="214"/>
      <c r="D60" s="214"/>
      <c r="E60" s="214"/>
      <c r="F60" s="214"/>
      <c r="G60" s="214"/>
      <c r="H60" s="214"/>
      <c r="I60" s="214"/>
      <c r="J60" s="214"/>
      <c r="K60" s="214"/>
      <c r="L60" s="224"/>
      <c r="M60" s="224"/>
      <c r="N60" s="224"/>
      <c r="O60" s="224"/>
      <c r="P60" s="224"/>
      <c r="Q60" s="224"/>
      <c r="R60" s="224"/>
      <c r="S60" s="224"/>
      <c r="T60" s="224"/>
      <c r="U60" s="224"/>
      <c r="V60" s="224"/>
      <c r="W60" s="224"/>
      <c r="X60" s="224"/>
      <c r="Y60" s="224"/>
      <c r="Z60" s="214"/>
    </row>
    <row r="61" ht="12.0" customHeight="1">
      <c r="A61" s="214"/>
      <c r="B61" s="214"/>
      <c r="C61" s="214"/>
      <c r="D61" s="214"/>
      <c r="E61" s="214"/>
      <c r="F61" s="214"/>
      <c r="G61" s="214"/>
      <c r="H61" s="214"/>
      <c r="I61" s="214"/>
      <c r="J61" s="214"/>
      <c r="K61" s="214"/>
      <c r="L61" s="224"/>
      <c r="M61" s="224"/>
      <c r="N61" s="224"/>
      <c r="O61" s="224"/>
      <c r="P61" s="224"/>
      <c r="Q61" s="224"/>
      <c r="R61" s="224"/>
      <c r="S61" s="224"/>
      <c r="T61" s="224"/>
      <c r="U61" s="224"/>
      <c r="V61" s="224"/>
      <c r="W61" s="224"/>
      <c r="X61" s="224"/>
      <c r="Y61" s="224"/>
      <c r="Z61" s="214"/>
    </row>
    <row r="62" ht="12.0" customHeight="1">
      <c r="A62" s="214"/>
      <c r="B62" s="214"/>
      <c r="C62" s="214"/>
      <c r="D62" s="214"/>
      <c r="E62" s="214"/>
      <c r="F62" s="214"/>
      <c r="G62" s="214"/>
      <c r="H62" s="214"/>
      <c r="I62" s="214"/>
      <c r="J62" s="214"/>
      <c r="K62" s="214"/>
      <c r="L62" s="224"/>
      <c r="M62" s="224"/>
      <c r="N62" s="224"/>
      <c r="O62" s="224"/>
      <c r="P62" s="224"/>
      <c r="Q62" s="224"/>
      <c r="R62" s="224"/>
      <c r="S62" s="224"/>
      <c r="T62" s="224"/>
      <c r="U62" s="224"/>
      <c r="V62" s="224"/>
      <c r="W62" s="224"/>
      <c r="X62" s="224"/>
      <c r="Y62" s="224"/>
      <c r="Z62" s="214"/>
    </row>
    <row r="63" ht="12.0" customHeight="1">
      <c r="A63" s="214"/>
      <c r="B63" s="214"/>
      <c r="C63" s="214"/>
      <c r="D63" s="214"/>
      <c r="E63" s="214"/>
      <c r="F63" s="214"/>
      <c r="G63" s="214"/>
      <c r="H63" s="214"/>
      <c r="I63" s="214"/>
      <c r="J63" s="214"/>
      <c r="K63" s="214"/>
      <c r="L63" s="224"/>
      <c r="M63" s="224"/>
      <c r="N63" s="224"/>
      <c r="O63" s="224"/>
      <c r="P63" s="224"/>
      <c r="Q63" s="224"/>
      <c r="R63" s="224"/>
      <c r="S63" s="224"/>
      <c r="T63" s="224"/>
      <c r="U63" s="224"/>
      <c r="V63" s="224"/>
      <c r="W63" s="224"/>
      <c r="X63" s="224"/>
      <c r="Y63" s="224"/>
      <c r="Z63" s="214"/>
    </row>
    <row r="64" ht="12.0" customHeight="1">
      <c r="A64" s="214"/>
      <c r="B64" s="214"/>
      <c r="C64" s="214"/>
      <c r="D64" s="214"/>
      <c r="E64" s="214"/>
      <c r="F64" s="214"/>
      <c r="G64" s="214"/>
      <c r="H64" s="214"/>
      <c r="I64" s="214"/>
      <c r="J64" s="214"/>
      <c r="K64" s="214"/>
      <c r="L64" s="224"/>
      <c r="M64" s="224"/>
      <c r="N64" s="224"/>
      <c r="O64" s="224"/>
      <c r="P64" s="224"/>
      <c r="Q64" s="224"/>
      <c r="R64" s="224"/>
      <c r="S64" s="224"/>
      <c r="T64" s="224"/>
      <c r="U64" s="224"/>
      <c r="V64" s="224"/>
      <c r="W64" s="224"/>
      <c r="X64" s="224"/>
      <c r="Y64" s="224"/>
      <c r="Z64" s="214"/>
    </row>
    <row r="65" ht="12.0" customHeight="1">
      <c r="A65" s="214"/>
      <c r="B65" s="214"/>
      <c r="C65" s="214"/>
      <c r="D65" s="214"/>
      <c r="E65" s="214"/>
      <c r="F65" s="214"/>
      <c r="G65" s="214"/>
      <c r="H65" s="214"/>
      <c r="I65" s="214"/>
      <c r="J65" s="214"/>
      <c r="K65" s="214"/>
      <c r="L65" s="224"/>
      <c r="M65" s="224"/>
      <c r="N65" s="224"/>
      <c r="O65" s="224"/>
      <c r="P65" s="224"/>
      <c r="Q65" s="224"/>
      <c r="R65" s="224"/>
      <c r="S65" s="224"/>
      <c r="T65" s="224"/>
      <c r="U65" s="224"/>
      <c r="V65" s="224"/>
      <c r="W65" s="224"/>
      <c r="X65" s="224"/>
      <c r="Y65" s="224"/>
      <c r="Z65" s="214"/>
    </row>
    <row r="66" ht="12.0" customHeight="1">
      <c r="A66" s="214"/>
      <c r="B66" s="214"/>
      <c r="C66" s="214"/>
      <c r="D66" s="214"/>
      <c r="E66" s="214"/>
      <c r="F66" s="214"/>
      <c r="G66" s="214"/>
      <c r="H66" s="214"/>
      <c r="I66" s="214"/>
      <c r="J66" s="214"/>
      <c r="K66" s="214"/>
      <c r="L66" s="224"/>
      <c r="M66" s="224"/>
      <c r="N66" s="224"/>
      <c r="O66" s="224"/>
      <c r="P66" s="224"/>
      <c r="Q66" s="224"/>
      <c r="R66" s="224"/>
      <c r="S66" s="224"/>
      <c r="T66" s="224"/>
      <c r="U66" s="224"/>
      <c r="V66" s="224"/>
      <c r="W66" s="224"/>
      <c r="X66" s="224"/>
      <c r="Y66" s="224"/>
      <c r="Z66" s="214"/>
    </row>
    <row r="67" ht="12.0" customHeight="1">
      <c r="A67" s="214"/>
      <c r="B67" s="214"/>
      <c r="C67" s="214"/>
      <c r="D67" s="214"/>
      <c r="E67" s="214"/>
      <c r="F67" s="214"/>
      <c r="G67" s="214"/>
      <c r="H67" s="214"/>
      <c r="I67" s="214"/>
      <c r="J67" s="214"/>
      <c r="K67" s="214"/>
      <c r="L67" s="224"/>
      <c r="M67" s="224"/>
      <c r="N67" s="224"/>
      <c r="O67" s="224"/>
      <c r="P67" s="224"/>
      <c r="Q67" s="224"/>
      <c r="R67" s="224"/>
      <c r="S67" s="224"/>
      <c r="T67" s="224"/>
      <c r="U67" s="224"/>
      <c r="V67" s="224"/>
      <c r="W67" s="224"/>
      <c r="X67" s="224"/>
      <c r="Y67" s="224"/>
      <c r="Z67" s="214"/>
    </row>
    <row r="68" ht="12.0" customHeight="1">
      <c r="A68" s="214"/>
      <c r="B68" s="214"/>
      <c r="C68" s="214"/>
      <c r="D68" s="214"/>
      <c r="E68" s="214"/>
      <c r="F68" s="214"/>
      <c r="G68" s="214"/>
      <c r="H68" s="214"/>
      <c r="I68" s="214"/>
      <c r="J68" s="214"/>
      <c r="K68" s="214"/>
      <c r="L68" s="224"/>
      <c r="M68" s="224"/>
      <c r="N68" s="224"/>
      <c r="O68" s="224"/>
      <c r="P68" s="224"/>
      <c r="Q68" s="224"/>
      <c r="R68" s="224"/>
      <c r="S68" s="224"/>
      <c r="T68" s="224"/>
      <c r="U68" s="224"/>
      <c r="V68" s="224"/>
      <c r="W68" s="224"/>
      <c r="X68" s="224"/>
      <c r="Y68" s="224"/>
      <c r="Z68" s="214"/>
    </row>
    <row r="69" ht="12.0" customHeight="1">
      <c r="A69" s="214"/>
      <c r="B69" s="214"/>
      <c r="C69" s="214"/>
      <c r="D69" s="214"/>
      <c r="E69" s="214"/>
      <c r="F69" s="214"/>
      <c r="G69" s="214"/>
      <c r="H69" s="214"/>
      <c r="I69" s="214"/>
      <c r="J69" s="214"/>
      <c r="K69" s="214"/>
      <c r="L69" s="224"/>
      <c r="M69" s="224"/>
      <c r="N69" s="224"/>
      <c r="O69" s="224"/>
      <c r="P69" s="224"/>
      <c r="Q69" s="224"/>
      <c r="R69" s="224"/>
      <c r="S69" s="224"/>
      <c r="T69" s="224"/>
      <c r="U69" s="224"/>
      <c r="V69" s="224"/>
      <c r="W69" s="224"/>
      <c r="X69" s="224"/>
      <c r="Y69" s="224"/>
      <c r="Z69" s="214"/>
    </row>
    <row r="70" ht="12.0" customHeight="1">
      <c r="A70" s="214"/>
      <c r="B70" s="214"/>
      <c r="C70" s="214"/>
      <c r="D70" s="214"/>
      <c r="E70" s="214"/>
      <c r="F70" s="214"/>
      <c r="G70" s="214"/>
      <c r="H70" s="214"/>
      <c r="I70" s="214"/>
      <c r="J70" s="214"/>
      <c r="K70" s="214"/>
      <c r="L70" s="224"/>
      <c r="M70" s="224"/>
      <c r="N70" s="224"/>
      <c r="O70" s="224"/>
      <c r="P70" s="224"/>
      <c r="Q70" s="224"/>
      <c r="R70" s="224"/>
      <c r="S70" s="224"/>
      <c r="T70" s="224"/>
      <c r="U70" s="224"/>
      <c r="V70" s="224"/>
      <c r="W70" s="224"/>
      <c r="X70" s="224"/>
      <c r="Y70" s="224"/>
      <c r="Z70" s="214"/>
    </row>
    <row r="71" ht="12.0" customHeight="1">
      <c r="A71" s="214"/>
      <c r="B71" s="214"/>
      <c r="C71" s="214"/>
      <c r="D71" s="214"/>
      <c r="E71" s="214"/>
      <c r="F71" s="214"/>
      <c r="G71" s="214"/>
      <c r="H71" s="214"/>
      <c r="I71" s="214"/>
      <c r="J71" s="214"/>
      <c r="K71" s="214"/>
      <c r="L71" s="224"/>
      <c r="M71" s="224"/>
      <c r="N71" s="224"/>
      <c r="O71" s="224"/>
      <c r="P71" s="224"/>
      <c r="Q71" s="224"/>
      <c r="R71" s="224"/>
      <c r="S71" s="224"/>
      <c r="T71" s="224"/>
      <c r="U71" s="224"/>
      <c r="V71" s="224"/>
      <c r="W71" s="224"/>
      <c r="X71" s="224"/>
      <c r="Y71" s="224"/>
      <c r="Z71" s="214"/>
    </row>
    <row r="72" ht="12.0" customHeight="1">
      <c r="A72" s="214"/>
      <c r="B72" s="214"/>
      <c r="C72" s="214"/>
      <c r="D72" s="214"/>
      <c r="E72" s="214"/>
      <c r="F72" s="214"/>
      <c r="G72" s="214"/>
      <c r="H72" s="214"/>
      <c r="I72" s="214"/>
      <c r="J72" s="214"/>
      <c r="K72" s="214"/>
      <c r="L72" s="224"/>
      <c r="M72" s="224"/>
      <c r="N72" s="224"/>
      <c r="O72" s="224"/>
      <c r="P72" s="224"/>
      <c r="Q72" s="224"/>
      <c r="R72" s="224"/>
      <c r="S72" s="224"/>
      <c r="T72" s="224"/>
      <c r="U72" s="224"/>
      <c r="V72" s="224"/>
      <c r="W72" s="224"/>
      <c r="X72" s="224"/>
      <c r="Y72" s="224"/>
      <c r="Z72" s="214"/>
    </row>
    <row r="73" ht="12.0" customHeight="1">
      <c r="A73" s="214"/>
      <c r="B73" s="214"/>
      <c r="C73" s="214"/>
      <c r="D73" s="214"/>
      <c r="E73" s="214"/>
      <c r="F73" s="214"/>
      <c r="G73" s="214"/>
      <c r="H73" s="214"/>
      <c r="I73" s="214"/>
      <c r="J73" s="214"/>
      <c r="K73" s="214"/>
      <c r="L73" s="214"/>
      <c r="M73" s="214"/>
      <c r="N73" s="214"/>
      <c r="O73" s="214"/>
      <c r="P73" s="214"/>
      <c r="Q73" s="214"/>
      <c r="R73" s="214"/>
      <c r="S73" s="214"/>
      <c r="T73" s="214"/>
      <c r="U73" s="214"/>
      <c r="V73" s="214"/>
      <c r="W73" s="214"/>
      <c r="X73" s="214"/>
      <c r="Y73" s="214"/>
      <c r="Z73" s="214"/>
    </row>
    <row r="74" ht="12.0" customHeight="1">
      <c r="A74" s="214"/>
      <c r="B74" s="214"/>
      <c r="C74" s="214"/>
      <c r="D74" s="214"/>
      <c r="E74" s="214"/>
      <c r="F74" s="214"/>
      <c r="G74" s="214"/>
      <c r="H74" s="214"/>
      <c r="I74" s="214"/>
      <c r="J74" s="214"/>
      <c r="K74" s="214"/>
      <c r="L74" s="214"/>
      <c r="M74" s="214"/>
      <c r="N74" s="214"/>
      <c r="O74" s="214"/>
      <c r="P74" s="214"/>
      <c r="Q74" s="214"/>
      <c r="R74" s="214"/>
      <c r="S74" s="214"/>
      <c r="T74" s="214"/>
      <c r="U74" s="214"/>
      <c r="V74" s="214"/>
      <c r="W74" s="214"/>
      <c r="X74" s="214"/>
      <c r="Y74" s="214"/>
      <c r="Z74" s="214"/>
    </row>
    <row r="75" ht="12.0" customHeight="1">
      <c r="A75" s="214"/>
      <c r="B75" s="214"/>
      <c r="C75" s="214"/>
      <c r="D75" s="214"/>
      <c r="E75" s="214"/>
      <c r="F75" s="214"/>
      <c r="G75" s="214"/>
      <c r="H75" s="214"/>
      <c r="I75" s="214"/>
      <c r="J75" s="214"/>
      <c r="K75" s="214"/>
      <c r="L75" s="214"/>
      <c r="M75" s="214"/>
      <c r="N75" s="214"/>
      <c r="O75" s="214"/>
      <c r="P75" s="214"/>
      <c r="Q75" s="214"/>
      <c r="R75" s="214"/>
      <c r="S75" s="214"/>
      <c r="T75" s="214"/>
      <c r="U75" s="214"/>
      <c r="V75" s="214"/>
      <c r="W75" s="214"/>
      <c r="X75" s="214"/>
      <c r="Y75" s="214"/>
      <c r="Z75" s="214"/>
    </row>
    <row r="76" ht="12.0" customHeight="1">
      <c r="A76" s="214"/>
      <c r="B76" s="214"/>
      <c r="C76" s="214"/>
      <c r="D76" s="214"/>
      <c r="E76" s="214"/>
      <c r="F76" s="214"/>
      <c r="G76" s="214"/>
      <c r="H76" s="214"/>
      <c r="I76" s="214"/>
      <c r="J76" s="214"/>
      <c r="K76" s="214"/>
      <c r="L76" s="214"/>
      <c r="M76" s="214"/>
      <c r="N76" s="214"/>
      <c r="O76" s="214"/>
      <c r="P76" s="214"/>
      <c r="Q76" s="214"/>
      <c r="R76" s="214"/>
      <c r="S76" s="214"/>
      <c r="T76" s="214"/>
      <c r="U76" s="214"/>
      <c r="V76" s="214"/>
      <c r="W76" s="214"/>
      <c r="X76" s="214"/>
      <c r="Y76" s="214"/>
      <c r="Z76" s="214"/>
    </row>
    <row r="77" ht="12.0" customHeight="1">
      <c r="A77" s="214"/>
      <c r="B77" s="214"/>
      <c r="C77" s="214"/>
      <c r="D77" s="214"/>
      <c r="E77" s="214"/>
      <c r="F77" s="214"/>
      <c r="G77" s="214"/>
      <c r="H77" s="214"/>
      <c r="I77" s="214"/>
      <c r="J77" s="214"/>
      <c r="K77" s="214"/>
      <c r="L77" s="214"/>
      <c r="M77" s="214"/>
      <c r="N77" s="214"/>
      <c r="O77" s="214"/>
      <c r="P77" s="214"/>
      <c r="Q77" s="214"/>
      <c r="R77" s="214"/>
      <c r="S77" s="214"/>
      <c r="T77" s="214"/>
      <c r="U77" s="214"/>
      <c r="V77" s="214"/>
      <c r="W77" s="214"/>
      <c r="X77" s="214"/>
      <c r="Y77" s="214"/>
      <c r="Z77" s="214"/>
    </row>
    <row r="78" ht="12.0" customHeight="1">
      <c r="A78" s="214"/>
      <c r="B78" s="214"/>
      <c r="C78" s="214"/>
      <c r="D78" s="214"/>
      <c r="E78" s="214"/>
      <c r="F78" s="214"/>
      <c r="G78" s="214"/>
      <c r="H78" s="214"/>
      <c r="I78" s="214"/>
      <c r="J78" s="214"/>
      <c r="K78" s="214"/>
      <c r="L78" s="214"/>
      <c r="M78" s="214"/>
      <c r="N78" s="214"/>
      <c r="O78" s="214"/>
      <c r="P78" s="214"/>
      <c r="Q78" s="214"/>
      <c r="R78" s="214"/>
      <c r="S78" s="214"/>
      <c r="T78" s="214"/>
      <c r="U78" s="214"/>
      <c r="V78" s="214"/>
      <c r="W78" s="214"/>
      <c r="X78" s="214"/>
      <c r="Y78" s="214"/>
      <c r="Z78" s="214"/>
    </row>
    <row r="79" ht="12.0" customHeight="1">
      <c r="A79" s="214"/>
      <c r="B79" s="214"/>
      <c r="C79" s="214"/>
      <c r="D79" s="214"/>
      <c r="E79" s="214"/>
      <c r="F79" s="214"/>
      <c r="G79" s="214"/>
      <c r="H79" s="214"/>
      <c r="I79" s="214"/>
      <c r="J79" s="214"/>
      <c r="K79" s="214"/>
      <c r="L79" s="214"/>
      <c r="M79" s="214"/>
      <c r="N79" s="214"/>
      <c r="O79" s="214"/>
      <c r="P79" s="214"/>
      <c r="Q79" s="214"/>
      <c r="R79" s="214"/>
      <c r="S79" s="214"/>
      <c r="T79" s="214"/>
      <c r="U79" s="214"/>
      <c r="V79" s="214"/>
      <c r="W79" s="214"/>
      <c r="X79" s="214"/>
      <c r="Y79" s="214"/>
      <c r="Z79" s="214"/>
    </row>
    <row r="80" ht="12.0" customHeight="1">
      <c r="A80" s="214"/>
      <c r="B80" s="214"/>
      <c r="C80" s="214"/>
      <c r="D80" s="214"/>
      <c r="E80" s="214"/>
      <c r="F80" s="214"/>
      <c r="G80" s="214"/>
      <c r="H80" s="214"/>
      <c r="I80" s="214"/>
      <c r="J80" s="214"/>
      <c r="K80" s="214"/>
      <c r="L80" s="214"/>
      <c r="M80" s="214"/>
      <c r="N80" s="214"/>
      <c r="O80" s="214"/>
      <c r="P80" s="214"/>
      <c r="Q80" s="214"/>
      <c r="R80" s="214"/>
      <c r="S80" s="214"/>
      <c r="T80" s="214"/>
      <c r="U80" s="214"/>
      <c r="V80" s="214"/>
      <c r="W80" s="214"/>
      <c r="X80" s="214"/>
      <c r="Y80" s="214"/>
      <c r="Z80" s="214"/>
    </row>
    <row r="81" ht="12.0" customHeight="1">
      <c r="A81" s="214"/>
      <c r="B81" s="214"/>
      <c r="C81" s="214"/>
      <c r="D81" s="214"/>
      <c r="E81" s="214"/>
      <c r="F81" s="214"/>
      <c r="G81" s="214"/>
      <c r="H81" s="214"/>
      <c r="I81" s="214"/>
      <c r="J81" s="214"/>
      <c r="K81" s="214"/>
      <c r="L81" s="214"/>
      <c r="M81" s="214"/>
      <c r="N81" s="214"/>
      <c r="O81" s="214"/>
      <c r="P81" s="214"/>
      <c r="Q81" s="214"/>
      <c r="R81" s="214"/>
      <c r="S81" s="214"/>
      <c r="T81" s="214"/>
      <c r="U81" s="214"/>
      <c r="V81" s="214"/>
      <c r="W81" s="214"/>
      <c r="X81" s="214"/>
      <c r="Y81" s="214"/>
      <c r="Z81" s="214"/>
    </row>
    <row r="82" ht="12.0" customHeight="1">
      <c r="A82" s="214"/>
      <c r="B82" s="214"/>
      <c r="C82" s="214"/>
      <c r="D82" s="214"/>
      <c r="E82" s="214"/>
      <c r="F82" s="214"/>
      <c r="G82" s="214"/>
      <c r="H82" s="214"/>
      <c r="I82" s="214"/>
      <c r="J82" s="214"/>
      <c r="K82" s="214"/>
      <c r="L82" s="214"/>
      <c r="M82" s="214"/>
      <c r="N82" s="214"/>
      <c r="O82" s="214"/>
      <c r="P82" s="214"/>
      <c r="Q82" s="214"/>
      <c r="R82" s="214"/>
      <c r="S82" s="214"/>
      <c r="T82" s="214"/>
      <c r="U82" s="214"/>
      <c r="V82" s="214"/>
      <c r="W82" s="214"/>
      <c r="X82" s="214"/>
      <c r="Y82" s="214"/>
      <c r="Z82" s="214"/>
    </row>
    <row r="83" ht="12.0" customHeight="1">
      <c r="A83" s="214"/>
      <c r="B83" s="214"/>
      <c r="C83" s="214"/>
      <c r="D83" s="214"/>
      <c r="E83" s="214"/>
      <c r="F83" s="214"/>
      <c r="G83" s="214"/>
      <c r="H83" s="214"/>
      <c r="I83" s="214"/>
      <c r="J83" s="214"/>
      <c r="K83" s="214"/>
      <c r="L83" s="214"/>
      <c r="M83" s="214"/>
      <c r="N83" s="214"/>
      <c r="O83" s="214"/>
      <c r="P83" s="214"/>
      <c r="Q83" s="214"/>
      <c r="R83" s="214"/>
      <c r="S83" s="214"/>
      <c r="T83" s="214"/>
      <c r="U83" s="214"/>
      <c r="V83" s="214"/>
      <c r="W83" s="214"/>
      <c r="X83" s="214"/>
      <c r="Y83" s="214"/>
      <c r="Z83" s="214"/>
    </row>
    <row r="84" ht="12.0" customHeight="1">
      <c r="A84" s="214"/>
      <c r="B84" s="214"/>
      <c r="C84" s="214"/>
      <c r="D84" s="214"/>
      <c r="E84" s="214"/>
      <c r="F84" s="214"/>
      <c r="G84" s="214"/>
      <c r="H84" s="214"/>
      <c r="I84" s="214"/>
      <c r="J84" s="214"/>
      <c r="K84" s="214"/>
      <c r="L84" s="214"/>
      <c r="M84" s="214"/>
      <c r="N84" s="214"/>
      <c r="O84" s="214"/>
      <c r="P84" s="214"/>
      <c r="Q84" s="214"/>
      <c r="R84" s="214"/>
      <c r="S84" s="214"/>
      <c r="T84" s="214"/>
      <c r="U84" s="214"/>
      <c r="V84" s="214"/>
      <c r="W84" s="214"/>
      <c r="X84" s="214"/>
      <c r="Y84" s="214"/>
      <c r="Z84" s="214"/>
    </row>
    <row r="85" ht="12.0" customHeight="1">
      <c r="A85" s="214"/>
      <c r="B85" s="214"/>
      <c r="C85" s="214"/>
      <c r="D85" s="214"/>
      <c r="E85" s="214"/>
      <c r="F85" s="214"/>
      <c r="G85" s="214"/>
      <c r="H85" s="214"/>
      <c r="I85" s="214"/>
      <c r="J85" s="214"/>
      <c r="K85" s="214"/>
      <c r="L85" s="214"/>
      <c r="M85" s="214"/>
      <c r="N85" s="214"/>
      <c r="O85" s="214"/>
      <c r="P85" s="214"/>
      <c r="Q85" s="214"/>
      <c r="R85" s="214"/>
      <c r="S85" s="214"/>
      <c r="T85" s="214"/>
      <c r="U85" s="214"/>
      <c r="V85" s="214"/>
      <c r="W85" s="214"/>
      <c r="X85" s="214"/>
      <c r="Y85" s="214"/>
      <c r="Z85" s="214"/>
    </row>
    <row r="86" ht="12.0" customHeight="1">
      <c r="A86" s="214"/>
      <c r="B86" s="214"/>
      <c r="C86" s="214"/>
      <c r="D86" s="214"/>
      <c r="E86" s="214"/>
      <c r="F86" s="214"/>
      <c r="G86" s="214"/>
      <c r="H86" s="214"/>
      <c r="I86" s="214"/>
      <c r="J86" s="214"/>
      <c r="K86" s="214"/>
      <c r="L86" s="214"/>
      <c r="M86" s="214"/>
      <c r="N86" s="214"/>
      <c r="O86" s="214"/>
      <c r="P86" s="214"/>
      <c r="Q86" s="214"/>
      <c r="R86" s="214"/>
      <c r="S86" s="214"/>
      <c r="T86" s="214"/>
      <c r="U86" s="214"/>
      <c r="V86" s="214"/>
      <c r="W86" s="214"/>
      <c r="X86" s="214"/>
      <c r="Y86" s="214"/>
      <c r="Z86" s="214"/>
    </row>
    <row r="87" ht="12.0" customHeight="1">
      <c r="A87" s="214"/>
      <c r="B87" s="214"/>
      <c r="C87" s="214"/>
      <c r="D87" s="214"/>
      <c r="E87" s="214"/>
      <c r="F87" s="214"/>
      <c r="G87" s="214"/>
      <c r="H87" s="214"/>
      <c r="I87" s="214"/>
      <c r="J87" s="214"/>
      <c r="K87" s="214"/>
      <c r="L87" s="214"/>
      <c r="M87" s="214"/>
      <c r="N87" s="214"/>
      <c r="O87" s="214"/>
      <c r="P87" s="214"/>
      <c r="Q87" s="214"/>
      <c r="R87" s="214"/>
      <c r="S87" s="214"/>
      <c r="T87" s="214"/>
      <c r="U87" s="214"/>
      <c r="V87" s="214"/>
      <c r="W87" s="214"/>
      <c r="X87" s="214"/>
      <c r="Y87" s="214"/>
      <c r="Z87" s="214"/>
    </row>
    <row r="88" ht="12.0" customHeight="1">
      <c r="A88" s="214"/>
      <c r="B88" s="214"/>
      <c r="C88" s="214"/>
      <c r="D88" s="214"/>
      <c r="E88" s="214"/>
      <c r="F88" s="214"/>
      <c r="G88" s="214"/>
      <c r="H88" s="214"/>
      <c r="I88" s="214"/>
      <c r="J88" s="214"/>
      <c r="K88" s="214"/>
      <c r="L88" s="214"/>
      <c r="M88" s="214"/>
      <c r="N88" s="214"/>
      <c r="O88" s="214"/>
      <c r="P88" s="214"/>
      <c r="Q88" s="214"/>
      <c r="R88" s="214"/>
      <c r="S88" s="214"/>
      <c r="T88" s="214"/>
      <c r="U88" s="214"/>
      <c r="V88" s="214"/>
      <c r="W88" s="214"/>
      <c r="X88" s="214"/>
      <c r="Y88" s="214"/>
      <c r="Z88" s="214"/>
    </row>
    <row r="89" ht="12.0" customHeight="1">
      <c r="A89" s="214"/>
      <c r="B89" s="214"/>
      <c r="C89" s="214"/>
      <c r="D89" s="214"/>
      <c r="E89" s="214"/>
      <c r="F89" s="214"/>
      <c r="G89" s="214"/>
      <c r="H89" s="214"/>
      <c r="I89" s="214"/>
      <c r="J89" s="214"/>
      <c r="K89" s="214"/>
      <c r="L89" s="214"/>
      <c r="M89" s="214"/>
      <c r="N89" s="214"/>
      <c r="O89" s="214"/>
      <c r="P89" s="214"/>
      <c r="Q89" s="214"/>
      <c r="R89" s="214"/>
      <c r="S89" s="214"/>
      <c r="T89" s="214"/>
      <c r="U89" s="214"/>
      <c r="V89" s="214"/>
      <c r="W89" s="214"/>
      <c r="X89" s="214"/>
      <c r="Y89" s="214"/>
      <c r="Z89" s="214"/>
    </row>
    <row r="90" ht="12.0" customHeight="1">
      <c r="A90" s="214"/>
      <c r="B90" s="214"/>
      <c r="C90" s="214"/>
      <c r="D90" s="214"/>
      <c r="E90" s="214"/>
      <c r="F90" s="214"/>
      <c r="G90" s="214"/>
      <c r="H90" s="214"/>
      <c r="I90" s="214"/>
      <c r="J90" s="214"/>
      <c r="K90" s="214"/>
      <c r="L90" s="214"/>
      <c r="M90" s="214"/>
      <c r="N90" s="214"/>
      <c r="O90" s="214"/>
      <c r="P90" s="214"/>
      <c r="Q90" s="214"/>
      <c r="R90" s="214"/>
      <c r="S90" s="214"/>
      <c r="T90" s="214"/>
      <c r="U90" s="214"/>
      <c r="V90" s="214"/>
      <c r="W90" s="214"/>
      <c r="X90" s="214"/>
      <c r="Y90" s="214"/>
      <c r="Z90" s="214"/>
    </row>
    <row r="91" ht="12.0" customHeight="1">
      <c r="A91" s="214"/>
      <c r="B91" s="214"/>
      <c r="C91" s="214"/>
      <c r="D91" s="214"/>
      <c r="E91" s="214"/>
      <c r="F91" s="214"/>
      <c r="G91" s="214"/>
      <c r="H91" s="214"/>
      <c r="I91" s="214"/>
      <c r="J91" s="214"/>
      <c r="K91" s="214"/>
      <c r="L91" s="214"/>
      <c r="M91" s="214"/>
      <c r="N91" s="214"/>
      <c r="O91" s="214"/>
      <c r="P91" s="214"/>
      <c r="Q91" s="214"/>
      <c r="R91" s="214"/>
      <c r="S91" s="214"/>
      <c r="T91" s="214"/>
      <c r="U91" s="214"/>
      <c r="V91" s="214"/>
      <c r="W91" s="214"/>
      <c r="X91" s="214"/>
      <c r="Y91" s="214"/>
      <c r="Z91" s="214"/>
    </row>
    <row r="92" ht="12.0" customHeight="1">
      <c r="A92" s="214"/>
      <c r="B92" s="214"/>
      <c r="C92" s="214"/>
      <c r="D92" s="214"/>
      <c r="E92" s="214"/>
      <c r="F92" s="214"/>
      <c r="G92" s="214"/>
      <c r="H92" s="214"/>
      <c r="I92" s="214"/>
      <c r="J92" s="214"/>
      <c r="K92" s="214"/>
      <c r="L92" s="214"/>
      <c r="M92" s="214"/>
      <c r="N92" s="214"/>
      <c r="O92" s="214"/>
      <c r="P92" s="214"/>
      <c r="Q92" s="214"/>
      <c r="R92" s="214"/>
      <c r="S92" s="214"/>
      <c r="T92" s="214"/>
      <c r="U92" s="214"/>
      <c r="V92" s="214"/>
      <c r="W92" s="214"/>
      <c r="X92" s="214"/>
      <c r="Y92" s="214"/>
      <c r="Z92" s="214"/>
    </row>
    <row r="93" ht="12.0" customHeight="1">
      <c r="A93" s="214"/>
      <c r="B93" s="214"/>
      <c r="C93" s="214"/>
      <c r="D93" s="214"/>
      <c r="E93" s="214"/>
      <c r="F93" s="214"/>
      <c r="G93" s="214"/>
      <c r="H93" s="214"/>
      <c r="I93" s="214"/>
      <c r="J93" s="214"/>
      <c r="K93" s="214"/>
      <c r="L93" s="214"/>
      <c r="M93" s="214"/>
      <c r="N93" s="214"/>
      <c r="O93" s="214"/>
      <c r="P93" s="214"/>
      <c r="Q93" s="214"/>
      <c r="R93" s="214"/>
      <c r="S93" s="214"/>
      <c r="T93" s="214"/>
      <c r="U93" s="214"/>
      <c r="V93" s="214"/>
      <c r="W93" s="214"/>
      <c r="X93" s="214"/>
      <c r="Y93" s="214"/>
      <c r="Z93" s="214"/>
    </row>
    <row r="94" ht="12.0" customHeight="1">
      <c r="A94" s="214"/>
      <c r="B94" s="214"/>
      <c r="C94" s="214"/>
      <c r="D94" s="214"/>
      <c r="E94" s="214"/>
      <c r="F94" s="214"/>
      <c r="G94" s="214"/>
      <c r="H94" s="214"/>
      <c r="I94" s="214"/>
      <c r="J94" s="214"/>
      <c r="K94" s="214"/>
      <c r="L94" s="214"/>
      <c r="M94" s="214"/>
      <c r="N94" s="214"/>
      <c r="O94" s="214"/>
      <c r="P94" s="214"/>
      <c r="Q94" s="214"/>
      <c r="R94" s="214"/>
      <c r="S94" s="214"/>
      <c r="T94" s="214"/>
      <c r="U94" s="214"/>
      <c r="V94" s="214"/>
      <c r="W94" s="214"/>
      <c r="X94" s="214"/>
      <c r="Y94" s="214"/>
      <c r="Z94" s="214"/>
    </row>
    <row r="95" ht="12.0" customHeight="1">
      <c r="A95" s="214"/>
      <c r="B95" s="214"/>
      <c r="C95" s="214"/>
      <c r="D95" s="214"/>
      <c r="E95" s="214"/>
      <c r="F95" s="214"/>
      <c r="G95" s="214"/>
      <c r="H95" s="214"/>
      <c r="I95" s="214"/>
      <c r="J95" s="214"/>
      <c r="K95" s="214"/>
      <c r="L95" s="214"/>
      <c r="M95" s="214"/>
      <c r="N95" s="214"/>
      <c r="O95" s="214"/>
      <c r="P95" s="214"/>
      <c r="Q95" s="214"/>
      <c r="R95" s="214"/>
      <c r="S95" s="214"/>
      <c r="T95" s="214"/>
      <c r="U95" s="214"/>
      <c r="V95" s="214"/>
      <c r="W95" s="214"/>
      <c r="X95" s="214"/>
      <c r="Y95" s="214"/>
      <c r="Z95" s="214"/>
    </row>
    <row r="96" ht="12.0" customHeight="1">
      <c r="A96" s="214"/>
      <c r="B96" s="214"/>
      <c r="C96" s="214"/>
      <c r="D96" s="214"/>
      <c r="E96" s="214"/>
      <c r="F96" s="214"/>
      <c r="G96" s="214"/>
      <c r="H96" s="214"/>
      <c r="I96" s="214"/>
      <c r="J96" s="214"/>
      <c r="K96" s="214"/>
      <c r="L96" s="214"/>
      <c r="M96" s="214"/>
      <c r="N96" s="214"/>
      <c r="O96" s="214"/>
      <c r="P96" s="214"/>
      <c r="Q96" s="214"/>
      <c r="R96" s="214"/>
      <c r="S96" s="214"/>
      <c r="T96" s="214"/>
      <c r="U96" s="214"/>
      <c r="V96" s="214"/>
      <c r="W96" s="214"/>
      <c r="X96" s="214"/>
      <c r="Y96" s="214"/>
      <c r="Z96" s="214"/>
    </row>
    <row r="97" ht="12.0" customHeight="1">
      <c r="A97" s="214"/>
      <c r="B97" s="214"/>
      <c r="C97" s="214"/>
      <c r="D97" s="214"/>
      <c r="E97" s="214"/>
      <c r="F97" s="214"/>
      <c r="G97" s="214"/>
      <c r="H97" s="214"/>
      <c r="I97" s="214"/>
      <c r="J97" s="214"/>
      <c r="K97" s="214"/>
      <c r="L97" s="214"/>
      <c r="M97" s="214"/>
      <c r="N97" s="214"/>
      <c r="O97" s="214"/>
      <c r="P97" s="214"/>
      <c r="Q97" s="214"/>
      <c r="R97" s="214"/>
      <c r="S97" s="214"/>
      <c r="T97" s="214"/>
      <c r="U97" s="214"/>
      <c r="V97" s="214"/>
      <c r="W97" s="214"/>
      <c r="X97" s="214"/>
      <c r="Y97" s="214"/>
      <c r="Z97" s="214"/>
    </row>
    <row r="98" ht="12.0" customHeight="1">
      <c r="A98" s="214"/>
      <c r="B98" s="214"/>
      <c r="C98" s="214"/>
      <c r="D98" s="214"/>
      <c r="E98" s="214"/>
      <c r="F98" s="214"/>
      <c r="G98" s="214"/>
      <c r="H98" s="214"/>
      <c r="I98" s="214"/>
      <c r="J98" s="214"/>
      <c r="K98" s="214"/>
      <c r="L98" s="214"/>
      <c r="M98" s="214"/>
      <c r="N98" s="214"/>
      <c r="O98" s="214"/>
      <c r="P98" s="214"/>
      <c r="Q98" s="214"/>
      <c r="R98" s="214"/>
      <c r="S98" s="214"/>
      <c r="T98" s="214"/>
      <c r="U98" s="214"/>
      <c r="V98" s="214"/>
      <c r="W98" s="214"/>
      <c r="X98" s="214"/>
      <c r="Y98" s="214"/>
      <c r="Z98" s="214"/>
    </row>
    <row r="99" ht="12.0" customHeight="1">
      <c r="A99" s="214"/>
      <c r="B99" s="214"/>
      <c r="C99" s="214"/>
      <c r="D99" s="214"/>
      <c r="E99" s="214"/>
      <c r="F99" s="214"/>
      <c r="G99" s="214"/>
      <c r="H99" s="214"/>
      <c r="I99" s="214"/>
      <c r="J99" s="214"/>
      <c r="K99" s="214"/>
      <c r="L99" s="214"/>
      <c r="M99" s="214"/>
      <c r="N99" s="214"/>
      <c r="O99" s="214"/>
      <c r="P99" s="214"/>
      <c r="Q99" s="214"/>
      <c r="R99" s="214"/>
      <c r="S99" s="214"/>
      <c r="T99" s="214"/>
      <c r="U99" s="214"/>
      <c r="V99" s="214"/>
      <c r="W99" s="214"/>
      <c r="X99" s="214"/>
      <c r="Y99" s="214"/>
      <c r="Z99" s="214"/>
    </row>
    <row r="100" ht="12.0" customHeight="1">
      <c r="A100" s="214"/>
      <c r="B100" s="214"/>
      <c r="C100" s="214"/>
      <c r="D100" s="214"/>
      <c r="E100" s="214"/>
      <c r="F100" s="214"/>
      <c r="G100" s="214"/>
      <c r="H100" s="214"/>
      <c r="I100" s="214"/>
      <c r="J100" s="214"/>
      <c r="K100" s="214"/>
      <c r="L100" s="214"/>
      <c r="M100" s="214"/>
      <c r="N100" s="214"/>
      <c r="O100" s="214"/>
      <c r="P100" s="214"/>
      <c r="Q100" s="214"/>
      <c r="R100" s="214"/>
      <c r="S100" s="214"/>
      <c r="T100" s="214"/>
      <c r="U100" s="214"/>
      <c r="V100" s="214"/>
      <c r="W100" s="214"/>
      <c r="X100" s="214"/>
      <c r="Y100" s="214"/>
      <c r="Z100" s="214"/>
    </row>
    <row r="101" ht="12.0" customHeight="1">
      <c r="A101" s="214"/>
      <c r="B101" s="214"/>
      <c r="C101" s="214"/>
      <c r="D101" s="214"/>
      <c r="E101" s="214"/>
      <c r="F101" s="214"/>
      <c r="G101" s="214"/>
      <c r="H101" s="214"/>
      <c r="I101" s="214"/>
      <c r="J101" s="214"/>
      <c r="K101" s="214"/>
      <c r="L101" s="214"/>
      <c r="M101" s="214"/>
      <c r="N101" s="214"/>
      <c r="O101" s="214"/>
      <c r="P101" s="214"/>
      <c r="Q101" s="214"/>
      <c r="R101" s="214"/>
      <c r="S101" s="214"/>
      <c r="T101" s="214"/>
      <c r="U101" s="214"/>
      <c r="V101" s="214"/>
      <c r="W101" s="214"/>
      <c r="X101" s="214"/>
      <c r="Y101" s="214"/>
      <c r="Z101" s="214"/>
    </row>
    <row r="102" ht="12.0" customHeight="1">
      <c r="A102" s="214"/>
      <c r="B102" s="214"/>
      <c r="C102" s="214"/>
      <c r="D102" s="214"/>
      <c r="E102" s="214"/>
      <c r="F102" s="214"/>
      <c r="G102" s="214"/>
      <c r="H102" s="214"/>
      <c r="I102" s="214"/>
      <c r="J102" s="214"/>
      <c r="K102" s="214"/>
      <c r="L102" s="214"/>
      <c r="M102" s="214"/>
      <c r="N102" s="214"/>
      <c r="O102" s="214"/>
      <c r="P102" s="214"/>
      <c r="Q102" s="214"/>
      <c r="R102" s="214"/>
      <c r="S102" s="214"/>
      <c r="T102" s="214"/>
      <c r="U102" s="214"/>
      <c r="V102" s="214"/>
      <c r="W102" s="214"/>
      <c r="X102" s="214"/>
      <c r="Y102" s="214"/>
      <c r="Z102" s="214"/>
    </row>
    <row r="103" ht="12.0" customHeight="1">
      <c r="A103" s="214"/>
      <c r="B103" s="214"/>
      <c r="C103" s="214"/>
      <c r="D103" s="214"/>
      <c r="E103" s="214"/>
      <c r="F103" s="214"/>
      <c r="G103" s="214"/>
      <c r="H103" s="214"/>
      <c r="I103" s="214"/>
      <c r="J103" s="214"/>
      <c r="K103" s="214"/>
      <c r="L103" s="214"/>
      <c r="M103" s="214"/>
      <c r="N103" s="214"/>
      <c r="O103" s="214"/>
      <c r="P103" s="214"/>
      <c r="Q103" s="214"/>
      <c r="R103" s="214"/>
      <c r="S103" s="214"/>
      <c r="T103" s="214"/>
      <c r="U103" s="214"/>
      <c r="V103" s="214"/>
      <c r="W103" s="214"/>
      <c r="X103" s="214"/>
      <c r="Y103" s="214"/>
      <c r="Z103" s="214"/>
    </row>
    <row r="104" ht="12.0" customHeight="1">
      <c r="A104" s="214"/>
      <c r="B104" s="214"/>
      <c r="C104" s="214"/>
      <c r="D104" s="214"/>
      <c r="E104" s="214"/>
      <c r="F104" s="214"/>
      <c r="G104" s="214"/>
      <c r="H104" s="214"/>
      <c r="I104" s="214"/>
      <c r="J104" s="214"/>
      <c r="K104" s="214"/>
      <c r="L104" s="214"/>
      <c r="M104" s="214"/>
      <c r="N104" s="214"/>
      <c r="O104" s="214"/>
      <c r="P104" s="214"/>
      <c r="Q104" s="214"/>
      <c r="R104" s="214"/>
      <c r="S104" s="214"/>
      <c r="T104" s="214"/>
      <c r="U104" s="214"/>
      <c r="V104" s="214"/>
      <c r="W104" s="214"/>
      <c r="X104" s="214"/>
      <c r="Y104" s="214"/>
      <c r="Z104" s="214"/>
    </row>
    <row r="105" ht="12.0" customHeight="1">
      <c r="A105" s="214"/>
      <c r="B105" s="214"/>
      <c r="C105" s="214"/>
      <c r="D105" s="214"/>
      <c r="E105" s="214"/>
      <c r="F105" s="214"/>
      <c r="G105" s="214"/>
      <c r="H105" s="214"/>
      <c r="I105" s="214"/>
      <c r="J105" s="214"/>
      <c r="K105" s="214"/>
      <c r="L105" s="214"/>
      <c r="M105" s="214"/>
      <c r="N105" s="214"/>
      <c r="O105" s="214"/>
      <c r="P105" s="214"/>
      <c r="Q105" s="214"/>
      <c r="R105" s="214"/>
      <c r="S105" s="214"/>
      <c r="T105" s="214"/>
      <c r="U105" s="214"/>
      <c r="V105" s="214"/>
      <c r="W105" s="214"/>
      <c r="X105" s="214"/>
      <c r="Y105" s="214"/>
      <c r="Z105" s="214"/>
    </row>
    <row r="106" ht="12.0" customHeight="1">
      <c r="A106" s="214"/>
      <c r="B106" s="214"/>
      <c r="C106" s="214"/>
      <c r="D106" s="214"/>
      <c r="E106" s="214"/>
      <c r="F106" s="214"/>
      <c r="G106" s="214"/>
      <c r="H106" s="214"/>
      <c r="I106" s="214"/>
      <c r="J106" s="214"/>
      <c r="K106" s="214"/>
      <c r="L106" s="214"/>
      <c r="M106" s="214"/>
      <c r="N106" s="214"/>
      <c r="O106" s="214"/>
      <c r="P106" s="214"/>
      <c r="Q106" s="214"/>
      <c r="R106" s="214"/>
      <c r="S106" s="214"/>
      <c r="T106" s="214"/>
      <c r="U106" s="214"/>
      <c r="V106" s="214"/>
      <c r="W106" s="214"/>
      <c r="X106" s="214"/>
      <c r="Y106" s="214"/>
      <c r="Z106" s="214"/>
    </row>
    <row r="107" ht="12.0" customHeight="1">
      <c r="A107" s="214"/>
      <c r="B107" s="214"/>
      <c r="C107" s="214"/>
      <c r="D107" s="214"/>
      <c r="E107" s="214"/>
      <c r="F107" s="214"/>
      <c r="G107" s="214"/>
      <c r="H107" s="214"/>
      <c r="I107" s="214"/>
      <c r="J107" s="214"/>
      <c r="K107" s="214"/>
      <c r="L107" s="214"/>
      <c r="M107" s="214"/>
      <c r="N107" s="214"/>
      <c r="O107" s="214"/>
      <c r="P107" s="214"/>
      <c r="Q107" s="214"/>
      <c r="R107" s="214"/>
      <c r="S107" s="214"/>
      <c r="T107" s="214"/>
      <c r="U107" s="214"/>
      <c r="V107" s="214"/>
      <c r="W107" s="214"/>
      <c r="X107" s="214"/>
      <c r="Y107" s="214"/>
      <c r="Z107" s="214"/>
    </row>
    <row r="108" ht="12.0" customHeight="1">
      <c r="A108" s="214"/>
      <c r="B108" s="214"/>
      <c r="C108" s="214"/>
      <c r="D108" s="214"/>
      <c r="E108" s="214"/>
      <c r="F108" s="214"/>
      <c r="G108" s="214"/>
      <c r="H108" s="214"/>
      <c r="I108" s="214"/>
      <c r="J108" s="214"/>
      <c r="K108" s="214"/>
      <c r="L108" s="214"/>
      <c r="M108" s="214"/>
      <c r="N108" s="214"/>
      <c r="O108" s="214"/>
      <c r="P108" s="214"/>
      <c r="Q108" s="214"/>
      <c r="R108" s="214"/>
      <c r="S108" s="214"/>
      <c r="T108" s="214"/>
      <c r="U108" s="214"/>
      <c r="V108" s="214"/>
      <c r="W108" s="214"/>
      <c r="X108" s="214"/>
      <c r="Y108" s="214"/>
      <c r="Z108" s="214"/>
    </row>
    <row r="109" ht="12.0" customHeight="1">
      <c r="A109" s="214"/>
      <c r="B109" s="214"/>
      <c r="C109" s="214"/>
      <c r="D109" s="214"/>
      <c r="E109" s="214"/>
      <c r="F109" s="214"/>
      <c r="G109" s="214"/>
      <c r="H109" s="214"/>
      <c r="I109" s="214"/>
      <c r="J109" s="214"/>
      <c r="K109" s="214"/>
      <c r="L109" s="214"/>
      <c r="M109" s="214"/>
      <c r="N109" s="214"/>
      <c r="O109" s="214"/>
      <c r="P109" s="214"/>
      <c r="Q109" s="214"/>
      <c r="R109" s="214"/>
      <c r="S109" s="214"/>
      <c r="T109" s="214"/>
      <c r="U109" s="214"/>
      <c r="V109" s="214"/>
      <c r="W109" s="214"/>
      <c r="X109" s="214"/>
      <c r="Y109" s="214"/>
      <c r="Z109" s="214"/>
    </row>
    <row r="110" ht="12.0" customHeight="1">
      <c r="A110" s="214"/>
      <c r="B110" s="214"/>
      <c r="C110" s="214"/>
      <c r="D110" s="214"/>
      <c r="E110" s="214"/>
      <c r="F110" s="214"/>
      <c r="G110" s="214"/>
      <c r="H110" s="214"/>
      <c r="I110" s="214"/>
      <c r="J110" s="214"/>
      <c r="K110" s="214"/>
      <c r="L110" s="214"/>
      <c r="M110" s="214"/>
      <c r="N110" s="214"/>
      <c r="O110" s="214"/>
      <c r="P110" s="214"/>
      <c r="Q110" s="214"/>
      <c r="R110" s="214"/>
      <c r="S110" s="214"/>
      <c r="T110" s="214"/>
      <c r="U110" s="214"/>
      <c r="V110" s="214"/>
      <c r="W110" s="214"/>
      <c r="X110" s="214"/>
      <c r="Y110" s="214"/>
      <c r="Z110" s="214"/>
    </row>
    <row r="111" ht="12.0" customHeight="1">
      <c r="A111" s="214"/>
      <c r="B111" s="214"/>
      <c r="C111" s="214"/>
      <c r="D111" s="214"/>
      <c r="E111" s="214"/>
      <c r="F111" s="214"/>
      <c r="G111" s="214"/>
      <c r="H111" s="214"/>
      <c r="I111" s="214"/>
      <c r="J111" s="214"/>
      <c r="K111" s="214"/>
      <c r="L111" s="214"/>
      <c r="M111" s="214"/>
      <c r="N111" s="214"/>
      <c r="O111" s="214"/>
      <c r="P111" s="214"/>
      <c r="Q111" s="214"/>
      <c r="R111" s="214"/>
      <c r="S111" s="214"/>
      <c r="T111" s="214"/>
      <c r="U111" s="214"/>
      <c r="V111" s="214"/>
      <c r="W111" s="214"/>
      <c r="X111" s="214"/>
      <c r="Y111" s="214"/>
      <c r="Z111" s="214"/>
    </row>
    <row r="112" ht="12.0" customHeight="1">
      <c r="A112" s="214"/>
      <c r="B112" s="214"/>
      <c r="C112" s="214"/>
      <c r="D112" s="214"/>
      <c r="E112" s="214"/>
      <c r="F112" s="214"/>
      <c r="G112" s="214"/>
      <c r="H112" s="214"/>
      <c r="I112" s="214"/>
      <c r="J112" s="214"/>
      <c r="K112" s="214"/>
      <c r="L112" s="214"/>
      <c r="M112" s="214"/>
      <c r="N112" s="214"/>
      <c r="O112" s="214"/>
      <c r="P112" s="214"/>
      <c r="Q112" s="214"/>
      <c r="R112" s="214"/>
      <c r="S112" s="214"/>
      <c r="T112" s="214"/>
      <c r="U112" s="214"/>
      <c r="V112" s="214"/>
      <c r="W112" s="214"/>
      <c r="X112" s="214"/>
      <c r="Y112" s="214"/>
      <c r="Z112" s="214"/>
    </row>
    <row r="113" ht="12.0" customHeight="1">
      <c r="A113" s="214"/>
      <c r="B113" s="214"/>
      <c r="C113" s="214"/>
      <c r="D113" s="214"/>
      <c r="E113" s="214"/>
      <c r="F113" s="214"/>
      <c r="G113" s="214"/>
      <c r="H113" s="214"/>
      <c r="I113" s="214"/>
      <c r="J113" s="214"/>
      <c r="K113" s="214"/>
      <c r="L113" s="214"/>
      <c r="M113" s="214"/>
      <c r="N113" s="214"/>
      <c r="O113" s="214"/>
      <c r="P113" s="214"/>
      <c r="Q113" s="214"/>
      <c r="R113" s="214"/>
      <c r="S113" s="214"/>
      <c r="T113" s="214"/>
      <c r="U113" s="214"/>
      <c r="V113" s="214"/>
      <c r="W113" s="214"/>
      <c r="X113" s="214"/>
      <c r="Y113" s="214"/>
      <c r="Z113" s="214"/>
    </row>
    <row r="114" ht="12.0" customHeight="1">
      <c r="A114" s="214"/>
      <c r="B114" s="214"/>
      <c r="C114" s="214"/>
      <c r="D114" s="214"/>
      <c r="E114" s="214"/>
      <c r="F114" s="214"/>
      <c r="G114" s="214"/>
      <c r="H114" s="214"/>
      <c r="I114" s="214"/>
      <c r="J114" s="214"/>
      <c r="K114" s="214"/>
      <c r="L114" s="214"/>
      <c r="M114" s="214"/>
      <c r="N114" s="214"/>
      <c r="O114" s="214"/>
      <c r="P114" s="214"/>
      <c r="Q114" s="214"/>
      <c r="R114" s="214"/>
      <c r="S114" s="214"/>
      <c r="T114" s="214"/>
      <c r="U114" s="214"/>
      <c r="V114" s="214"/>
      <c r="W114" s="214"/>
      <c r="X114" s="214"/>
      <c r="Y114" s="214"/>
      <c r="Z114" s="214"/>
    </row>
    <row r="115" ht="12.0" customHeight="1">
      <c r="A115" s="214"/>
      <c r="B115" s="214"/>
      <c r="C115" s="214"/>
      <c r="D115" s="214"/>
      <c r="E115" s="214"/>
      <c r="F115" s="214"/>
      <c r="G115" s="214"/>
      <c r="H115" s="214"/>
      <c r="I115" s="214"/>
      <c r="J115" s="214"/>
      <c r="K115" s="214"/>
      <c r="L115" s="214"/>
      <c r="M115" s="214"/>
      <c r="N115" s="214"/>
      <c r="O115" s="214"/>
      <c r="P115" s="214"/>
      <c r="Q115" s="214"/>
      <c r="R115" s="214"/>
      <c r="S115" s="214"/>
      <c r="T115" s="214"/>
      <c r="U115" s="214"/>
      <c r="V115" s="214"/>
      <c r="W115" s="214"/>
      <c r="X115" s="214"/>
      <c r="Y115" s="214"/>
      <c r="Z115" s="214"/>
    </row>
    <row r="116" ht="12.0" customHeight="1">
      <c r="A116" s="214"/>
      <c r="B116" s="214"/>
      <c r="C116" s="214"/>
      <c r="D116" s="214"/>
      <c r="E116" s="214"/>
      <c r="F116" s="214"/>
      <c r="G116" s="214"/>
      <c r="H116" s="214"/>
      <c r="I116" s="214"/>
      <c r="J116" s="214"/>
      <c r="K116" s="214"/>
      <c r="L116" s="214"/>
      <c r="M116" s="214"/>
      <c r="N116" s="214"/>
      <c r="O116" s="214"/>
      <c r="P116" s="214"/>
      <c r="Q116" s="214"/>
      <c r="R116" s="214"/>
      <c r="S116" s="214"/>
      <c r="T116" s="214"/>
      <c r="U116" s="214"/>
      <c r="V116" s="214"/>
      <c r="W116" s="214"/>
      <c r="X116" s="214"/>
      <c r="Y116" s="214"/>
      <c r="Z116" s="214"/>
    </row>
    <row r="117" ht="12.0" customHeight="1">
      <c r="A117" s="214"/>
      <c r="B117" s="214"/>
      <c r="C117" s="214"/>
      <c r="D117" s="214"/>
      <c r="E117" s="214"/>
      <c r="F117" s="214"/>
      <c r="G117" s="214"/>
      <c r="H117" s="214"/>
      <c r="I117" s="214"/>
      <c r="J117" s="214"/>
      <c r="K117" s="214"/>
      <c r="L117" s="214"/>
      <c r="M117" s="214"/>
      <c r="N117" s="214"/>
      <c r="O117" s="214"/>
      <c r="P117" s="214"/>
      <c r="Q117" s="214"/>
      <c r="R117" s="214"/>
      <c r="S117" s="214"/>
      <c r="T117" s="214"/>
      <c r="U117" s="214"/>
      <c r="V117" s="214"/>
      <c r="W117" s="214"/>
      <c r="X117" s="214"/>
      <c r="Y117" s="214"/>
      <c r="Z117" s="214"/>
    </row>
    <row r="118" ht="12.0" customHeight="1">
      <c r="A118" s="214"/>
      <c r="B118" s="214"/>
      <c r="C118" s="214"/>
      <c r="D118" s="214"/>
      <c r="E118" s="214"/>
      <c r="F118" s="214"/>
      <c r="G118" s="214"/>
      <c r="H118" s="214"/>
      <c r="I118" s="214"/>
      <c r="J118" s="214"/>
      <c r="K118" s="214"/>
      <c r="L118" s="214"/>
      <c r="M118" s="214"/>
      <c r="N118" s="214"/>
      <c r="O118" s="214"/>
      <c r="P118" s="214"/>
      <c r="Q118" s="214"/>
      <c r="R118" s="214"/>
      <c r="S118" s="214"/>
      <c r="T118" s="214"/>
      <c r="U118" s="214"/>
      <c r="V118" s="214"/>
      <c r="W118" s="214"/>
      <c r="X118" s="214"/>
      <c r="Y118" s="214"/>
      <c r="Z118" s="214"/>
    </row>
    <row r="119" ht="12.0" customHeight="1">
      <c r="A119" s="214"/>
      <c r="B119" s="214"/>
      <c r="C119" s="214"/>
      <c r="D119" s="214"/>
      <c r="E119" s="214"/>
      <c r="F119" s="214"/>
      <c r="G119" s="214"/>
      <c r="H119" s="214"/>
      <c r="I119" s="214"/>
      <c r="J119" s="214"/>
      <c r="K119" s="214"/>
      <c r="L119" s="214"/>
      <c r="M119" s="214"/>
      <c r="N119" s="214"/>
      <c r="O119" s="214"/>
      <c r="P119" s="214"/>
      <c r="Q119" s="214"/>
      <c r="R119" s="214"/>
      <c r="S119" s="214"/>
      <c r="T119" s="214"/>
      <c r="U119" s="214"/>
      <c r="V119" s="214"/>
      <c r="W119" s="214"/>
      <c r="X119" s="214"/>
      <c r="Y119" s="214"/>
      <c r="Z119" s="214"/>
    </row>
    <row r="120" ht="12.0" customHeight="1">
      <c r="A120" s="214"/>
      <c r="B120" s="214"/>
      <c r="C120" s="214"/>
      <c r="D120" s="214"/>
      <c r="E120" s="214"/>
      <c r="F120" s="214"/>
      <c r="G120" s="214"/>
      <c r="H120" s="214"/>
      <c r="I120" s="214"/>
      <c r="J120" s="214"/>
      <c r="K120" s="214"/>
      <c r="L120" s="214"/>
      <c r="M120" s="214"/>
      <c r="N120" s="214"/>
      <c r="O120" s="214"/>
      <c r="P120" s="214"/>
      <c r="Q120" s="214"/>
      <c r="R120" s="214"/>
      <c r="S120" s="214"/>
      <c r="T120" s="214"/>
      <c r="U120" s="214"/>
      <c r="V120" s="214"/>
      <c r="W120" s="214"/>
      <c r="X120" s="214"/>
      <c r="Y120" s="214"/>
      <c r="Z120" s="214"/>
    </row>
    <row r="121" ht="12.0" customHeight="1">
      <c r="A121" s="214"/>
      <c r="B121" s="214"/>
      <c r="C121" s="214"/>
      <c r="D121" s="214"/>
      <c r="E121" s="214"/>
      <c r="F121" s="214"/>
      <c r="G121" s="214"/>
      <c r="H121" s="214"/>
      <c r="I121" s="214"/>
      <c r="J121" s="214"/>
      <c r="K121" s="214"/>
      <c r="L121" s="214"/>
      <c r="M121" s="214"/>
      <c r="N121" s="214"/>
      <c r="O121" s="214"/>
      <c r="P121" s="214"/>
      <c r="Q121" s="214"/>
      <c r="R121" s="214"/>
      <c r="S121" s="214"/>
      <c r="T121" s="214"/>
      <c r="U121" s="214"/>
      <c r="V121" s="214"/>
      <c r="W121" s="214"/>
      <c r="X121" s="214"/>
      <c r="Y121" s="214"/>
      <c r="Z121" s="214"/>
    </row>
    <row r="122" ht="12.0" customHeight="1">
      <c r="A122" s="214"/>
      <c r="B122" s="214"/>
      <c r="C122" s="214"/>
      <c r="D122" s="214"/>
      <c r="E122" s="214"/>
      <c r="F122" s="214"/>
      <c r="G122" s="214"/>
      <c r="H122" s="214"/>
      <c r="I122" s="214"/>
      <c r="J122" s="214"/>
      <c r="K122" s="214"/>
      <c r="L122" s="214"/>
      <c r="M122" s="214"/>
      <c r="N122" s="214"/>
      <c r="O122" s="214"/>
      <c r="P122" s="214"/>
      <c r="Q122" s="214"/>
      <c r="R122" s="214"/>
      <c r="S122" s="214"/>
      <c r="T122" s="214"/>
      <c r="U122" s="214"/>
      <c r="V122" s="214"/>
      <c r="W122" s="214"/>
      <c r="X122" s="214"/>
      <c r="Y122" s="214"/>
      <c r="Z122" s="214"/>
    </row>
    <row r="123" ht="12.0" customHeight="1">
      <c r="A123" s="214"/>
      <c r="B123" s="214"/>
      <c r="C123" s="214"/>
      <c r="D123" s="214"/>
      <c r="E123" s="214"/>
      <c r="F123" s="214"/>
      <c r="G123" s="214"/>
      <c r="H123" s="214"/>
      <c r="I123" s="214"/>
      <c r="J123" s="214"/>
      <c r="K123" s="214"/>
      <c r="L123" s="214"/>
      <c r="M123" s="214"/>
      <c r="N123" s="214"/>
      <c r="O123" s="214"/>
      <c r="P123" s="214"/>
      <c r="Q123" s="214"/>
      <c r="R123" s="214"/>
      <c r="S123" s="214"/>
      <c r="T123" s="214"/>
      <c r="U123" s="214"/>
      <c r="V123" s="214"/>
      <c r="W123" s="214"/>
      <c r="X123" s="214"/>
      <c r="Y123" s="214"/>
      <c r="Z123" s="214"/>
    </row>
    <row r="124" ht="12.0" customHeight="1">
      <c r="A124" s="214"/>
      <c r="B124" s="214"/>
      <c r="C124" s="214"/>
      <c r="D124" s="214"/>
      <c r="E124" s="214"/>
      <c r="F124" s="214"/>
      <c r="G124" s="214"/>
      <c r="H124" s="214"/>
      <c r="I124" s="214"/>
      <c r="J124" s="214"/>
      <c r="K124" s="214"/>
      <c r="L124" s="214"/>
      <c r="M124" s="214"/>
      <c r="N124" s="214"/>
      <c r="O124" s="214"/>
      <c r="P124" s="214"/>
      <c r="Q124" s="214"/>
      <c r="R124" s="214"/>
      <c r="S124" s="214"/>
      <c r="T124" s="214"/>
      <c r="U124" s="214"/>
      <c r="V124" s="214"/>
      <c r="W124" s="214"/>
      <c r="X124" s="214"/>
      <c r="Y124" s="214"/>
      <c r="Z124" s="214"/>
    </row>
    <row r="125" ht="12.0" customHeight="1">
      <c r="A125" s="214"/>
      <c r="B125" s="214"/>
      <c r="C125" s="214"/>
      <c r="D125" s="214"/>
      <c r="E125" s="214"/>
      <c r="F125" s="214"/>
      <c r="G125" s="214"/>
      <c r="H125" s="214"/>
      <c r="I125" s="214"/>
      <c r="J125" s="214"/>
      <c r="K125" s="214"/>
      <c r="L125" s="214"/>
      <c r="M125" s="214"/>
      <c r="N125" s="214"/>
      <c r="O125" s="214"/>
      <c r="P125" s="214"/>
      <c r="Q125" s="214"/>
      <c r="R125" s="214"/>
      <c r="S125" s="214"/>
      <c r="T125" s="214"/>
      <c r="U125" s="214"/>
      <c r="V125" s="214"/>
      <c r="W125" s="214"/>
      <c r="X125" s="214"/>
      <c r="Y125" s="214"/>
      <c r="Z125" s="214"/>
    </row>
    <row r="126" ht="12.0" customHeight="1">
      <c r="A126" s="214"/>
      <c r="B126" s="214"/>
      <c r="C126" s="214"/>
      <c r="D126" s="214"/>
      <c r="E126" s="214"/>
      <c r="F126" s="214"/>
      <c r="G126" s="214"/>
      <c r="H126" s="214"/>
      <c r="I126" s="214"/>
      <c r="J126" s="214"/>
      <c r="K126" s="214"/>
      <c r="L126" s="214"/>
      <c r="M126" s="214"/>
      <c r="N126" s="214"/>
      <c r="O126" s="214"/>
      <c r="P126" s="214"/>
      <c r="Q126" s="214"/>
      <c r="R126" s="214"/>
      <c r="S126" s="214"/>
      <c r="T126" s="214"/>
      <c r="U126" s="214"/>
      <c r="V126" s="214"/>
      <c r="W126" s="214"/>
      <c r="X126" s="214"/>
      <c r="Y126" s="214"/>
      <c r="Z126" s="214"/>
    </row>
    <row r="127" ht="12.0" customHeight="1">
      <c r="A127" s="214"/>
      <c r="B127" s="214"/>
      <c r="C127" s="214"/>
      <c r="D127" s="214"/>
      <c r="E127" s="214"/>
      <c r="F127" s="214"/>
      <c r="G127" s="214"/>
      <c r="H127" s="214"/>
      <c r="I127" s="214"/>
      <c r="J127" s="214"/>
      <c r="K127" s="214"/>
      <c r="L127" s="214"/>
      <c r="M127" s="214"/>
      <c r="N127" s="214"/>
      <c r="O127" s="214"/>
      <c r="P127" s="214"/>
      <c r="Q127" s="214"/>
      <c r="R127" s="214"/>
      <c r="S127" s="214"/>
      <c r="T127" s="214"/>
      <c r="U127" s="214"/>
      <c r="V127" s="214"/>
      <c r="W127" s="214"/>
      <c r="X127" s="214"/>
      <c r="Y127" s="214"/>
      <c r="Z127" s="214"/>
    </row>
    <row r="128" ht="12.0" customHeight="1">
      <c r="A128" s="214"/>
      <c r="B128" s="214"/>
      <c r="C128" s="214"/>
      <c r="D128" s="214"/>
      <c r="E128" s="214"/>
      <c r="F128" s="214"/>
      <c r="G128" s="214"/>
      <c r="H128" s="214"/>
      <c r="I128" s="214"/>
      <c r="J128" s="214"/>
      <c r="K128" s="214"/>
      <c r="L128" s="214"/>
      <c r="M128" s="214"/>
      <c r="N128" s="214"/>
      <c r="O128" s="214"/>
      <c r="P128" s="214"/>
      <c r="Q128" s="214"/>
      <c r="R128" s="214"/>
      <c r="S128" s="214"/>
      <c r="T128" s="214"/>
      <c r="U128" s="214"/>
      <c r="V128" s="214"/>
      <c r="W128" s="214"/>
      <c r="X128" s="214"/>
      <c r="Y128" s="214"/>
      <c r="Z128" s="214"/>
    </row>
    <row r="129" ht="12.0" customHeight="1">
      <c r="A129" s="214"/>
      <c r="B129" s="214"/>
      <c r="C129" s="214"/>
      <c r="D129" s="214"/>
      <c r="E129" s="214"/>
      <c r="F129" s="214"/>
      <c r="G129" s="214"/>
      <c r="H129" s="214"/>
      <c r="I129" s="214"/>
      <c r="J129" s="214"/>
      <c r="K129" s="214"/>
      <c r="L129" s="214"/>
      <c r="M129" s="214"/>
      <c r="N129" s="214"/>
      <c r="O129" s="214"/>
      <c r="P129" s="214"/>
      <c r="Q129" s="214"/>
      <c r="R129" s="214"/>
      <c r="S129" s="214"/>
      <c r="T129" s="214"/>
      <c r="U129" s="214"/>
      <c r="V129" s="214"/>
      <c r="W129" s="214"/>
      <c r="X129" s="214"/>
      <c r="Y129" s="214"/>
      <c r="Z129" s="214"/>
    </row>
    <row r="130" ht="12.0" customHeight="1">
      <c r="A130" s="214"/>
      <c r="B130" s="214"/>
      <c r="C130" s="214"/>
      <c r="D130" s="214"/>
      <c r="E130" s="214"/>
      <c r="F130" s="214"/>
      <c r="G130" s="214"/>
      <c r="H130" s="214"/>
      <c r="I130" s="214"/>
      <c r="J130" s="214"/>
      <c r="K130" s="214"/>
      <c r="L130" s="214"/>
      <c r="M130" s="214"/>
      <c r="N130" s="214"/>
      <c r="O130" s="214"/>
      <c r="P130" s="214"/>
      <c r="Q130" s="214"/>
      <c r="R130" s="214"/>
      <c r="S130" s="214"/>
      <c r="T130" s="214"/>
      <c r="U130" s="214"/>
      <c r="V130" s="214"/>
      <c r="W130" s="214"/>
      <c r="X130" s="214"/>
      <c r="Y130" s="214"/>
      <c r="Z130" s="214"/>
    </row>
    <row r="131" ht="12.0" customHeight="1">
      <c r="A131" s="214"/>
      <c r="B131" s="214"/>
      <c r="C131" s="214"/>
      <c r="D131" s="214"/>
      <c r="E131" s="214"/>
      <c r="F131" s="214"/>
      <c r="G131" s="214"/>
      <c r="H131" s="214"/>
      <c r="I131" s="214"/>
      <c r="J131" s="214"/>
      <c r="K131" s="214"/>
      <c r="L131" s="214"/>
      <c r="M131" s="214"/>
      <c r="N131" s="214"/>
      <c r="O131" s="214"/>
      <c r="P131" s="214"/>
      <c r="Q131" s="214"/>
      <c r="R131" s="214"/>
      <c r="S131" s="214"/>
      <c r="T131" s="214"/>
      <c r="U131" s="214"/>
      <c r="V131" s="214"/>
      <c r="W131" s="214"/>
      <c r="X131" s="214"/>
      <c r="Y131" s="214"/>
      <c r="Z131" s="214"/>
    </row>
    <row r="132" ht="12.0" customHeight="1">
      <c r="A132" s="214"/>
      <c r="B132" s="214"/>
      <c r="C132" s="214"/>
      <c r="D132" s="214"/>
      <c r="E132" s="214"/>
      <c r="F132" s="214"/>
      <c r="G132" s="214"/>
      <c r="H132" s="214"/>
      <c r="I132" s="214"/>
      <c r="J132" s="214"/>
      <c r="K132" s="214"/>
      <c r="L132" s="214"/>
      <c r="M132" s="214"/>
      <c r="N132" s="214"/>
      <c r="O132" s="214"/>
      <c r="P132" s="214"/>
      <c r="Q132" s="214"/>
      <c r="R132" s="214"/>
      <c r="S132" s="214"/>
      <c r="T132" s="214"/>
      <c r="U132" s="214"/>
      <c r="V132" s="214"/>
      <c r="W132" s="214"/>
      <c r="X132" s="214"/>
      <c r="Y132" s="214"/>
      <c r="Z132" s="214"/>
    </row>
    <row r="133" ht="12.0" customHeight="1">
      <c r="A133" s="214"/>
      <c r="B133" s="214"/>
      <c r="C133" s="214"/>
      <c r="D133" s="214"/>
      <c r="E133" s="214"/>
      <c r="F133" s="214"/>
      <c r="G133" s="214"/>
      <c r="H133" s="214"/>
      <c r="I133" s="214"/>
      <c r="J133" s="214"/>
      <c r="K133" s="214"/>
      <c r="L133" s="214"/>
      <c r="M133" s="214"/>
      <c r="N133" s="214"/>
      <c r="O133" s="214"/>
      <c r="P133" s="214"/>
      <c r="Q133" s="214"/>
      <c r="R133" s="214"/>
      <c r="S133" s="214"/>
      <c r="T133" s="214"/>
      <c r="U133" s="214"/>
      <c r="V133" s="214"/>
      <c r="W133" s="214"/>
      <c r="X133" s="214"/>
      <c r="Y133" s="214"/>
      <c r="Z133" s="214"/>
    </row>
    <row r="134" ht="12.0" customHeight="1">
      <c r="A134" s="214"/>
      <c r="B134" s="214"/>
      <c r="C134" s="214"/>
      <c r="D134" s="214"/>
      <c r="E134" s="214"/>
      <c r="F134" s="214"/>
      <c r="G134" s="214"/>
      <c r="H134" s="214"/>
      <c r="I134" s="214"/>
      <c r="J134" s="214"/>
      <c r="K134" s="214"/>
      <c r="L134" s="214"/>
      <c r="M134" s="214"/>
      <c r="N134" s="214"/>
      <c r="O134" s="214"/>
      <c r="P134" s="214"/>
      <c r="Q134" s="214"/>
      <c r="R134" s="214"/>
      <c r="S134" s="214"/>
      <c r="T134" s="214"/>
      <c r="U134" s="214"/>
      <c r="V134" s="214"/>
      <c r="W134" s="214"/>
      <c r="X134" s="214"/>
      <c r="Y134" s="214"/>
      <c r="Z134" s="214"/>
    </row>
    <row r="135" ht="12.0" customHeight="1">
      <c r="A135" s="214"/>
      <c r="B135" s="214"/>
      <c r="C135" s="214"/>
      <c r="D135" s="214"/>
      <c r="E135" s="214"/>
      <c r="F135" s="214"/>
      <c r="G135" s="214"/>
      <c r="H135" s="214"/>
      <c r="I135" s="214"/>
      <c r="J135" s="214"/>
      <c r="K135" s="214"/>
      <c r="L135" s="214"/>
      <c r="M135" s="214"/>
      <c r="N135" s="214"/>
      <c r="O135" s="214"/>
      <c r="P135" s="214"/>
      <c r="Q135" s="214"/>
      <c r="R135" s="214"/>
      <c r="S135" s="214"/>
      <c r="T135" s="214"/>
      <c r="U135" s="214"/>
      <c r="V135" s="214"/>
      <c r="W135" s="214"/>
      <c r="X135" s="214"/>
      <c r="Y135" s="214"/>
      <c r="Z135" s="214"/>
    </row>
    <row r="136" ht="12.0" customHeight="1">
      <c r="A136" s="214"/>
      <c r="B136" s="214"/>
      <c r="C136" s="214"/>
      <c r="D136" s="214"/>
      <c r="E136" s="214"/>
      <c r="F136" s="214"/>
      <c r="G136" s="214"/>
      <c r="H136" s="214"/>
      <c r="I136" s="214"/>
      <c r="J136" s="214"/>
      <c r="K136" s="214"/>
      <c r="L136" s="214"/>
      <c r="M136" s="214"/>
      <c r="N136" s="214"/>
      <c r="O136" s="214"/>
      <c r="P136" s="214"/>
      <c r="Q136" s="214"/>
      <c r="R136" s="214"/>
      <c r="S136" s="214"/>
      <c r="T136" s="214"/>
      <c r="U136" s="214"/>
      <c r="V136" s="214"/>
      <c r="W136" s="214"/>
      <c r="X136" s="214"/>
      <c r="Y136" s="214"/>
      <c r="Z136" s="214"/>
    </row>
    <row r="137" ht="12.0" customHeight="1">
      <c r="A137" s="214"/>
      <c r="B137" s="214"/>
      <c r="C137" s="214"/>
      <c r="D137" s="214"/>
      <c r="E137" s="214"/>
      <c r="F137" s="214"/>
      <c r="G137" s="214"/>
      <c r="H137" s="214"/>
      <c r="I137" s="214"/>
      <c r="J137" s="214"/>
      <c r="K137" s="214"/>
      <c r="L137" s="214"/>
      <c r="M137" s="214"/>
      <c r="N137" s="214"/>
      <c r="O137" s="214"/>
      <c r="P137" s="214"/>
      <c r="Q137" s="214"/>
      <c r="R137" s="214"/>
      <c r="S137" s="214"/>
      <c r="T137" s="214"/>
      <c r="U137" s="214"/>
      <c r="V137" s="214"/>
      <c r="W137" s="214"/>
      <c r="X137" s="214"/>
      <c r="Y137" s="214"/>
      <c r="Z137" s="214"/>
    </row>
    <row r="138" ht="12.0" customHeight="1">
      <c r="A138" s="214"/>
      <c r="B138" s="214"/>
      <c r="C138" s="214"/>
      <c r="D138" s="214"/>
      <c r="E138" s="214"/>
      <c r="F138" s="214"/>
      <c r="G138" s="214"/>
      <c r="H138" s="214"/>
      <c r="I138" s="214"/>
      <c r="J138" s="214"/>
      <c r="K138" s="214"/>
      <c r="L138" s="214"/>
      <c r="M138" s="214"/>
      <c r="N138" s="214"/>
      <c r="O138" s="214"/>
      <c r="P138" s="214"/>
      <c r="Q138" s="214"/>
      <c r="R138" s="214"/>
      <c r="S138" s="214"/>
      <c r="T138" s="214"/>
      <c r="U138" s="214"/>
      <c r="V138" s="214"/>
      <c r="W138" s="214"/>
      <c r="X138" s="214"/>
      <c r="Y138" s="214"/>
      <c r="Z138" s="214"/>
    </row>
    <row r="139" ht="12.0" customHeight="1">
      <c r="A139" s="214"/>
      <c r="B139" s="214"/>
      <c r="C139" s="214"/>
      <c r="D139" s="214"/>
      <c r="E139" s="214"/>
      <c r="F139" s="214"/>
      <c r="G139" s="214"/>
      <c r="H139" s="214"/>
      <c r="I139" s="214"/>
      <c r="J139" s="214"/>
      <c r="K139" s="214"/>
      <c r="L139" s="214"/>
      <c r="M139" s="214"/>
      <c r="N139" s="214"/>
      <c r="O139" s="214"/>
      <c r="P139" s="214"/>
      <c r="Q139" s="214"/>
      <c r="R139" s="214"/>
      <c r="S139" s="214"/>
      <c r="T139" s="214"/>
      <c r="U139" s="214"/>
      <c r="V139" s="214"/>
      <c r="W139" s="214"/>
      <c r="X139" s="214"/>
      <c r="Y139" s="214"/>
      <c r="Z139" s="214"/>
    </row>
    <row r="140" ht="12.0" customHeight="1">
      <c r="A140" s="214"/>
      <c r="B140" s="214"/>
      <c r="C140" s="214"/>
      <c r="D140" s="214"/>
      <c r="E140" s="214"/>
      <c r="F140" s="214"/>
      <c r="G140" s="214"/>
      <c r="H140" s="214"/>
      <c r="I140" s="214"/>
      <c r="J140" s="214"/>
      <c r="K140" s="214"/>
      <c r="L140" s="214"/>
      <c r="M140" s="214"/>
      <c r="N140" s="214"/>
      <c r="O140" s="214"/>
      <c r="P140" s="214"/>
      <c r="Q140" s="214"/>
      <c r="R140" s="214"/>
      <c r="S140" s="214"/>
      <c r="T140" s="214"/>
      <c r="U140" s="214"/>
      <c r="V140" s="214"/>
      <c r="W140" s="214"/>
      <c r="X140" s="214"/>
      <c r="Y140" s="214"/>
      <c r="Z140" s="214"/>
    </row>
    <row r="141" ht="12.0" customHeight="1">
      <c r="A141" s="214"/>
      <c r="B141" s="214"/>
      <c r="C141" s="214"/>
      <c r="D141" s="214"/>
      <c r="E141" s="214"/>
      <c r="F141" s="214"/>
      <c r="G141" s="214"/>
      <c r="H141" s="214"/>
      <c r="I141" s="214"/>
      <c r="J141" s="214"/>
      <c r="K141" s="214"/>
      <c r="L141" s="214"/>
      <c r="M141" s="214"/>
      <c r="N141" s="214"/>
      <c r="O141" s="214"/>
      <c r="P141" s="214"/>
      <c r="Q141" s="214"/>
      <c r="R141" s="214"/>
      <c r="S141" s="214"/>
      <c r="T141" s="214"/>
      <c r="U141" s="214"/>
      <c r="V141" s="214"/>
      <c r="W141" s="214"/>
      <c r="X141" s="214"/>
      <c r="Y141" s="214"/>
      <c r="Z141" s="214"/>
    </row>
    <row r="142" ht="12.0" customHeight="1">
      <c r="A142" s="214"/>
      <c r="B142" s="214"/>
      <c r="C142" s="214"/>
      <c r="D142" s="214"/>
      <c r="E142" s="214"/>
      <c r="F142" s="214"/>
      <c r="G142" s="214"/>
      <c r="H142" s="214"/>
      <c r="I142" s="214"/>
      <c r="J142" s="214"/>
      <c r="K142" s="214"/>
      <c r="L142" s="214"/>
      <c r="M142" s="214"/>
      <c r="N142" s="214"/>
      <c r="O142" s="214"/>
      <c r="P142" s="214"/>
      <c r="Q142" s="214"/>
      <c r="R142" s="214"/>
      <c r="S142" s="214"/>
      <c r="T142" s="214"/>
      <c r="U142" s="214"/>
      <c r="V142" s="214"/>
      <c r="W142" s="214"/>
      <c r="X142" s="214"/>
      <c r="Y142" s="214"/>
      <c r="Z142" s="214"/>
    </row>
    <row r="143" ht="12.0" customHeight="1">
      <c r="A143" s="214"/>
      <c r="B143" s="214"/>
      <c r="C143" s="214"/>
      <c r="D143" s="214"/>
      <c r="E143" s="214"/>
      <c r="F143" s="214"/>
      <c r="G143" s="214"/>
      <c r="H143" s="214"/>
      <c r="I143" s="214"/>
      <c r="J143" s="214"/>
      <c r="K143" s="214"/>
      <c r="L143" s="214"/>
      <c r="M143" s="214"/>
      <c r="N143" s="214"/>
      <c r="O143" s="214"/>
      <c r="P143" s="214"/>
      <c r="Q143" s="214"/>
      <c r="R143" s="214"/>
      <c r="S143" s="214"/>
      <c r="T143" s="214"/>
      <c r="U143" s="214"/>
      <c r="V143" s="214"/>
      <c r="W143" s="214"/>
      <c r="X143" s="214"/>
      <c r="Y143" s="214"/>
      <c r="Z143" s="214"/>
    </row>
    <row r="144" ht="12.0" customHeight="1">
      <c r="A144" s="214"/>
      <c r="B144" s="214"/>
      <c r="C144" s="214"/>
      <c r="D144" s="214"/>
      <c r="E144" s="214"/>
      <c r="F144" s="214"/>
      <c r="G144" s="214"/>
      <c r="H144" s="214"/>
      <c r="I144" s="214"/>
      <c r="J144" s="214"/>
      <c r="K144" s="214"/>
      <c r="L144" s="214"/>
      <c r="M144" s="214"/>
      <c r="N144" s="214"/>
      <c r="O144" s="214"/>
      <c r="P144" s="214"/>
      <c r="Q144" s="214"/>
      <c r="R144" s="214"/>
      <c r="S144" s="214"/>
      <c r="T144" s="214"/>
      <c r="U144" s="214"/>
      <c r="V144" s="214"/>
      <c r="W144" s="214"/>
      <c r="X144" s="214"/>
      <c r="Y144" s="214"/>
      <c r="Z144" s="214"/>
    </row>
    <row r="145" ht="12.0" customHeight="1">
      <c r="A145" s="214"/>
      <c r="B145" s="214"/>
      <c r="C145" s="214"/>
      <c r="D145" s="214"/>
      <c r="E145" s="214"/>
      <c r="F145" s="214"/>
      <c r="G145" s="214"/>
      <c r="H145" s="214"/>
      <c r="I145" s="214"/>
      <c r="J145" s="214"/>
      <c r="K145" s="214"/>
      <c r="L145" s="214"/>
      <c r="M145" s="214"/>
      <c r="N145" s="214"/>
      <c r="O145" s="214"/>
      <c r="P145" s="214"/>
      <c r="Q145" s="214"/>
      <c r="R145" s="214"/>
      <c r="S145" s="214"/>
      <c r="T145" s="214"/>
      <c r="U145" s="214"/>
      <c r="V145" s="214"/>
      <c r="W145" s="214"/>
      <c r="X145" s="214"/>
      <c r="Y145" s="214"/>
      <c r="Z145" s="214"/>
    </row>
    <row r="146" ht="12.0" customHeight="1">
      <c r="A146" s="214"/>
      <c r="B146" s="214"/>
      <c r="C146" s="214"/>
      <c r="D146" s="214"/>
      <c r="E146" s="214"/>
      <c r="F146" s="214"/>
      <c r="G146" s="214"/>
      <c r="H146" s="214"/>
      <c r="I146" s="214"/>
      <c r="J146" s="214"/>
      <c r="K146" s="214"/>
      <c r="L146" s="214"/>
      <c r="M146" s="214"/>
      <c r="N146" s="214"/>
      <c r="O146" s="214"/>
      <c r="P146" s="214"/>
      <c r="Q146" s="214"/>
      <c r="R146" s="214"/>
      <c r="S146" s="214"/>
      <c r="T146" s="214"/>
      <c r="U146" s="214"/>
      <c r="V146" s="214"/>
      <c r="W146" s="214"/>
      <c r="X146" s="214"/>
      <c r="Y146" s="214"/>
      <c r="Z146" s="214"/>
    </row>
    <row r="147" ht="12.0" customHeight="1">
      <c r="A147" s="214"/>
      <c r="B147" s="214"/>
      <c r="C147" s="214"/>
      <c r="D147" s="214"/>
      <c r="E147" s="214"/>
      <c r="F147" s="214"/>
      <c r="G147" s="214"/>
      <c r="H147" s="214"/>
      <c r="I147" s="214"/>
      <c r="J147" s="214"/>
      <c r="K147" s="214"/>
      <c r="L147" s="214"/>
      <c r="M147" s="214"/>
      <c r="N147" s="214"/>
      <c r="O147" s="214"/>
      <c r="P147" s="214"/>
      <c r="Q147" s="214"/>
      <c r="R147" s="214"/>
      <c r="S147" s="214"/>
      <c r="T147" s="214"/>
      <c r="U147" s="214"/>
      <c r="V147" s="214"/>
      <c r="W147" s="214"/>
      <c r="X147" s="214"/>
      <c r="Y147" s="214"/>
      <c r="Z147" s="214"/>
    </row>
    <row r="148" ht="12.0" customHeight="1">
      <c r="A148" s="214"/>
      <c r="B148" s="214"/>
      <c r="C148" s="214"/>
      <c r="D148" s="214"/>
      <c r="E148" s="214"/>
      <c r="F148" s="214"/>
      <c r="G148" s="214"/>
      <c r="H148" s="214"/>
      <c r="I148" s="214"/>
      <c r="J148" s="214"/>
      <c r="K148" s="214"/>
      <c r="L148" s="214"/>
      <c r="M148" s="214"/>
      <c r="N148" s="214"/>
      <c r="O148" s="214"/>
      <c r="P148" s="214"/>
      <c r="Q148" s="214"/>
      <c r="R148" s="214"/>
      <c r="S148" s="214"/>
      <c r="T148" s="214"/>
      <c r="U148" s="214"/>
      <c r="V148" s="214"/>
      <c r="W148" s="214"/>
      <c r="X148" s="214"/>
      <c r="Y148" s="214"/>
      <c r="Z148" s="214"/>
    </row>
    <row r="149" ht="12.0" customHeight="1">
      <c r="A149" s="214"/>
      <c r="B149" s="214"/>
      <c r="C149" s="214"/>
      <c r="D149" s="214"/>
      <c r="E149" s="214"/>
      <c r="F149" s="214"/>
      <c r="G149" s="214"/>
      <c r="H149" s="214"/>
      <c r="I149" s="214"/>
      <c r="J149" s="214"/>
      <c r="K149" s="214"/>
      <c r="L149" s="214"/>
      <c r="M149" s="214"/>
      <c r="N149" s="214"/>
      <c r="O149" s="214"/>
      <c r="P149" s="214"/>
      <c r="Q149" s="214"/>
      <c r="R149" s="214"/>
      <c r="S149" s="214"/>
      <c r="T149" s="214"/>
      <c r="U149" s="214"/>
      <c r="V149" s="214"/>
      <c r="W149" s="214"/>
      <c r="X149" s="214"/>
      <c r="Y149" s="214"/>
      <c r="Z149" s="214"/>
    </row>
    <row r="150" ht="12.0" customHeight="1">
      <c r="A150" s="214"/>
      <c r="B150" s="214"/>
      <c r="C150" s="214"/>
      <c r="D150" s="214"/>
      <c r="E150" s="214"/>
      <c r="F150" s="214"/>
      <c r="G150" s="214"/>
      <c r="H150" s="214"/>
      <c r="I150" s="214"/>
      <c r="J150" s="214"/>
      <c r="K150" s="214"/>
      <c r="L150" s="214"/>
      <c r="M150" s="214"/>
      <c r="N150" s="214"/>
      <c r="O150" s="214"/>
      <c r="P150" s="214"/>
      <c r="Q150" s="214"/>
      <c r="R150" s="214"/>
      <c r="S150" s="214"/>
      <c r="T150" s="214"/>
      <c r="U150" s="214"/>
      <c r="V150" s="214"/>
      <c r="W150" s="214"/>
      <c r="X150" s="214"/>
      <c r="Y150" s="214"/>
      <c r="Z150" s="214"/>
    </row>
    <row r="151" ht="12.0" customHeight="1">
      <c r="A151" s="214"/>
      <c r="B151" s="214"/>
      <c r="C151" s="214"/>
      <c r="D151" s="214"/>
      <c r="E151" s="214"/>
      <c r="F151" s="214"/>
      <c r="G151" s="214"/>
      <c r="H151" s="214"/>
      <c r="I151" s="214"/>
      <c r="J151" s="214"/>
      <c r="K151" s="214"/>
      <c r="L151" s="214"/>
      <c r="M151" s="214"/>
      <c r="N151" s="214"/>
      <c r="O151" s="214"/>
      <c r="P151" s="214"/>
      <c r="Q151" s="214"/>
      <c r="R151" s="214"/>
      <c r="S151" s="214"/>
      <c r="T151" s="214"/>
      <c r="U151" s="214"/>
      <c r="V151" s="214"/>
      <c r="W151" s="214"/>
      <c r="X151" s="214"/>
      <c r="Y151" s="214"/>
      <c r="Z151" s="214"/>
    </row>
    <row r="152" ht="12.0" customHeight="1">
      <c r="A152" s="214"/>
      <c r="B152" s="214"/>
      <c r="C152" s="214"/>
      <c r="D152" s="214"/>
      <c r="E152" s="214"/>
      <c r="F152" s="214"/>
      <c r="G152" s="214"/>
      <c r="H152" s="214"/>
      <c r="I152" s="214"/>
      <c r="J152" s="214"/>
      <c r="K152" s="214"/>
      <c r="L152" s="214"/>
      <c r="M152" s="214"/>
      <c r="N152" s="214"/>
      <c r="O152" s="214"/>
      <c r="P152" s="214"/>
      <c r="Q152" s="214"/>
      <c r="R152" s="214"/>
      <c r="S152" s="214"/>
      <c r="T152" s="214"/>
      <c r="U152" s="214"/>
      <c r="V152" s="214"/>
      <c r="W152" s="214"/>
      <c r="X152" s="214"/>
      <c r="Y152" s="214"/>
      <c r="Z152" s="214"/>
    </row>
    <row r="153" ht="12.0" customHeight="1">
      <c r="A153" s="214"/>
      <c r="B153" s="214"/>
      <c r="C153" s="214"/>
      <c r="D153" s="214"/>
      <c r="E153" s="214"/>
      <c r="F153" s="214"/>
      <c r="G153" s="214"/>
      <c r="H153" s="214"/>
      <c r="I153" s="214"/>
      <c r="J153" s="214"/>
      <c r="K153" s="214"/>
      <c r="L153" s="214"/>
      <c r="M153" s="214"/>
      <c r="N153" s="214"/>
      <c r="O153" s="214"/>
      <c r="P153" s="214"/>
      <c r="Q153" s="214"/>
      <c r="R153" s="214"/>
      <c r="S153" s="214"/>
      <c r="T153" s="214"/>
      <c r="U153" s="214"/>
      <c r="V153" s="214"/>
      <c r="W153" s="214"/>
      <c r="X153" s="214"/>
      <c r="Y153" s="214"/>
      <c r="Z153" s="214"/>
    </row>
    <row r="154" ht="12.0" customHeight="1">
      <c r="A154" s="214"/>
      <c r="B154" s="214"/>
      <c r="C154" s="214"/>
      <c r="D154" s="214"/>
      <c r="E154" s="214"/>
      <c r="F154" s="214"/>
      <c r="G154" s="214"/>
      <c r="H154" s="214"/>
      <c r="I154" s="214"/>
      <c r="J154" s="214"/>
      <c r="K154" s="214"/>
      <c r="L154" s="214"/>
      <c r="M154" s="214"/>
      <c r="N154" s="214"/>
      <c r="O154" s="214"/>
      <c r="P154" s="214"/>
      <c r="Q154" s="214"/>
      <c r="R154" s="214"/>
      <c r="S154" s="214"/>
      <c r="T154" s="214"/>
      <c r="U154" s="214"/>
      <c r="V154" s="214"/>
      <c r="W154" s="214"/>
      <c r="X154" s="214"/>
      <c r="Y154" s="214"/>
      <c r="Z154" s="214"/>
    </row>
    <row r="155" ht="12.0" customHeight="1">
      <c r="A155" s="214"/>
      <c r="B155" s="214"/>
      <c r="C155" s="214"/>
      <c r="D155" s="214"/>
      <c r="E155" s="214"/>
      <c r="F155" s="214"/>
      <c r="G155" s="214"/>
      <c r="H155" s="214"/>
      <c r="I155" s="214"/>
      <c r="J155" s="214"/>
      <c r="K155" s="214"/>
      <c r="L155" s="214"/>
      <c r="M155" s="214"/>
      <c r="N155" s="214"/>
      <c r="O155" s="214"/>
      <c r="P155" s="214"/>
      <c r="Q155" s="214"/>
      <c r="R155" s="214"/>
      <c r="S155" s="214"/>
      <c r="T155" s="214"/>
      <c r="U155" s="214"/>
      <c r="V155" s="214"/>
      <c r="W155" s="214"/>
      <c r="X155" s="214"/>
      <c r="Y155" s="214"/>
      <c r="Z155" s="214"/>
    </row>
    <row r="156" ht="12.0" customHeight="1">
      <c r="A156" s="214"/>
      <c r="B156" s="214"/>
      <c r="C156" s="214"/>
      <c r="D156" s="214"/>
      <c r="E156" s="214"/>
      <c r="F156" s="214"/>
      <c r="G156" s="214"/>
      <c r="H156" s="214"/>
      <c r="I156" s="214"/>
      <c r="J156" s="214"/>
      <c r="K156" s="214"/>
      <c r="L156" s="214"/>
      <c r="M156" s="214"/>
      <c r="N156" s="214"/>
      <c r="O156" s="214"/>
      <c r="P156" s="214"/>
      <c r="Q156" s="214"/>
      <c r="R156" s="214"/>
      <c r="S156" s="214"/>
      <c r="T156" s="214"/>
      <c r="U156" s="214"/>
      <c r="V156" s="214"/>
      <c r="W156" s="214"/>
      <c r="X156" s="214"/>
      <c r="Y156" s="214"/>
      <c r="Z156" s="214"/>
    </row>
    <row r="157" ht="12.0" customHeight="1">
      <c r="A157" s="214"/>
      <c r="B157" s="214"/>
      <c r="C157" s="214"/>
      <c r="D157" s="214"/>
      <c r="E157" s="214"/>
      <c r="F157" s="214"/>
      <c r="G157" s="214"/>
      <c r="H157" s="214"/>
      <c r="I157" s="214"/>
      <c r="J157" s="214"/>
      <c r="K157" s="214"/>
      <c r="L157" s="214"/>
      <c r="M157" s="214"/>
      <c r="N157" s="214"/>
      <c r="O157" s="214"/>
      <c r="P157" s="214"/>
      <c r="Q157" s="214"/>
      <c r="R157" s="214"/>
      <c r="S157" s="214"/>
      <c r="T157" s="214"/>
      <c r="U157" s="214"/>
      <c r="V157" s="214"/>
      <c r="W157" s="214"/>
      <c r="X157" s="214"/>
      <c r="Y157" s="214"/>
      <c r="Z157" s="214"/>
    </row>
    <row r="158" ht="12.0" customHeight="1">
      <c r="A158" s="214"/>
      <c r="B158" s="214"/>
      <c r="C158" s="214"/>
      <c r="D158" s="214"/>
      <c r="E158" s="214"/>
      <c r="F158" s="214"/>
      <c r="G158" s="214"/>
      <c r="H158" s="214"/>
      <c r="I158" s="214"/>
      <c r="J158" s="214"/>
      <c r="K158" s="214"/>
      <c r="L158" s="214"/>
      <c r="M158" s="214"/>
      <c r="N158" s="214"/>
      <c r="O158" s="214"/>
      <c r="P158" s="214"/>
      <c r="Q158" s="214"/>
      <c r="R158" s="214"/>
      <c r="S158" s="214"/>
      <c r="T158" s="214"/>
      <c r="U158" s="214"/>
      <c r="V158" s="214"/>
      <c r="W158" s="214"/>
      <c r="X158" s="214"/>
      <c r="Y158" s="214"/>
      <c r="Z158" s="214"/>
    </row>
    <row r="159" ht="12.0" customHeight="1">
      <c r="A159" s="214"/>
      <c r="B159" s="214"/>
      <c r="C159" s="214"/>
      <c r="D159" s="214"/>
      <c r="E159" s="214"/>
      <c r="F159" s="214"/>
      <c r="G159" s="214"/>
      <c r="H159" s="214"/>
      <c r="I159" s="214"/>
      <c r="J159" s="214"/>
      <c r="K159" s="214"/>
      <c r="L159" s="214"/>
      <c r="M159" s="214"/>
      <c r="N159" s="214"/>
      <c r="O159" s="214"/>
      <c r="P159" s="214"/>
      <c r="Q159" s="214"/>
      <c r="R159" s="214"/>
      <c r="S159" s="214"/>
      <c r="T159" s="214"/>
      <c r="U159" s="214"/>
      <c r="V159" s="214"/>
      <c r="W159" s="214"/>
      <c r="X159" s="214"/>
      <c r="Y159" s="214"/>
      <c r="Z159" s="214"/>
    </row>
    <row r="160" ht="12.0" customHeight="1">
      <c r="A160" s="214"/>
      <c r="B160" s="214"/>
      <c r="C160" s="214"/>
      <c r="D160" s="214"/>
      <c r="E160" s="214"/>
      <c r="F160" s="214"/>
      <c r="G160" s="214"/>
      <c r="H160" s="214"/>
      <c r="I160" s="214"/>
      <c r="J160" s="214"/>
      <c r="K160" s="214"/>
      <c r="L160" s="214"/>
      <c r="M160" s="214"/>
      <c r="N160" s="214"/>
      <c r="O160" s="214"/>
      <c r="P160" s="214"/>
      <c r="Q160" s="214"/>
      <c r="R160" s="214"/>
      <c r="S160" s="214"/>
      <c r="T160" s="214"/>
      <c r="U160" s="214"/>
      <c r="V160" s="214"/>
      <c r="W160" s="214"/>
      <c r="X160" s="214"/>
      <c r="Y160" s="214"/>
      <c r="Z160" s="214"/>
    </row>
    <row r="161" ht="12.0" customHeight="1">
      <c r="A161" s="214"/>
      <c r="B161" s="214"/>
      <c r="C161" s="214"/>
      <c r="D161" s="214"/>
      <c r="E161" s="214"/>
      <c r="F161" s="214"/>
      <c r="G161" s="214"/>
      <c r="H161" s="214"/>
      <c r="I161" s="214"/>
      <c r="J161" s="214"/>
      <c r="K161" s="214"/>
      <c r="L161" s="214"/>
      <c r="M161" s="214"/>
      <c r="N161" s="214"/>
      <c r="O161" s="214"/>
      <c r="P161" s="214"/>
      <c r="Q161" s="214"/>
      <c r="R161" s="214"/>
      <c r="S161" s="214"/>
      <c r="T161" s="214"/>
      <c r="U161" s="214"/>
      <c r="V161" s="214"/>
      <c r="W161" s="214"/>
      <c r="X161" s="214"/>
      <c r="Y161" s="214"/>
      <c r="Z161" s="214"/>
    </row>
    <row r="162" ht="12.0" customHeight="1">
      <c r="A162" s="214"/>
      <c r="B162" s="214"/>
      <c r="C162" s="214"/>
      <c r="D162" s="214"/>
      <c r="E162" s="214"/>
      <c r="F162" s="214"/>
      <c r="G162" s="214"/>
      <c r="H162" s="214"/>
      <c r="I162" s="214"/>
      <c r="J162" s="214"/>
      <c r="K162" s="214"/>
      <c r="L162" s="214"/>
      <c r="M162" s="214"/>
      <c r="N162" s="214"/>
      <c r="O162" s="214"/>
      <c r="P162" s="214"/>
      <c r="Q162" s="214"/>
      <c r="R162" s="214"/>
      <c r="S162" s="214"/>
      <c r="T162" s="214"/>
      <c r="U162" s="214"/>
      <c r="V162" s="214"/>
      <c r="W162" s="214"/>
      <c r="X162" s="214"/>
      <c r="Y162" s="214"/>
      <c r="Z162" s="214"/>
    </row>
    <row r="163" ht="12.0" customHeight="1">
      <c r="A163" s="214"/>
      <c r="B163" s="214"/>
      <c r="C163" s="214"/>
      <c r="D163" s="214"/>
      <c r="E163" s="214"/>
      <c r="F163" s="214"/>
      <c r="G163" s="214"/>
      <c r="H163" s="214"/>
      <c r="I163" s="214"/>
      <c r="J163" s="214"/>
      <c r="K163" s="214"/>
      <c r="L163" s="214"/>
      <c r="M163" s="214"/>
      <c r="N163" s="214"/>
      <c r="O163" s="214"/>
      <c r="P163" s="214"/>
      <c r="Q163" s="214"/>
      <c r="R163" s="214"/>
      <c r="S163" s="214"/>
      <c r="T163" s="214"/>
      <c r="U163" s="214"/>
      <c r="V163" s="214"/>
      <c r="W163" s="214"/>
      <c r="X163" s="214"/>
      <c r="Y163" s="214"/>
      <c r="Z163" s="214"/>
    </row>
    <row r="164" ht="12.0" customHeight="1">
      <c r="A164" s="214"/>
      <c r="B164" s="214"/>
      <c r="C164" s="214"/>
      <c r="D164" s="214"/>
      <c r="E164" s="214"/>
      <c r="F164" s="214"/>
      <c r="G164" s="214"/>
      <c r="H164" s="214"/>
      <c r="I164" s="214"/>
      <c r="J164" s="214"/>
      <c r="K164" s="214"/>
      <c r="L164" s="214"/>
      <c r="M164" s="214"/>
      <c r="N164" s="214"/>
      <c r="O164" s="214"/>
      <c r="P164" s="214"/>
      <c r="Q164" s="214"/>
      <c r="R164" s="214"/>
      <c r="S164" s="214"/>
      <c r="T164" s="214"/>
      <c r="U164" s="214"/>
      <c r="V164" s="214"/>
      <c r="W164" s="214"/>
      <c r="X164" s="214"/>
      <c r="Y164" s="214"/>
      <c r="Z164" s="214"/>
    </row>
    <row r="165" ht="12.0" customHeight="1">
      <c r="A165" s="214"/>
      <c r="B165" s="214"/>
      <c r="C165" s="214"/>
      <c r="D165" s="214"/>
      <c r="E165" s="214"/>
      <c r="F165" s="214"/>
      <c r="G165" s="214"/>
      <c r="H165" s="214"/>
      <c r="I165" s="214"/>
      <c r="J165" s="214"/>
      <c r="K165" s="214"/>
      <c r="L165" s="214"/>
      <c r="M165" s="214"/>
      <c r="N165" s="214"/>
      <c r="O165" s="214"/>
      <c r="P165" s="214"/>
      <c r="Q165" s="214"/>
      <c r="R165" s="214"/>
      <c r="S165" s="214"/>
      <c r="T165" s="214"/>
      <c r="U165" s="214"/>
      <c r="V165" s="214"/>
      <c r="W165" s="214"/>
      <c r="X165" s="214"/>
      <c r="Y165" s="214"/>
      <c r="Z165" s="214"/>
    </row>
    <row r="166" ht="12.0" customHeight="1">
      <c r="A166" s="214"/>
      <c r="B166" s="214"/>
      <c r="C166" s="214"/>
      <c r="D166" s="214"/>
      <c r="E166" s="214"/>
      <c r="F166" s="214"/>
      <c r="G166" s="214"/>
      <c r="H166" s="214"/>
      <c r="I166" s="214"/>
      <c r="J166" s="214"/>
      <c r="K166" s="214"/>
      <c r="L166" s="214"/>
      <c r="M166" s="214"/>
      <c r="N166" s="214"/>
      <c r="O166" s="214"/>
      <c r="P166" s="214"/>
      <c r="Q166" s="214"/>
      <c r="R166" s="214"/>
      <c r="S166" s="214"/>
      <c r="T166" s="214"/>
      <c r="U166" s="214"/>
      <c r="V166" s="214"/>
      <c r="W166" s="214"/>
      <c r="X166" s="214"/>
      <c r="Y166" s="214"/>
      <c r="Z166" s="214"/>
    </row>
    <row r="167" ht="12.0" customHeight="1">
      <c r="A167" s="214"/>
      <c r="B167" s="214"/>
      <c r="C167" s="214"/>
      <c r="D167" s="214"/>
      <c r="E167" s="214"/>
      <c r="F167" s="214"/>
      <c r="G167" s="214"/>
      <c r="H167" s="214"/>
      <c r="I167" s="214"/>
      <c r="J167" s="214"/>
      <c r="K167" s="214"/>
      <c r="L167" s="214"/>
      <c r="M167" s="214"/>
      <c r="N167" s="214"/>
      <c r="O167" s="214"/>
      <c r="P167" s="214"/>
      <c r="Q167" s="214"/>
      <c r="R167" s="214"/>
      <c r="S167" s="214"/>
      <c r="T167" s="214"/>
      <c r="U167" s="214"/>
      <c r="V167" s="214"/>
      <c r="W167" s="214"/>
      <c r="X167" s="214"/>
      <c r="Y167" s="214"/>
      <c r="Z167" s="214"/>
    </row>
    <row r="168" ht="12.0" customHeight="1">
      <c r="A168" s="214"/>
      <c r="B168" s="214"/>
      <c r="C168" s="214"/>
      <c r="D168" s="214"/>
      <c r="E168" s="214"/>
      <c r="F168" s="214"/>
      <c r="G168" s="214"/>
      <c r="H168" s="214"/>
      <c r="I168" s="214"/>
      <c r="J168" s="214"/>
      <c r="K168" s="214"/>
      <c r="L168" s="214"/>
      <c r="M168" s="214"/>
      <c r="N168" s="214"/>
      <c r="O168" s="214"/>
      <c r="P168" s="214"/>
      <c r="Q168" s="214"/>
      <c r="R168" s="214"/>
      <c r="S168" s="214"/>
      <c r="T168" s="214"/>
      <c r="U168" s="214"/>
      <c r="V168" s="214"/>
      <c r="W168" s="214"/>
      <c r="X168" s="214"/>
      <c r="Y168" s="214"/>
      <c r="Z168" s="214"/>
    </row>
    <row r="169" ht="12.0" customHeight="1">
      <c r="A169" s="214"/>
      <c r="B169" s="214"/>
      <c r="C169" s="214"/>
      <c r="D169" s="214"/>
      <c r="E169" s="214"/>
      <c r="F169" s="214"/>
      <c r="G169" s="214"/>
      <c r="H169" s="214"/>
      <c r="I169" s="214"/>
      <c r="J169" s="214"/>
      <c r="K169" s="214"/>
      <c r="L169" s="214"/>
      <c r="M169" s="214"/>
      <c r="N169" s="214"/>
      <c r="O169" s="214"/>
      <c r="P169" s="214"/>
      <c r="Q169" s="214"/>
      <c r="R169" s="214"/>
      <c r="S169" s="214"/>
      <c r="T169" s="214"/>
      <c r="U169" s="214"/>
      <c r="V169" s="214"/>
      <c r="W169" s="214"/>
      <c r="X169" s="214"/>
      <c r="Y169" s="214"/>
      <c r="Z169" s="214"/>
    </row>
    <row r="170" ht="12.0" customHeight="1">
      <c r="A170" s="214"/>
      <c r="B170" s="214"/>
      <c r="C170" s="214"/>
      <c r="D170" s="214"/>
      <c r="E170" s="214"/>
      <c r="F170" s="214"/>
      <c r="G170" s="214"/>
      <c r="H170" s="214"/>
      <c r="I170" s="214"/>
      <c r="J170" s="214"/>
      <c r="K170" s="214"/>
      <c r="L170" s="214"/>
      <c r="M170" s="214"/>
      <c r="N170" s="214"/>
      <c r="O170" s="214"/>
      <c r="P170" s="214"/>
      <c r="Q170" s="214"/>
      <c r="R170" s="214"/>
      <c r="S170" s="214"/>
      <c r="T170" s="214"/>
      <c r="U170" s="214"/>
      <c r="V170" s="214"/>
      <c r="W170" s="214"/>
      <c r="X170" s="214"/>
      <c r="Y170" s="214"/>
      <c r="Z170" s="214"/>
    </row>
    <row r="171" ht="12.0" customHeight="1">
      <c r="A171" s="214"/>
      <c r="B171" s="214"/>
      <c r="C171" s="214"/>
      <c r="D171" s="214"/>
      <c r="E171" s="214"/>
      <c r="F171" s="214"/>
      <c r="G171" s="214"/>
      <c r="H171" s="214"/>
      <c r="I171" s="214"/>
      <c r="J171" s="214"/>
      <c r="K171" s="214"/>
      <c r="L171" s="214"/>
      <c r="M171" s="214"/>
      <c r="N171" s="214"/>
      <c r="O171" s="214"/>
      <c r="P171" s="214"/>
      <c r="Q171" s="214"/>
      <c r="R171" s="214"/>
      <c r="S171" s="214"/>
      <c r="T171" s="214"/>
      <c r="U171" s="214"/>
      <c r="V171" s="214"/>
      <c r="W171" s="214"/>
      <c r="X171" s="214"/>
      <c r="Y171" s="214"/>
      <c r="Z171" s="214"/>
    </row>
    <row r="172" ht="12.0" customHeight="1">
      <c r="A172" s="214"/>
      <c r="B172" s="214"/>
      <c r="C172" s="214"/>
      <c r="D172" s="214"/>
      <c r="E172" s="214"/>
      <c r="F172" s="214"/>
      <c r="G172" s="214"/>
      <c r="H172" s="214"/>
      <c r="I172" s="214"/>
      <c r="J172" s="214"/>
      <c r="K172" s="214"/>
      <c r="L172" s="214"/>
      <c r="M172" s="214"/>
      <c r="N172" s="214"/>
      <c r="O172" s="214"/>
      <c r="P172" s="214"/>
      <c r="Q172" s="214"/>
      <c r="R172" s="214"/>
      <c r="S172" s="214"/>
      <c r="T172" s="214"/>
      <c r="U172" s="214"/>
      <c r="V172" s="214"/>
      <c r="W172" s="214"/>
      <c r="X172" s="214"/>
      <c r="Y172" s="214"/>
      <c r="Z172" s="214"/>
    </row>
    <row r="173" ht="12.0" customHeight="1">
      <c r="A173" s="214"/>
      <c r="B173" s="214"/>
      <c r="C173" s="214"/>
      <c r="D173" s="214"/>
      <c r="E173" s="214"/>
      <c r="F173" s="214"/>
      <c r="G173" s="214"/>
      <c r="H173" s="214"/>
      <c r="I173" s="214"/>
      <c r="J173" s="214"/>
      <c r="K173" s="214"/>
      <c r="L173" s="214"/>
      <c r="M173" s="214"/>
      <c r="N173" s="214"/>
      <c r="O173" s="214"/>
      <c r="P173" s="214"/>
      <c r="Q173" s="214"/>
      <c r="R173" s="214"/>
      <c r="S173" s="214"/>
      <c r="T173" s="214"/>
      <c r="U173" s="214"/>
      <c r="V173" s="214"/>
      <c r="W173" s="214"/>
      <c r="X173" s="214"/>
      <c r="Y173" s="214"/>
      <c r="Z173" s="214"/>
    </row>
    <row r="174" ht="12.0" customHeight="1">
      <c r="A174" s="214"/>
      <c r="B174" s="214"/>
      <c r="C174" s="214"/>
      <c r="D174" s="214"/>
      <c r="E174" s="214"/>
      <c r="F174" s="214"/>
      <c r="G174" s="214"/>
      <c r="H174" s="214"/>
      <c r="I174" s="214"/>
      <c r="J174" s="214"/>
      <c r="K174" s="214"/>
      <c r="L174" s="214"/>
      <c r="M174" s="214"/>
      <c r="N174" s="214"/>
      <c r="O174" s="214"/>
      <c r="P174" s="214"/>
      <c r="Q174" s="214"/>
      <c r="R174" s="214"/>
      <c r="S174" s="214"/>
      <c r="T174" s="214"/>
      <c r="U174" s="214"/>
      <c r="V174" s="214"/>
      <c r="W174" s="214"/>
      <c r="X174" s="214"/>
      <c r="Y174" s="214"/>
      <c r="Z174" s="214"/>
    </row>
    <row r="175" ht="12.0" customHeight="1">
      <c r="A175" s="214"/>
      <c r="B175" s="214"/>
      <c r="C175" s="214"/>
      <c r="D175" s="214"/>
      <c r="E175" s="214"/>
      <c r="F175" s="214"/>
      <c r="G175" s="214"/>
      <c r="H175" s="214"/>
      <c r="I175" s="214"/>
      <c r="J175" s="214"/>
      <c r="K175" s="214"/>
      <c r="L175" s="214"/>
      <c r="M175" s="214"/>
      <c r="N175" s="214"/>
      <c r="O175" s="214"/>
      <c r="P175" s="214"/>
      <c r="Q175" s="214"/>
      <c r="R175" s="214"/>
      <c r="S175" s="214"/>
      <c r="T175" s="214"/>
      <c r="U175" s="214"/>
      <c r="V175" s="214"/>
      <c r="W175" s="214"/>
      <c r="X175" s="214"/>
      <c r="Y175" s="214"/>
      <c r="Z175" s="214"/>
    </row>
    <row r="176" ht="12.0" customHeight="1">
      <c r="A176" s="214"/>
      <c r="B176" s="214"/>
      <c r="C176" s="214"/>
      <c r="D176" s="214"/>
      <c r="E176" s="214"/>
      <c r="F176" s="214"/>
      <c r="G176" s="214"/>
      <c r="H176" s="214"/>
      <c r="I176" s="214"/>
      <c r="J176" s="214"/>
      <c r="K176" s="214"/>
      <c r="L176" s="214"/>
      <c r="M176" s="214"/>
      <c r="N176" s="214"/>
      <c r="O176" s="214"/>
      <c r="P176" s="214"/>
      <c r="Q176" s="214"/>
      <c r="R176" s="214"/>
      <c r="S176" s="214"/>
      <c r="T176" s="214"/>
      <c r="U176" s="214"/>
      <c r="V176" s="214"/>
      <c r="W176" s="214"/>
      <c r="X176" s="214"/>
      <c r="Y176" s="214"/>
      <c r="Z176" s="214"/>
    </row>
    <row r="177" ht="12.0" customHeight="1">
      <c r="A177" s="214"/>
      <c r="B177" s="214"/>
      <c r="C177" s="214"/>
      <c r="D177" s="214"/>
      <c r="E177" s="214"/>
      <c r="F177" s="214"/>
      <c r="G177" s="214"/>
      <c r="H177" s="214"/>
      <c r="I177" s="214"/>
      <c r="J177" s="214"/>
      <c r="K177" s="214"/>
      <c r="L177" s="214"/>
      <c r="M177" s="214"/>
      <c r="N177" s="214"/>
      <c r="O177" s="214"/>
      <c r="P177" s="214"/>
      <c r="Q177" s="214"/>
      <c r="R177" s="214"/>
      <c r="S177" s="214"/>
      <c r="T177" s="214"/>
      <c r="U177" s="214"/>
      <c r="V177" s="214"/>
      <c r="W177" s="214"/>
      <c r="X177" s="214"/>
      <c r="Y177" s="214"/>
      <c r="Z177" s="214"/>
    </row>
    <row r="178" ht="12.0" customHeight="1">
      <c r="A178" s="214"/>
      <c r="B178" s="214"/>
      <c r="C178" s="214"/>
      <c r="D178" s="214"/>
      <c r="E178" s="214"/>
      <c r="F178" s="214"/>
      <c r="G178" s="214"/>
      <c r="H178" s="214"/>
      <c r="I178" s="214"/>
      <c r="J178" s="214"/>
      <c r="K178" s="214"/>
      <c r="L178" s="214"/>
      <c r="M178" s="214"/>
      <c r="N178" s="214"/>
      <c r="O178" s="214"/>
      <c r="P178" s="214"/>
      <c r="Q178" s="214"/>
      <c r="R178" s="214"/>
      <c r="S178" s="214"/>
      <c r="T178" s="214"/>
      <c r="U178" s="214"/>
      <c r="V178" s="214"/>
      <c r="W178" s="214"/>
      <c r="X178" s="214"/>
      <c r="Y178" s="214"/>
      <c r="Z178" s="214"/>
    </row>
    <row r="179" ht="12.0" customHeight="1">
      <c r="A179" s="214"/>
      <c r="B179" s="214"/>
      <c r="C179" s="214"/>
      <c r="D179" s="214"/>
      <c r="E179" s="214"/>
      <c r="F179" s="214"/>
      <c r="G179" s="214"/>
      <c r="H179" s="214"/>
      <c r="I179" s="214"/>
      <c r="J179" s="214"/>
      <c r="K179" s="214"/>
      <c r="L179" s="214"/>
      <c r="M179" s="214"/>
      <c r="N179" s="214"/>
      <c r="O179" s="214"/>
      <c r="P179" s="214"/>
      <c r="Q179" s="214"/>
      <c r="R179" s="214"/>
      <c r="S179" s="214"/>
      <c r="T179" s="214"/>
      <c r="U179" s="214"/>
      <c r="V179" s="214"/>
      <c r="W179" s="214"/>
      <c r="X179" s="214"/>
      <c r="Y179" s="214"/>
      <c r="Z179" s="214"/>
    </row>
    <row r="180" ht="12.0" customHeight="1">
      <c r="A180" s="214"/>
      <c r="B180" s="214"/>
      <c r="C180" s="214"/>
      <c r="D180" s="214"/>
      <c r="E180" s="214"/>
      <c r="F180" s="214"/>
      <c r="G180" s="214"/>
      <c r="H180" s="214"/>
      <c r="I180" s="214"/>
      <c r="J180" s="214"/>
      <c r="K180" s="214"/>
      <c r="L180" s="214"/>
      <c r="M180" s="214"/>
      <c r="N180" s="214"/>
      <c r="O180" s="214"/>
      <c r="P180" s="214"/>
      <c r="Q180" s="214"/>
      <c r="R180" s="214"/>
      <c r="S180" s="214"/>
      <c r="T180" s="214"/>
      <c r="U180" s="214"/>
      <c r="V180" s="214"/>
      <c r="W180" s="214"/>
      <c r="X180" s="214"/>
      <c r="Y180" s="214"/>
      <c r="Z180" s="214"/>
    </row>
    <row r="181" ht="12.0" customHeight="1">
      <c r="A181" s="214"/>
      <c r="B181" s="214"/>
      <c r="C181" s="214"/>
      <c r="D181" s="214"/>
      <c r="E181" s="214"/>
      <c r="F181" s="214"/>
      <c r="G181" s="214"/>
      <c r="H181" s="214"/>
      <c r="I181" s="214"/>
      <c r="J181" s="214"/>
      <c r="K181" s="214"/>
      <c r="L181" s="214"/>
      <c r="M181" s="214"/>
      <c r="N181" s="214"/>
      <c r="O181" s="214"/>
      <c r="P181" s="214"/>
      <c r="Q181" s="214"/>
      <c r="R181" s="214"/>
      <c r="S181" s="214"/>
      <c r="T181" s="214"/>
      <c r="U181" s="214"/>
      <c r="V181" s="214"/>
      <c r="W181" s="214"/>
      <c r="X181" s="214"/>
      <c r="Y181" s="214"/>
      <c r="Z181" s="214"/>
    </row>
    <row r="182" ht="12.0" customHeight="1">
      <c r="A182" s="214"/>
      <c r="B182" s="214"/>
      <c r="C182" s="214"/>
      <c r="D182" s="214"/>
      <c r="E182" s="214"/>
      <c r="F182" s="214"/>
      <c r="G182" s="214"/>
      <c r="H182" s="214"/>
      <c r="I182" s="214"/>
      <c r="J182" s="214"/>
      <c r="K182" s="214"/>
      <c r="L182" s="214"/>
      <c r="M182" s="214"/>
      <c r="N182" s="214"/>
      <c r="O182" s="214"/>
      <c r="P182" s="214"/>
      <c r="Q182" s="214"/>
      <c r="R182" s="214"/>
      <c r="S182" s="214"/>
      <c r="T182" s="214"/>
      <c r="U182" s="214"/>
      <c r="V182" s="214"/>
      <c r="W182" s="214"/>
      <c r="X182" s="214"/>
      <c r="Y182" s="214"/>
      <c r="Z182" s="214"/>
    </row>
    <row r="183" ht="12.0" customHeight="1">
      <c r="A183" s="214"/>
      <c r="B183" s="214"/>
      <c r="C183" s="214"/>
      <c r="D183" s="214"/>
      <c r="E183" s="214"/>
      <c r="F183" s="214"/>
      <c r="G183" s="214"/>
      <c r="H183" s="214"/>
      <c r="I183" s="214"/>
      <c r="J183" s="214"/>
      <c r="K183" s="214"/>
      <c r="L183" s="214"/>
      <c r="M183" s="214"/>
      <c r="N183" s="214"/>
      <c r="O183" s="214"/>
      <c r="P183" s="214"/>
      <c r="Q183" s="214"/>
      <c r="R183" s="214"/>
      <c r="S183" s="214"/>
      <c r="T183" s="214"/>
      <c r="U183" s="214"/>
      <c r="V183" s="214"/>
      <c r="W183" s="214"/>
      <c r="X183" s="214"/>
      <c r="Y183" s="214"/>
      <c r="Z183" s="214"/>
    </row>
    <row r="184" ht="12.0" customHeight="1">
      <c r="A184" s="214"/>
      <c r="B184" s="214"/>
      <c r="C184" s="214"/>
      <c r="D184" s="214"/>
      <c r="E184" s="214"/>
      <c r="F184" s="214"/>
      <c r="G184" s="214"/>
      <c r="H184" s="214"/>
      <c r="I184" s="214"/>
      <c r="J184" s="214"/>
      <c r="K184" s="214"/>
      <c r="L184" s="214"/>
      <c r="M184" s="214"/>
      <c r="N184" s="214"/>
      <c r="O184" s="214"/>
      <c r="P184" s="214"/>
      <c r="Q184" s="214"/>
      <c r="R184" s="214"/>
      <c r="S184" s="214"/>
      <c r="T184" s="214"/>
      <c r="U184" s="214"/>
      <c r="V184" s="214"/>
      <c r="W184" s="214"/>
      <c r="X184" s="214"/>
      <c r="Y184" s="214"/>
      <c r="Z184" s="214"/>
    </row>
    <row r="185" ht="12.0" customHeight="1">
      <c r="A185" s="214"/>
      <c r="B185" s="214"/>
      <c r="C185" s="214"/>
      <c r="D185" s="214"/>
      <c r="E185" s="214"/>
      <c r="F185" s="214"/>
      <c r="G185" s="214"/>
      <c r="H185" s="214"/>
      <c r="I185" s="214"/>
      <c r="J185" s="214"/>
      <c r="K185" s="214"/>
      <c r="L185" s="214"/>
      <c r="M185" s="214"/>
      <c r="N185" s="214"/>
      <c r="O185" s="214"/>
      <c r="P185" s="214"/>
      <c r="Q185" s="214"/>
      <c r="R185" s="214"/>
      <c r="S185" s="214"/>
      <c r="T185" s="214"/>
      <c r="U185" s="214"/>
      <c r="V185" s="214"/>
      <c r="W185" s="214"/>
      <c r="X185" s="214"/>
      <c r="Y185" s="214"/>
      <c r="Z185" s="214"/>
    </row>
    <row r="186" ht="12.0" customHeight="1">
      <c r="A186" s="214"/>
      <c r="B186" s="214"/>
      <c r="C186" s="214"/>
      <c r="D186" s="214"/>
      <c r="E186" s="214"/>
      <c r="F186" s="214"/>
      <c r="G186" s="214"/>
      <c r="H186" s="214"/>
      <c r="I186" s="214"/>
      <c r="J186" s="214"/>
      <c r="K186" s="214"/>
      <c r="L186" s="214"/>
      <c r="M186" s="214"/>
      <c r="N186" s="214"/>
      <c r="O186" s="214"/>
      <c r="P186" s="214"/>
      <c r="Q186" s="214"/>
      <c r="R186" s="214"/>
      <c r="S186" s="214"/>
      <c r="T186" s="214"/>
      <c r="U186" s="214"/>
      <c r="V186" s="214"/>
      <c r="W186" s="214"/>
      <c r="X186" s="214"/>
      <c r="Y186" s="214"/>
      <c r="Z186" s="214"/>
    </row>
    <row r="187" ht="12.0" customHeight="1">
      <c r="A187" s="214"/>
      <c r="B187" s="214"/>
      <c r="C187" s="214"/>
      <c r="D187" s="214"/>
      <c r="E187" s="214"/>
      <c r="F187" s="214"/>
      <c r="G187" s="214"/>
      <c r="H187" s="214"/>
      <c r="I187" s="214"/>
      <c r="J187" s="214"/>
      <c r="K187" s="214"/>
      <c r="L187" s="214"/>
      <c r="M187" s="214"/>
      <c r="N187" s="214"/>
      <c r="O187" s="214"/>
      <c r="P187" s="214"/>
      <c r="Q187" s="214"/>
      <c r="R187" s="214"/>
      <c r="S187" s="214"/>
      <c r="T187" s="214"/>
      <c r="U187" s="214"/>
      <c r="V187" s="214"/>
      <c r="W187" s="214"/>
      <c r="X187" s="214"/>
      <c r="Y187" s="214"/>
      <c r="Z187" s="214"/>
    </row>
    <row r="188" ht="12.0" customHeight="1">
      <c r="A188" s="214"/>
      <c r="B188" s="214"/>
      <c r="C188" s="214"/>
      <c r="D188" s="214"/>
      <c r="E188" s="214"/>
      <c r="F188" s="214"/>
      <c r="G188" s="214"/>
      <c r="H188" s="214"/>
      <c r="I188" s="214"/>
      <c r="J188" s="214"/>
      <c r="K188" s="214"/>
      <c r="L188" s="214"/>
      <c r="M188" s="214"/>
      <c r="N188" s="214"/>
      <c r="O188" s="214"/>
      <c r="P188" s="214"/>
      <c r="Q188" s="214"/>
      <c r="R188" s="214"/>
      <c r="S188" s="214"/>
      <c r="T188" s="214"/>
      <c r="U188" s="214"/>
      <c r="V188" s="214"/>
      <c r="W188" s="214"/>
      <c r="X188" s="214"/>
      <c r="Y188" s="214"/>
      <c r="Z188" s="214"/>
    </row>
    <row r="189" ht="12.0" customHeight="1">
      <c r="A189" s="214"/>
      <c r="B189" s="214"/>
      <c r="C189" s="214"/>
      <c r="D189" s="214"/>
      <c r="E189" s="214"/>
      <c r="F189" s="214"/>
      <c r="G189" s="214"/>
      <c r="H189" s="214"/>
      <c r="I189" s="214"/>
      <c r="J189" s="214"/>
      <c r="K189" s="214"/>
      <c r="L189" s="214"/>
      <c r="M189" s="214"/>
      <c r="N189" s="214"/>
      <c r="O189" s="214"/>
      <c r="P189" s="214"/>
      <c r="Q189" s="214"/>
      <c r="R189" s="214"/>
      <c r="S189" s="214"/>
      <c r="T189" s="214"/>
      <c r="U189" s="214"/>
      <c r="V189" s="214"/>
      <c r="W189" s="214"/>
      <c r="X189" s="214"/>
      <c r="Y189" s="214"/>
      <c r="Z189" s="214"/>
    </row>
    <row r="190" ht="12.0" customHeight="1">
      <c r="A190" s="214"/>
      <c r="B190" s="214"/>
      <c r="C190" s="214"/>
      <c r="D190" s="214"/>
      <c r="E190" s="214"/>
      <c r="F190" s="214"/>
      <c r="G190" s="214"/>
      <c r="H190" s="214"/>
      <c r="I190" s="214"/>
      <c r="J190" s="214"/>
      <c r="K190" s="214"/>
      <c r="L190" s="214"/>
      <c r="M190" s="214"/>
      <c r="N190" s="214"/>
      <c r="O190" s="214"/>
      <c r="P190" s="214"/>
      <c r="Q190" s="214"/>
      <c r="R190" s="214"/>
      <c r="S190" s="214"/>
      <c r="T190" s="214"/>
      <c r="U190" s="214"/>
      <c r="V190" s="214"/>
      <c r="W190" s="214"/>
      <c r="X190" s="214"/>
      <c r="Y190" s="214"/>
      <c r="Z190" s="214"/>
    </row>
    <row r="191" ht="12.0" customHeight="1">
      <c r="A191" s="214"/>
      <c r="B191" s="214"/>
      <c r="C191" s="214"/>
      <c r="D191" s="214"/>
      <c r="E191" s="214"/>
      <c r="F191" s="214"/>
      <c r="G191" s="214"/>
      <c r="H191" s="214"/>
      <c r="I191" s="214"/>
      <c r="J191" s="214"/>
      <c r="K191" s="214"/>
      <c r="L191" s="214"/>
      <c r="M191" s="214"/>
      <c r="N191" s="214"/>
      <c r="O191" s="214"/>
      <c r="P191" s="214"/>
      <c r="Q191" s="214"/>
      <c r="R191" s="214"/>
      <c r="S191" s="214"/>
      <c r="T191" s="214"/>
      <c r="U191" s="214"/>
      <c r="V191" s="214"/>
      <c r="W191" s="214"/>
      <c r="X191" s="214"/>
      <c r="Y191" s="214"/>
      <c r="Z191" s="214"/>
    </row>
    <row r="192" ht="12.0" customHeight="1">
      <c r="A192" s="214"/>
      <c r="B192" s="214"/>
      <c r="C192" s="214"/>
      <c r="D192" s="214"/>
      <c r="E192" s="214"/>
      <c r="F192" s="214"/>
      <c r="G192" s="214"/>
      <c r="H192" s="214"/>
      <c r="I192" s="214"/>
      <c r="J192" s="214"/>
      <c r="K192" s="214"/>
      <c r="L192" s="214"/>
      <c r="M192" s="214"/>
      <c r="N192" s="214"/>
      <c r="O192" s="214"/>
      <c r="P192" s="214"/>
      <c r="Q192" s="214"/>
      <c r="R192" s="214"/>
      <c r="S192" s="214"/>
      <c r="T192" s="214"/>
      <c r="U192" s="214"/>
      <c r="V192" s="214"/>
      <c r="W192" s="214"/>
      <c r="X192" s="214"/>
      <c r="Y192" s="214"/>
      <c r="Z192" s="214"/>
    </row>
    <row r="193" ht="12.0" customHeight="1">
      <c r="A193" s="214"/>
      <c r="B193" s="214"/>
      <c r="C193" s="214"/>
      <c r="D193" s="214"/>
      <c r="E193" s="214"/>
      <c r="F193" s="214"/>
      <c r="G193" s="214"/>
      <c r="H193" s="214"/>
      <c r="I193" s="214"/>
      <c r="J193" s="214"/>
      <c r="K193" s="214"/>
      <c r="L193" s="214"/>
      <c r="M193" s="214"/>
      <c r="N193" s="214"/>
      <c r="O193" s="214"/>
      <c r="P193" s="214"/>
      <c r="Q193" s="214"/>
      <c r="R193" s="214"/>
      <c r="S193" s="214"/>
      <c r="T193" s="214"/>
      <c r="U193" s="214"/>
      <c r="V193" s="214"/>
      <c r="W193" s="214"/>
      <c r="X193" s="214"/>
      <c r="Y193" s="214"/>
      <c r="Z193" s="214"/>
    </row>
    <row r="194" ht="12.0" customHeight="1">
      <c r="A194" s="214"/>
      <c r="B194" s="214"/>
      <c r="C194" s="214"/>
      <c r="D194" s="214"/>
      <c r="E194" s="214"/>
      <c r="F194" s="214"/>
      <c r="G194" s="214"/>
      <c r="H194" s="214"/>
      <c r="I194" s="214"/>
      <c r="J194" s="214"/>
      <c r="K194" s="214"/>
      <c r="L194" s="214"/>
      <c r="M194" s="214"/>
      <c r="N194" s="214"/>
      <c r="O194" s="214"/>
      <c r="P194" s="214"/>
      <c r="Q194" s="214"/>
      <c r="R194" s="214"/>
      <c r="S194" s="214"/>
      <c r="T194" s="214"/>
      <c r="U194" s="214"/>
      <c r="V194" s="214"/>
      <c r="W194" s="214"/>
      <c r="X194" s="214"/>
      <c r="Y194" s="214"/>
      <c r="Z194" s="214"/>
    </row>
    <row r="195" ht="12.0" customHeight="1">
      <c r="A195" s="214"/>
      <c r="B195" s="214"/>
      <c r="C195" s="214"/>
      <c r="D195" s="214"/>
      <c r="E195" s="214"/>
      <c r="F195" s="214"/>
      <c r="G195" s="214"/>
      <c r="H195" s="214"/>
      <c r="I195" s="214"/>
      <c r="J195" s="214"/>
      <c r="K195" s="214"/>
      <c r="L195" s="214"/>
      <c r="M195" s="214"/>
      <c r="N195" s="214"/>
      <c r="O195" s="214"/>
      <c r="P195" s="214"/>
      <c r="Q195" s="214"/>
      <c r="R195" s="214"/>
      <c r="S195" s="214"/>
      <c r="T195" s="214"/>
      <c r="U195" s="214"/>
      <c r="V195" s="214"/>
      <c r="W195" s="214"/>
      <c r="X195" s="214"/>
      <c r="Y195" s="214"/>
      <c r="Z195" s="214"/>
    </row>
    <row r="196" ht="12.0" customHeight="1">
      <c r="A196" s="214"/>
      <c r="B196" s="214"/>
      <c r="C196" s="214"/>
      <c r="D196" s="214"/>
      <c r="E196" s="214"/>
      <c r="F196" s="214"/>
      <c r="G196" s="214"/>
      <c r="H196" s="214"/>
      <c r="I196" s="214"/>
      <c r="J196" s="214"/>
      <c r="K196" s="214"/>
      <c r="L196" s="214"/>
      <c r="M196" s="214"/>
      <c r="N196" s="214"/>
      <c r="O196" s="214"/>
      <c r="P196" s="214"/>
      <c r="Q196" s="214"/>
      <c r="R196" s="214"/>
      <c r="S196" s="214"/>
      <c r="T196" s="214"/>
      <c r="U196" s="214"/>
      <c r="V196" s="214"/>
      <c r="W196" s="214"/>
      <c r="X196" s="214"/>
      <c r="Y196" s="214"/>
      <c r="Z196" s="214"/>
    </row>
    <row r="197" ht="12.0" customHeight="1">
      <c r="A197" s="214"/>
      <c r="B197" s="214"/>
      <c r="C197" s="214"/>
      <c r="D197" s="214"/>
      <c r="E197" s="214"/>
      <c r="F197" s="214"/>
      <c r="G197" s="214"/>
      <c r="H197" s="214"/>
      <c r="I197" s="214"/>
      <c r="J197" s="214"/>
      <c r="K197" s="214"/>
      <c r="L197" s="214"/>
      <c r="M197" s="214"/>
      <c r="N197" s="214"/>
      <c r="O197" s="214"/>
      <c r="P197" s="214"/>
      <c r="Q197" s="214"/>
      <c r="R197" s="214"/>
      <c r="S197" s="214"/>
      <c r="T197" s="214"/>
      <c r="U197" s="214"/>
      <c r="V197" s="214"/>
      <c r="W197" s="214"/>
      <c r="X197" s="214"/>
      <c r="Y197" s="214"/>
      <c r="Z197" s="214"/>
    </row>
    <row r="198" ht="12.0" customHeight="1">
      <c r="A198" s="214"/>
      <c r="B198" s="214"/>
      <c r="C198" s="214"/>
      <c r="D198" s="214"/>
      <c r="E198" s="214"/>
      <c r="F198" s="214"/>
      <c r="G198" s="214"/>
      <c r="H198" s="214"/>
      <c r="I198" s="214"/>
      <c r="J198" s="214"/>
      <c r="K198" s="214"/>
      <c r="L198" s="214"/>
      <c r="M198" s="214"/>
      <c r="N198" s="214"/>
      <c r="O198" s="214"/>
      <c r="P198" s="214"/>
      <c r="Q198" s="214"/>
      <c r="R198" s="214"/>
      <c r="S198" s="214"/>
      <c r="T198" s="214"/>
      <c r="U198" s="214"/>
      <c r="V198" s="214"/>
      <c r="W198" s="214"/>
      <c r="X198" s="214"/>
      <c r="Y198" s="214"/>
      <c r="Z198" s="214"/>
    </row>
    <row r="199" ht="12.0" customHeight="1">
      <c r="A199" s="214"/>
      <c r="B199" s="214"/>
      <c r="C199" s="214"/>
      <c r="D199" s="214"/>
      <c r="E199" s="214"/>
      <c r="F199" s="214"/>
      <c r="G199" s="214"/>
      <c r="H199" s="214"/>
      <c r="I199" s="214"/>
      <c r="J199" s="214"/>
      <c r="K199" s="214"/>
      <c r="L199" s="214"/>
      <c r="M199" s="214"/>
      <c r="N199" s="214"/>
      <c r="O199" s="214"/>
      <c r="P199" s="214"/>
      <c r="Q199" s="214"/>
      <c r="R199" s="214"/>
      <c r="S199" s="214"/>
      <c r="T199" s="214"/>
      <c r="U199" s="214"/>
      <c r="V199" s="214"/>
      <c r="W199" s="214"/>
      <c r="X199" s="214"/>
      <c r="Y199" s="214"/>
      <c r="Z199" s="214"/>
    </row>
    <row r="200" ht="12.0" customHeight="1">
      <c r="A200" s="214"/>
      <c r="B200" s="214"/>
      <c r="C200" s="214"/>
      <c r="D200" s="214"/>
      <c r="E200" s="214"/>
      <c r="F200" s="214"/>
      <c r="G200" s="214"/>
      <c r="H200" s="214"/>
      <c r="I200" s="214"/>
      <c r="J200" s="214"/>
      <c r="K200" s="214"/>
      <c r="L200" s="214"/>
      <c r="M200" s="214"/>
      <c r="N200" s="214"/>
      <c r="O200" s="214"/>
      <c r="P200" s="214"/>
      <c r="Q200" s="214"/>
      <c r="R200" s="214"/>
      <c r="S200" s="214"/>
      <c r="T200" s="214"/>
      <c r="U200" s="214"/>
      <c r="V200" s="214"/>
      <c r="W200" s="214"/>
      <c r="X200" s="214"/>
      <c r="Y200" s="214"/>
      <c r="Z200" s="214"/>
    </row>
    <row r="201" ht="12.0" customHeight="1">
      <c r="A201" s="214"/>
      <c r="B201" s="214"/>
      <c r="C201" s="214"/>
      <c r="D201" s="214"/>
      <c r="E201" s="214"/>
      <c r="F201" s="214"/>
      <c r="G201" s="214"/>
      <c r="H201" s="214"/>
      <c r="I201" s="214"/>
      <c r="J201" s="214"/>
      <c r="K201" s="214"/>
      <c r="L201" s="214"/>
      <c r="M201" s="214"/>
      <c r="N201" s="214"/>
      <c r="O201" s="214"/>
      <c r="P201" s="214"/>
      <c r="Q201" s="214"/>
      <c r="R201" s="214"/>
      <c r="S201" s="214"/>
      <c r="T201" s="214"/>
      <c r="U201" s="214"/>
      <c r="V201" s="214"/>
      <c r="W201" s="214"/>
      <c r="X201" s="214"/>
      <c r="Y201" s="214"/>
      <c r="Z201" s="214"/>
    </row>
    <row r="202" ht="12.0" customHeight="1">
      <c r="A202" s="214"/>
      <c r="B202" s="214"/>
      <c r="C202" s="214"/>
      <c r="D202" s="214"/>
      <c r="E202" s="214"/>
      <c r="F202" s="214"/>
      <c r="G202" s="214"/>
      <c r="H202" s="214"/>
      <c r="I202" s="214"/>
      <c r="J202" s="214"/>
      <c r="K202" s="214"/>
      <c r="L202" s="214"/>
      <c r="M202" s="214"/>
      <c r="N202" s="214"/>
      <c r="O202" s="214"/>
      <c r="P202" s="214"/>
      <c r="Q202" s="214"/>
      <c r="R202" s="214"/>
      <c r="S202" s="214"/>
      <c r="T202" s="214"/>
      <c r="U202" s="214"/>
      <c r="V202" s="214"/>
      <c r="W202" s="214"/>
      <c r="X202" s="214"/>
      <c r="Y202" s="214"/>
      <c r="Z202" s="214"/>
    </row>
    <row r="203" ht="12.0" customHeight="1">
      <c r="A203" s="214"/>
      <c r="B203" s="214"/>
      <c r="C203" s="214"/>
      <c r="D203" s="214"/>
      <c r="E203" s="214"/>
      <c r="F203" s="214"/>
      <c r="G203" s="214"/>
      <c r="H203" s="214"/>
      <c r="I203" s="214"/>
      <c r="J203" s="214"/>
      <c r="K203" s="214"/>
      <c r="L203" s="214"/>
      <c r="M203" s="214"/>
      <c r="N203" s="214"/>
      <c r="O203" s="214"/>
      <c r="P203" s="214"/>
      <c r="Q203" s="214"/>
      <c r="R203" s="214"/>
      <c r="S203" s="214"/>
      <c r="T203" s="214"/>
      <c r="U203" s="214"/>
      <c r="V203" s="214"/>
      <c r="W203" s="214"/>
      <c r="X203" s="214"/>
      <c r="Y203" s="214"/>
      <c r="Z203" s="214"/>
    </row>
    <row r="204" ht="12.0" customHeight="1">
      <c r="A204" s="214"/>
      <c r="B204" s="214"/>
      <c r="C204" s="214"/>
      <c r="D204" s="214"/>
      <c r="E204" s="214"/>
      <c r="F204" s="214"/>
      <c r="G204" s="214"/>
      <c r="H204" s="214"/>
      <c r="I204" s="214"/>
      <c r="J204" s="214"/>
      <c r="K204" s="214"/>
      <c r="L204" s="214"/>
      <c r="M204" s="214"/>
      <c r="N204" s="214"/>
      <c r="O204" s="214"/>
      <c r="P204" s="214"/>
      <c r="Q204" s="214"/>
      <c r="R204" s="214"/>
      <c r="S204" s="214"/>
      <c r="T204" s="214"/>
      <c r="U204" s="214"/>
      <c r="V204" s="214"/>
      <c r="W204" s="214"/>
      <c r="X204" s="214"/>
      <c r="Y204" s="214"/>
      <c r="Z204" s="214"/>
    </row>
    <row r="205" ht="12.0" customHeight="1">
      <c r="A205" s="214"/>
      <c r="B205" s="214"/>
      <c r="C205" s="214"/>
      <c r="D205" s="214"/>
      <c r="E205" s="214"/>
      <c r="F205" s="214"/>
      <c r="G205" s="214"/>
      <c r="H205" s="214"/>
      <c r="I205" s="214"/>
      <c r="J205" s="214"/>
      <c r="K205" s="214"/>
      <c r="L205" s="214"/>
      <c r="M205" s="214"/>
      <c r="N205" s="214"/>
      <c r="O205" s="214"/>
      <c r="P205" s="214"/>
      <c r="Q205" s="214"/>
      <c r="R205" s="214"/>
      <c r="S205" s="214"/>
      <c r="T205" s="214"/>
      <c r="U205" s="214"/>
      <c r="V205" s="214"/>
      <c r="W205" s="214"/>
      <c r="X205" s="214"/>
      <c r="Y205" s="214"/>
      <c r="Z205" s="214"/>
    </row>
    <row r="206" ht="12.0" customHeight="1">
      <c r="A206" s="214"/>
      <c r="B206" s="214"/>
      <c r="C206" s="214"/>
      <c r="D206" s="214"/>
      <c r="E206" s="214"/>
      <c r="F206" s="214"/>
      <c r="G206" s="214"/>
      <c r="H206" s="214"/>
      <c r="I206" s="214"/>
      <c r="J206" s="214"/>
      <c r="K206" s="214"/>
      <c r="L206" s="214"/>
      <c r="M206" s="214"/>
      <c r="N206" s="214"/>
      <c r="O206" s="214"/>
      <c r="P206" s="214"/>
      <c r="Q206" s="214"/>
      <c r="R206" s="214"/>
      <c r="S206" s="214"/>
      <c r="T206" s="214"/>
      <c r="U206" s="214"/>
      <c r="V206" s="214"/>
      <c r="W206" s="214"/>
      <c r="X206" s="214"/>
      <c r="Y206" s="214"/>
      <c r="Z206" s="214"/>
    </row>
    <row r="207" ht="12.0" customHeight="1">
      <c r="A207" s="214"/>
      <c r="B207" s="214"/>
      <c r="C207" s="214"/>
      <c r="D207" s="214"/>
      <c r="E207" s="214"/>
      <c r="F207" s="214"/>
      <c r="G207" s="214"/>
      <c r="H207" s="214"/>
      <c r="I207" s="214"/>
      <c r="J207" s="214"/>
      <c r="K207" s="214"/>
      <c r="L207" s="214"/>
      <c r="M207" s="214"/>
      <c r="N207" s="214"/>
      <c r="O207" s="214"/>
      <c r="P207" s="214"/>
      <c r="Q207" s="214"/>
      <c r="R207" s="214"/>
      <c r="S207" s="214"/>
      <c r="T207" s="214"/>
      <c r="U207" s="214"/>
      <c r="V207" s="214"/>
      <c r="W207" s="214"/>
      <c r="X207" s="214"/>
      <c r="Y207" s="214"/>
      <c r="Z207" s="214"/>
    </row>
    <row r="208" ht="12.0" customHeight="1">
      <c r="A208" s="214"/>
      <c r="B208" s="214"/>
      <c r="C208" s="214"/>
      <c r="D208" s="214"/>
      <c r="E208" s="214"/>
      <c r="F208" s="214"/>
      <c r="G208" s="214"/>
      <c r="H208" s="214"/>
      <c r="I208" s="214"/>
      <c r="J208" s="214"/>
      <c r="K208" s="214"/>
      <c r="L208" s="214"/>
      <c r="M208" s="214"/>
      <c r="N208" s="214"/>
      <c r="O208" s="214"/>
      <c r="P208" s="214"/>
      <c r="Q208" s="214"/>
      <c r="R208" s="214"/>
      <c r="S208" s="214"/>
      <c r="T208" s="214"/>
      <c r="U208" s="214"/>
      <c r="V208" s="214"/>
      <c r="W208" s="214"/>
      <c r="X208" s="214"/>
      <c r="Y208" s="214"/>
      <c r="Z208" s="214"/>
    </row>
    <row r="209" ht="12.0" customHeight="1">
      <c r="A209" s="214"/>
      <c r="B209" s="214"/>
      <c r="C209" s="214"/>
      <c r="D209" s="214"/>
      <c r="E209" s="214"/>
      <c r="F209" s="214"/>
      <c r="G209" s="214"/>
      <c r="H209" s="214"/>
      <c r="I209" s="214"/>
      <c r="J209" s="214"/>
      <c r="K209" s="214"/>
      <c r="L209" s="214"/>
      <c r="M209" s="214"/>
      <c r="N209" s="214"/>
      <c r="O209" s="214"/>
      <c r="P209" s="214"/>
      <c r="Q209" s="214"/>
      <c r="R209" s="214"/>
      <c r="S209" s="214"/>
      <c r="T209" s="214"/>
      <c r="U209" s="214"/>
      <c r="V209" s="214"/>
      <c r="W209" s="214"/>
      <c r="X209" s="214"/>
      <c r="Y209" s="214"/>
      <c r="Z209" s="214"/>
    </row>
    <row r="210" ht="12.0" customHeight="1">
      <c r="A210" s="214"/>
      <c r="B210" s="214"/>
      <c r="C210" s="214"/>
      <c r="D210" s="214"/>
      <c r="E210" s="214"/>
      <c r="F210" s="214"/>
      <c r="G210" s="214"/>
      <c r="H210" s="214"/>
      <c r="I210" s="214"/>
      <c r="J210" s="214"/>
      <c r="K210" s="214"/>
      <c r="L210" s="214"/>
      <c r="M210" s="214"/>
      <c r="N210" s="214"/>
      <c r="O210" s="214"/>
      <c r="P210" s="214"/>
      <c r="Q210" s="214"/>
      <c r="R210" s="214"/>
      <c r="S210" s="214"/>
      <c r="T210" s="214"/>
      <c r="U210" s="214"/>
      <c r="V210" s="214"/>
      <c r="W210" s="214"/>
      <c r="X210" s="214"/>
      <c r="Y210" s="214"/>
      <c r="Z210" s="214"/>
    </row>
    <row r="211" ht="12.0" customHeight="1">
      <c r="A211" s="214"/>
      <c r="B211" s="214"/>
      <c r="C211" s="214"/>
      <c r="D211" s="214"/>
      <c r="E211" s="214"/>
      <c r="F211" s="214"/>
      <c r="G211" s="214"/>
      <c r="H211" s="214"/>
      <c r="I211" s="214"/>
      <c r="J211" s="214"/>
      <c r="K211" s="214"/>
      <c r="L211" s="214"/>
      <c r="M211" s="214"/>
      <c r="N211" s="214"/>
      <c r="O211" s="214"/>
      <c r="P211" s="214"/>
      <c r="Q211" s="214"/>
      <c r="R211" s="214"/>
      <c r="S211" s="214"/>
      <c r="T211" s="214"/>
      <c r="U211" s="214"/>
      <c r="V211" s="214"/>
      <c r="W211" s="214"/>
      <c r="X211" s="214"/>
      <c r="Y211" s="214"/>
      <c r="Z211" s="214"/>
    </row>
    <row r="212" ht="12.0" customHeight="1">
      <c r="A212" s="214"/>
      <c r="B212" s="214"/>
      <c r="C212" s="214"/>
      <c r="D212" s="214"/>
      <c r="E212" s="214"/>
      <c r="F212" s="214"/>
      <c r="G212" s="214"/>
      <c r="H212" s="214"/>
      <c r="I212" s="214"/>
      <c r="J212" s="214"/>
      <c r="K212" s="214"/>
      <c r="L212" s="214"/>
      <c r="M212" s="214"/>
      <c r="N212" s="214"/>
      <c r="O212" s="214"/>
      <c r="P212" s="214"/>
      <c r="Q212" s="214"/>
      <c r="R212" s="214"/>
      <c r="S212" s="214"/>
      <c r="T212" s="214"/>
      <c r="U212" s="214"/>
      <c r="V212" s="214"/>
      <c r="W212" s="214"/>
      <c r="X212" s="214"/>
      <c r="Y212" s="214"/>
      <c r="Z212" s="214"/>
    </row>
    <row r="213" ht="12.0" customHeight="1">
      <c r="A213" s="214"/>
      <c r="B213" s="214"/>
      <c r="C213" s="214"/>
      <c r="D213" s="214"/>
      <c r="E213" s="214"/>
      <c r="F213" s="214"/>
      <c r="G213" s="214"/>
      <c r="H213" s="214"/>
      <c r="I213" s="214"/>
      <c r="J213" s="214"/>
      <c r="K213" s="214"/>
      <c r="L213" s="214"/>
      <c r="M213" s="214"/>
      <c r="N213" s="214"/>
      <c r="O213" s="214"/>
      <c r="P213" s="214"/>
      <c r="Q213" s="214"/>
      <c r="R213" s="214"/>
      <c r="S213" s="214"/>
      <c r="T213" s="214"/>
      <c r="U213" s="214"/>
      <c r="V213" s="214"/>
      <c r="W213" s="214"/>
      <c r="X213" s="214"/>
      <c r="Y213" s="214"/>
      <c r="Z213" s="214"/>
    </row>
    <row r="214" ht="12.0" customHeight="1">
      <c r="A214" s="214"/>
      <c r="B214" s="214"/>
      <c r="C214" s="214"/>
      <c r="D214" s="214"/>
      <c r="E214" s="214"/>
      <c r="F214" s="214"/>
      <c r="G214" s="214"/>
      <c r="H214" s="214"/>
      <c r="I214" s="214"/>
      <c r="J214" s="214"/>
      <c r="K214" s="214"/>
      <c r="L214" s="214"/>
      <c r="M214" s="214"/>
      <c r="N214" s="214"/>
      <c r="O214" s="214"/>
      <c r="P214" s="214"/>
      <c r="Q214" s="214"/>
      <c r="R214" s="214"/>
      <c r="S214" s="214"/>
      <c r="T214" s="214"/>
      <c r="U214" s="214"/>
      <c r="V214" s="214"/>
      <c r="W214" s="214"/>
      <c r="X214" s="214"/>
      <c r="Y214" s="214"/>
      <c r="Z214" s="214"/>
    </row>
    <row r="215" ht="12.0" customHeight="1">
      <c r="A215" s="214"/>
      <c r="B215" s="214"/>
      <c r="C215" s="214"/>
      <c r="D215" s="214"/>
      <c r="E215" s="214"/>
      <c r="F215" s="214"/>
      <c r="G215" s="214"/>
      <c r="H215" s="214"/>
      <c r="I215" s="214"/>
      <c r="J215" s="214"/>
      <c r="K215" s="214"/>
      <c r="L215" s="214"/>
      <c r="M215" s="214"/>
      <c r="N215" s="214"/>
      <c r="O215" s="214"/>
      <c r="P215" s="214"/>
      <c r="Q215" s="214"/>
      <c r="R215" s="214"/>
      <c r="S215" s="214"/>
      <c r="T215" s="214"/>
      <c r="U215" s="214"/>
      <c r="V215" s="214"/>
      <c r="W215" s="214"/>
      <c r="X215" s="214"/>
      <c r="Y215" s="214"/>
      <c r="Z215" s="214"/>
    </row>
    <row r="216" ht="12.0" customHeight="1">
      <c r="A216" s="214"/>
      <c r="B216" s="214"/>
      <c r="C216" s="214"/>
      <c r="D216" s="214"/>
      <c r="E216" s="214"/>
      <c r="F216" s="214"/>
      <c r="G216" s="214"/>
      <c r="H216" s="214"/>
      <c r="I216" s="214"/>
      <c r="J216" s="214"/>
      <c r="K216" s="214"/>
      <c r="L216" s="214"/>
      <c r="M216" s="214"/>
      <c r="N216" s="214"/>
      <c r="O216" s="214"/>
      <c r="P216" s="214"/>
      <c r="Q216" s="214"/>
      <c r="R216" s="214"/>
      <c r="S216" s="214"/>
      <c r="T216" s="214"/>
      <c r="U216" s="214"/>
      <c r="V216" s="214"/>
      <c r="W216" s="214"/>
      <c r="X216" s="214"/>
      <c r="Y216" s="214"/>
      <c r="Z216" s="214"/>
    </row>
    <row r="217" ht="12.0" customHeight="1">
      <c r="A217" s="214"/>
      <c r="B217" s="214"/>
      <c r="C217" s="214"/>
      <c r="D217" s="214"/>
      <c r="E217" s="214"/>
      <c r="F217" s="214"/>
      <c r="G217" s="214"/>
      <c r="H217" s="214"/>
      <c r="I217" s="214"/>
      <c r="J217" s="214"/>
      <c r="K217" s="214"/>
      <c r="L217" s="214"/>
      <c r="M217" s="214"/>
      <c r="N217" s="214"/>
      <c r="O217" s="214"/>
      <c r="P217" s="214"/>
      <c r="Q217" s="214"/>
      <c r="R217" s="214"/>
      <c r="S217" s="214"/>
      <c r="T217" s="214"/>
      <c r="U217" s="214"/>
      <c r="V217" s="214"/>
      <c r="W217" s="214"/>
      <c r="X217" s="214"/>
      <c r="Y217" s="214"/>
      <c r="Z217" s="214"/>
    </row>
    <row r="218" ht="12.0" customHeight="1">
      <c r="A218" s="214"/>
      <c r="B218" s="214"/>
      <c r="C218" s="214"/>
      <c r="D218" s="214"/>
      <c r="E218" s="214"/>
      <c r="F218" s="214"/>
      <c r="G218" s="214"/>
      <c r="H218" s="214"/>
      <c r="I218" s="214"/>
      <c r="J218" s="214"/>
      <c r="K218" s="214"/>
      <c r="L218" s="214"/>
      <c r="M218" s="214"/>
      <c r="N218" s="214"/>
      <c r="O218" s="214"/>
      <c r="P218" s="214"/>
      <c r="Q218" s="214"/>
      <c r="R218" s="214"/>
      <c r="S218" s="214"/>
      <c r="T218" s="214"/>
      <c r="U218" s="214"/>
      <c r="V218" s="214"/>
      <c r="W218" s="214"/>
      <c r="X218" s="214"/>
      <c r="Y218" s="214"/>
      <c r="Z218" s="214"/>
    </row>
    <row r="219" ht="12.0" customHeight="1">
      <c r="A219" s="214"/>
      <c r="B219" s="214"/>
      <c r="C219" s="214"/>
      <c r="D219" s="214"/>
      <c r="E219" s="214"/>
      <c r="F219" s="214"/>
      <c r="G219" s="214"/>
      <c r="H219" s="214"/>
      <c r="I219" s="214"/>
      <c r="J219" s="214"/>
      <c r="K219" s="214"/>
      <c r="L219" s="214"/>
      <c r="M219" s="214"/>
      <c r="N219" s="214"/>
      <c r="O219" s="214"/>
      <c r="P219" s="214"/>
      <c r="Q219" s="214"/>
      <c r="R219" s="214"/>
      <c r="S219" s="214"/>
      <c r="T219" s="214"/>
      <c r="U219" s="214"/>
      <c r="V219" s="214"/>
      <c r="W219" s="214"/>
      <c r="X219" s="214"/>
      <c r="Y219" s="214"/>
      <c r="Z219" s="214"/>
    </row>
    <row r="220" ht="12.0" customHeight="1">
      <c r="A220" s="214"/>
      <c r="B220" s="214"/>
      <c r="C220" s="214"/>
      <c r="D220" s="214"/>
      <c r="E220" s="214"/>
      <c r="F220" s="214"/>
      <c r="G220" s="214"/>
      <c r="H220" s="214"/>
      <c r="I220" s="214"/>
      <c r="J220" s="214"/>
      <c r="K220" s="214"/>
      <c r="L220" s="214"/>
      <c r="M220" s="214"/>
      <c r="N220" s="214"/>
      <c r="O220" s="214"/>
      <c r="P220" s="214"/>
      <c r="Q220" s="214"/>
      <c r="R220" s="214"/>
      <c r="S220" s="214"/>
      <c r="T220" s="214"/>
      <c r="U220" s="214"/>
      <c r="V220" s="214"/>
      <c r="W220" s="214"/>
      <c r="X220" s="214"/>
      <c r="Y220" s="214"/>
      <c r="Z220" s="214"/>
    </row>
    <row r="221" ht="12.0" customHeight="1">
      <c r="A221" s="214"/>
      <c r="B221" s="214"/>
      <c r="C221" s="214"/>
      <c r="D221" s="214"/>
      <c r="E221" s="214"/>
      <c r="F221" s="214"/>
      <c r="G221" s="214"/>
      <c r="H221" s="214"/>
      <c r="I221" s="214"/>
      <c r="J221" s="214"/>
      <c r="K221" s="214"/>
      <c r="L221" s="214"/>
      <c r="M221" s="214"/>
      <c r="N221" s="214"/>
      <c r="O221" s="214"/>
      <c r="P221" s="214"/>
      <c r="Q221" s="214"/>
      <c r="R221" s="214"/>
      <c r="S221" s="214"/>
      <c r="T221" s="214"/>
      <c r="U221" s="214"/>
      <c r="V221" s="214"/>
      <c r="W221" s="214"/>
      <c r="X221" s="214"/>
      <c r="Y221" s="214"/>
      <c r="Z221" s="214"/>
    </row>
    <row r="222" ht="12.0" customHeight="1">
      <c r="A222" s="214"/>
      <c r="B222" s="214"/>
      <c r="C222" s="214"/>
      <c r="D222" s="214"/>
      <c r="E222" s="214"/>
      <c r="F222" s="214"/>
      <c r="G222" s="214"/>
      <c r="H222" s="214"/>
      <c r="I222" s="214"/>
      <c r="J222" s="214"/>
      <c r="K222" s="214"/>
      <c r="L222" s="214"/>
      <c r="M222" s="214"/>
      <c r="N222" s="214"/>
      <c r="O222" s="214"/>
      <c r="P222" s="214"/>
      <c r="Q222" s="214"/>
      <c r="R222" s="214"/>
      <c r="S222" s="214"/>
      <c r="T222" s="214"/>
      <c r="U222" s="214"/>
      <c r="V222" s="214"/>
      <c r="W222" s="214"/>
      <c r="X222" s="214"/>
      <c r="Y222" s="214"/>
      <c r="Z222" s="214"/>
    </row>
    <row r="223" ht="12.0" customHeight="1">
      <c r="A223" s="214"/>
      <c r="B223" s="214"/>
      <c r="C223" s="214"/>
      <c r="D223" s="214"/>
      <c r="E223" s="214"/>
      <c r="F223" s="214"/>
      <c r="G223" s="214"/>
      <c r="H223" s="214"/>
      <c r="I223" s="214"/>
      <c r="J223" s="214"/>
      <c r="K223" s="214"/>
      <c r="L223" s="214"/>
      <c r="M223" s="214"/>
      <c r="N223" s="214"/>
      <c r="O223" s="214"/>
      <c r="P223" s="214"/>
      <c r="Q223" s="214"/>
      <c r="R223" s="214"/>
      <c r="S223" s="214"/>
      <c r="T223" s="214"/>
      <c r="U223" s="214"/>
      <c r="V223" s="214"/>
      <c r="W223" s="214"/>
      <c r="X223" s="214"/>
      <c r="Y223" s="214"/>
      <c r="Z223" s="214"/>
    </row>
    <row r="224" ht="12.0" customHeight="1">
      <c r="A224" s="214"/>
      <c r="B224" s="214"/>
      <c r="C224" s="214"/>
      <c r="D224" s="214"/>
      <c r="E224" s="214"/>
      <c r="F224" s="214"/>
      <c r="G224" s="214"/>
      <c r="H224" s="214"/>
      <c r="I224" s="214"/>
      <c r="J224" s="214"/>
      <c r="K224" s="214"/>
      <c r="L224" s="214"/>
      <c r="M224" s="214"/>
      <c r="N224" s="214"/>
      <c r="O224" s="214"/>
      <c r="P224" s="214"/>
      <c r="Q224" s="214"/>
      <c r="R224" s="214"/>
      <c r="S224" s="214"/>
      <c r="T224" s="214"/>
      <c r="U224" s="214"/>
      <c r="V224" s="214"/>
      <c r="W224" s="214"/>
      <c r="X224" s="214"/>
      <c r="Y224" s="214"/>
      <c r="Z224" s="214"/>
    </row>
    <row r="225" ht="12.0" customHeight="1">
      <c r="A225" s="214"/>
      <c r="B225" s="214"/>
      <c r="C225" s="214"/>
      <c r="D225" s="214"/>
      <c r="E225" s="214"/>
      <c r="F225" s="214"/>
      <c r="G225" s="214"/>
      <c r="H225" s="214"/>
      <c r="I225" s="214"/>
      <c r="J225" s="214"/>
      <c r="K225" s="214"/>
      <c r="L225" s="214"/>
      <c r="M225" s="214"/>
      <c r="N225" s="214"/>
      <c r="O225" s="214"/>
      <c r="P225" s="214"/>
      <c r="Q225" s="214"/>
      <c r="R225" s="214"/>
      <c r="S225" s="214"/>
      <c r="T225" s="214"/>
      <c r="U225" s="214"/>
      <c r="V225" s="214"/>
      <c r="W225" s="214"/>
      <c r="X225" s="214"/>
      <c r="Y225" s="214"/>
      <c r="Z225" s="214"/>
    </row>
    <row r="226" ht="12.0" customHeight="1">
      <c r="A226" s="214"/>
      <c r="B226" s="214"/>
      <c r="C226" s="214"/>
      <c r="D226" s="214"/>
      <c r="E226" s="214"/>
      <c r="F226" s="214"/>
      <c r="G226" s="214"/>
      <c r="H226" s="214"/>
      <c r="I226" s="214"/>
      <c r="J226" s="214"/>
      <c r="K226" s="214"/>
      <c r="L226" s="214"/>
      <c r="M226" s="214"/>
      <c r="N226" s="214"/>
      <c r="O226" s="214"/>
      <c r="P226" s="214"/>
      <c r="Q226" s="214"/>
      <c r="R226" s="214"/>
      <c r="S226" s="214"/>
      <c r="T226" s="214"/>
      <c r="U226" s="214"/>
      <c r="V226" s="214"/>
      <c r="W226" s="214"/>
      <c r="X226" s="214"/>
      <c r="Y226" s="214"/>
      <c r="Z226" s="214"/>
    </row>
    <row r="227" ht="12.0" customHeight="1">
      <c r="A227" s="214"/>
      <c r="B227" s="214"/>
      <c r="C227" s="214"/>
      <c r="D227" s="214"/>
      <c r="E227" s="214"/>
      <c r="F227" s="214"/>
      <c r="G227" s="214"/>
      <c r="H227" s="214"/>
      <c r="I227" s="214"/>
      <c r="J227" s="214"/>
      <c r="K227" s="214"/>
      <c r="L227" s="214"/>
      <c r="M227" s="214"/>
      <c r="N227" s="214"/>
      <c r="O227" s="214"/>
      <c r="P227" s="214"/>
      <c r="Q227" s="214"/>
      <c r="R227" s="214"/>
      <c r="S227" s="214"/>
      <c r="T227" s="214"/>
      <c r="U227" s="214"/>
      <c r="V227" s="214"/>
      <c r="W227" s="214"/>
      <c r="X227" s="214"/>
      <c r="Y227" s="214"/>
      <c r="Z227" s="214"/>
    </row>
    <row r="228" ht="12.0" customHeight="1">
      <c r="A228" s="214"/>
      <c r="B228" s="214"/>
      <c r="C228" s="214"/>
      <c r="D228" s="214"/>
      <c r="E228" s="214"/>
      <c r="F228" s="214"/>
      <c r="G228" s="214"/>
      <c r="H228" s="214"/>
      <c r="I228" s="214"/>
      <c r="J228" s="214"/>
      <c r="K228" s="214"/>
      <c r="L228" s="214"/>
      <c r="M228" s="214"/>
      <c r="N228" s="214"/>
      <c r="O228" s="214"/>
      <c r="P228" s="214"/>
      <c r="Q228" s="214"/>
      <c r="R228" s="214"/>
      <c r="S228" s="214"/>
      <c r="T228" s="214"/>
      <c r="U228" s="214"/>
      <c r="V228" s="214"/>
      <c r="W228" s="214"/>
      <c r="X228" s="214"/>
      <c r="Y228" s="214"/>
      <c r="Z228" s="214"/>
    </row>
    <row r="229" ht="12.0" customHeight="1">
      <c r="A229" s="214"/>
      <c r="B229" s="214"/>
      <c r="C229" s="214"/>
      <c r="D229" s="214"/>
      <c r="E229" s="214"/>
      <c r="F229" s="214"/>
      <c r="G229" s="214"/>
      <c r="H229" s="214"/>
      <c r="I229" s="214"/>
      <c r="J229" s="214"/>
      <c r="K229" s="214"/>
      <c r="L229" s="214"/>
      <c r="M229" s="214"/>
      <c r="N229" s="214"/>
      <c r="O229" s="214"/>
      <c r="P229" s="214"/>
      <c r="Q229" s="214"/>
      <c r="R229" s="214"/>
      <c r="S229" s="214"/>
      <c r="T229" s="214"/>
      <c r="U229" s="214"/>
      <c r="V229" s="214"/>
      <c r="W229" s="214"/>
      <c r="X229" s="214"/>
      <c r="Y229" s="214"/>
      <c r="Z229" s="214"/>
    </row>
    <row r="230" ht="12.0" customHeight="1">
      <c r="A230" s="214"/>
      <c r="B230" s="214"/>
      <c r="C230" s="214"/>
      <c r="D230" s="214"/>
      <c r="E230" s="214"/>
      <c r="F230" s="214"/>
      <c r="G230" s="214"/>
      <c r="H230" s="214"/>
      <c r="I230" s="214"/>
      <c r="J230" s="214"/>
      <c r="K230" s="214"/>
      <c r="L230" s="214"/>
      <c r="M230" s="214"/>
      <c r="N230" s="214"/>
      <c r="O230" s="214"/>
      <c r="P230" s="214"/>
      <c r="Q230" s="214"/>
      <c r="R230" s="214"/>
      <c r="S230" s="214"/>
      <c r="T230" s="214"/>
      <c r="U230" s="214"/>
      <c r="V230" s="214"/>
      <c r="W230" s="214"/>
      <c r="X230" s="214"/>
      <c r="Y230" s="214"/>
      <c r="Z230" s="214"/>
    </row>
    <row r="231" ht="12.0" customHeight="1">
      <c r="A231" s="214"/>
      <c r="B231" s="214"/>
      <c r="C231" s="214"/>
      <c r="D231" s="214"/>
      <c r="E231" s="214"/>
      <c r="F231" s="214"/>
      <c r="G231" s="214"/>
      <c r="H231" s="214"/>
      <c r="I231" s="214"/>
      <c r="J231" s="214"/>
      <c r="K231" s="214"/>
      <c r="L231" s="214"/>
      <c r="M231" s="214"/>
      <c r="N231" s="214"/>
      <c r="O231" s="214"/>
      <c r="P231" s="214"/>
      <c r="Q231" s="214"/>
      <c r="R231" s="214"/>
      <c r="S231" s="214"/>
      <c r="T231" s="214"/>
      <c r="U231" s="214"/>
      <c r="V231" s="214"/>
      <c r="W231" s="214"/>
      <c r="X231" s="214"/>
      <c r="Y231" s="214"/>
      <c r="Z231" s="214"/>
    </row>
    <row r="232" ht="12.0" customHeight="1">
      <c r="A232" s="214"/>
      <c r="B232" s="214"/>
      <c r="C232" s="214"/>
      <c r="D232" s="214"/>
      <c r="E232" s="214"/>
      <c r="F232" s="214"/>
      <c r="G232" s="214"/>
      <c r="H232" s="214"/>
      <c r="I232" s="214"/>
      <c r="J232" s="214"/>
      <c r="K232" s="214"/>
      <c r="L232" s="214"/>
      <c r="M232" s="214"/>
      <c r="N232" s="214"/>
      <c r="O232" s="214"/>
      <c r="P232" s="214"/>
      <c r="Q232" s="214"/>
      <c r="R232" s="214"/>
      <c r="S232" s="214"/>
      <c r="T232" s="214"/>
      <c r="U232" s="214"/>
      <c r="V232" s="214"/>
      <c r="W232" s="214"/>
      <c r="X232" s="214"/>
      <c r="Y232" s="214"/>
      <c r="Z232" s="214"/>
    </row>
    <row r="233" ht="12.0" customHeight="1">
      <c r="A233" s="214"/>
      <c r="B233" s="214"/>
      <c r="C233" s="214"/>
      <c r="D233" s="214"/>
      <c r="E233" s="214"/>
      <c r="F233" s="214"/>
      <c r="G233" s="214"/>
      <c r="H233" s="214"/>
      <c r="I233" s="214"/>
      <c r="J233" s="214"/>
      <c r="K233" s="214"/>
      <c r="L233" s="214"/>
      <c r="M233" s="214"/>
      <c r="N233" s="214"/>
      <c r="O233" s="214"/>
      <c r="P233" s="214"/>
      <c r="Q233" s="214"/>
      <c r="R233" s="214"/>
      <c r="S233" s="214"/>
      <c r="T233" s="214"/>
      <c r="U233" s="214"/>
      <c r="V233" s="214"/>
      <c r="W233" s="214"/>
      <c r="X233" s="214"/>
      <c r="Y233" s="214"/>
      <c r="Z233" s="214"/>
    </row>
    <row r="234" ht="12.0" customHeight="1">
      <c r="A234" s="214"/>
      <c r="B234" s="214"/>
      <c r="C234" s="214"/>
      <c r="D234" s="214"/>
      <c r="E234" s="214"/>
      <c r="F234" s="214"/>
      <c r="G234" s="214"/>
      <c r="H234" s="214"/>
      <c r="I234" s="214"/>
      <c r="J234" s="214"/>
      <c r="K234" s="214"/>
      <c r="L234" s="214"/>
      <c r="M234" s="214"/>
      <c r="N234" s="214"/>
      <c r="O234" s="214"/>
      <c r="P234" s="214"/>
      <c r="Q234" s="214"/>
      <c r="R234" s="214"/>
      <c r="S234" s="214"/>
      <c r="T234" s="214"/>
      <c r="U234" s="214"/>
      <c r="V234" s="214"/>
      <c r="W234" s="214"/>
      <c r="X234" s="214"/>
      <c r="Y234" s="214"/>
      <c r="Z234" s="214"/>
    </row>
    <row r="235" ht="12.0" customHeight="1">
      <c r="A235" s="214"/>
      <c r="B235" s="214"/>
      <c r="C235" s="214"/>
      <c r="D235" s="214"/>
      <c r="E235" s="214"/>
      <c r="F235" s="214"/>
      <c r="G235" s="214"/>
      <c r="H235" s="214"/>
      <c r="I235" s="214"/>
      <c r="J235" s="214"/>
      <c r="K235" s="214"/>
      <c r="L235" s="214"/>
      <c r="M235" s="214"/>
      <c r="N235" s="214"/>
      <c r="O235" s="214"/>
      <c r="P235" s="214"/>
      <c r="Q235" s="214"/>
      <c r="R235" s="214"/>
      <c r="S235" s="214"/>
      <c r="T235" s="214"/>
      <c r="U235" s="214"/>
      <c r="V235" s="214"/>
      <c r="W235" s="214"/>
      <c r="X235" s="214"/>
      <c r="Y235" s="214"/>
      <c r="Z235" s="214"/>
    </row>
    <row r="236" ht="12.0" customHeight="1">
      <c r="A236" s="214"/>
      <c r="B236" s="214"/>
      <c r="C236" s="214"/>
      <c r="D236" s="214"/>
      <c r="E236" s="214"/>
      <c r="F236" s="214"/>
      <c r="G236" s="214"/>
      <c r="H236" s="214"/>
      <c r="I236" s="214"/>
      <c r="J236" s="214"/>
      <c r="K236" s="214"/>
      <c r="L236" s="214"/>
      <c r="M236" s="214"/>
      <c r="N236" s="214"/>
      <c r="O236" s="214"/>
      <c r="P236" s="214"/>
      <c r="Q236" s="214"/>
      <c r="R236" s="214"/>
      <c r="S236" s="214"/>
      <c r="T236" s="214"/>
      <c r="U236" s="214"/>
      <c r="V236" s="214"/>
      <c r="W236" s="214"/>
      <c r="X236" s="214"/>
      <c r="Y236" s="214"/>
      <c r="Z236" s="214"/>
    </row>
    <row r="237" ht="12.0" customHeight="1">
      <c r="A237" s="214"/>
      <c r="B237" s="214"/>
      <c r="C237" s="214"/>
      <c r="D237" s="214"/>
      <c r="E237" s="214"/>
      <c r="F237" s="214"/>
      <c r="G237" s="214"/>
      <c r="H237" s="214"/>
      <c r="I237" s="214"/>
      <c r="J237" s="214"/>
      <c r="K237" s="214"/>
      <c r="L237" s="214"/>
      <c r="M237" s="214"/>
      <c r="N237" s="214"/>
      <c r="O237" s="214"/>
      <c r="P237" s="214"/>
      <c r="Q237" s="214"/>
      <c r="R237" s="214"/>
      <c r="S237" s="214"/>
      <c r="T237" s="214"/>
      <c r="U237" s="214"/>
      <c r="V237" s="214"/>
      <c r="W237" s="214"/>
      <c r="X237" s="214"/>
      <c r="Y237" s="214"/>
      <c r="Z237" s="214"/>
    </row>
    <row r="238" ht="12.0" customHeight="1">
      <c r="A238" s="214"/>
      <c r="B238" s="214"/>
      <c r="C238" s="214"/>
      <c r="D238" s="214"/>
      <c r="E238" s="214"/>
      <c r="F238" s="214"/>
      <c r="G238" s="214"/>
      <c r="H238" s="214"/>
      <c r="I238" s="214"/>
      <c r="J238" s="214"/>
      <c r="K238" s="214"/>
      <c r="L238" s="214"/>
      <c r="M238" s="214"/>
      <c r="N238" s="214"/>
      <c r="O238" s="214"/>
      <c r="P238" s="214"/>
      <c r="Q238" s="214"/>
      <c r="R238" s="214"/>
      <c r="S238" s="214"/>
      <c r="T238" s="214"/>
      <c r="U238" s="214"/>
      <c r="V238" s="214"/>
      <c r="W238" s="214"/>
      <c r="X238" s="214"/>
      <c r="Y238" s="214"/>
      <c r="Z238" s="214"/>
    </row>
    <row r="239" ht="12.0" customHeight="1">
      <c r="A239" s="214"/>
      <c r="B239" s="214"/>
      <c r="C239" s="214"/>
      <c r="D239" s="214"/>
      <c r="E239" s="214"/>
      <c r="F239" s="214"/>
      <c r="G239" s="214"/>
      <c r="H239" s="214"/>
      <c r="I239" s="214"/>
      <c r="J239" s="214"/>
      <c r="K239" s="214"/>
      <c r="L239" s="214"/>
      <c r="M239" s="214"/>
      <c r="N239" s="214"/>
      <c r="O239" s="214"/>
      <c r="P239" s="214"/>
      <c r="Q239" s="214"/>
      <c r="R239" s="214"/>
      <c r="S239" s="214"/>
      <c r="T239" s="214"/>
      <c r="U239" s="214"/>
      <c r="V239" s="214"/>
      <c r="W239" s="214"/>
      <c r="X239" s="214"/>
      <c r="Y239" s="214"/>
      <c r="Z239" s="214"/>
    </row>
    <row r="240" ht="12.0" customHeight="1">
      <c r="A240" s="214"/>
      <c r="B240" s="214"/>
      <c r="C240" s="214"/>
      <c r="D240" s="214"/>
      <c r="E240" s="214"/>
      <c r="F240" s="214"/>
      <c r="G240" s="214"/>
      <c r="H240" s="214"/>
      <c r="I240" s="214"/>
      <c r="J240" s="214"/>
      <c r="K240" s="214"/>
      <c r="L240" s="214"/>
      <c r="M240" s="214"/>
      <c r="N240" s="214"/>
      <c r="O240" s="214"/>
      <c r="P240" s="214"/>
      <c r="Q240" s="214"/>
      <c r="R240" s="214"/>
      <c r="S240" s="214"/>
      <c r="T240" s="214"/>
      <c r="U240" s="214"/>
      <c r="V240" s="214"/>
      <c r="W240" s="214"/>
      <c r="X240" s="214"/>
      <c r="Y240" s="214"/>
      <c r="Z240" s="214"/>
    </row>
    <row r="241" ht="12.0" customHeight="1">
      <c r="A241" s="214"/>
      <c r="B241" s="214"/>
      <c r="C241" s="214"/>
      <c r="D241" s="214"/>
      <c r="E241" s="214"/>
      <c r="F241" s="214"/>
      <c r="G241" s="214"/>
      <c r="H241" s="214"/>
      <c r="I241" s="214"/>
      <c r="J241" s="214"/>
      <c r="K241" s="214"/>
      <c r="L241" s="214"/>
      <c r="M241" s="214"/>
      <c r="N241" s="214"/>
      <c r="O241" s="214"/>
      <c r="P241" s="214"/>
      <c r="Q241" s="214"/>
      <c r="R241" s="214"/>
      <c r="S241" s="214"/>
      <c r="T241" s="214"/>
      <c r="U241" s="214"/>
      <c r="V241" s="214"/>
      <c r="W241" s="214"/>
      <c r="X241" s="214"/>
      <c r="Y241" s="214"/>
      <c r="Z241" s="214"/>
    </row>
    <row r="242" ht="12.0" customHeight="1">
      <c r="A242" s="214"/>
      <c r="B242" s="214"/>
      <c r="C242" s="214"/>
      <c r="D242" s="214"/>
      <c r="E242" s="214"/>
      <c r="F242" s="214"/>
      <c r="G242" s="214"/>
      <c r="H242" s="214"/>
      <c r="I242" s="214"/>
      <c r="J242" s="214"/>
      <c r="K242" s="214"/>
      <c r="L242" s="214"/>
      <c r="M242" s="214"/>
      <c r="N242" s="214"/>
      <c r="O242" s="214"/>
      <c r="P242" s="214"/>
      <c r="Q242" s="214"/>
      <c r="R242" s="214"/>
      <c r="S242" s="214"/>
      <c r="T242" s="214"/>
      <c r="U242" s="214"/>
      <c r="V242" s="214"/>
      <c r="W242" s="214"/>
      <c r="X242" s="214"/>
      <c r="Y242" s="214"/>
      <c r="Z242" s="214"/>
    </row>
    <row r="243" ht="12.0" customHeight="1">
      <c r="A243" s="214"/>
      <c r="B243" s="214"/>
      <c r="C243" s="214"/>
      <c r="D243" s="214"/>
      <c r="E243" s="214"/>
      <c r="F243" s="214"/>
      <c r="G243" s="214"/>
      <c r="H243" s="214"/>
      <c r="I243" s="214"/>
      <c r="J243" s="214"/>
      <c r="K243" s="214"/>
      <c r="L243" s="214"/>
      <c r="M243" s="214"/>
      <c r="N243" s="214"/>
      <c r="O243" s="214"/>
      <c r="P243" s="214"/>
      <c r="Q243" s="214"/>
      <c r="R243" s="214"/>
      <c r="S243" s="214"/>
      <c r="T243" s="214"/>
      <c r="U243" s="214"/>
      <c r="V243" s="214"/>
      <c r="W243" s="214"/>
      <c r="X243" s="214"/>
      <c r="Y243" s="214"/>
      <c r="Z243" s="214"/>
    </row>
    <row r="244" ht="12.0" customHeight="1">
      <c r="A244" s="214"/>
      <c r="B244" s="214"/>
      <c r="C244" s="214"/>
      <c r="D244" s="214"/>
      <c r="E244" s="214"/>
      <c r="F244" s="214"/>
      <c r="G244" s="214"/>
      <c r="H244" s="214"/>
      <c r="I244" s="214"/>
      <c r="J244" s="214"/>
      <c r="K244" s="214"/>
      <c r="L244" s="214"/>
      <c r="M244" s="214"/>
      <c r="N244" s="214"/>
      <c r="O244" s="214"/>
      <c r="P244" s="214"/>
      <c r="Q244" s="214"/>
      <c r="R244" s="214"/>
      <c r="S244" s="214"/>
      <c r="T244" s="214"/>
      <c r="U244" s="214"/>
      <c r="V244" s="214"/>
      <c r="W244" s="214"/>
      <c r="X244" s="214"/>
      <c r="Y244" s="214"/>
      <c r="Z244" s="214"/>
    </row>
    <row r="245" ht="12.0" customHeight="1">
      <c r="A245" s="214"/>
      <c r="B245" s="214"/>
      <c r="C245" s="214"/>
      <c r="D245" s="214"/>
      <c r="E245" s="214"/>
      <c r="F245" s="214"/>
      <c r="G245" s="214"/>
      <c r="H245" s="214"/>
      <c r="I245" s="214"/>
      <c r="J245" s="214"/>
      <c r="K245" s="214"/>
      <c r="L245" s="214"/>
      <c r="M245" s="214"/>
      <c r="N245" s="214"/>
      <c r="O245" s="214"/>
      <c r="P245" s="214"/>
      <c r="Q245" s="214"/>
      <c r="R245" s="214"/>
      <c r="S245" s="214"/>
      <c r="T245" s="214"/>
      <c r="U245" s="214"/>
      <c r="V245" s="214"/>
      <c r="W245" s="214"/>
      <c r="X245" s="214"/>
      <c r="Y245" s="214"/>
      <c r="Z245" s="214"/>
    </row>
    <row r="246" ht="12.0" customHeight="1">
      <c r="A246" s="214"/>
      <c r="B246" s="214"/>
      <c r="C246" s="214"/>
      <c r="D246" s="214"/>
      <c r="E246" s="214"/>
      <c r="F246" s="214"/>
      <c r="G246" s="214"/>
      <c r="H246" s="214"/>
      <c r="I246" s="214"/>
      <c r="J246" s="214"/>
      <c r="K246" s="214"/>
      <c r="L246" s="214"/>
      <c r="M246" s="214"/>
      <c r="N246" s="214"/>
      <c r="O246" s="214"/>
      <c r="P246" s="214"/>
      <c r="Q246" s="214"/>
      <c r="R246" s="214"/>
      <c r="S246" s="214"/>
      <c r="T246" s="214"/>
      <c r="U246" s="214"/>
      <c r="V246" s="214"/>
      <c r="W246" s="214"/>
      <c r="X246" s="214"/>
      <c r="Y246" s="214"/>
      <c r="Z246" s="214"/>
    </row>
    <row r="247" ht="12.0" customHeight="1">
      <c r="A247" s="214"/>
      <c r="B247" s="214"/>
      <c r="C247" s="214"/>
      <c r="D247" s="214"/>
      <c r="E247" s="214"/>
      <c r="F247" s="214"/>
      <c r="G247" s="214"/>
      <c r="H247" s="214"/>
      <c r="I247" s="214"/>
      <c r="J247" s="214"/>
      <c r="K247" s="214"/>
      <c r="L247" s="214"/>
      <c r="M247" s="214"/>
      <c r="N247" s="214"/>
      <c r="O247" s="214"/>
      <c r="P247" s="214"/>
      <c r="Q247" s="214"/>
      <c r="R247" s="214"/>
      <c r="S247" s="214"/>
      <c r="T247" s="214"/>
      <c r="U247" s="214"/>
      <c r="V247" s="214"/>
      <c r="W247" s="214"/>
      <c r="X247" s="214"/>
      <c r="Y247" s="214"/>
      <c r="Z247" s="214"/>
    </row>
    <row r="248" ht="12.0" customHeight="1">
      <c r="A248" s="214"/>
      <c r="B248" s="214"/>
      <c r="C248" s="214"/>
      <c r="D248" s="214"/>
      <c r="E248" s="214"/>
      <c r="F248" s="214"/>
      <c r="G248" s="214"/>
      <c r="H248" s="214"/>
      <c r="I248" s="214"/>
      <c r="J248" s="214"/>
      <c r="K248" s="214"/>
      <c r="L248" s="214"/>
      <c r="M248" s="214"/>
      <c r="N248" s="214"/>
      <c r="O248" s="214"/>
      <c r="P248" s="214"/>
      <c r="Q248" s="214"/>
      <c r="R248" s="214"/>
      <c r="S248" s="214"/>
      <c r="T248" s="214"/>
      <c r="U248" s="214"/>
      <c r="V248" s="214"/>
      <c r="W248" s="214"/>
      <c r="X248" s="214"/>
      <c r="Y248" s="214"/>
      <c r="Z248" s="214"/>
    </row>
    <row r="249" ht="12.0" customHeight="1">
      <c r="A249" s="214"/>
      <c r="B249" s="214"/>
      <c r="C249" s="214"/>
      <c r="D249" s="214"/>
      <c r="E249" s="214"/>
      <c r="F249" s="214"/>
      <c r="G249" s="214"/>
      <c r="H249" s="214"/>
      <c r="I249" s="214"/>
      <c r="J249" s="214"/>
      <c r="K249" s="214"/>
      <c r="L249" s="214"/>
      <c r="M249" s="214"/>
      <c r="N249" s="214"/>
      <c r="O249" s="214"/>
      <c r="P249" s="214"/>
      <c r="Q249" s="214"/>
      <c r="R249" s="214"/>
      <c r="S249" s="214"/>
      <c r="T249" s="214"/>
      <c r="U249" s="214"/>
      <c r="V249" s="214"/>
      <c r="W249" s="214"/>
      <c r="X249" s="214"/>
      <c r="Y249" s="214"/>
      <c r="Z249" s="214"/>
    </row>
    <row r="250" ht="12.0" customHeight="1">
      <c r="A250" s="214"/>
      <c r="B250" s="214"/>
      <c r="C250" s="214"/>
      <c r="D250" s="214"/>
      <c r="E250" s="214"/>
      <c r="F250" s="214"/>
      <c r="G250" s="214"/>
      <c r="H250" s="214"/>
      <c r="I250" s="214"/>
      <c r="J250" s="214"/>
      <c r="K250" s="214"/>
      <c r="L250" s="214"/>
      <c r="M250" s="214"/>
      <c r="N250" s="214"/>
      <c r="O250" s="214"/>
      <c r="P250" s="214"/>
      <c r="Q250" s="214"/>
      <c r="R250" s="214"/>
      <c r="S250" s="214"/>
      <c r="T250" s="214"/>
      <c r="U250" s="214"/>
      <c r="V250" s="214"/>
      <c r="W250" s="214"/>
      <c r="X250" s="214"/>
      <c r="Y250" s="214"/>
      <c r="Z250" s="214"/>
    </row>
    <row r="251" ht="12.0" customHeight="1">
      <c r="A251" s="214"/>
      <c r="B251" s="214"/>
      <c r="C251" s="214"/>
      <c r="D251" s="214"/>
      <c r="E251" s="214"/>
      <c r="F251" s="214"/>
      <c r="G251" s="214"/>
      <c r="H251" s="214"/>
      <c r="I251" s="214"/>
      <c r="J251" s="214"/>
      <c r="K251" s="214"/>
      <c r="L251" s="214"/>
      <c r="M251" s="214"/>
      <c r="N251" s="214"/>
      <c r="O251" s="214"/>
      <c r="P251" s="214"/>
      <c r="Q251" s="214"/>
      <c r="R251" s="214"/>
      <c r="S251" s="214"/>
      <c r="T251" s="214"/>
      <c r="U251" s="214"/>
      <c r="V251" s="214"/>
      <c r="W251" s="214"/>
      <c r="X251" s="214"/>
      <c r="Y251" s="214"/>
      <c r="Z251" s="214"/>
    </row>
    <row r="252" ht="12.0" customHeight="1">
      <c r="A252" s="214"/>
      <c r="B252" s="214"/>
      <c r="C252" s="214"/>
      <c r="D252" s="214"/>
      <c r="E252" s="214"/>
      <c r="F252" s="214"/>
      <c r="G252" s="214"/>
      <c r="H252" s="214"/>
      <c r="I252" s="214"/>
      <c r="J252" s="214"/>
      <c r="K252" s="214"/>
      <c r="L252" s="214"/>
      <c r="M252" s="214"/>
      <c r="N252" s="214"/>
      <c r="O252" s="214"/>
      <c r="P252" s="214"/>
      <c r="Q252" s="214"/>
      <c r="R252" s="214"/>
      <c r="S252" s="214"/>
      <c r="T252" s="214"/>
      <c r="U252" s="214"/>
      <c r="V252" s="214"/>
      <c r="W252" s="214"/>
      <c r="X252" s="214"/>
      <c r="Y252" s="214"/>
      <c r="Z252" s="214"/>
    </row>
    <row r="253" ht="12.0" customHeight="1">
      <c r="A253" s="214"/>
      <c r="B253" s="214"/>
      <c r="C253" s="214"/>
      <c r="D253" s="214"/>
      <c r="E253" s="214"/>
      <c r="F253" s="214"/>
      <c r="G253" s="214"/>
      <c r="H253" s="214"/>
      <c r="I253" s="214"/>
      <c r="J253" s="214"/>
      <c r="K253" s="214"/>
      <c r="L253" s="214"/>
      <c r="M253" s="214"/>
      <c r="N253" s="214"/>
      <c r="O253" s="214"/>
      <c r="P253" s="214"/>
      <c r="Q253" s="214"/>
      <c r="R253" s="214"/>
      <c r="S253" s="214"/>
      <c r="T253" s="214"/>
      <c r="U253" s="214"/>
      <c r="V253" s="214"/>
      <c r="W253" s="214"/>
      <c r="X253" s="214"/>
      <c r="Y253" s="214"/>
      <c r="Z253" s="214"/>
    </row>
    <row r="254" ht="12.0" customHeight="1">
      <c r="A254" s="214"/>
      <c r="B254" s="214"/>
      <c r="C254" s="214"/>
      <c r="D254" s="214"/>
      <c r="E254" s="214"/>
      <c r="F254" s="214"/>
      <c r="G254" s="214"/>
      <c r="H254" s="214"/>
      <c r="I254" s="214"/>
      <c r="J254" s="214"/>
      <c r="K254" s="214"/>
      <c r="L254" s="214"/>
      <c r="M254" s="214"/>
      <c r="N254" s="214"/>
      <c r="O254" s="214"/>
      <c r="P254" s="214"/>
      <c r="Q254" s="214"/>
      <c r="R254" s="214"/>
      <c r="S254" s="214"/>
      <c r="T254" s="214"/>
      <c r="U254" s="214"/>
      <c r="V254" s="214"/>
      <c r="W254" s="214"/>
      <c r="X254" s="214"/>
      <c r="Y254" s="214"/>
      <c r="Z254" s="214"/>
    </row>
    <row r="255" ht="12.0" customHeight="1">
      <c r="A255" s="214"/>
      <c r="B255" s="214"/>
      <c r="C255" s="214"/>
      <c r="D255" s="214"/>
      <c r="E255" s="214"/>
      <c r="F255" s="214"/>
      <c r="G255" s="214"/>
      <c r="H255" s="214"/>
      <c r="I255" s="214"/>
      <c r="J255" s="214"/>
      <c r="K255" s="214"/>
      <c r="L255" s="214"/>
      <c r="M255" s="214"/>
      <c r="N255" s="214"/>
      <c r="O255" s="214"/>
      <c r="P255" s="214"/>
      <c r="Q255" s="214"/>
      <c r="R255" s="214"/>
      <c r="S255" s="214"/>
      <c r="T255" s="214"/>
      <c r="U255" s="214"/>
      <c r="V255" s="214"/>
      <c r="W255" s="214"/>
      <c r="X255" s="214"/>
      <c r="Y255" s="214"/>
      <c r="Z255" s="214"/>
    </row>
    <row r="256" ht="12.0" customHeight="1">
      <c r="A256" s="214"/>
      <c r="B256" s="214"/>
      <c r="C256" s="214"/>
      <c r="D256" s="214"/>
      <c r="E256" s="214"/>
      <c r="F256" s="214"/>
      <c r="G256" s="214"/>
      <c r="H256" s="214"/>
      <c r="I256" s="214"/>
      <c r="J256" s="214"/>
      <c r="K256" s="214"/>
      <c r="L256" s="214"/>
      <c r="M256" s="214"/>
      <c r="N256" s="214"/>
      <c r="O256" s="214"/>
      <c r="P256" s="214"/>
      <c r="Q256" s="214"/>
      <c r="R256" s="214"/>
      <c r="S256" s="214"/>
      <c r="T256" s="214"/>
      <c r="U256" s="214"/>
      <c r="V256" s="214"/>
      <c r="W256" s="214"/>
      <c r="X256" s="214"/>
      <c r="Y256" s="214"/>
      <c r="Z256" s="214"/>
    </row>
    <row r="257" ht="12.0" customHeight="1">
      <c r="A257" s="214"/>
      <c r="B257" s="214"/>
      <c r="C257" s="214"/>
      <c r="D257" s="214"/>
      <c r="E257" s="214"/>
      <c r="F257" s="214"/>
      <c r="G257" s="214"/>
      <c r="H257" s="214"/>
      <c r="I257" s="214"/>
      <c r="J257" s="214"/>
      <c r="K257" s="214"/>
      <c r="L257" s="214"/>
      <c r="M257" s="214"/>
      <c r="N257" s="214"/>
      <c r="O257" s="214"/>
      <c r="P257" s="214"/>
      <c r="Q257" s="214"/>
      <c r="R257" s="214"/>
      <c r="S257" s="214"/>
      <c r="T257" s="214"/>
      <c r="U257" s="214"/>
      <c r="V257" s="214"/>
      <c r="W257" s="214"/>
      <c r="X257" s="214"/>
      <c r="Y257" s="214"/>
      <c r="Z257" s="214"/>
    </row>
    <row r="258" ht="12.0" customHeight="1">
      <c r="A258" s="214"/>
      <c r="B258" s="214"/>
      <c r="C258" s="214"/>
      <c r="D258" s="214"/>
      <c r="E258" s="214"/>
      <c r="F258" s="214"/>
      <c r="G258" s="214"/>
      <c r="H258" s="214"/>
      <c r="I258" s="214"/>
      <c r="J258" s="214"/>
      <c r="K258" s="214"/>
      <c r="L258" s="214"/>
      <c r="M258" s="214"/>
      <c r="N258" s="214"/>
      <c r="O258" s="214"/>
      <c r="P258" s="214"/>
      <c r="Q258" s="214"/>
      <c r="R258" s="214"/>
      <c r="S258" s="214"/>
      <c r="T258" s="214"/>
      <c r="U258" s="214"/>
      <c r="V258" s="214"/>
      <c r="W258" s="214"/>
      <c r="X258" s="214"/>
      <c r="Y258" s="214"/>
      <c r="Z258" s="214"/>
    </row>
    <row r="259" ht="12.0" customHeight="1">
      <c r="A259" s="214"/>
      <c r="B259" s="214"/>
      <c r="C259" s="214"/>
      <c r="D259" s="214"/>
      <c r="E259" s="214"/>
      <c r="F259" s="214"/>
      <c r="G259" s="214"/>
      <c r="H259" s="214"/>
      <c r="I259" s="214"/>
      <c r="J259" s="214"/>
      <c r="K259" s="214"/>
      <c r="L259" s="214"/>
      <c r="M259" s="214"/>
      <c r="N259" s="214"/>
      <c r="O259" s="214"/>
      <c r="P259" s="214"/>
      <c r="Q259" s="214"/>
      <c r="R259" s="214"/>
      <c r="S259" s="214"/>
      <c r="T259" s="214"/>
      <c r="U259" s="214"/>
      <c r="V259" s="214"/>
      <c r="W259" s="214"/>
      <c r="X259" s="214"/>
      <c r="Y259" s="214"/>
      <c r="Z259" s="214"/>
    </row>
    <row r="260" ht="12.0" customHeight="1">
      <c r="A260" s="214"/>
      <c r="B260" s="214"/>
      <c r="C260" s="214"/>
      <c r="D260" s="214"/>
      <c r="E260" s="214"/>
      <c r="F260" s="214"/>
      <c r="G260" s="214"/>
      <c r="H260" s="214"/>
      <c r="I260" s="214"/>
      <c r="J260" s="214"/>
      <c r="K260" s="214"/>
      <c r="L260" s="214"/>
      <c r="M260" s="214"/>
      <c r="N260" s="214"/>
      <c r="O260" s="214"/>
      <c r="P260" s="214"/>
      <c r="Q260" s="214"/>
      <c r="R260" s="214"/>
      <c r="S260" s="214"/>
      <c r="T260" s="214"/>
      <c r="U260" s="214"/>
      <c r="V260" s="214"/>
      <c r="W260" s="214"/>
      <c r="X260" s="214"/>
      <c r="Y260" s="214"/>
      <c r="Z260" s="214"/>
    </row>
    <row r="261" ht="12.0" customHeight="1">
      <c r="A261" s="214"/>
      <c r="B261" s="214"/>
      <c r="C261" s="214"/>
      <c r="D261" s="214"/>
      <c r="E261" s="214"/>
      <c r="F261" s="214"/>
      <c r="G261" s="214"/>
      <c r="H261" s="214"/>
      <c r="I261" s="214"/>
      <c r="J261" s="214"/>
      <c r="K261" s="214"/>
      <c r="L261" s="214"/>
      <c r="M261" s="214"/>
      <c r="N261" s="214"/>
      <c r="O261" s="214"/>
      <c r="P261" s="214"/>
      <c r="Q261" s="214"/>
      <c r="R261" s="214"/>
      <c r="S261" s="214"/>
      <c r="T261" s="214"/>
      <c r="U261" s="214"/>
      <c r="V261" s="214"/>
      <c r="W261" s="214"/>
      <c r="X261" s="214"/>
      <c r="Y261" s="214"/>
      <c r="Z261" s="214"/>
    </row>
    <row r="262" ht="12.0" customHeight="1">
      <c r="A262" s="214"/>
      <c r="B262" s="214"/>
      <c r="C262" s="214"/>
      <c r="D262" s="214"/>
      <c r="E262" s="214"/>
      <c r="F262" s="214"/>
      <c r="G262" s="214"/>
      <c r="H262" s="214"/>
      <c r="I262" s="214"/>
      <c r="J262" s="214"/>
      <c r="K262" s="214"/>
      <c r="L262" s="214"/>
      <c r="M262" s="214"/>
      <c r="N262" s="214"/>
      <c r="O262" s="214"/>
      <c r="P262" s="214"/>
      <c r="Q262" s="214"/>
      <c r="R262" s="214"/>
      <c r="S262" s="214"/>
      <c r="T262" s="214"/>
      <c r="U262" s="214"/>
      <c r="V262" s="214"/>
      <c r="W262" s="214"/>
      <c r="X262" s="214"/>
      <c r="Y262" s="214"/>
      <c r="Z262" s="214"/>
    </row>
    <row r="263" ht="12.0" customHeight="1">
      <c r="A263" s="214"/>
      <c r="B263" s="214"/>
      <c r="C263" s="214"/>
      <c r="D263" s="214"/>
      <c r="E263" s="214"/>
      <c r="F263" s="214"/>
      <c r="G263" s="214"/>
      <c r="H263" s="214"/>
      <c r="I263" s="214"/>
      <c r="J263" s="214"/>
      <c r="K263" s="214"/>
      <c r="L263" s="214"/>
      <c r="M263" s="214"/>
      <c r="N263" s="214"/>
      <c r="O263" s="214"/>
      <c r="P263" s="214"/>
      <c r="Q263" s="214"/>
      <c r="R263" s="214"/>
      <c r="S263" s="214"/>
      <c r="T263" s="214"/>
      <c r="U263" s="214"/>
      <c r="V263" s="214"/>
      <c r="W263" s="214"/>
      <c r="X263" s="214"/>
      <c r="Y263" s="214"/>
      <c r="Z263" s="214"/>
    </row>
    <row r="264" ht="12.0" customHeight="1">
      <c r="A264" s="214"/>
      <c r="B264" s="214"/>
      <c r="C264" s="214"/>
      <c r="D264" s="214"/>
      <c r="E264" s="214"/>
      <c r="F264" s="214"/>
      <c r="G264" s="214"/>
      <c r="H264" s="214"/>
      <c r="I264" s="214"/>
      <c r="J264" s="214"/>
      <c r="K264" s="214"/>
      <c r="L264" s="214"/>
      <c r="M264" s="214"/>
      <c r="N264" s="214"/>
      <c r="O264" s="214"/>
      <c r="P264" s="214"/>
      <c r="Q264" s="214"/>
      <c r="R264" s="214"/>
      <c r="S264" s="214"/>
      <c r="T264" s="214"/>
      <c r="U264" s="214"/>
      <c r="V264" s="214"/>
      <c r="W264" s="214"/>
      <c r="X264" s="214"/>
      <c r="Y264" s="214"/>
      <c r="Z264" s="214"/>
    </row>
    <row r="265" ht="12.0" customHeight="1">
      <c r="A265" s="214"/>
      <c r="B265" s="214"/>
      <c r="C265" s="214"/>
      <c r="D265" s="214"/>
      <c r="E265" s="214"/>
      <c r="F265" s="214"/>
      <c r="G265" s="214"/>
      <c r="H265" s="214"/>
      <c r="I265" s="214"/>
      <c r="J265" s="214"/>
      <c r="K265" s="214"/>
      <c r="L265" s="214"/>
      <c r="M265" s="214"/>
      <c r="N265" s="214"/>
      <c r="O265" s="214"/>
      <c r="P265" s="214"/>
      <c r="Q265" s="214"/>
      <c r="R265" s="214"/>
      <c r="S265" s="214"/>
      <c r="T265" s="214"/>
      <c r="U265" s="214"/>
      <c r="V265" s="214"/>
      <c r="W265" s="214"/>
      <c r="X265" s="214"/>
      <c r="Y265" s="214"/>
      <c r="Z265" s="214"/>
    </row>
    <row r="266" ht="12.0" customHeight="1">
      <c r="A266" s="214"/>
      <c r="B266" s="214"/>
      <c r="C266" s="214"/>
      <c r="D266" s="214"/>
      <c r="E266" s="214"/>
      <c r="F266" s="214"/>
      <c r="G266" s="214"/>
      <c r="H266" s="214"/>
      <c r="I266" s="214"/>
      <c r="J266" s="214"/>
      <c r="K266" s="214"/>
      <c r="L266" s="214"/>
      <c r="M266" s="214"/>
      <c r="N266" s="214"/>
      <c r="O266" s="214"/>
      <c r="P266" s="214"/>
      <c r="Q266" s="214"/>
      <c r="R266" s="214"/>
      <c r="S266" s="214"/>
      <c r="T266" s="214"/>
      <c r="U266" s="214"/>
      <c r="V266" s="214"/>
      <c r="W266" s="214"/>
      <c r="X266" s="214"/>
      <c r="Y266" s="214"/>
      <c r="Z266" s="214"/>
    </row>
    <row r="267" ht="12.0" customHeight="1">
      <c r="A267" s="214"/>
      <c r="B267" s="214"/>
      <c r="C267" s="214"/>
      <c r="D267" s="214"/>
      <c r="E267" s="214"/>
      <c r="F267" s="214"/>
      <c r="G267" s="214"/>
      <c r="H267" s="214"/>
      <c r="I267" s="214"/>
      <c r="J267" s="214"/>
      <c r="K267" s="214"/>
      <c r="L267" s="214"/>
      <c r="M267" s="214"/>
      <c r="N267" s="214"/>
      <c r="O267" s="214"/>
      <c r="P267" s="214"/>
      <c r="Q267" s="214"/>
      <c r="R267" s="214"/>
      <c r="S267" s="214"/>
      <c r="T267" s="214"/>
      <c r="U267" s="214"/>
      <c r="V267" s="214"/>
      <c r="W267" s="214"/>
      <c r="X267" s="214"/>
      <c r="Y267" s="214"/>
      <c r="Z267" s="214"/>
    </row>
    <row r="268" ht="12.0" customHeight="1">
      <c r="A268" s="214"/>
      <c r="B268" s="214"/>
      <c r="C268" s="214"/>
      <c r="D268" s="214"/>
      <c r="E268" s="214"/>
      <c r="F268" s="214"/>
      <c r="G268" s="214"/>
      <c r="H268" s="214"/>
      <c r="I268" s="214"/>
      <c r="J268" s="214"/>
      <c r="K268" s="214"/>
      <c r="L268" s="214"/>
      <c r="M268" s="214"/>
      <c r="N268" s="214"/>
      <c r="O268" s="214"/>
      <c r="P268" s="214"/>
      <c r="Q268" s="214"/>
      <c r="R268" s="214"/>
      <c r="S268" s="214"/>
      <c r="T268" s="214"/>
      <c r="U268" s="214"/>
      <c r="V268" s="214"/>
      <c r="W268" s="214"/>
      <c r="X268" s="214"/>
      <c r="Y268" s="214"/>
      <c r="Z268" s="214"/>
    </row>
    <row r="269" ht="12.0" customHeight="1">
      <c r="A269" s="214"/>
      <c r="B269" s="214"/>
      <c r="C269" s="214"/>
      <c r="D269" s="214"/>
      <c r="E269" s="214"/>
      <c r="F269" s="214"/>
      <c r="G269" s="214"/>
      <c r="H269" s="214"/>
      <c r="I269" s="214"/>
      <c r="J269" s="214"/>
      <c r="K269" s="214"/>
      <c r="L269" s="214"/>
      <c r="M269" s="214"/>
      <c r="N269" s="214"/>
      <c r="O269" s="214"/>
      <c r="P269" s="214"/>
      <c r="Q269" s="214"/>
      <c r="R269" s="214"/>
      <c r="S269" s="214"/>
      <c r="T269" s="214"/>
      <c r="U269" s="214"/>
      <c r="V269" s="214"/>
      <c r="W269" s="214"/>
      <c r="X269" s="214"/>
      <c r="Y269" s="214"/>
      <c r="Z269" s="214"/>
    </row>
    <row r="270" ht="12.0" customHeight="1">
      <c r="A270" s="214"/>
      <c r="B270" s="214"/>
      <c r="C270" s="214"/>
      <c r="D270" s="214"/>
      <c r="E270" s="214"/>
      <c r="F270" s="214"/>
      <c r="G270" s="214"/>
      <c r="H270" s="214"/>
      <c r="I270" s="214"/>
      <c r="J270" s="214"/>
      <c r="K270" s="214"/>
      <c r="L270" s="214"/>
      <c r="M270" s="214"/>
      <c r="N270" s="214"/>
      <c r="O270" s="214"/>
      <c r="P270" s="214"/>
      <c r="Q270" s="214"/>
      <c r="R270" s="214"/>
      <c r="S270" s="214"/>
      <c r="T270" s="214"/>
      <c r="U270" s="214"/>
      <c r="V270" s="214"/>
      <c r="W270" s="214"/>
      <c r="X270" s="214"/>
      <c r="Y270" s="214"/>
      <c r="Z270" s="214"/>
    </row>
    <row r="271" ht="12.0" customHeight="1">
      <c r="A271" s="214"/>
      <c r="B271" s="214"/>
      <c r="C271" s="214"/>
      <c r="D271" s="214"/>
      <c r="E271" s="214"/>
      <c r="F271" s="214"/>
      <c r="G271" s="214"/>
      <c r="H271" s="214"/>
      <c r="I271" s="214"/>
      <c r="J271" s="214"/>
      <c r="K271" s="214"/>
      <c r="L271" s="214"/>
      <c r="M271" s="214"/>
      <c r="N271" s="214"/>
      <c r="O271" s="214"/>
      <c r="P271" s="214"/>
      <c r="Q271" s="214"/>
      <c r="R271" s="214"/>
      <c r="S271" s="214"/>
      <c r="T271" s="214"/>
      <c r="U271" s="214"/>
      <c r="V271" s="214"/>
      <c r="W271" s="214"/>
      <c r="X271" s="214"/>
      <c r="Y271" s="214"/>
      <c r="Z271" s="214"/>
    </row>
    <row r="272" ht="12.0" customHeight="1">
      <c r="A272" s="214"/>
      <c r="B272" s="214"/>
      <c r="C272" s="214"/>
      <c r="D272" s="214"/>
      <c r="E272" s="214"/>
      <c r="F272" s="214"/>
      <c r="G272" s="214"/>
      <c r="H272" s="214"/>
      <c r="I272" s="214"/>
      <c r="J272" s="214"/>
      <c r="K272" s="214"/>
      <c r="L272" s="214"/>
      <c r="M272" s="214"/>
      <c r="N272" s="214"/>
      <c r="O272" s="214"/>
      <c r="P272" s="214"/>
      <c r="Q272" s="214"/>
      <c r="R272" s="214"/>
      <c r="S272" s="214"/>
      <c r="T272" s="214"/>
      <c r="U272" s="214"/>
      <c r="V272" s="214"/>
      <c r="W272" s="214"/>
      <c r="X272" s="214"/>
      <c r="Y272" s="214"/>
      <c r="Z272" s="214"/>
    </row>
    <row r="273" ht="12.0" customHeight="1">
      <c r="A273" s="214"/>
      <c r="B273" s="214"/>
      <c r="C273" s="214"/>
      <c r="D273" s="214"/>
      <c r="E273" s="214"/>
      <c r="F273" s="214"/>
      <c r="G273" s="214"/>
      <c r="H273" s="214"/>
      <c r="I273" s="214"/>
      <c r="J273" s="214"/>
      <c r="K273" s="214"/>
      <c r="L273" s="214"/>
      <c r="M273" s="214"/>
      <c r="N273" s="214"/>
      <c r="O273" s="214"/>
      <c r="P273" s="214"/>
      <c r="Q273" s="214"/>
      <c r="R273" s="214"/>
      <c r="S273" s="214"/>
      <c r="T273" s="214"/>
      <c r="U273" s="214"/>
      <c r="V273" s="214"/>
      <c r="W273" s="214"/>
      <c r="X273" s="214"/>
      <c r="Y273" s="214"/>
      <c r="Z273" s="214"/>
    </row>
    <row r="274" ht="12.0" customHeight="1">
      <c r="A274" s="214"/>
      <c r="B274" s="214"/>
      <c r="C274" s="214"/>
      <c r="D274" s="214"/>
      <c r="E274" s="214"/>
      <c r="F274" s="214"/>
      <c r="G274" s="214"/>
      <c r="H274" s="214"/>
      <c r="I274" s="214"/>
      <c r="J274" s="214"/>
      <c r="K274" s="214"/>
      <c r="L274" s="214"/>
      <c r="M274" s="214"/>
      <c r="N274" s="214"/>
      <c r="O274" s="214"/>
      <c r="P274" s="214"/>
      <c r="Q274" s="214"/>
      <c r="R274" s="214"/>
      <c r="S274" s="214"/>
      <c r="T274" s="214"/>
      <c r="U274" s="214"/>
      <c r="V274" s="214"/>
      <c r="W274" s="214"/>
      <c r="X274" s="214"/>
      <c r="Y274" s="214"/>
      <c r="Z274" s="214"/>
    </row>
    <row r="275" ht="12.0" customHeight="1">
      <c r="A275" s="214"/>
      <c r="B275" s="214"/>
      <c r="C275" s="214"/>
      <c r="D275" s="214"/>
      <c r="E275" s="214"/>
      <c r="F275" s="214"/>
      <c r="G275" s="214"/>
      <c r="H275" s="214"/>
      <c r="I275" s="214"/>
      <c r="J275" s="214"/>
      <c r="K275" s="214"/>
      <c r="L275" s="214"/>
      <c r="M275" s="214"/>
      <c r="N275" s="214"/>
      <c r="O275" s="214"/>
      <c r="P275" s="214"/>
      <c r="Q275" s="214"/>
      <c r="R275" s="214"/>
      <c r="S275" s="214"/>
      <c r="T275" s="214"/>
      <c r="U275" s="214"/>
      <c r="V275" s="214"/>
      <c r="W275" s="214"/>
      <c r="X275" s="214"/>
      <c r="Y275" s="214"/>
      <c r="Z275" s="214"/>
    </row>
    <row r="276" ht="12.0" customHeight="1">
      <c r="A276" s="214"/>
      <c r="B276" s="214"/>
      <c r="C276" s="214"/>
      <c r="D276" s="214"/>
      <c r="E276" s="214"/>
      <c r="F276" s="214"/>
      <c r="G276" s="214"/>
      <c r="H276" s="214"/>
      <c r="I276" s="214"/>
      <c r="J276" s="214"/>
      <c r="K276" s="214"/>
      <c r="L276" s="214"/>
      <c r="M276" s="214"/>
      <c r="N276" s="214"/>
      <c r="O276" s="214"/>
      <c r="P276" s="214"/>
      <c r="Q276" s="214"/>
      <c r="R276" s="214"/>
      <c r="S276" s="214"/>
      <c r="T276" s="214"/>
      <c r="U276" s="214"/>
      <c r="V276" s="214"/>
      <c r="W276" s="214"/>
      <c r="X276" s="214"/>
      <c r="Y276" s="214"/>
      <c r="Z276" s="214"/>
    </row>
    <row r="277" ht="12.0" customHeight="1">
      <c r="A277" s="214"/>
      <c r="B277" s="214"/>
      <c r="C277" s="214"/>
      <c r="D277" s="214"/>
      <c r="E277" s="214"/>
      <c r="F277" s="214"/>
      <c r="G277" s="214"/>
      <c r="H277" s="214"/>
      <c r="I277" s="214"/>
      <c r="J277" s="214"/>
      <c r="K277" s="214"/>
      <c r="L277" s="214"/>
      <c r="M277" s="214"/>
      <c r="N277" s="214"/>
      <c r="O277" s="214"/>
      <c r="P277" s="214"/>
      <c r="Q277" s="214"/>
      <c r="R277" s="214"/>
      <c r="S277" s="214"/>
      <c r="T277" s="214"/>
      <c r="U277" s="214"/>
      <c r="V277" s="214"/>
      <c r="W277" s="214"/>
      <c r="X277" s="214"/>
      <c r="Y277" s="214"/>
      <c r="Z277" s="214"/>
    </row>
    <row r="278" ht="12.0" customHeight="1">
      <c r="A278" s="214"/>
      <c r="B278" s="214"/>
      <c r="C278" s="214"/>
      <c r="D278" s="214"/>
      <c r="E278" s="214"/>
      <c r="F278" s="214"/>
      <c r="G278" s="214"/>
      <c r="H278" s="214"/>
      <c r="I278" s="214"/>
      <c r="J278" s="214"/>
      <c r="K278" s="214"/>
      <c r="L278" s="214"/>
      <c r="M278" s="214"/>
      <c r="N278" s="214"/>
      <c r="O278" s="214"/>
      <c r="P278" s="214"/>
      <c r="Q278" s="214"/>
      <c r="R278" s="214"/>
      <c r="S278" s="214"/>
      <c r="T278" s="214"/>
      <c r="U278" s="214"/>
      <c r="V278" s="214"/>
      <c r="W278" s="214"/>
      <c r="X278" s="214"/>
      <c r="Y278" s="214"/>
      <c r="Z278" s="214"/>
    </row>
    <row r="279" ht="12.0" customHeight="1">
      <c r="A279" s="214"/>
      <c r="B279" s="214"/>
      <c r="C279" s="214"/>
      <c r="D279" s="214"/>
      <c r="E279" s="214"/>
      <c r="F279" s="214"/>
      <c r="G279" s="214"/>
      <c r="H279" s="214"/>
      <c r="I279" s="214"/>
      <c r="J279" s="214"/>
      <c r="K279" s="214"/>
      <c r="L279" s="214"/>
      <c r="M279" s="214"/>
      <c r="N279" s="214"/>
      <c r="O279" s="214"/>
      <c r="P279" s="214"/>
      <c r="Q279" s="214"/>
      <c r="R279" s="214"/>
      <c r="S279" s="214"/>
      <c r="T279" s="214"/>
      <c r="U279" s="214"/>
      <c r="V279" s="214"/>
      <c r="W279" s="214"/>
      <c r="X279" s="214"/>
      <c r="Y279" s="214"/>
      <c r="Z279" s="214"/>
    </row>
    <row r="280" ht="12.0" customHeight="1">
      <c r="A280" s="214"/>
      <c r="B280" s="214"/>
      <c r="C280" s="214"/>
      <c r="D280" s="214"/>
      <c r="E280" s="214"/>
      <c r="F280" s="214"/>
      <c r="G280" s="214"/>
      <c r="H280" s="214"/>
      <c r="I280" s="214"/>
      <c r="J280" s="214"/>
      <c r="K280" s="214"/>
      <c r="L280" s="214"/>
      <c r="M280" s="214"/>
      <c r="N280" s="214"/>
      <c r="O280" s="214"/>
      <c r="P280" s="214"/>
      <c r="Q280" s="214"/>
      <c r="R280" s="214"/>
      <c r="S280" s="214"/>
      <c r="T280" s="214"/>
      <c r="U280" s="214"/>
      <c r="V280" s="214"/>
      <c r="W280" s="214"/>
      <c r="X280" s="214"/>
      <c r="Y280" s="214"/>
      <c r="Z280" s="214"/>
    </row>
    <row r="281" ht="12.0" customHeight="1">
      <c r="A281" s="214"/>
      <c r="B281" s="214"/>
      <c r="C281" s="214"/>
      <c r="D281" s="214"/>
      <c r="E281" s="214"/>
      <c r="F281" s="214"/>
      <c r="G281" s="214"/>
      <c r="H281" s="214"/>
      <c r="I281" s="214"/>
      <c r="J281" s="214"/>
      <c r="K281" s="214"/>
      <c r="L281" s="214"/>
      <c r="M281" s="214"/>
      <c r="N281" s="214"/>
      <c r="O281" s="214"/>
      <c r="P281" s="214"/>
      <c r="Q281" s="214"/>
      <c r="R281" s="214"/>
      <c r="S281" s="214"/>
      <c r="T281" s="214"/>
      <c r="U281" s="214"/>
      <c r="V281" s="214"/>
      <c r="W281" s="214"/>
      <c r="X281" s="214"/>
      <c r="Y281" s="214"/>
      <c r="Z281" s="214"/>
    </row>
    <row r="282" ht="12.0" customHeight="1">
      <c r="A282" s="214"/>
      <c r="B282" s="214"/>
      <c r="C282" s="214"/>
      <c r="D282" s="214"/>
      <c r="E282" s="214"/>
      <c r="F282" s="214"/>
      <c r="G282" s="214"/>
      <c r="H282" s="214"/>
      <c r="I282" s="214"/>
      <c r="J282" s="214"/>
      <c r="K282" s="214"/>
      <c r="L282" s="214"/>
      <c r="M282" s="214"/>
      <c r="N282" s="214"/>
      <c r="O282" s="214"/>
      <c r="P282" s="214"/>
      <c r="Q282" s="214"/>
      <c r="R282" s="214"/>
      <c r="S282" s="214"/>
      <c r="T282" s="214"/>
      <c r="U282" s="214"/>
      <c r="V282" s="214"/>
      <c r="W282" s="214"/>
      <c r="X282" s="214"/>
      <c r="Y282" s="214"/>
      <c r="Z282" s="214"/>
    </row>
    <row r="283" ht="12.0" customHeight="1">
      <c r="A283" s="214"/>
      <c r="B283" s="214"/>
      <c r="C283" s="214"/>
      <c r="D283" s="214"/>
      <c r="E283" s="214"/>
      <c r="F283" s="214"/>
      <c r="G283" s="214"/>
      <c r="H283" s="214"/>
      <c r="I283" s="214"/>
      <c r="J283" s="214"/>
      <c r="K283" s="214"/>
      <c r="L283" s="214"/>
      <c r="M283" s="214"/>
      <c r="N283" s="214"/>
      <c r="O283" s="214"/>
      <c r="P283" s="214"/>
      <c r="Q283" s="214"/>
      <c r="R283" s="214"/>
      <c r="S283" s="214"/>
      <c r="T283" s="214"/>
      <c r="U283" s="214"/>
      <c r="V283" s="214"/>
      <c r="W283" s="214"/>
      <c r="X283" s="214"/>
      <c r="Y283" s="214"/>
      <c r="Z283" s="214"/>
    </row>
    <row r="284" ht="12.0" customHeight="1">
      <c r="A284" s="214"/>
      <c r="B284" s="214"/>
      <c r="C284" s="214"/>
      <c r="D284" s="214"/>
      <c r="E284" s="214"/>
      <c r="F284" s="214"/>
      <c r="G284" s="214"/>
      <c r="H284" s="214"/>
      <c r="I284" s="214"/>
      <c r="J284" s="214"/>
      <c r="K284" s="214"/>
      <c r="L284" s="214"/>
      <c r="M284" s="214"/>
      <c r="N284" s="214"/>
      <c r="O284" s="214"/>
      <c r="P284" s="214"/>
      <c r="Q284" s="214"/>
      <c r="R284" s="214"/>
      <c r="S284" s="214"/>
      <c r="T284" s="214"/>
      <c r="U284" s="214"/>
      <c r="V284" s="214"/>
      <c r="W284" s="214"/>
      <c r="X284" s="214"/>
      <c r="Y284" s="214"/>
      <c r="Z284" s="214"/>
    </row>
    <row r="285" ht="12.0" customHeight="1">
      <c r="A285" s="214"/>
      <c r="B285" s="214"/>
      <c r="C285" s="214"/>
      <c r="D285" s="214"/>
      <c r="E285" s="214"/>
      <c r="F285" s="214"/>
      <c r="G285" s="214"/>
      <c r="H285" s="214"/>
      <c r="I285" s="214"/>
      <c r="J285" s="214"/>
      <c r="K285" s="214"/>
      <c r="L285" s="214"/>
      <c r="M285" s="214"/>
      <c r="N285" s="214"/>
      <c r="O285" s="214"/>
      <c r="P285" s="214"/>
      <c r="Q285" s="214"/>
      <c r="R285" s="214"/>
      <c r="S285" s="214"/>
      <c r="T285" s="214"/>
      <c r="U285" s="214"/>
      <c r="V285" s="214"/>
      <c r="W285" s="214"/>
      <c r="X285" s="214"/>
      <c r="Y285" s="214"/>
      <c r="Z285" s="214"/>
    </row>
    <row r="286" ht="12.0" customHeight="1">
      <c r="A286" s="214"/>
      <c r="B286" s="214"/>
      <c r="C286" s="214"/>
      <c r="D286" s="214"/>
      <c r="E286" s="214"/>
      <c r="F286" s="214"/>
      <c r="G286" s="214"/>
      <c r="H286" s="214"/>
      <c r="I286" s="214"/>
      <c r="J286" s="214"/>
      <c r="K286" s="214"/>
      <c r="L286" s="214"/>
      <c r="M286" s="214"/>
      <c r="N286" s="214"/>
      <c r="O286" s="214"/>
      <c r="P286" s="214"/>
      <c r="Q286" s="214"/>
      <c r="R286" s="214"/>
      <c r="S286" s="214"/>
      <c r="T286" s="214"/>
      <c r="U286" s="214"/>
      <c r="V286" s="214"/>
      <c r="W286" s="214"/>
      <c r="X286" s="214"/>
      <c r="Y286" s="214"/>
      <c r="Z286" s="214"/>
    </row>
    <row r="287" ht="12.0" customHeight="1">
      <c r="A287" s="214"/>
      <c r="B287" s="214"/>
      <c r="C287" s="214"/>
      <c r="D287" s="214"/>
      <c r="E287" s="214"/>
      <c r="F287" s="214"/>
      <c r="G287" s="214"/>
      <c r="H287" s="214"/>
      <c r="I287" s="214"/>
      <c r="J287" s="214"/>
      <c r="K287" s="214"/>
      <c r="L287" s="214"/>
      <c r="M287" s="214"/>
      <c r="N287" s="214"/>
      <c r="O287" s="214"/>
      <c r="P287" s="214"/>
      <c r="Q287" s="214"/>
      <c r="R287" s="214"/>
      <c r="S287" s="214"/>
      <c r="T287" s="214"/>
      <c r="U287" s="214"/>
      <c r="V287" s="214"/>
      <c r="W287" s="214"/>
      <c r="X287" s="214"/>
      <c r="Y287" s="214"/>
      <c r="Z287" s="214"/>
    </row>
    <row r="288" ht="12.0" customHeight="1">
      <c r="A288" s="214"/>
      <c r="B288" s="214"/>
      <c r="C288" s="214"/>
      <c r="D288" s="214"/>
      <c r="E288" s="214"/>
      <c r="F288" s="214"/>
      <c r="G288" s="214"/>
      <c r="H288" s="214"/>
      <c r="I288" s="214"/>
      <c r="J288" s="214"/>
      <c r="K288" s="214"/>
      <c r="L288" s="214"/>
      <c r="M288" s="214"/>
      <c r="N288" s="214"/>
      <c r="O288" s="214"/>
      <c r="P288" s="214"/>
      <c r="Q288" s="214"/>
      <c r="R288" s="214"/>
      <c r="S288" s="214"/>
      <c r="T288" s="214"/>
      <c r="U288" s="214"/>
      <c r="V288" s="214"/>
      <c r="W288" s="214"/>
      <c r="X288" s="214"/>
      <c r="Y288" s="214"/>
      <c r="Z288" s="214"/>
    </row>
    <row r="289" ht="12.0" customHeight="1">
      <c r="A289" s="214"/>
      <c r="B289" s="214"/>
      <c r="C289" s="214"/>
      <c r="D289" s="214"/>
      <c r="E289" s="214"/>
      <c r="F289" s="214"/>
      <c r="G289" s="214"/>
      <c r="H289" s="214"/>
      <c r="I289" s="214"/>
      <c r="J289" s="214"/>
      <c r="K289" s="214"/>
      <c r="L289" s="214"/>
      <c r="M289" s="214"/>
      <c r="N289" s="214"/>
      <c r="O289" s="214"/>
      <c r="P289" s="214"/>
      <c r="Q289" s="214"/>
      <c r="R289" s="214"/>
      <c r="S289" s="214"/>
      <c r="T289" s="214"/>
      <c r="U289" s="214"/>
      <c r="V289" s="214"/>
      <c r="W289" s="214"/>
      <c r="X289" s="214"/>
      <c r="Y289" s="214"/>
      <c r="Z289" s="214"/>
    </row>
    <row r="290" ht="12.0" customHeight="1">
      <c r="A290" s="214"/>
      <c r="B290" s="214"/>
      <c r="C290" s="214"/>
      <c r="D290" s="214"/>
      <c r="E290" s="214"/>
      <c r="F290" s="214"/>
      <c r="G290" s="214"/>
      <c r="H290" s="214"/>
      <c r="I290" s="214"/>
      <c r="J290" s="214"/>
      <c r="K290" s="214"/>
      <c r="L290" s="214"/>
      <c r="M290" s="214"/>
      <c r="N290" s="214"/>
      <c r="O290" s="214"/>
      <c r="P290" s="214"/>
      <c r="Q290" s="214"/>
      <c r="R290" s="214"/>
      <c r="S290" s="214"/>
      <c r="T290" s="214"/>
      <c r="U290" s="214"/>
      <c r="V290" s="214"/>
      <c r="W290" s="214"/>
      <c r="X290" s="214"/>
      <c r="Y290" s="214"/>
      <c r="Z290" s="214"/>
    </row>
    <row r="291" ht="12.0" customHeight="1">
      <c r="A291" s="214"/>
      <c r="B291" s="214"/>
      <c r="C291" s="214"/>
      <c r="D291" s="214"/>
      <c r="E291" s="214"/>
      <c r="F291" s="214"/>
      <c r="G291" s="214"/>
      <c r="H291" s="214"/>
      <c r="I291" s="214"/>
      <c r="J291" s="214"/>
      <c r="K291" s="214"/>
      <c r="L291" s="214"/>
      <c r="M291" s="214"/>
      <c r="N291" s="214"/>
      <c r="O291" s="214"/>
      <c r="P291" s="214"/>
      <c r="Q291" s="214"/>
      <c r="R291" s="214"/>
      <c r="S291" s="214"/>
      <c r="T291" s="214"/>
      <c r="U291" s="214"/>
      <c r="V291" s="214"/>
      <c r="W291" s="214"/>
      <c r="X291" s="214"/>
      <c r="Y291" s="214"/>
      <c r="Z291" s="214"/>
    </row>
    <row r="292" ht="12.0" customHeight="1">
      <c r="A292" s="214"/>
      <c r="B292" s="214"/>
      <c r="C292" s="214"/>
      <c r="D292" s="214"/>
      <c r="E292" s="214"/>
      <c r="F292" s="214"/>
      <c r="G292" s="214"/>
      <c r="H292" s="214"/>
      <c r="I292" s="214"/>
      <c r="J292" s="214"/>
      <c r="K292" s="214"/>
      <c r="L292" s="214"/>
      <c r="M292" s="214"/>
      <c r="N292" s="214"/>
      <c r="O292" s="214"/>
      <c r="P292" s="214"/>
      <c r="Q292" s="214"/>
      <c r="R292" s="214"/>
      <c r="S292" s="214"/>
      <c r="T292" s="214"/>
      <c r="U292" s="214"/>
      <c r="V292" s="214"/>
      <c r="W292" s="214"/>
      <c r="X292" s="214"/>
      <c r="Y292" s="214"/>
      <c r="Z292" s="214"/>
    </row>
    <row r="293" ht="12.0" customHeight="1">
      <c r="A293" s="214"/>
      <c r="B293" s="214"/>
      <c r="C293" s="214"/>
      <c r="D293" s="214"/>
      <c r="E293" s="214"/>
      <c r="F293" s="214"/>
      <c r="G293" s="214"/>
      <c r="H293" s="214"/>
      <c r="I293" s="214"/>
      <c r="J293" s="214"/>
      <c r="K293" s="214"/>
      <c r="L293" s="214"/>
      <c r="M293" s="214"/>
      <c r="N293" s="214"/>
      <c r="O293" s="214"/>
      <c r="P293" s="214"/>
      <c r="Q293" s="214"/>
      <c r="R293" s="214"/>
      <c r="S293" s="214"/>
      <c r="T293" s="214"/>
      <c r="U293" s="214"/>
      <c r="V293" s="214"/>
      <c r="W293" s="214"/>
      <c r="X293" s="214"/>
      <c r="Y293" s="214"/>
      <c r="Z293" s="214"/>
    </row>
    <row r="294" ht="12.0" customHeight="1">
      <c r="A294" s="214"/>
      <c r="B294" s="214"/>
      <c r="C294" s="214"/>
      <c r="D294" s="214"/>
      <c r="E294" s="214"/>
      <c r="F294" s="214"/>
      <c r="G294" s="214"/>
      <c r="H294" s="214"/>
      <c r="I294" s="214"/>
      <c r="J294" s="214"/>
      <c r="K294" s="214"/>
      <c r="L294" s="214"/>
      <c r="M294" s="214"/>
      <c r="N294" s="214"/>
      <c r="O294" s="214"/>
      <c r="P294" s="214"/>
      <c r="Q294" s="214"/>
      <c r="R294" s="214"/>
      <c r="S294" s="214"/>
      <c r="T294" s="214"/>
      <c r="U294" s="214"/>
      <c r="V294" s="214"/>
      <c r="W294" s="214"/>
      <c r="X294" s="214"/>
      <c r="Y294" s="214"/>
      <c r="Z294" s="214"/>
    </row>
    <row r="295" ht="12.0" customHeight="1">
      <c r="A295" s="214"/>
      <c r="B295" s="214"/>
      <c r="C295" s="214"/>
      <c r="D295" s="214"/>
      <c r="E295" s="214"/>
      <c r="F295" s="214"/>
      <c r="G295" s="214"/>
      <c r="H295" s="214"/>
      <c r="I295" s="214"/>
      <c r="J295" s="214"/>
      <c r="K295" s="214"/>
      <c r="L295" s="214"/>
      <c r="M295" s="214"/>
      <c r="N295" s="214"/>
      <c r="O295" s="214"/>
      <c r="P295" s="214"/>
      <c r="Q295" s="214"/>
      <c r="R295" s="214"/>
      <c r="S295" s="214"/>
      <c r="T295" s="214"/>
      <c r="U295" s="214"/>
      <c r="V295" s="214"/>
      <c r="W295" s="214"/>
      <c r="X295" s="214"/>
      <c r="Y295" s="214"/>
      <c r="Z295" s="214"/>
    </row>
    <row r="296" ht="12.0" customHeight="1">
      <c r="A296" s="214"/>
      <c r="B296" s="214"/>
      <c r="C296" s="214"/>
      <c r="D296" s="214"/>
      <c r="E296" s="214"/>
      <c r="F296" s="214"/>
      <c r="G296" s="214"/>
      <c r="H296" s="214"/>
      <c r="I296" s="214"/>
      <c r="J296" s="214"/>
      <c r="K296" s="214"/>
      <c r="L296" s="214"/>
      <c r="M296" s="214"/>
      <c r="N296" s="214"/>
      <c r="O296" s="214"/>
      <c r="P296" s="214"/>
      <c r="Q296" s="214"/>
      <c r="R296" s="214"/>
      <c r="S296" s="214"/>
      <c r="T296" s="214"/>
      <c r="U296" s="214"/>
      <c r="V296" s="214"/>
      <c r="W296" s="214"/>
      <c r="X296" s="214"/>
      <c r="Y296" s="214"/>
      <c r="Z296" s="214"/>
    </row>
    <row r="297" ht="12.0" customHeight="1">
      <c r="A297" s="214"/>
      <c r="B297" s="214"/>
      <c r="C297" s="214"/>
      <c r="D297" s="214"/>
      <c r="E297" s="214"/>
      <c r="F297" s="214"/>
      <c r="G297" s="214"/>
      <c r="H297" s="214"/>
      <c r="I297" s="214"/>
      <c r="J297" s="214"/>
      <c r="K297" s="214"/>
      <c r="L297" s="214"/>
      <c r="M297" s="214"/>
      <c r="N297" s="214"/>
      <c r="O297" s="214"/>
      <c r="P297" s="214"/>
      <c r="Q297" s="214"/>
      <c r="R297" s="214"/>
      <c r="S297" s="214"/>
      <c r="T297" s="214"/>
      <c r="U297" s="214"/>
      <c r="V297" s="214"/>
      <c r="W297" s="214"/>
      <c r="X297" s="214"/>
      <c r="Y297" s="214"/>
      <c r="Z297" s="214"/>
    </row>
    <row r="298" ht="12.0" customHeight="1">
      <c r="A298" s="214"/>
      <c r="B298" s="214"/>
      <c r="C298" s="214"/>
      <c r="D298" s="214"/>
      <c r="E298" s="214"/>
      <c r="F298" s="214"/>
      <c r="G298" s="214"/>
      <c r="H298" s="214"/>
      <c r="I298" s="214"/>
      <c r="J298" s="214"/>
      <c r="K298" s="214"/>
      <c r="L298" s="214"/>
      <c r="M298" s="214"/>
      <c r="N298" s="214"/>
      <c r="O298" s="214"/>
      <c r="P298" s="214"/>
      <c r="Q298" s="214"/>
      <c r="R298" s="214"/>
      <c r="S298" s="214"/>
      <c r="T298" s="214"/>
      <c r="U298" s="214"/>
      <c r="V298" s="214"/>
      <c r="W298" s="214"/>
      <c r="X298" s="214"/>
      <c r="Y298" s="214"/>
      <c r="Z298" s="214"/>
    </row>
    <row r="299" ht="12.0" customHeight="1">
      <c r="A299" s="214"/>
      <c r="B299" s="214"/>
      <c r="C299" s="214"/>
      <c r="D299" s="214"/>
      <c r="E299" s="214"/>
      <c r="F299" s="214"/>
      <c r="G299" s="214"/>
      <c r="H299" s="214"/>
      <c r="I299" s="214"/>
      <c r="J299" s="214"/>
      <c r="K299" s="214"/>
      <c r="L299" s="214"/>
      <c r="M299" s="214"/>
      <c r="N299" s="214"/>
      <c r="O299" s="214"/>
      <c r="P299" s="214"/>
      <c r="Q299" s="214"/>
      <c r="R299" s="214"/>
      <c r="S299" s="214"/>
      <c r="T299" s="214"/>
      <c r="U299" s="214"/>
      <c r="V299" s="214"/>
      <c r="W299" s="214"/>
      <c r="X299" s="214"/>
      <c r="Y299" s="214"/>
      <c r="Z299" s="214"/>
    </row>
    <row r="300" ht="12.0" customHeight="1">
      <c r="A300" s="214"/>
      <c r="B300" s="214"/>
      <c r="C300" s="214"/>
      <c r="D300" s="214"/>
      <c r="E300" s="214"/>
      <c r="F300" s="214"/>
      <c r="G300" s="214"/>
      <c r="H300" s="214"/>
      <c r="I300" s="214"/>
      <c r="J300" s="214"/>
      <c r="K300" s="214"/>
      <c r="L300" s="214"/>
      <c r="M300" s="214"/>
      <c r="N300" s="214"/>
      <c r="O300" s="214"/>
      <c r="P300" s="214"/>
      <c r="Q300" s="214"/>
      <c r="R300" s="214"/>
      <c r="S300" s="214"/>
      <c r="T300" s="214"/>
      <c r="U300" s="214"/>
      <c r="V300" s="214"/>
      <c r="W300" s="214"/>
      <c r="X300" s="214"/>
      <c r="Y300" s="214"/>
      <c r="Z300" s="214"/>
    </row>
    <row r="301" ht="12.0" customHeight="1">
      <c r="A301" s="214"/>
      <c r="B301" s="214"/>
      <c r="C301" s="214"/>
      <c r="D301" s="214"/>
      <c r="E301" s="214"/>
      <c r="F301" s="214"/>
      <c r="G301" s="214"/>
      <c r="H301" s="214"/>
      <c r="I301" s="214"/>
      <c r="J301" s="214"/>
      <c r="K301" s="214"/>
      <c r="L301" s="214"/>
      <c r="M301" s="214"/>
      <c r="N301" s="214"/>
      <c r="O301" s="214"/>
      <c r="P301" s="214"/>
      <c r="Q301" s="214"/>
      <c r="R301" s="214"/>
      <c r="S301" s="214"/>
      <c r="T301" s="214"/>
      <c r="U301" s="214"/>
      <c r="V301" s="214"/>
      <c r="W301" s="214"/>
      <c r="X301" s="214"/>
      <c r="Y301" s="214"/>
      <c r="Z301" s="214"/>
    </row>
    <row r="302" ht="12.0" customHeight="1">
      <c r="A302" s="214"/>
      <c r="B302" s="214"/>
      <c r="C302" s="214"/>
      <c r="D302" s="214"/>
      <c r="E302" s="214"/>
      <c r="F302" s="214"/>
      <c r="G302" s="214"/>
      <c r="H302" s="214"/>
      <c r="I302" s="214"/>
      <c r="J302" s="214"/>
      <c r="K302" s="214"/>
      <c r="L302" s="214"/>
      <c r="M302" s="214"/>
      <c r="N302" s="214"/>
      <c r="O302" s="214"/>
      <c r="P302" s="214"/>
      <c r="Q302" s="214"/>
      <c r="R302" s="214"/>
      <c r="S302" s="214"/>
      <c r="T302" s="214"/>
      <c r="U302" s="214"/>
      <c r="V302" s="214"/>
      <c r="W302" s="214"/>
      <c r="X302" s="214"/>
      <c r="Y302" s="214"/>
      <c r="Z302" s="214"/>
    </row>
    <row r="303" ht="12.0" customHeight="1">
      <c r="A303" s="214"/>
      <c r="B303" s="214"/>
      <c r="C303" s="214"/>
      <c r="D303" s="214"/>
      <c r="E303" s="214"/>
      <c r="F303" s="214"/>
      <c r="G303" s="214"/>
      <c r="H303" s="214"/>
      <c r="I303" s="214"/>
      <c r="J303" s="214"/>
      <c r="K303" s="214"/>
      <c r="L303" s="214"/>
      <c r="M303" s="214"/>
      <c r="N303" s="214"/>
      <c r="O303" s="214"/>
      <c r="P303" s="214"/>
      <c r="Q303" s="214"/>
      <c r="R303" s="214"/>
      <c r="S303" s="214"/>
      <c r="T303" s="214"/>
      <c r="U303" s="214"/>
      <c r="V303" s="214"/>
      <c r="W303" s="214"/>
      <c r="X303" s="214"/>
      <c r="Y303" s="214"/>
      <c r="Z303" s="214"/>
    </row>
    <row r="304" ht="12.0" customHeight="1">
      <c r="A304" s="214"/>
      <c r="B304" s="214"/>
      <c r="C304" s="214"/>
      <c r="D304" s="214"/>
      <c r="E304" s="214"/>
      <c r="F304" s="214"/>
      <c r="G304" s="214"/>
      <c r="H304" s="214"/>
      <c r="I304" s="214"/>
      <c r="J304" s="214"/>
      <c r="K304" s="214"/>
      <c r="L304" s="214"/>
      <c r="M304" s="214"/>
      <c r="N304" s="214"/>
      <c r="O304" s="214"/>
      <c r="P304" s="214"/>
      <c r="Q304" s="214"/>
      <c r="R304" s="214"/>
      <c r="S304" s="214"/>
      <c r="T304" s="214"/>
      <c r="U304" s="214"/>
      <c r="V304" s="214"/>
      <c r="W304" s="214"/>
      <c r="X304" s="214"/>
      <c r="Y304" s="214"/>
      <c r="Z304" s="214"/>
    </row>
    <row r="305" ht="12.0" customHeight="1">
      <c r="A305" s="214"/>
      <c r="B305" s="214"/>
      <c r="C305" s="214"/>
      <c r="D305" s="214"/>
      <c r="E305" s="214"/>
      <c r="F305" s="214"/>
      <c r="G305" s="214"/>
      <c r="H305" s="214"/>
      <c r="I305" s="214"/>
      <c r="J305" s="214"/>
      <c r="K305" s="214"/>
      <c r="L305" s="214"/>
      <c r="M305" s="214"/>
      <c r="N305" s="214"/>
      <c r="O305" s="214"/>
      <c r="P305" s="214"/>
      <c r="Q305" s="214"/>
      <c r="R305" s="214"/>
      <c r="S305" s="214"/>
      <c r="T305" s="214"/>
      <c r="U305" s="214"/>
      <c r="V305" s="214"/>
      <c r="W305" s="214"/>
      <c r="X305" s="214"/>
      <c r="Y305" s="214"/>
      <c r="Z305" s="214"/>
    </row>
    <row r="306" ht="12.0" customHeight="1">
      <c r="A306" s="214"/>
      <c r="B306" s="214"/>
      <c r="C306" s="214"/>
      <c r="D306" s="214"/>
      <c r="E306" s="214"/>
      <c r="F306" s="214"/>
      <c r="G306" s="214"/>
      <c r="H306" s="214"/>
      <c r="I306" s="214"/>
      <c r="J306" s="214"/>
      <c r="K306" s="214"/>
      <c r="L306" s="214"/>
      <c r="M306" s="214"/>
      <c r="N306" s="214"/>
      <c r="O306" s="214"/>
      <c r="P306" s="214"/>
      <c r="Q306" s="214"/>
      <c r="R306" s="214"/>
      <c r="S306" s="214"/>
      <c r="T306" s="214"/>
      <c r="U306" s="214"/>
      <c r="V306" s="214"/>
      <c r="W306" s="214"/>
      <c r="X306" s="214"/>
      <c r="Y306" s="214"/>
      <c r="Z306" s="214"/>
    </row>
    <row r="307" ht="12.0" customHeight="1">
      <c r="A307" s="214"/>
      <c r="B307" s="214"/>
      <c r="C307" s="214"/>
      <c r="D307" s="214"/>
      <c r="E307" s="214"/>
      <c r="F307" s="214"/>
      <c r="G307" s="214"/>
      <c r="H307" s="214"/>
      <c r="I307" s="214"/>
      <c r="J307" s="214"/>
      <c r="K307" s="214"/>
      <c r="L307" s="214"/>
      <c r="M307" s="214"/>
      <c r="N307" s="214"/>
      <c r="O307" s="214"/>
      <c r="P307" s="214"/>
      <c r="Q307" s="214"/>
      <c r="R307" s="214"/>
      <c r="S307" s="214"/>
      <c r="T307" s="214"/>
      <c r="U307" s="214"/>
      <c r="V307" s="214"/>
      <c r="W307" s="214"/>
      <c r="X307" s="214"/>
      <c r="Y307" s="214"/>
      <c r="Z307" s="214"/>
    </row>
    <row r="308" ht="12.0" customHeight="1">
      <c r="A308" s="214"/>
      <c r="B308" s="214"/>
      <c r="C308" s="214"/>
      <c r="D308" s="214"/>
      <c r="E308" s="214"/>
      <c r="F308" s="214"/>
      <c r="G308" s="214"/>
      <c r="H308" s="214"/>
      <c r="I308" s="214"/>
      <c r="J308" s="214"/>
      <c r="K308" s="214"/>
      <c r="L308" s="214"/>
      <c r="M308" s="214"/>
      <c r="N308" s="214"/>
      <c r="O308" s="214"/>
      <c r="P308" s="214"/>
      <c r="Q308" s="214"/>
      <c r="R308" s="214"/>
      <c r="S308" s="214"/>
      <c r="T308" s="214"/>
      <c r="U308" s="214"/>
      <c r="V308" s="214"/>
      <c r="W308" s="214"/>
      <c r="X308" s="214"/>
      <c r="Y308" s="214"/>
      <c r="Z308" s="214"/>
    </row>
    <row r="309" ht="12.0" customHeight="1">
      <c r="A309" s="214"/>
      <c r="B309" s="214"/>
      <c r="C309" s="214"/>
      <c r="D309" s="214"/>
      <c r="E309" s="214"/>
      <c r="F309" s="214"/>
      <c r="G309" s="214"/>
      <c r="H309" s="214"/>
      <c r="I309" s="214"/>
      <c r="J309" s="214"/>
      <c r="K309" s="214"/>
      <c r="L309" s="214"/>
      <c r="M309" s="214"/>
      <c r="N309" s="214"/>
      <c r="O309" s="214"/>
      <c r="P309" s="214"/>
      <c r="Q309" s="214"/>
      <c r="R309" s="214"/>
      <c r="S309" s="214"/>
      <c r="T309" s="214"/>
      <c r="U309" s="214"/>
      <c r="V309" s="214"/>
      <c r="W309" s="214"/>
      <c r="X309" s="214"/>
      <c r="Y309" s="214"/>
      <c r="Z309" s="214"/>
    </row>
    <row r="310" ht="12.0" customHeight="1">
      <c r="A310" s="214"/>
      <c r="B310" s="214"/>
      <c r="C310" s="214"/>
      <c r="D310" s="214"/>
      <c r="E310" s="214"/>
      <c r="F310" s="214"/>
      <c r="G310" s="214"/>
      <c r="H310" s="214"/>
      <c r="I310" s="214"/>
      <c r="J310" s="214"/>
      <c r="K310" s="214"/>
      <c r="L310" s="214"/>
      <c r="M310" s="214"/>
      <c r="N310" s="214"/>
      <c r="O310" s="214"/>
      <c r="P310" s="214"/>
      <c r="Q310" s="214"/>
      <c r="R310" s="214"/>
      <c r="S310" s="214"/>
      <c r="T310" s="214"/>
      <c r="U310" s="214"/>
      <c r="V310" s="214"/>
      <c r="W310" s="214"/>
      <c r="X310" s="214"/>
      <c r="Y310" s="214"/>
      <c r="Z310" s="214"/>
    </row>
    <row r="311" ht="12.0" customHeight="1">
      <c r="A311" s="214"/>
      <c r="B311" s="214"/>
      <c r="C311" s="214"/>
      <c r="D311" s="214"/>
      <c r="E311" s="214"/>
      <c r="F311" s="214"/>
      <c r="G311" s="214"/>
      <c r="H311" s="214"/>
      <c r="I311" s="214"/>
      <c r="J311" s="214"/>
      <c r="K311" s="214"/>
      <c r="L311" s="214"/>
      <c r="M311" s="214"/>
      <c r="N311" s="214"/>
      <c r="O311" s="214"/>
      <c r="P311" s="214"/>
      <c r="Q311" s="214"/>
      <c r="R311" s="214"/>
      <c r="S311" s="214"/>
      <c r="T311" s="214"/>
      <c r="U311" s="214"/>
      <c r="V311" s="214"/>
      <c r="W311" s="214"/>
      <c r="X311" s="214"/>
      <c r="Y311" s="214"/>
      <c r="Z311" s="214"/>
    </row>
    <row r="312" ht="12.0" customHeight="1">
      <c r="A312" s="214"/>
      <c r="B312" s="214"/>
      <c r="C312" s="214"/>
      <c r="D312" s="214"/>
      <c r="E312" s="214"/>
      <c r="F312" s="214"/>
      <c r="G312" s="214"/>
      <c r="H312" s="214"/>
      <c r="I312" s="214"/>
      <c r="J312" s="214"/>
      <c r="K312" s="214"/>
      <c r="L312" s="214"/>
      <c r="M312" s="214"/>
      <c r="N312" s="214"/>
      <c r="O312" s="214"/>
      <c r="P312" s="214"/>
      <c r="Q312" s="214"/>
      <c r="R312" s="214"/>
      <c r="S312" s="214"/>
      <c r="T312" s="214"/>
      <c r="U312" s="214"/>
      <c r="V312" s="214"/>
      <c r="W312" s="214"/>
      <c r="X312" s="214"/>
      <c r="Y312" s="214"/>
      <c r="Z312" s="214"/>
    </row>
    <row r="313" ht="12.0" customHeight="1">
      <c r="A313" s="214"/>
      <c r="B313" s="214"/>
      <c r="C313" s="214"/>
      <c r="D313" s="214"/>
      <c r="E313" s="214"/>
      <c r="F313" s="214"/>
      <c r="G313" s="214"/>
      <c r="H313" s="214"/>
      <c r="I313" s="214"/>
      <c r="J313" s="214"/>
      <c r="K313" s="214"/>
      <c r="L313" s="214"/>
      <c r="M313" s="214"/>
      <c r="N313" s="214"/>
      <c r="O313" s="214"/>
      <c r="P313" s="214"/>
      <c r="Q313" s="214"/>
      <c r="R313" s="214"/>
      <c r="S313" s="214"/>
      <c r="T313" s="214"/>
      <c r="U313" s="214"/>
      <c r="V313" s="214"/>
      <c r="W313" s="214"/>
      <c r="X313" s="214"/>
      <c r="Y313" s="214"/>
      <c r="Z313" s="214"/>
    </row>
    <row r="314" ht="12.0" customHeight="1">
      <c r="A314" s="214"/>
      <c r="B314" s="214"/>
      <c r="C314" s="214"/>
      <c r="D314" s="214"/>
      <c r="E314" s="214"/>
      <c r="F314" s="214"/>
      <c r="G314" s="214"/>
      <c r="H314" s="214"/>
      <c r="I314" s="214"/>
      <c r="J314" s="214"/>
      <c r="K314" s="214"/>
      <c r="L314" s="214"/>
      <c r="M314" s="214"/>
      <c r="N314" s="214"/>
      <c r="O314" s="214"/>
      <c r="P314" s="214"/>
      <c r="Q314" s="214"/>
      <c r="R314" s="214"/>
      <c r="S314" s="214"/>
      <c r="T314" s="214"/>
      <c r="U314" s="214"/>
      <c r="V314" s="214"/>
      <c r="W314" s="214"/>
      <c r="X314" s="214"/>
      <c r="Y314" s="214"/>
      <c r="Z314" s="214"/>
    </row>
    <row r="315" ht="12.0" customHeight="1">
      <c r="A315" s="214"/>
      <c r="B315" s="214"/>
      <c r="C315" s="214"/>
      <c r="D315" s="214"/>
      <c r="E315" s="214"/>
      <c r="F315" s="214"/>
      <c r="G315" s="214"/>
      <c r="H315" s="214"/>
      <c r="I315" s="214"/>
      <c r="J315" s="214"/>
      <c r="K315" s="214"/>
      <c r="L315" s="214"/>
      <c r="M315" s="214"/>
      <c r="N315" s="214"/>
      <c r="O315" s="214"/>
      <c r="P315" s="214"/>
      <c r="Q315" s="214"/>
      <c r="R315" s="214"/>
      <c r="S315" s="214"/>
      <c r="T315" s="214"/>
      <c r="U315" s="214"/>
      <c r="V315" s="214"/>
      <c r="W315" s="214"/>
      <c r="X315" s="214"/>
      <c r="Y315" s="214"/>
      <c r="Z315" s="214"/>
    </row>
    <row r="316" ht="12.0" customHeight="1">
      <c r="A316" s="214"/>
      <c r="B316" s="214"/>
      <c r="C316" s="214"/>
      <c r="D316" s="214"/>
      <c r="E316" s="214"/>
      <c r="F316" s="214"/>
      <c r="G316" s="214"/>
      <c r="H316" s="214"/>
      <c r="I316" s="214"/>
      <c r="J316" s="214"/>
      <c r="K316" s="214"/>
      <c r="L316" s="214"/>
      <c r="M316" s="214"/>
      <c r="N316" s="214"/>
      <c r="O316" s="214"/>
      <c r="P316" s="214"/>
      <c r="Q316" s="214"/>
      <c r="R316" s="214"/>
      <c r="S316" s="214"/>
      <c r="T316" s="214"/>
      <c r="U316" s="214"/>
      <c r="V316" s="214"/>
      <c r="W316" s="214"/>
      <c r="X316" s="214"/>
      <c r="Y316" s="214"/>
      <c r="Z316" s="214"/>
    </row>
    <row r="317" ht="12.0" customHeight="1">
      <c r="A317" s="214"/>
      <c r="B317" s="214"/>
      <c r="C317" s="214"/>
      <c r="D317" s="214"/>
      <c r="E317" s="214"/>
      <c r="F317" s="214"/>
      <c r="G317" s="214"/>
      <c r="H317" s="214"/>
      <c r="I317" s="214"/>
      <c r="J317" s="214"/>
      <c r="K317" s="214"/>
      <c r="L317" s="214"/>
      <c r="M317" s="214"/>
      <c r="N317" s="214"/>
      <c r="O317" s="214"/>
      <c r="P317" s="214"/>
      <c r="Q317" s="214"/>
      <c r="R317" s="214"/>
      <c r="S317" s="214"/>
      <c r="T317" s="214"/>
      <c r="U317" s="214"/>
      <c r="V317" s="214"/>
      <c r="W317" s="214"/>
      <c r="X317" s="214"/>
      <c r="Y317" s="214"/>
      <c r="Z317" s="214"/>
    </row>
    <row r="318" ht="12.0" customHeight="1">
      <c r="A318" s="214"/>
      <c r="B318" s="214"/>
      <c r="C318" s="214"/>
      <c r="D318" s="214"/>
      <c r="E318" s="214"/>
      <c r="F318" s="214"/>
      <c r="G318" s="214"/>
      <c r="H318" s="214"/>
      <c r="I318" s="214"/>
      <c r="J318" s="214"/>
      <c r="K318" s="214"/>
      <c r="L318" s="214"/>
      <c r="M318" s="214"/>
      <c r="N318" s="214"/>
      <c r="O318" s="214"/>
      <c r="P318" s="214"/>
      <c r="Q318" s="214"/>
      <c r="R318" s="214"/>
      <c r="S318" s="214"/>
      <c r="T318" s="214"/>
      <c r="U318" s="214"/>
      <c r="V318" s="214"/>
      <c r="W318" s="214"/>
      <c r="X318" s="214"/>
      <c r="Y318" s="214"/>
      <c r="Z318" s="214"/>
    </row>
    <row r="319" ht="12.0" customHeight="1">
      <c r="A319" s="214"/>
      <c r="B319" s="214"/>
      <c r="C319" s="214"/>
      <c r="D319" s="214"/>
      <c r="E319" s="214"/>
      <c r="F319" s="214"/>
      <c r="G319" s="214"/>
      <c r="H319" s="214"/>
      <c r="I319" s="214"/>
      <c r="J319" s="214"/>
      <c r="K319" s="214"/>
      <c r="L319" s="214"/>
      <c r="M319" s="214"/>
      <c r="N319" s="214"/>
      <c r="O319" s="214"/>
      <c r="P319" s="214"/>
      <c r="Q319" s="214"/>
      <c r="R319" s="214"/>
      <c r="S319" s="214"/>
      <c r="T319" s="214"/>
      <c r="U319" s="214"/>
      <c r="V319" s="214"/>
      <c r="W319" s="214"/>
      <c r="X319" s="214"/>
      <c r="Y319" s="214"/>
      <c r="Z319" s="214"/>
    </row>
    <row r="320" ht="12.0" customHeight="1">
      <c r="A320" s="214"/>
      <c r="B320" s="214"/>
      <c r="C320" s="214"/>
      <c r="D320" s="214"/>
      <c r="E320" s="214"/>
      <c r="F320" s="214"/>
      <c r="G320" s="214"/>
      <c r="H320" s="214"/>
      <c r="I320" s="214"/>
      <c r="J320" s="214"/>
      <c r="K320" s="214"/>
      <c r="L320" s="214"/>
      <c r="M320" s="214"/>
      <c r="N320" s="214"/>
      <c r="O320" s="214"/>
      <c r="P320" s="214"/>
      <c r="Q320" s="214"/>
      <c r="R320" s="214"/>
      <c r="S320" s="214"/>
      <c r="T320" s="214"/>
      <c r="U320" s="214"/>
      <c r="V320" s="214"/>
      <c r="W320" s="214"/>
      <c r="X320" s="214"/>
      <c r="Y320" s="214"/>
      <c r="Z320" s="214"/>
    </row>
    <row r="321" ht="12.0" customHeight="1">
      <c r="A321" s="214"/>
      <c r="B321" s="214"/>
      <c r="C321" s="214"/>
      <c r="D321" s="214"/>
      <c r="E321" s="214"/>
      <c r="F321" s="214"/>
      <c r="G321" s="214"/>
      <c r="H321" s="214"/>
      <c r="I321" s="214"/>
      <c r="J321" s="214"/>
      <c r="K321" s="214"/>
      <c r="L321" s="214"/>
      <c r="M321" s="214"/>
      <c r="N321" s="214"/>
      <c r="O321" s="214"/>
      <c r="P321" s="214"/>
      <c r="Q321" s="214"/>
      <c r="R321" s="214"/>
      <c r="S321" s="214"/>
      <c r="T321" s="214"/>
      <c r="U321" s="214"/>
      <c r="V321" s="214"/>
      <c r="W321" s="214"/>
      <c r="X321" s="214"/>
      <c r="Y321" s="214"/>
      <c r="Z321" s="214"/>
    </row>
    <row r="322" ht="12.0" customHeight="1">
      <c r="A322" s="214"/>
      <c r="B322" s="214"/>
      <c r="C322" s="214"/>
      <c r="D322" s="214"/>
      <c r="E322" s="214"/>
      <c r="F322" s="214"/>
      <c r="G322" s="214"/>
      <c r="H322" s="214"/>
      <c r="I322" s="214"/>
      <c r="J322" s="214"/>
      <c r="K322" s="214"/>
      <c r="L322" s="214"/>
      <c r="M322" s="214"/>
      <c r="N322" s="214"/>
      <c r="O322" s="214"/>
      <c r="P322" s="214"/>
      <c r="Q322" s="214"/>
      <c r="R322" s="214"/>
      <c r="S322" s="214"/>
      <c r="T322" s="214"/>
      <c r="U322" s="214"/>
      <c r="V322" s="214"/>
      <c r="W322" s="214"/>
      <c r="X322" s="214"/>
      <c r="Y322" s="214"/>
      <c r="Z322" s="214"/>
    </row>
    <row r="323" ht="12.0" customHeight="1">
      <c r="A323" s="214"/>
      <c r="B323" s="214"/>
      <c r="C323" s="214"/>
      <c r="D323" s="214"/>
      <c r="E323" s="214"/>
      <c r="F323" s="214"/>
      <c r="G323" s="214"/>
      <c r="H323" s="214"/>
      <c r="I323" s="214"/>
      <c r="J323" s="214"/>
      <c r="K323" s="214"/>
      <c r="L323" s="214"/>
      <c r="M323" s="214"/>
      <c r="N323" s="214"/>
      <c r="O323" s="214"/>
      <c r="P323" s="214"/>
      <c r="Q323" s="214"/>
      <c r="R323" s="214"/>
      <c r="S323" s="214"/>
      <c r="T323" s="214"/>
      <c r="U323" s="214"/>
      <c r="V323" s="214"/>
      <c r="W323" s="214"/>
      <c r="X323" s="214"/>
      <c r="Y323" s="214"/>
      <c r="Z323" s="214"/>
    </row>
    <row r="324" ht="12.0" customHeight="1">
      <c r="A324" s="214"/>
      <c r="B324" s="214"/>
      <c r="C324" s="214"/>
      <c r="D324" s="214"/>
      <c r="E324" s="214"/>
      <c r="F324" s="214"/>
      <c r="G324" s="214"/>
      <c r="H324" s="214"/>
      <c r="I324" s="214"/>
      <c r="J324" s="214"/>
      <c r="K324" s="214"/>
      <c r="L324" s="214"/>
      <c r="M324" s="214"/>
      <c r="N324" s="214"/>
      <c r="O324" s="214"/>
      <c r="P324" s="214"/>
      <c r="Q324" s="214"/>
      <c r="R324" s="214"/>
      <c r="S324" s="214"/>
      <c r="T324" s="214"/>
      <c r="U324" s="214"/>
      <c r="V324" s="214"/>
      <c r="W324" s="214"/>
      <c r="X324" s="214"/>
      <c r="Y324" s="214"/>
      <c r="Z324" s="214"/>
    </row>
    <row r="325" ht="12.0" customHeight="1">
      <c r="A325" s="214"/>
      <c r="B325" s="214"/>
      <c r="C325" s="214"/>
      <c r="D325" s="214"/>
      <c r="E325" s="214"/>
      <c r="F325" s="214"/>
      <c r="G325" s="214"/>
      <c r="H325" s="214"/>
      <c r="I325" s="214"/>
      <c r="J325" s="214"/>
      <c r="K325" s="214"/>
      <c r="L325" s="214"/>
      <c r="M325" s="214"/>
      <c r="N325" s="214"/>
      <c r="O325" s="214"/>
      <c r="P325" s="214"/>
      <c r="Q325" s="214"/>
      <c r="R325" s="214"/>
      <c r="S325" s="214"/>
      <c r="T325" s="214"/>
      <c r="U325" s="214"/>
      <c r="V325" s="214"/>
      <c r="W325" s="214"/>
      <c r="X325" s="214"/>
      <c r="Y325" s="214"/>
      <c r="Z325" s="214"/>
    </row>
    <row r="326" ht="12.0" customHeight="1">
      <c r="A326" s="214"/>
      <c r="B326" s="214"/>
      <c r="C326" s="214"/>
      <c r="D326" s="214"/>
      <c r="E326" s="214"/>
      <c r="F326" s="214"/>
      <c r="G326" s="214"/>
      <c r="H326" s="214"/>
      <c r="I326" s="214"/>
      <c r="J326" s="214"/>
      <c r="K326" s="214"/>
      <c r="L326" s="214"/>
      <c r="M326" s="214"/>
      <c r="N326" s="214"/>
      <c r="O326" s="214"/>
      <c r="P326" s="214"/>
      <c r="Q326" s="214"/>
      <c r="R326" s="214"/>
      <c r="S326" s="214"/>
      <c r="T326" s="214"/>
      <c r="U326" s="214"/>
      <c r="V326" s="214"/>
      <c r="W326" s="214"/>
      <c r="X326" s="214"/>
      <c r="Y326" s="214"/>
      <c r="Z326" s="214"/>
    </row>
    <row r="327" ht="12.0" customHeight="1">
      <c r="A327" s="214"/>
      <c r="B327" s="214"/>
      <c r="C327" s="214"/>
      <c r="D327" s="214"/>
      <c r="E327" s="214"/>
      <c r="F327" s="214"/>
      <c r="G327" s="214"/>
      <c r="H327" s="214"/>
      <c r="I327" s="214"/>
      <c r="J327" s="214"/>
      <c r="K327" s="214"/>
      <c r="L327" s="214"/>
      <c r="M327" s="214"/>
      <c r="N327" s="214"/>
      <c r="O327" s="214"/>
      <c r="P327" s="214"/>
      <c r="Q327" s="214"/>
      <c r="R327" s="214"/>
      <c r="S327" s="214"/>
      <c r="T327" s="214"/>
      <c r="U327" s="214"/>
      <c r="V327" s="214"/>
      <c r="W327" s="214"/>
      <c r="X327" s="214"/>
      <c r="Y327" s="214"/>
      <c r="Z327" s="214"/>
    </row>
    <row r="328" ht="12.0" customHeight="1">
      <c r="A328" s="214"/>
      <c r="B328" s="214"/>
      <c r="C328" s="214"/>
      <c r="D328" s="214"/>
      <c r="E328" s="214"/>
      <c r="F328" s="214"/>
      <c r="G328" s="214"/>
      <c r="H328" s="214"/>
      <c r="I328" s="214"/>
      <c r="J328" s="214"/>
      <c r="K328" s="214"/>
      <c r="L328" s="214"/>
      <c r="M328" s="214"/>
      <c r="N328" s="214"/>
      <c r="O328" s="214"/>
      <c r="P328" s="214"/>
      <c r="Q328" s="214"/>
      <c r="R328" s="214"/>
      <c r="S328" s="214"/>
      <c r="T328" s="214"/>
      <c r="U328" s="214"/>
      <c r="V328" s="214"/>
      <c r="W328" s="214"/>
      <c r="X328" s="214"/>
      <c r="Y328" s="214"/>
      <c r="Z328" s="214"/>
    </row>
    <row r="329" ht="12.0" customHeight="1">
      <c r="A329" s="214"/>
      <c r="B329" s="214"/>
      <c r="C329" s="214"/>
      <c r="D329" s="214"/>
      <c r="E329" s="214"/>
      <c r="F329" s="214"/>
      <c r="G329" s="214"/>
      <c r="H329" s="214"/>
      <c r="I329" s="214"/>
      <c r="J329" s="214"/>
      <c r="K329" s="214"/>
      <c r="L329" s="214"/>
      <c r="M329" s="214"/>
      <c r="N329" s="214"/>
      <c r="O329" s="214"/>
      <c r="P329" s="214"/>
      <c r="Q329" s="214"/>
      <c r="R329" s="214"/>
      <c r="S329" s="214"/>
      <c r="T329" s="214"/>
      <c r="U329" s="214"/>
      <c r="V329" s="214"/>
      <c r="W329" s="214"/>
      <c r="X329" s="214"/>
      <c r="Y329" s="214"/>
      <c r="Z329" s="214"/>
    </row>
    <row r="330" ht="12.0" customHeight="1">
      <c r="A330" s="214"/>
      <c r="B330" s="214"/>
      <c r="C330" s="214"/>
      <c r="D330" s="214"/>
      <c r="E330" s="214"/>
      <c r="F330" s="214"/>
      <c r="G330" s="214"/>
      <c r="H330" s="214"/>
      <c r="I330" s="214"/>
      <c r="J330" s="214"/>
      <c r="K330" s="214"/>
      <c r="L330" s="214"/>
      <c r="M330" s="214"/>
      <c r="N330" s="214"/>
      <c r="O330" s="214"/>
      <c r="P330" s="214"/>
      <c r="Q330" s="214"/>
      <c r="R330" s="214"/>
      <c r="S330" s="214"/>
      <c r="T330" s="214"/>
      <c r="U330" s="214"/>
      <c r="V330" s="214"/>
      <c r="W330" s="214"/>
      <c r="X330" s="214"/>
      <c r="Y330" s="214"/>
      <c r="Z330" s="214"/>
    </row>
    <row r="331" ht="12.0" customHeight="1">
      <c r="A331" s="214"/>
      <c r="B331" s="214"/>
      <c r="C331" s="214"/>
      <c r="D331" s="214"/>
      <c r="E331" s="214"/>
      <c r="F331" s="214"/>
      <c r="G331" s="214"/>
      <c r="H331" s="214"/>
      <c r="I331" s="214"/>
      <c r="J331" s="214"/>
      <c r="K331" s="214"/>
      <c r="L331" s="214"/>
      <c r="M331" s="214"/>
      <c r="N331" s="214"/>
      <c r="O331" s="214"/>
      <c r="P331" s="214"/>
      <c r="Q331" s="214"/>
      <c r="R331" s="214"/>
      <c r="S331" s="214"/>
      <c r="T331" s="214"/>
      <c r="U331" s="214"/>
      <c r="V331" s="214"/>
      <c r="W331" s="214"/>
      <c r="X331" s="214"/>
      <c r="Y331" s="214"/>
      <c r="Z331" s="214"/>
    </row>
    <row r="332" ht="12.0" customHeight="1">
      <c r="A332" s="214"/>
      <c r="B332" s="214"/>
      <c r="C332" s="214"/>
      <c r="D332" s="214"/>
      <c r="E332" s="214"/>
      <c r="F332" s="214"/>
      <c r="G332" s="214"/>
      <c r="H332" s="214"/>
      <c r="I332" s="214"/>
      <c r="J332" s="214"/>
      <c r="K332" s="214"/>
      <c r="L332" s="214"/>
      <c r="M332" s="214"/>
      <c r="N332" s="214"/>
      <c r="O332" s="214"/>
      <c r="P332" s="214"/>
      <c r="Q332" s="214"/>
      <c r="R332" s="214"/>
      <c r="S332" s="214"/>
      <c r="T332" s="214"/>
      <c r="U332" s="214"/>
      <c r="V332" s="214"/>
      <c r="W332" s="214"/>
      <c r="X332" s="214"/>
      <c r="Y332" s="214"/>
      <c r="Z332" s="214"/>
    </row>
    <row r="333" ht="12.0" customHeight="1">
      <c r="A333" s="214"/>
      <c r="B333" s="214"/>
      <c r="C333" s="214"/>
      <c r="D333" s="214"/>
      <c r="E333" s="214"/>
      <c r="F333" s="214"/>
      <c r="G333" s="214"/>
      <c r="H333" s="214"/>
      <c r="I333" s="214"/>
      <c r="J333" s="214"/>
      <c r="K333" s="214"/>
      <c r="L333" s="214"/>
      <c r="M333" s="214"/>
      <c r="N333" s="214"/>
      <c r="O333" s="214"/>
      <c r="P333" s="214"/>
      <c r="Q333" s="214"/>
      <c r="R333" s="214"/>
      <c r="S333" s="214"/>
      <c r="T333" s="214"/>
      <c r="U333" s="214"/>
      <c r="V333" s="214"/>
      <c r="W333" s="214"/>
      <c r="X333" s="214"/>
      <c r="Y333" s="214"/>
      <c r="Z333" s="214"/>
    </row>
    <row r="334" ht="12.0" customHeight="1">
      <c r="A334" s="214"/>
      <c r="B334" s="214"/>
      <c r="C334" s="214"/>
      <c r="D334" s="214"/>
      <c r="E334" s="214"/>
      <c r="F334" s="214"/>
      <c r="G334" s="214"/>
      <c r="H334" s="214"/>
      <c r="I334" s="214"/>
      <c r="J334" s="214"/>
      <c r="K334" s="214"/>
      <c r="L334" s="214"/>
      <c r="M334" s="214"/>
      <c r="N334" s="214"/>
      <c r="O334" s="214"/>
      <c r="P334" s="214"/>
      <c r="Q334" s="214"/>
      <c r="R334" s="214"/>
      <c r="S334" s="214"/>
      <c r="T334" s="214"/>
      <c r="U334" s="214"/>
      <c r="V334" s="214"/>
      <c r="W334" s="214"/>
      <c r="X334" s="214"/>
      <c r="Y334" s="214"/>
      <c r="Z334" s="214"/>
    </row>
    <row r="335" ht="12.0" customHeight="1">
      <c r="A335" s="214"/>
      <c r="B335" s="214"/>
      <c r="C335" s="214"/>
      <c r="D335" s="214"/>
      <c r="E335" s="214"/>
      <c r="F335" s="214"/>
      <c r="G335" s="214"/>
      <c r="H335" s="214"/>
      <c r="I335" s="214"/>
      <c r="J335" s="214"/>
      <c r="K335" s="214"/>
      <c r="L335" s="214"/>
      <c r="M335" s="214"/>
      <c r="N335" s="214"/>
      <c r="O335" s="214"/>
      <c r="P335" s="214"/>
      <c r="Q335" s="214"/>
      <c r="R335" s="214"/>
      <c r="S335" s="214"/>
      <c r="T335" s="214"/>
      <c r="U335" s="214"/>
      <c r="V335" s="214"/>
      <c r="W335" s="214"/>
      <c r="X335" s="214"/>
      <c r="Y335" s="214"/>
      <c r="Z335" s="214"/>
    </row>
    <row r="336" ht="12.0" customHeight="1">
      <c r="A336" s="214"/>
      <c r="B336" s="214"/>
      <c r="C336" s="214"/>
      <c r="D336" s="214"/>
      <c r="E336" s="214"/>
      <c r="F336" s="214"/>
      <c r="G336" s="214"/>
      <c r="H336" s="214"/>
      <c r="I336" s="214"/>
      <c r="J336" s="214"/>
      <c r="K336" s="214"/>
      <c r="L336" s="214"/>
      <c r="M336" s="214"/>
      <c r="N336" s="214"/>
      <c r="O336" s="214"/>
      <c r="P336" s="214"/>
      <c r="Q336" s="214"/>
      <c r="R336" s="214"/>
      <c r="S336" s="214"/>
      <c r="T336" s="214"/>
      <c r="U336" s="214"/>
      <c r="V336" s="214"/>
      <c r="W336" s="214"/>
      <c r="X336" s="214"/>
      <c r="Y336" s="214"/>
      <c r="Z336" s="214"/>
    </row>
    <row r="337" ht="12.0" customHeight="1">
      <c r="A337" s="214"/>
      <c r="B337" s="214"/>
      <c r="C337" s="214"/>
      <c r="D337" s="214"/>
      <c r="E337" s="214"/>
      <c r="F337" s="214"/>
      <c r="G337" s="214"/>
      <c r="H337" s="214"/>
      <c r="I337" s="214"/>
      <c r="J337" s="214"/>
      <c r="K337" s="214"/>
      <c r="L337" s="214"/>
      <c r="M337" s="214"/>
      <c r="N337" s="214"/>
      <c r="O337" s="214"/>
      <c r="P337" s="214"/>
      <c r="Q337" s="214"/>
      <c r="R337" s="214"/>
      <c r="S337" s="214"/>
      <c r="T337" s="214"/>
      <c r="U337" s="214"/>
      <c r="V337" s="214"/>
      <c r="W337" s="214"/>
      <c r="X337" s="214"/>
      <c r="Y337" s="214"/>
      <c r="Z337" s="214"/>
    </row>
    <row r="338" ht="12.0" customHeight="1">
      <c r="A338" s="214"/>
      <c r="B338" s="214"/>
      <c r="C338" s="214"/>
      <c r="D338" s="214"/>
      <c r="E338" s="214"/>
      <c r="F338" s="214"/>
      <c r="G338" s="214"/>
      <c r="H338" s="214"/>
      <c r="I338" s="214"/>
      <c r="J338" s="214"/>
      <c r="K338" s="214"/>
      <c r="L338" s="214"/>
      <c r="M338" s="214"/>
      <c r="N338" s="214"/>
      <c r="O338" s="214"/>
      <c r="P338" s="214"/>
      <c r="Q338" s="214"/>
      <c r="R338" s="214"/>
      <c r="S338" s="214"/>
      <c r="T338" s="214"/>
      <c r="U338" s="214"/>
      <c r="V338" s="214"/>
      <c r="W338" s="214"/>
      <c r="X338" s="214"/>
      <c r="Y338" s="214"/>
      <c r="Z338" s="214"/>
    </row>
    <row r="339" ht="12.0" customHeight="1">
      <c r="A339" s="214"/>
      <c r="B339" s="214"/>
      <c r="C339" s="214"/>
      <c r="D339" s="214"/>
      <c r="E339" s="214"/>
      <c r="F339" s="214"/>
      <c r="G339" s="214"/>
      <c r="H339" s="214"/>
      <c r="I339" s="214"/>
      <c r="J339" s="214"/>
      <c r="K339" s="214"/>
      <c r="L339" s="214"/>
      <c r="M339" s="214"/>
      <c r="N339" s="214"/>
      <c r="O339" s="214"/>
      <c r="P339" s="214"/>
      <c r="Q339" s="214"/>
      <c r="R339" s="214"/>
      <c r="S339" s="214"/>
      <c r="T339" s="214"/>
      <c r="U339" s="214"/>
      <c r="V339" s="214"/>
      <c r="W339" s="214"/>
      <c r="X339" s="214"/>
      <c r="Y339" s="214"/>
      <c r="Z339" s="214"/>
    </row>
    <row r="340" ht="12.0" customHeight="1">
      <c r="A340" s="214"/>
      <c r="B340" s="214"/>
      <c r="C340" s="214"/>
      <c r="D340" s="214"/>
      <c r="E340" s="214"/>
      <c r="F340" s="214"/>
      <c r="G340" s="214"/>
      <c r="H340" s="214"/>
      <c r="I340" s="214"/>
      <c r="J340" s="214"/>
      <c r="K340" s="214"/>
      <c r="L340" s="214"/>
      <c r="M340" s="214"/>
      <c r="N340" s="214"/>
      <c r="O340" s="214"/>
      <c r="P340" s="214"/>
      <c r="Q340" s="214"/>
      <c r="R340" s="214"/>
      <c r="S340" s="214"/>
      <c r="T340" s="214"/>
      <c r="U340" s="214"/>
      <c r="V340" s="214"/>
      <c r="W340" s="214"/>
      <c r="X340" s="214"/>
      <c r="Y340" s="214"/>
      <c r="Z340" s="214"/>
    </row>
    <row r="341" ht="12.0" customHeight="1">
      <c r="A341" s="214"/>
      <c r="B341" s="214"/>
      <c r="C341" s="214"/>
      <c r="D341" s="214"/>
      <c r="E341" s="214"/>
      <c r="F341" s="214"/>
      <c r="G341" s="214"/>
      <c r="H341" s="214"/>
      <c r="I341" s="214"/>
      <c r="J341" s="214"/>
      <c r="K341" s="214"/>
      <c r="L341" s="214"/>
      <c r="M341" s="214"/>
      <c r="N341" s="214"/>
      <c r="O341" s="214"/>
      <c r="P341" s="214"/>
      <c r="Q341" s="214"/>
      <c r="R341" s="214"/>
      <c r="S341" s="214"/>
      <c r="T341" s="214"/>
      <c r="U341" s="214"/>
      <c r="V341" s="214"/>
      <c r="W341" s="214"/>
      <c r="X341" s="214"/>
      <c r="Y341" s="214"/>
      <c r="Z341" s="214"/>
    </row>
    <row r="342" ht="12.0" customHeight="1">
      <c r="A342" s="214"/>
      <c r="B342" s="214"/>
      <c r="C342" s="214"/>
      <c r="D342" s="214"/>
      <c r="E342" s="214"/>
      <c r="F342" s="214"/>
      <c r="G342" s="214"/>
      <c r="H342" s="214"/>
      <c r="I342" s="214"/>
      <c r="J342" s="214"/>
      <c r="K342" s="214"/>
      <c r="L342" s="214"/>
      <c r="M342" s="214"/>
      <c r="N342" s="214"/>
      <c r="O342" s="214"/>
      <c r="P342" s="214"/>
      <c r="Q342" s="214"/>
      <c r="R342" s="214"/>
      <c r="S342" s="214"/>
      <c r="T342" s="214"/>
      <c r="U342" s="214"/>
      <c r="V342" s="214"/>
      <c r="W342" s="214"/>
      <c r="X342" s="214"/>
      <c r="Y342" s="214"/>
      <c r="Z342" s="214"/>
    </row>
    <row r="343" ht="12.0" customHeight="1">
      <c r="A343" s="214"/>
      <c r="B343" s="214"/>
      <c r="C343" s="214"/>
      <c r="D343" s="214"/>
      <c r="E343" s="214"/>
      <c r="F343" s="214"/>
      <c r="G343" s="214"/>
      <c r="H343" s="214"/>
      <c r="I343" s="214"/>
      <c r="J343" s="214"/>
      <c r="K343" s="214"/>
      <c r="L343" s="214"/>
      <c r="M343" s="214"/>
      <c r="N343" s="214"/>
      <c r="O343" s="214"/>
      <c r="P343" s="214"/>
      <c r="Q343" s="214"/>
      <c r="R343" s="214"/>
      <c r="S343" s="214"/>
      <c r="T343" s="214"/>
      <c r="U343" s="214"/>
      <c r="V343" s="214"/>
      <c r="W343" s="214"/>
      <c r="X343" s="214"/>
      <c r="Y343" s="214"/>
      <c r="Z343" s="214"/>
    </row>
    <row r="344" ht="12.0" customHeight="1">
      <c r="A344" s="214"/>
      <c r="B344" s="214"/>
      <c r="C344" s="214"/>
      <c r="D344" s="214"/>
      <c r="E344" s="214"/>
      <c r="F344" s="214"/>
      <c r="G344" s="214"/>
      <c r="H344" s="214"/>
      <c r="I344" s="214"/>
      <c r="J344" s="214"/>
      <c r="K344" s="214"/>
      <c r="L344" s="214"/>
      <c r="M344" s="214"/>
      <c r="N344" s="214"/>
      <c r="O344" s="214"/>
      <c r="P344" s="214"/>
      <c r="Q344" s="214"/>
      <c r="R344" s="214"/>
      <c r="S344" s="214"/>
      <c r="T344" s="214"/>
      <c r="U344" s="214"/>
      <c r="V344" s="214"/>
      <c r="W344" s="214"/>
      <c r="X344" s="214"/>
      <c r="Y344" s="214"/>
      <c r="Z344" s="214"/>
    </row>
    <row r="345" ht="12.0" customHeight="1">
      <c r="A345" s="214"/>
      <c r="B345" s="214"/>
      <c r="C345" s="214"/>
      <c r="D345" s="214"/>
      <c r="E345" s="214"/>
      <c r="F345" s="214"/>
      <c r="G345" s="214"/>
      <c r="H345" s="214"/>
      <c r="I345" s="214"/>
      <c r="J345" s="214"/>
      <c r="K345" s="214"/>
      <c r="L345" s="214"/>
      <c r="M345" s="214"/>
      <c r="N345" s="214"/>
      <c r="O345" s="214"/>
      <c r="P345" s="214"/>
      <c r="Q345" s="214"/>
      <c r="R345" s="214"/>
      <c r="S345" s="214"/>
      <c r="T345" s="214"/>
      <c r="U345" s="214"/>
      <c r="V345" s="214"/>
      <c r="W345" s="214"/>
      <c r="X345" s="214"/>
      <c r="Y345" s="214"/>
      <c r="Z345" s="214"/>
    </row>
    <row r="346" ht="12.0" customHeight="1">
      <c r="A346" s="214"/>
      <c r="B346" s="214"/>
      <c r="C346" s="214"/>
      <c r="D346" s="214"/>
      <c r="E346" s="214"/>
      <c r="F346" s="214"/>
      <c r="G346" s="214"/>
      <c r="H346" s="214"/>
      <c r="I346" s="214"/>
      <c r="J346" s="214"/>
      <c r="K346" s="214"/>
      <c r="L346" s="214"/>
      <c r="M346" s="214"/>
      <c r="N346" s="214"/>
      <c r="O346" s="214"/>
      <c r="P346" s="214"/>
      <c r="Q346" s="214"/>
      <c r="R346" s="214"/>
      <c r="S346" s="214"/>
      <c r="T346" s="214"/>
      <c r="U346" s="214"/>
      <c r="V346" s="214"/>
      <c r="W346" s="214"/>
      <c r="X346" s="214"/>
      <c r="Y346" s="214"/>
      <c r="Z346" s="214"/>
    </row>
    <row r="347" ht="12.0" customHeight="1">
      <c r="A347" s="214"/>
      <c r="B347" s="214"/>
      <c r="C347" s="214"/>
      <c r="D347" s="214"/>
      <c r="E347" s="214"/>
      <c r="F347" s="214"/>
      <c r="G347" s="214"/>
      <c r="H347" s="214"/>
      <c r="I347" s="214"/>
      <c r="J347" s="214"/>
      <c r="K347" s="214"/>
      <c r="L347" s="214"/>
      <c r="M347" s="214"/>
      <c r="N347" s="214"/>
      <c r="O347" s="214"/>
      <c r="P347" s="214"/>
      <c r="Q347" s="214"/>
      <c r="R347" s="214"/>
      <c r="S347" s="214"/>
      <c r="T347" s="214"/>
      <c r="U347" s="214"/>
      <c r="V347" s="214"/>
      <c r="W347" s="214"/>
      <c r="X347" s="214"/>
      <c r="Y347" s="214"/>
      <c r="Z347" s="214"/>
    </row>
    <row r="348" ht="12.0" customHeight="1">
      <c r="A348" s="214"/>
      <c r="B348" s="214"/>
      <c r="C348" s="214"/>
      <c r="D348" s="214"/>
      <c r="E348" s="214"/>
      <c r="F348" s="214"/>
      <c r="G348" s="214"/>
      <c r="H348" s="214"/>
      <c r="I348" s="214"/>
      <c r="J348" s="214"/>
      <c r="K348" s="214"/>
      <c r="L348" s="214"/>
      <c r="M348" s="214"/>
      <c r="N348" s="214"/>
      <c r="O348" s="214"/>
      <c r="P348" s="214"/>
      <c r="Q348" s="214"/>
      <c r="R348" s="214"/>
      <c r="S348" s="214"/>
      <c r="T348" s="214"/>
      <c r="U348" s="214"/>
      <c r="V348" s="214"/>
      <c r="W348" s="214"/>
      <c r="X348" s="214"/>
      <c r="Y348" s="214"/>
      <c r="Z348" s="214"/>
    </row>
    <row r="349" ht="12.0" customHeight="1">
      <c r="A349" s="214"/>
      <c r="B349" s="214"/>
      <c r="C349" s="214"/>
      <c r="D349" s="214"/>
      <c r="E349" s="214"/>
      <c r="F349" s="214"/>
      <c r="G349" s="214"/>
      <c r="H349" s="214"/>
      <c r="I349" s="214"/>
      <c r="J349" s="214"/>
      <c r="K349" s="214"/>
      <c r="L349" s="214"/>
      <c r="M349" s="214"/>
      <c r="N349" s="214"/>
      <c r="O349" s="214"/>
      <c r="P349" s="214"/>
      <c r="Q349" s="214"/>
      <c r="R349" s="214"/>
      <c r="S349" s="214"/>
      <c r="T349" s="214"/>
      <c r="U349" s="214"/>
      <c r="V349" s="214"/>
      <c r="W349" s="214"/>
      <c r="X349" s="214"/>
      <c r="Y349" s="214"/>
      <c r="Z349" s="214"/>
    </row>
    <row r="350" ht="12.0" customHeight="1">
      <c r="A350" s="214"/>
      <c r="B350" s="214"/>
      <c r="C350" s="214"/>
      <c r="D350" s="214"/>
      <c r="E350" s="214"/>
      <c r="F350" s="214"/>
      <c r="G350" s="214"/>
      <c r="H350" s="214"/>
      <c r="I350" s="214"/>
      <c r="J350" s="214"/>
      <c r="K350" s="214"/>
      <c r="L350" s="214"/>
      <c r="M350" s="214"/>
      <c r="N350" s="214"/>
      <c r="O350" s="214"/>
      <c r="P350" s="214"/>
      <c r="Q350" s="214"/>
      <c r="R350" s="214"/>
      <c r="S350" s="214"/>
      <c r="T350" s="214"/>
      <c r="U350" s="214"/>
      <c r="V350" s="214"/>
      <c r="W350" s="214"/>
      <c r="X350" s="214"/>
      <c r="Y350" s="214"/>
      <c r="Z350" s="214"/>
    </row>
    <row r="351" ht="12.0" customHeight="1">
      <c r="A351" s="214"/>
      <c r="B351" s="214"/>
      <c r="C351" s="214"/>
      <c r="D351" s="214"/>
      <c r="E351" s="214"/>
      <c r="F351" s="214"/>
      <c r="G351" s="214"/>
      <c r="H351" s="214"/>
      <c r="I351" s="214"/>
      <c r="J351" s="214"/>
      <c r="K351" s="214"/>
      <c r="L351" s="214"/>
      <c r="M351" s="214"/>
      <c r="N351" s="214"/>
      <c r="O351" s="214"/>
      <c r="P351" s="214"/>
      <c r="Q351" s="214"/>
      <c r="R351" s="214"/>
      <c r="S351" s="214"/>
      <c r="T351" s="214"/>
      <c r="U351" s="214"/>
      <c r="V351" s="214"/>
      <c r="W351" s="214"/>
      <c r="X351" s="214"/>
      <c r="Y351" s="214"/>
      <c r="Z351" s="214"/>
    </row>
    <row r="352" ht="12.0" customHeight="1">
      <c r="A352" s="214"/>
      <c r="B352" s="214"/>
      <c r="C352" s="214"/>
      <c r="D352" s="214"/>
      <c r="E352" s="214"/>
      <c r="F352" s="214"/>
      <c r="G352" s="214"/>
      <c r="H352" s="214"/>
      <c r="I352" s="214"/>
      <c r="J352" s="214"/>
      <c r="K352" s="214"/>
      <c r="L352" s="214"/>
      <c r="M352" s="214"/>
      <c r="N352" s="214"/>
      <c r="O352" s="214"/>
      <c r="P352" s="214"/>
      <c r="Q352" s="214"/>
      <c r="R352" s="214"/>
      <c r="S352" s="214"/>
      <c r="T352" s="214"/>
      <c r="U352" s="214"/>
      <c r="V352" s="214"/>
      <c r="W352" s="214"/>
      <c r="X352" s="214"/>
      <c r="Y352" s="214"/>
      <c r="Z352" s="214"/>
    </row>
    <row r="353" ht="12.0" customHeight="1">
      <c r="A353" s="214"/>
      <c r="B353" s="214"/>
      <c r="C353" s="214"/>
      <c r="D353" s="214"/>
      <c r="E353" s="214"/>
      <c r="F353" s="214"/>
      <c r="G353" s="214"/>
      <c r="H353" s="214"/>
      <c r="I353" s="214"/>
      <c r="J353" s="214"/>
      <c r="K353" s="214"/>
      <c r="L353" s="214"/>
      <c r="M353" s="214"/>
      <c r="N353" s="214"/>
      <c r="O353" s="214"/>
      <c r="P353" s="214"/>
      <c r="Q353" s="214"/>
      <c r="R353" s="214"/>
      <c r="S353" s="214"/>
      <c r="T353" s="214"/>
      <c r="U353" s="214"/>
      <c r="V353" s="214"/>
      <c r="W353" s="214"/>
      <c r="X353" s="214"/>
      <c r="Y353" s="214"/>
      <c r="Z353" s="214"/>
    </row>
    <row r="354" ht="12.0" customHeight="1">
      <c r="A354" s="214"/>
      <c r="B354" s="214"/>
      <c r="C354" s="214"/>
      <c r="D354" s="214"/>
      <c r="E354" s="214"/>
      <c r="F354" s="214"/>
      <c r="G354" s="214"/>
      <c r="H354" s="214"/>
      <c r="I354" s="214"/>
      <c r="J354" s="214"/>
      <c r="K354" s="214"/>
      <c r="L354" s="214"/>
      <c r="M354" s="214"/>
      <c r="N354" s="214"/>
      <c r="O354" s="214"/>
      <c r="P354" s="214"/>
      <c r="Q354" s="214"/>
      <c r="R354" s="214"/>
      <c r="S354" s="214"/>
      <c r="T354" s="214"/>
      <c r="U354" s="214"/>
      <c r="V354" s="214"/>
      <c r="W354" s="214"/>
      <c r="X354" s="214"/>
      <c r="Y354" s="214"/>
      <c r="Z354" s="214"/>
    </row>
    <row r="355" ht="12.0" customHeight="1">
      <c r="A355" s="214"/>
      <c r="B355" s="214"/>
      <c r="C355" s="214"/>
      <c r="D355" s="214"/>
      <c r="E355" s="214"/>
      <c r="F355" s="214"/>
      <c r="G355" s="214"/>
      <c r="H355" s="214"/>
      <c r="I355" s="214"/>
      <c r="J355" s="214"/>
      <c r="K355" s="214"/>
      <c r="L355" s="214"/>
      <c r="M355" s="214"/>
      <c r="N355" s="214"/>
      <c r="O355" s="214"/>
      <c r="P355" s="214"/>
      <c r="Q355" s="214"/>
      <c r="R355" s="214"/>
      <c r="S355" s="214"/>
      <c r="T355" s="214"/>
      <c r="U355" s="214"/>
      <c r="V355" s="214"/>
      <c r="W355" s="214"/>
      <c r="X355" s="214"/>
      <c r="Y355" s="214"/>
      <c r="Z355" s="214"/>
    </row>
    <row r="356" ht="12.0" customHeight="1">
      <c r="A356" s="214"/>
      <c r="B356" s="214"/>
      <c r="C356" s="214"/>
      <c r="D356" s="214"/>
      <c r="E356" s="214"/>
      <c r="F356" s="214"/>
      <c r="G356" s="214"/>
      <c r="H356" s="214"/>
      <c r="I356" s="214"/>
      <c r="J356" s="214"/>
      <c r="K356" s="214"/>
      <c r="L356" s="214"/>
      <c r="M356" s="214"/>
      <c r="N356" s="214"/>
      <c r="O356" s="214"/>
      <c r="P356" s="214"/>
      <c r="Q356" s="214"/>
      <c r="R356" s="214"/>
      <c r="S356" s="214"/>
      <c r="T356" s="214"/>
      <c r="U356" s="214"/>
      <c r="V356" s="214"/>
      <c r="W356" s="214"/>
      <c r="X356" s="214"/>
      <c r="Y356" s="214"/>
      <c r="Z356" s="214"/>
    </row>
    <row r="357" ht="12.0" customHeight="1">
      <c r="A357" s="214"/>
      <c r="B357" s="214"/>
      <c r="C357" s="214"/>
      <c r="D357" s="214"/>
      <c r="E357" s="214"/>
      <c r="F357" s="214"/>
      <c r="G357" s="214"/>
      <c r="H357" s="214"/>
      <c r="I357" s="214"/>
      <c r="J357" s="214"/>
      <c r="K357" s="214"/>
      <c r="L357" s="214"/>
      <c r="M357" s="214"/>
      <c r="N357" s="214"/>
      <c r="O357" s="214"/>
      <c r="P357" s="214"/>
      <c r="Q357" s="214"/>
      <c r="R357" s="214"/>
      <c r="S357" s="214"/>
      <c r="T357" s="214"/>
      <c r="U357" s="214"/>
      <c r="V357" s="214"/>
      <c r="W357" s="214"/>
      <c r="X357" s="214"/>
      <c r="Y357" s="214"/>
      <c r="Z357" s="214"/>
    </row>
    <row r="358" ht="12.0" customHeight="1">
      <c r="A358" s="214"/>
      <c r="B358" s="214"/>
      <c r="C358" s="214"/>
      <c r="D358" s="214"/>
      <c r="E358" s="214"/>
      <c r="F358" s="214"/>
      <c r="G358" s="214"/>
      <c r="H358" s="214"/>
      <c r="I358" s="214"/>
      <c r="J358" s="214"/>
      <c r="K358" s="214"/>
      <c r="L358" s="214"/>
      <c r="M358" s="214"/>
      <c r="N358" s="214"/>
      <c r="O358" s="214"/>
      <c r="P358" s="214"/>
      <c r="Q358" s="214"/>
      <c r="R358" s="214"/>
      <c r="S358" s="214"/>
      <c r="T358" s="214"/>
      <c r="U358" s="214"/>
      <c r="V358" s="214"/>
      <c r="W358" s="214"/>
      <c r="X358" s="214"/>
      <c r="Y358" s="214"/>
      <c r="Z358" s="214"/>
    </row>
    <row r="359" ht="12.0" customHeight="1">
      <c r="A359" s="214"/>
      <c r="B359" s="214"/>
      <c r="C359" s="214"/>
      <c r="D359" s="214"/>
      <c r="E359" s="214"/>
      <c r="F359" s="214"/>
      <c r="G359" s="214"/>
      <c r="H359" s="214"/>
      <c r="I359" s="214"/>
      <c r="J359" s="214"/>
      <c r="K359" s="214"/>
      <c r="L359" s="214"/>
      <c r="M359" s="214"/>
      <c r="N359" s="214"/>
      <c r="O359" s="214"/>
      <c r="P359" s="214"/>
      <c r="Q359" s="214"/>
      <c r="R359" s="214"/>
      <c r="S359" s="214"/>
      <c r="T359" s="214"/>
      <c r="U359" s="214"/>
      <c r="V359" s="214"/>
      <c r="W359" s="214"/>
      <c r="X359" s="214"/>
      <c r="Y359" s="214"/>
      <c r="Z359" s="214"/>
    </row>
    <row r="360" ht="12.0" customHeight="1">
      <c r="A360" s="214"/>
      <c r="B360" s="214"/>
      <c r="C360" s="214"/>
      <c r="D360" s="214"/>
      <c r="E360" s="214"/>
      <c r="F360" s="214"/>
      <c r="G360" s="214"/>
      <c r="H360" s="214"/>
      <c r="I360" s="214"/>
      <c r="J360" s="214"/>
      <c r="K360" s="214"/>
      <c r="L360" s="214"/>
      <c r="M360" s="214"/>
      <c r="N360" s="214"/>
      <c r="O360" s="214"/>
      <c r="P360" s="214"/>
      <c r="Q360" s="214"/>
      <c r="R360" s="214"/>
      <c r="S360" s="214"/>
      <c r="T360" s="214"/>
      <c r="U360" s="214"/>
      <c r="V360" s="214"/>
      <c r="W360" s="214"/>
      <c r="X360" s="214"/>
      <c r="Y360" s="214"/>
      <c r="Z360" s="214"/>
    </row>
    <row r="361" ht="12.0" customHeight="1">
      <c r="A361" s="214"/>
      <c r="B361" s="214"/>
      <c r="C361" s="214"/>
      <c r="D361" s="214"/>
      <c r="E361" s="214"/>
      <c r="F361" s="214"/>
      <c r="G361" s="214"/>
      <c r="H361" s="214"/>
      <c r="I361" s="214"/>
      <c r="J361" s="214"/>
      <c r="K361" s="214"/>
      <c r="L361" s="214"/>
      <c r="M361" s="214"/>
      <c r="N361" s="214"/>
      <c r="O361" s="214"/>
      <c r="P361" s="214"/>
      <c r="Q361" s="214"/>
      <c r="R361" s="214"/>
      <c r="S361" s="214"/>
      <c r="T361" s="214"/>
      <c r="U361" s="214"/>
      <c r="V361" s="214"/>
      <c r="W361" s="214"/>
      <c r="X361" s="214"/>
      <c r="Y361" s="214"/>
      <c r="Z361" s="214"/>
    </row>
    <row r="362" ht="12.0" customHeight="1">
      <c r="A362" s="214"/>
      <c r="B362" s="214"/>
      <c r="C362" s="214"/>
      <c r="D362" s="214"/>
      <c r="E362" s="214"/>
      <c r="F362" s="214"/>
      <c r="G362" s="214"/>
      <c r="H362" s="214"/>
      <c r="I362" s="214"/>
      <c r="J362" s="214"/>
      <c r="K362" s="214"/>
      <c r="L362" s="214"/>
      <c r="M362" s="214"/>
      <c r="N362" s="214"/>
      <c r="O362" s="214"/>
      <c r="P362" s="214"/>
      <c r="Q362" s="214"/>
      <c r="R362" s="214"/>
      <c r="S362" s="214"/>
      <c r="T362" s="214"/>
      <c r="U362" s="214"/>
      <c r="V362" s="214"/>
      <c r="W362" s="214"/>
      <c r="X362" s="214"/>
      <c r="Y362" s="214"/>
      <c r="Z362" s="214"/>
    </row>
    <row r="363" ht="12.0" customHeight="1">
      <c r="A363" s="214"/>
      <c r="B363" s="214"/>
      <c r="C363" s="214"/>
      <c r="D363" s="214"/>
      <c r="E363" s="214"/>
      <c r="F363" s="214"/>
      <c r="G363" s="214"/>
      <c r="H363" s="214"/>
      <c r="I363" s="214"/>
      <c r="J363" s="214"/>
      <c r="K363" s="214"/>
      <c r="L363" s="214"/>
      <c r="M363" s="214"/>
      <c r="N363" s="214"/>
      <c r="O363" s="214"/>
      <c r="P363" s="214"/>
      <c r="Q363" s="214"/>
      <c r="R363" s="214"/>
      <c r="S363" s="214"/>
      <c r="T363" s="214"/>
      <c r="U363" s="214"/>
      <c r="V363" s="214"/>
      <c r="W363" s="214"/>
      <c r="X363" s="214"/>
      <c r="Y363" s="214"/>
      <c r="Z363" s="214"/>
    </row>
    <row r="364" ht="12.0" customHeight="1">
      <c r="A364" s="214"/>
      <c r="B364" s="214"/>
      <c r="C364" s="214"/>
      <c r="D364" s="214"/>
      <c r="E364" s="214"/>
      <c r="F364" s="214"/>
      <c r="G364" s="214"/>
      <c r="H364" s="214"/>
      <c r="I364" s="214"/>
      <c r="J364" s="214"/>
      <c r="K364" s="214"/>
      <c r="L364" s="214"/>
      <c r="M364" s="214"/>
      <c r="N364" s="214"/>
      <c r="O364" s="214"/>
      <c r="P364" s="214"/>
      <c r="Q364" s="214"/>
      <c r="R364" s="214"/>
      <c r="S364" s="214"/>
      <c r="T364" s="214"/>
      <c r="U364" s="214"/>
      <c r="V364" s="214"/>
      <c r="W364" s="214"/>
      <c r="X364" s="214"/>
      <c r="Y364" s="214"/>
      <c r="Z364" s="214"/>
    </row>
    <row r="365" ht="12.0" customHeight="1">
      <c r="A365" s="214"/>
      <c r="B365" s="214"/>
      <c r="C365" s="214"/>
      <c r="D365" s="214"/>
      <c r="E365" s="214"/>
      <c r="F365" s="214"/>
      <c r="G365" s="214"/>
      <c r="H365" s="214"/>
      <c r="I365" s="214"/>
      <c r="J365" s="214"/>
      <c r="K365" s="214"/>
      <c r="L365" s="214"/>
      <c r="M365" s="214"/>
      <c r="N365" s="214"/>
      <c r="O365" s="214"/>
      <c r="P365" s="214"/>
      <c r="Q365" s="214"/>
      <c r="R365" s="214"/>
      <c r="S365" s="214"/>
      <c r="T365" s="214"/>
      <c r="U365" s="214"/>
      <c r="V365" s="214"/>
      <c r="W365" s="214"/>
      <c r="X365" s="214"/>
      <c r="Y365" s="214"/>
      <c r="Z365" s="214"/>
    </row>
    <row r="366" ht="12.0" customHeight="1">
      <c r="A366" s="214"/>
      <c r="B366" s="214"/>
      <c r="C366" s="214"/>
      <c r="D366" s="214"/>
      <c r="E366" s="214"/>
      <c r="F366" s="214"/>
      <c r="G366" s="214"/>
      <c r="H366" s="214"/>
      <c r="I366" s="214"/>
      <c r="J366" s="214"/>
      <c r="K366" s="214"/>
      <c r="L366" s="214"/>
      <c r="M366" s="214"/>
      <c r="N366" s="214"/>
      <c r="O366" s="214"/>
      <c r="P366" s="214"/>
      <c r="Q366" s="214"/>
      <c r="R366" s="214"/>
      <c r="S366" s="214"/>
      <c r="T366" s="214"/>
      <c r="U366" s="214"/>
      <c r="V366" s="214"/>
      <c r="W366" s="214"/>
      <c r="X366" s="214"/>
      <c r="Y366" s="214"/>
      <c r="Z366" s="214"/>
    </row>
    <row r="367" ht="12.0" customHeight="1">
      <c r="A367" s="214"/>
      <c r="B367" s="214"/>
      <c r="C367" s="214"/>
      <c r="D367" s="214"/>
      <c r="E367" s="214"/>
      <c r="F367" s="214"/>
      <c r="G367" s="214"/>
      <c r="H367" s="214"/>
      <c r="I367" s="214"/>
      <c r="J367" s="214"/>
      <c r="K367" s="214"/>
      <c r="L367" s="214"/>
      <c r="M367" s="214"/>
      <c r="N367" s="214"/>
      <c r="O367" s="214"/>
      <c r="P367" s="214"/>
      <c r="Q367" s="214"/>
      <c r="R367" s="214"/>
      <c r="S367" s="214"/>
      <c r="T367" s="214"/>
      <c r="U367" s="214"/>
      <c r="V367" s="214"/>
      <c r="W367" s="214"/>
      <c r="X367" s="214"/>
      <c r="Y367" s="214"/>
      <c r="Z367" s="214"/>
    </row>
    <row r="368" ht="12.0" customHeight="1">
      <c r="A368" s="214"/>
      <c r="B368" s="214"/>
      <c r="C368" s="214"/>
      <c r="D368" s="214"/>
      <c r="E368" s="214"/>
      <c r="F368" s="214"/>
      <c r="G368" s="214"/>
      <c r="H368" s="214"/>
      <c r="I368" s="214"/>
      <c r="J368" s="214"/>
      <c r="K368" s="214"/>
      <c r="L368" s="214"/>
      <c r="M368" s="214"/>
      <c r="N368" s="214"/>
      <c r="O368" s="214"/>
      <c r="P368" s="214"/>
      <c r="Q368" s="214"/>
      <c r="R368" s="214"/>
      <c r="S368" s="214"/>
      <c r="T368" s="214"/>
      <c r="U368" s="214"/>
      <c r="V368" s="214"/>
      <c r="W368" s="214"/>
      <c r="X368" s="214"/>
      <c r="Y368" s="214"/>
      <c r="Z368" s="214"/>
    </row>
    <row r="369" ht="12.0" customHeight="1">
      <c r="A369" s="214"/>
      <c r="B369" s="214"/>
      <c r="C369" s="214"/>
      <c r="D369" s="214"/>
      <c r="E369" s="214"/>
      <c r="F369" s="214"/>
      <c r="G369" s="214"/>
      <c r="H369" s="214"/>
      <c r="I369" s="214"/>
      <c r="J369" s="214"/>
      <c r="K369" s="214"/>
      <c r="L369" s="214"/>
      <c r="M369" s="214"/>
      <c r="N369" s="214"/>
      <c r="O369" s="214"/>
      <c r="P369" s="214"/>
      <c r="Q369" s="214"/>
      <c r="R369" s="214"/>
      <c r="S369" s="214"/>
      <c r="T369" s="214"/>
      <c r="U369" s="214"/>
      <c r="V369" s="214"/>
      <c r="W369" s="214"/>
      <c r="X369" s="214"/>
      <c r="Y369" s="214"/>
      <c r="Z369" s="214"/>
    </row>
    <row r="370" ht="12.0" customHeight="1">
      <c r="A370" s="214"/>
      <c r="B370" s="214"/>
      <c r="C370" s="214"/>
      <c r="D370" s="214"/>
      <c r="E370" s="214"/>
      <c r="F370" s="214"/>
      <c r="G370" s="214"/>
      <c r="H370" s="214"/>
      <c r="I370" s="214"/>
      <c r="J370" s="214"/>
      <c r="K370" s="214"/>
      <c r="L370" s="214"/>
      <c r="M370" s="214"/>
      <c r="N370" s="214"/>
      <c r="O370" s="214"/>
      <c r="P370" s="214"/>
      <c r="Q370" s="214"/>
      <c r="R370" s="214"/>
      <c r="S370" s="214"/>
      <c r="T370" s="214"/>
      <c r="U370" s="214"/>
      <c r="V370" s="214"/>
      <c r="W370" s="214"/>
      <c r="X370" s="214"/>
      <c r="Y370" s="214"/>
      <c r="Z370" s="214"/>
    </row>
    <row r="371" ht="12.0" customHeight="1">
      <c r="A371" s="214"/>
      <c r="B371" s="214"/>
      <c r="C371" s="214"/>
      <c r="D371" s="214"/>
      <c r="E371" s="214"/>
      <c r="F371" s="214"/>
      <c r="G371" s="214"/>
      <c r="H371" s="214"/>
      <c r="I371" s="214"/>
      <c r="J371" s="214"/>
      <c r="K371" s="214"/>
      <c r="L371" s="214"/>
      <c r="M371" s="214"/>
      <c r="N371" s="214"/>
      <c r="O371" s="214"/>
      <c r="P371" s="214"/>
      <c r="Q371" s="214"/>
      <c r="R371" s="214"/>
      <c r="S371" s="214"/>
      <c r="T371" s="214"/>
      <c r="U371" s="214"/>
      <c r="V371" s="214"/>
      <c r="W371" s="214"/>
      <c r="X371" s="214"/>
      <c r="Y371" s="214"/>
      <c r="Z371" s="214"/>
    </row>
    <row r="372" ht="12.0" customHeight="1">
      <c r="A372" s="214"/>
      <c r="B372" s="214"/>
      <c r="C372" s="214"/>
      <c r="D372" s="214"/>
      <c r="E372" s="214"/>
      <c r="F372" s="214"/>
      <c r="G372" s="214"/>
      <c r="H372" s="214"/>
      <c r="I372" s="214"/>
      <c r="J372" s="214"/>
      <c r="K372" s="214"/>
      <c r="L372" s="214"/>
      <c r="M372" s="214"/>
      <c r="N372" s="214"/>
      <c r="O372" s="214"/>
      <c r="P372" s="214"/>
      <c r="Q372" s="214"/>
      <c r="R372" s="214"/>
      <c r="S372" s="214"/>
      <c r="T372" s="214"/>
      <c r="U372" s="214"/>
      <c r="V372" s="214"/>
      <c r="W372" s="214"/>
      <c r="X372" s="214"/>
      <c r="Y372" s="214"/>
      <c r="Z372" s="214"/>
    </row>
    <row r="373" ht="12.0" customHeight="1">
      <c r="A373" s="214"/>
      <c r="B373" s="214"/>
      <c r="C373" s="214"/>
      <c r="D373" s="214"/>
      <c r="E373" s="214"/>
      <c r="F373" s="214"/>
      <c r="G373" s="214"/>
      <c r="H373" s="214"/>
      <c r="I373" s="214"/>
      <c r="J373" s="214"/>
      <c r="K373" s="214"/>
      <c r="L373" s="214"/>
      <c r="M373" s="214"/>
      <c r="N373" s="214"/>
      <c r="O373" s="214"/>
      <c r="P373" s="214"/>
      <c r="Q373" s="214"/>
      <c r="R373" s="214"/>
      <c r="S373" s="214"/>
      <c r="T373" s="214"/>
      <c r="U373" s="214"/>
      <c r="V373" s="214"/>
      <c r="W373" s="214"/>
      <c r="X373" s="214"/>
      <c r="Y373" s="214"/>
      <c r="Z373" s="214"/>
    </row>
    <row r="374" ht="12.0" customHeight="1">
      <c r="A374" s="214"/>
      <c r="B374" s="214"/>
      <c r="C374" s="214"/>
      <c r="D374" s="214"/>
      <c r="E374" s="214"/>
      <c r="F374" s="214"/>
      <c r="G374" s="214"/>
      <c r="H374" s="214"/>
      <c r="I374" s="214"/>
      <c r="J374" s="214"/>
      <c r="K374" s="214"/>
      <c r="L374" s="214"/>
      <c r="M374" s="214"/>
      <c r="N374" s="214"/>
      <c r="O374" s="214"/>
      <c r="P374" s="214"/>
      <c r="Q374" s="214"/>
      <c r="R374" s="214"/>
      <c r="S374" s="214"/>
      <c r="T374" s="214"/>
      <c r="U374" s="214"/>
      <c r="V374" s="214"/>
      <c r="W374" s="214"/>
      <c r="X374" s="214"/>
      <c r="Y374" s="214"/>
      <c r="Z374" s="214"/>
    </row>
    <row r="375" ht="12.0" customHeight="1">
      <c r="A375" s="214"/>
      <c r="B375" s="214"/>
      <c r="C375" s="214"/>
      <c r="D375" s="214"/>
      <c r="E375" s="214"/>
      <c r="F375" s="214"/>
      <c r="G375" s="214"/>
      <c r="H375" s="214"/>
      <c r="I375" s="214"/>
      <c r="J375" s="214"/>
      <c r="K375" s="214"/>
      <c r="L375" s="214"/>
      <c r="M375" s="214"/>
      <c r="N375" s="214"/>
      <c r="O375" s="214"/>
      <c r="P375" s="214"/>
      <c r="Q375" s="214"/>
      <c r="R375" s="214"/>
      <c r="S375" s="214"/>
      <c r="T375" s="214"/>
      <c r="U375" s="214"/>
      <c r="V375" s="214"/>
      <c r="W375" s="214"/>
      <c r="X375" s="214"/>
      <c r="Y375" s="214"/>
      <c r="Z375" s="214"/>
    </row>
    <row r="376" ht="12.0" customHeight="1">
      <c r="A376" s="214"/>
      <c r="B376" s="214"/>
      <c r="C376" s="214"/>
      <c r="D376" s="214"/>
      <c r="E376" s="214"/>
      <c r="F376" s="214"/>
      <c r="G376" s="214"/>
      <c r="H376" s="214"/>
      <c r="I376" s="214"/>
      <c r="J376" s="214"/>
      <c r="K376" s="214"/>
      <c r="L376" s="214"/>
      <c r="M376" s="214"/>
      <c r="N376" s="214"/>
      <c r="O376" s="214"/>
      <c r="P376" s="214"/>
      <c r="Q376" s="214"/>
      <c r="R376" s="214"/>
      <c r="S376" s="214"/>
      <c r="T376" s="214"/>
      <c r="U376" s="214"/>
      <c r="V376" s="214"/>
      <c r="W376" s="214"/>
      <c r="X376" s="214"/>
      <c r="Y376" s="214"/>
      <c r="Z376" s="214"/>
    </row>
    <row r="377" ht="12.0" customHeight="1">
      <c r="A377" s="214"/>
      <c r="B377" s="214"/>
      <c r="C377" s="214"/>
      <c r="D377" s="214"/>
      <c r="E377" s="214"/>
      <c r="F377" s="214"/>
      <c r="G377" s="214"/>
      <c r="H377" s="214"/>
      <c r="I377" s="214"/>
      <c r="J377" s="214"/>
      <c r="K377" s="214"/>
      <c r="L377" s="214"/>
      <c r="M377" s="214"/>
      <c r="N377" s="214"/>
      <c r="O377" s="214"/>
      <c r="P377" s="214"/>
      <c r="Q377" s="214"/>
      <c r="R377" s="214"/>
      <c r="S377" s="214"/>
      <c r="T377" s="214"/>
      <c r="U377" s="214"/>
      <c r="V377" s="214"/>
      <c r="W377" s="214"/>
      <c r="X377" s="214"/>
      <c r="Y377" s="214"/>
      <c r="Z377" s="214"/>
    </row>
    <row r="378" ht="12.0" customHeight="1">
      <c r="A378" s="214"/>
      <c r="B378" s="214"/>
      <c r="C378" s="214"/>
      <c r="D378" s="214"/>
      <c r="E378" s="214"/>
      <c r="F378" s="214"/>
      <c r="G378" s="214"/>
      <c r="H378" s="214"/>
      <c r="I378" s="214"/>
      <c r="J378" s="214"/>
      <c r="K378" s="214"/>
      <c r="L378" s="214"/>
      <c r="M378" s="214"/>
      <c r="N378" s="214"/>
      <c r="O378" s="214"/>
      <c r="P378" s="214"/>
      <c r="Q378" s="214"/>
      <c r="R378" s="214"/>
      <c r="S378" s="214"/>
      <c r="T378" s="214"/>
      <c r="U378" s="214"/>
      <c r="V378" s="214"/>
      <c r="W378" s="214"/>
      <c r="X378" s="214"/>
      <c r="Y378" s="214"/>
      <c r="Z378" s="214"/>
    </row>
    <row r="379" ht="12.0" customHeight="1">
      <c r="A379" s="214"/>
      <c r="B379" s="214"/>
      <c r="C379" s="214"/>
      <c r="D379" s="214"/>
      <c r="E379" s="214"/>
      <c r="F379" s="214"/>
      <c r="G379" s="214"/>
      <c r="H379" s="214"/>
      <c r="I379" s="214"/>
      <c r="J379" s="214"/>
      <c r="K379" s="214"/>
      <c r="L379" s="214"/>
      <c r="M379" s="214"/>
      <c r="N379" s="214"/>
      <c r="O379" s="214"/>
      <c r="P379" s="214"/>
      <c r="Q379" s="214"/>
      <c r="R379" s="214"/>
      <c r="S379" s="214"/>
      <c r="T379" s="214"/>
      <c r="U379" s="214"/>
      <c r="V379" s="214"/>
      <c r="W379" s="214"/>
      <c r="X379" s="214"/>
      <c r="Y379" s="214"/>
      <c r="Z379" s="214"/>
    </row>
    <row r="380" ht="12.0" customHeight="1">
      <c r="A380" s="214"/>
      <c r="B380" s="214"/>
      <c r="C380" s="214"/>
      <c r="D380" s="214"/>
      <c r="E380" s="214"/>
      <c r="F380" s="214"/>
      <c r="G380" s="214"/>
      <c r="H380" s="214"/>
      <c r="I380" s="214"/>
      <c r="J380" s="214"/>
      <c r="K380" s="214"/>
      <c r="L380" s="214"/>
      <c r="M380" s="214"/>
      <c r="N380" s="214"/>
      <c r="O380" s="214"/>
      <c r="P380" s="214"/>
      <c r="Q380" s="214"/>
      <c r="R380" s="214"/>
      <c r="S380" s="214"/>
      <c r="T380" s="214"/>
      <c r="U380" s="214"/>
      <c r="V380" s="214"/>
      <c r="W380" s="214"/>
      <c r="X380" s="214"/>
      <c r="Y380" s="214"/>
      <c r="Z380" s="214"/>
    </row>
    <row r="381" ht="12.0" customHeight="1">
      <c r="A381" s="214"/>
      <c r="B381" s="214"/>
      <c r="C381" s="214"/>
      <c r="D381" s="214"/>
      <c r="E381" s="214"/>
      <c r="F381" s="214"/>
      <c r="G381" s="214"/>
      <c r="H381" s="214"/>
      <c r="I381" s="214"/>
      <c r="J381" s="214"/>
      <c r="K381" s="214"/>
      <c r="L381" s="214"/>
      <c r="M381" s="214"/>
      <c r="N381" s="214"/>
      <c r="O381" s="214"/>
      <c r="P381" s="214"/>
      <c r="Q381" s="214"/>
      <c r="R381" s="214"/>
      <c r="S381" s="214"/>
      <c r="T381" s="214"/>
      <c r="U381" s="214"/>
      <c r="V381" s="214"/>
      <c r="W381" s="214"/>
      <c r="X381" s="214"/>
      <c r="Y381" s="214"/>
      <c r="Z381" s="214"/>
    </row>
    <row r="382" ht="12.0" customHeight="1">
      <c r="A382" s="214"/>
      <c r="B382" s="214"/>
      <c r="C382" s="214"/>
      <c r="D382" s="214"/>
      <c r="E382" s="214"/>
      <c r="F382" s="214"/>
      <c r="G382" s="214"/>
      <c r="H382" s="214"/>
      <c r="I382" s="214"/>
      <c r="J382" s="214"/>
      <c r="K382" s="214"/>
      <c r="L382" s="214"/>
      <c r="M382" s="214"/>
      <c r="N382" s="214"/>
      <c r="O382" s="214"/>
      <c r="P382" s="214"/>
      <c r="Q382" s="214"/>
      <c r="R382" s="214"/>
      <c r="S382" s="214"/>
      <c r="T382" s="214"/>
      <c r="U382" s="214"/>
      <c r="V382" s="214"/>
      <c r="W382" s="214"/>
      <c r="X382" s="214"/>
      <c r="Y382" s="214"/>
      <c r="Z382" s="214"/>
    </row>
    <row r="383" ht="12.0" customHeight="1">
      <c r="A383" s="214"/>
      <c r="B383" s="214"/>
      <c r="C383" s="214"/>
      <c r="D383" s="214"/>
      <c r="E383" s="214"/>
      <c r="F383" s="214"/>
      <c r="G383" s="214"/>
      <c r="H383" s="214"/>
      <c r="I383" s="214"/>
      <c r="J383" s="214"/>
      <c r="K383" s="214"/>
      <c r="L383" s="214"/>
      <c r="M383" s="214"/>
      <c r="N383" s="214"/>
      <c r="O383" s="214"/>
      <c r="P383" s="214"/>
      <c r="Q383" s="214"/>
      <c r="R383" s="214"/>
      <c r="S383" s="214"/>
      <c r="T383" s="214"/>
      <c r="U383" s="214"/>
      <c r="V383" s="214"/>
      <c r="W383" s="214"/>
      <c r="X383" s="214"/>
      <c r="Y383" s="214"/>
      <c r="Z383" s="214"/>
    </row>
    <row r="384" ht="12.0" customHeight="1">
      <c r="A384" s="214"/>
      <c r="B384" s="214"/>
      <c r="C384" s="214"/>
      <c r="D384" s="214"/>
      <c r="E384" s="214"/>
      <c r="F384" s="214"/>
      <c r="G384" s="214"/>
      <c r="H384" s="214"/>
      <c r="I384" s="214"/>
      <c r="J384" s="214"/>
      <c r="K384" s="214"/>
      <c r="L384" s="214"/>
      <c r="M384" s="214"/>
      <c r="N384" s="214"/>
      <c r="O384" s="214"/>
      <c r="P384" s="214"/>
      <c r="Q384" s="214"/>
      <c r="R384" s="214"/>
      <c r="S384" s="214"/>
      <c r="T384" s="214"/>
      <c r="U384" s="214"/>
      <c r="V384" s="214"/>
      <c r="W384" s="214"/>
      <c r="X384" s="214"/>
      <c r="Y384" s="214"/>
      <c r="Z384" s="214"/>
    </row>
    <row r="385" ht="12.0" customHeight="1">
      <c r="A385" s="214"/>
      <c r="B385" s="214"/>
      <c r="C385" s="214"/>
      <c r="D385" s="214"/>
      <c r="E385" s="214"/>
      <c r="F385" s="214"/>
      <c r="G385" s="214"/>
      <c r="H385" s="214"/>
      <c r="I385" s="214"/>
      <c r="J385" s="214"/>
      <c r="K385" s="214"/>
      <c r="L385" s="214"/>
      <c r="M385" s="214"/>
      <c r="N385" s="214"/>
      <c r="O385" s="214"/>
      <c r="P385" s="214"/>
      <c r="Q385" s="214"/>
      <c r="R385" s="214"/>
      <c r="S385" s="214"/>
      <c r="T385" s="214"/>
      <c r="U385" s="214"/>
      <c r="V385" s="214"/>
      <c r="W385" s="214"/>
      <c r="X385" s="214"/>
      <c r="Y385" s="214"/>
      <c r="Z385" s="214"/>
    </row>
    <row r="386" ht="12.0" customHeight="1">
      <c r="A386" s="214"/>
      <c r="B386" s="214"/>
      <c r="C386" s="214"/>
      <c r="D386" s="214"/>
      <c r="E386" s="214"/>
      <c r="F386" s="214"/>
      <c r="G386" s="214"/>
      <c r="H386" s="214"/>
      <c r="I386" s="214"/>
      <c r="J386" s="214"/>
      <c r="K386" s="214"/>
      <c r="L386" s="214"/>
      <c r="M386" s="214"/>
      <c r="N386" s="214"/>
      <c r="O386" s="214"/>
      <c r="P386" s="214"/>
      <c r="Q386" s="214"/>
      <c r="R386" s="214"/>
      <c r="S386" s="214"/>
      <c r="T386" s="214"/>
      <c r="U386" s="214"/>
      <c r="V386" s="214"/>
      <c r="W386" s="214"/>
      <c r="X386" s="214"/>
      <c r="Y386" s="214"/>
      <c r="Z386" s="214"/>
    </row>
    <row r="387" ht="12.0" customHeight="1">
      <c r="A387" s="214"/>
      <c r="B387" s="214"/>
      <c r="C387" s="214"/>
      <c r="D387" s="214"/>
      <c r="E387" s="214"/>
      <c r="F387" s="214"/>
      <c r="G387" s="214"/>
      <c r="H387" s="214"/>
      <c r="I387" s="214"/>
      <c r="J387" s="214"/>
      <c r="K387" s="214"/>
      <c r="L387" s="214"/>
      <c r="M387" s="214"/>
      <c r="N387" s="214"/>
      <c r="O387" s="214"/>
      <c r="P387" s="214"/>
      <c r="Q387" s="214"/>
      <c r="R387" s="214"/>
      <c r="S387" s="214"/>
      <c r="T387" s="214"/>
      <c r="U387" s="214"/>
      <c r="V387" s="214"/>
      <c r="W387" s="214"/>
      <c r="X387" s="214"/>
      <c r="Y387" s="214"/>
      <c r="Z387" s="214"/>
    </row>
    <row r="388" ht="12.0" customHeight="1">
      <c r="A388" s="214"/>
      <c r="B388" s="214"/>
      <c r="C388" s="214"/>
      <c r="D388" s="214"/>
      <c r="E388" s="214"/>
      <c r="F388" s="214"/>
      <c r="G388" s="214"/>
      <c r="H388" s="214"/>
      <c r="I388" s="214"/>
      <c r="J388" s="214"/>
      <c r="K388" s="214"/>
      <c r="L388" s="214"/>
      <c r="M388" s="214"/>
      <c r="N388" s="214"/>
      <c r="O388" s="214"/>
      <c r="P388" s="214"/>
      <c r="Q388" s="214"/>
      <c r="R388" s="214"/>
      <c r="S388" s="214"/>
      <c r="T388" s="214"/>
      <c r="U388" s="214"/>
      <c r="V388" s="214"/>
      <c r="W388" s="214"/>
      <c r="X388" s="214"/>
      <c r="Y388" s="214"/>
      <c r="Z388" s="214"/>
    </row>
    <row r="389" ht="12.0" customHeight="1">
      <c r="A389" s="214"/>
      <c r="B389" s="214"/>
      <c r="C389" s="214"/>
      <c r="D389" s="214"/>
      <c r="E389" s="214"/>
      <c r="F389" s="214"/>
      <c r="G389" s="214"/>
      <c r="H389" s="214"/>
      <c r="I389" s="214"/>
      <c r="J389" s="214"/>
      <c r="K389" s="214"/>
      <c r="L389" s="214"/>
      <c r="M389" s="214"/>
      <c r="N389" s="214"/>
      <c r="O389" s="214"/>
      <c r="P389" s="214"/>
      <c r="Q389" s="214"/>
      <c r="R389" s="214"/>
      <c r="S389" s="214"/>
      <c r="T389" s="214"/>
      <c r="U389" s="214"/>
      <c r="V389" s="214"/>
      <c r="W389" s="214"/>
      <c r="X389" s="214"/>
      <c r="Y389" s="214"/>
      <c r="Z389" s="214"/>
    </row>
    <row r="390" ht="12.0" customHeight="1">
      <c r="A390" s="214"/>
      <c r="B390" s="214"/>
      <c r="C390" s="214"/>
      <c r="D390" s="214"/>
      <c r="E390" s="214"/>
      <c r="F390" s="214"/>
      <c r="G390" s="214"/>
      <c r="H390" s="214"/>
      <c r="I390" s="214"/>
      <c r="J390" s="214"/>
      <c r="K390" s="214"/>
      <c r="L390" s="214"/>
      <c r="M390" s="214"/>
      <c r="N390" s="214"/>
      <c r="O390" s="214"/>
      <c r="P390" s="214"/>
      <c r="Q390" s="214"/>
      <c r="R390" s="214"/>
      <c r="S390" s="214"/>
      <c r="T390" s="214"/>
      <c r="U390" s="214"/>
      <c r="V390" s="214"/>
      <c r="W390" s="214"/>
      <c r="X390" s="214"/>
      <c r="Y390" s="214"/>
      <c r="Z390" s="214"/>
    </row>
    <row r="391" ht="12.0" customHeight="1">
      <c r="A391" s="214"/>
      <c r="B391" s="214"/>
      <c r="C391" s="214"/>
      <c r="D391" s="214"/>
      <c r="E391" s="214"/>
      <c r="F391" s="214"/>
      <c r="G391" s="214"/>
      <c r="H391" s="214"/>
      <c r="I391" s="214"/>
      <c r="J391" s="214"/>
      <c r="K391" s="214"/>
      <c r="L391" s="214"/>
      <c r="M391" s="214"/>
      <c r="N391" s="214"/>
      <c r="O391" s="214"/>
      <c r="P391" s="214"/>
      <c r="Q391" s="214"/>
      <c r="R391" s="214"/>
      <c r="S391" s="214"/>
      <c r="T391" s="214"/>
      <c r="U391" s="214"/>
      <c r="V391" s="214"/>
      <c r="W391" s="214"/>
      <c r="X391" s="214"/>
      <c r="Y391" s="214"/>
      <c r="Z391" s="214"/>
    </row>
    <row r="392" ht="12.0" customHeight="1">
      <c r="A392" s="214"/>
      <c r="B392" s="214"/>
      <c r="C392" s="214"/>
      <c r="D392" s="214"/>
      <c r="E392" s="214"/>
      <c r="F392" s="214"/>
      <c r="G392" s="214"/>
      <c r="H392" s="214"/>
      <c r="I392" s="214"/>
      <c r="J392" s="214"/>
      <c r="K392" s="214"/>
      <c r="L392" s="214"/>
      <c r="M392" s="214"/>
      <c r="N392" s="214"/>
      <c r="O392" s="214"/>
      <c r="P392" s="214"/>
      <c r="Q392" s="214"/>
      <c r="R392" s="214"/>
      <c r="S392" s="214"/>
      <c r="T392" s="214"/>
      <c r="U392" s="214"/>
      <c r="V392" s="214"/>
      <c r="W392" s="214"/>
      <c r="X392" s="214"/>
      <c r="Y392" s="214"/>
      <c r="Z392" s="214"/>
    </row>
    <row r="393" ht="12.0" customHeight="1">
      <c r="A393" s="214"/>
      <c r="B393" s="214"/>
      <c r="C393" s="214"/>
      <c r="D393" s="214"/>
      <c r="E393" s="214"/>
      <c r="F393" s="214"/>
      <c r="G393" s="214"/>
      <c r="H393" s="214"/>
      <c r="I393" s="214"/>
      <c r="J393" s="214"/>
      <c r="K393" s="214"/>
      <c r="L393" s="214"/>
      <c r="M393" s="214"/>
      <c r="N393" s="214"/>
      <c r="O393" s="214"/>
      <c r="P393" s="214"/>
      <c r="Q393" s="214"/>
      <c r="R393" s="214"/>
      <c r="S393" s="214"/>
      <c r="T393" s="214"/>
      <c r="U393" s="214"/>
      <c r="V393" s="214"/>
      <c r="W393" s="214"/>
      <c r="X393" s="214"/>
      <c r="Y393" s="214"/>
      <c r="Z393" s="214"/>
    </row>
    <row r="394" ht="12.0" customHeight="1">
      <c r="A394" s="214"/>
      <c r="B394" s="214"/>
      <c r="C394" s="214"/>
      <c r="D394" s="214"/>
      <c r="E394" s="214"/>
      <c r="F394" s="214"/>
      <c r="G394" s="214"/>
      <c r="H394" s="214"/>
      <c r="I394" s="214"/>
      <c r="J394" s="214"/>
      <c r="K394" s="214"/>
      <c r="L394" s="214"/>
      <c r="M394" s="214"/>
      <c r="N394" s="214"/>
      <c r="O394" s="214"/>
      <c r="P394" s="214"/>
      <c r="Q394" s="214"/>
      <c r="R394" s="214"/>
      <c r="S394" s="214"/>
      <c r="T394" s="214"/>
      <c r="U394" s="214"/>
      <c r="V394" s="214"/>
      <c r="W394" s="214"/>
      <c r="X394" s="214"/>
      <c r="Y394" s="214"/>
      <c r="Z394" s="214"/>
    </row>
    <row r="395" ht="12.0" customHeight="1">
      <c r="A395" s="214"/>
      <c r="B395" s="214"/>
      <c r="C395" s="214"/>
      <c r="D395" s="214"/>
      <c r="E395" s="214"/>
      <c r="F395" s="214"/>
      <c r="G395" s="214"/>
      <c r="H395" s="214"/>
      <c r="I395" s="214"/>
      <c r="J395" s="214"/>
      <c r="K395" s="214"/>
      <c r="L395" s="214"/>
      <c r="M395" s="214"/>
      <c r="N395" s="214"/>
      <c r="O395" s="214"/>
      <c r="P395" s="214"/>
      <c r="Q395" s="214"/>
      <c r="R395" s="214"/>
      <c r="S395" s="214"/>
      <c r="T395" s="214"/>
      <c r="U395" s="214"/>
      <c r="V395" s="214"/>
      <c r="W395" s="214"/>
      <c r="X395" s="214"/>
      <c r="Y395" s="214"/>
      <c r="Z395" s="214"/>
    </row>
    <row r="396" ht="12.0" customHeight="1">
      <c r="A396" s="214"/>
      <c r="B396" s="214"/>
      <c r="C396" s="214"/>
      <c r="D396" s="214"/>
      <c r="E396" s="214"/>
      <c r="F396" s="214"/>
      <c r="G396" s="214"/>
      <c r="H396" s="214"/>
      <c r="I396" s="214"/>
      <c r="J396" s="214"/>
      <c r="K396" s="214"/>
      <c r="L396" s="214"/>
      <c r="M396" s="214"/>
      <c r="N396" s="214"/>
      <c r="O396" s="214"/>
      <c r="P396" s="214"/>
      <c r="Q396" s="214"/>
      <c r="R396" s="214"/>
      <c r="S396" s="214"/>
      <c r="T396" s="214"/>
      <c r="U396" s="214"/>
      <c r="V396" s="214"/>
      <c r="W396" s="214"/>
      <c r="X396" s="214"/>
      <c r="Y396" s="214"/>
      <c r="Z396" s="214"/>
    </row>
    <row r="397" ht="12.0" customHeight="1">
      <c r="A397" s="214"/>
      <c r="B397" s="214"/>
      <c r="C397" s="214"/>
      <c r="D397" s="214"/>
      <c r="E397" s="214"/>
      <c r="F397" s="214"/>
      <c r="G397" s="214"/>
      <c r="H397" s="214"/>
      <c r="I397" s="214"/>
      <c r="J397" s="214"/>
      <c r="K397" s="214"/>
      <c r="L397" s="214"/>
      <c r="M397" s="214"/>
      <c r="N397" s="214"/>
      <c r="O397" s="214"/>
      <c r="P397" s="214"/>
      <c r="Q397" s="214"/>
      <c r="R397" s="214"/>
      <c r="S397" s="214"/>
      <c r="T397" s="214"/>
      <c r="U397" s="214"/>
      <c r="V397" s="214"/>
      <c r="W397" s="214"/>
      <c r="X397" s="214"/>
      <c r="Y397" s="214"/>
      <c r="Z397" s="214"/>
    </row>
    <row r="398" ht="12.0" customHeight="1">
      <c r="A398" s="214"/>
      <c r="B398" s="214"/>
      <c r="C398" s="214"/>
      <c r="D398" s="214"/>
      <c r="E398" s="214"/>
      <c r="F398" s="214"/>
      <c r="G398" s="214"/>
      <c r="H398" s="214"/>
      <c r="I398" s="214"/>
      <c r="J398" s="214"/>
      <c r="K398" s="214"/>
      <c r="L398" s="214"/>
      <c r="M398" s="214"/>
      <c r="N398" s="214"/>
      <c r="O398" s="214"/>
      <c r="P398" s="214"/>
      <c r="Q398" s="214"/>
      <c r="R398" s="214"/>
      <c r="S398" s="214"/>
      <c r="T398" s="214"/>
      <c r="U398" s="214"/>
      <c r="V398" s="214"/>
      <c r="W398" s="214"/>
      <c r="X398" s="214"/>
      <c r="Y398" s="214"/>
      <c r="Z398" s="214"/>
    </row>
    <row r="399" ht="12.0" customHeight="1">
      <c r="A399" s="214"/>
      <c r="B399" s="214"/>
      <c r="C399" s="214"/>
      <c r="D399" s="214"/>
      <c r="E399" s="214"/>
      <c r="F399" s="214"/>
      <c r="G399" s="214"/>
      <c r="H399" s="214"/>
      <c r="I399" s="214"/>
      <c r="J399" s="214"/>
      <c r="K399" s="214"/>
      <c r="L399" s="214"/>
      <c r="M399" s="214"/>
      <c r="N399" s="214"/>
      <c r="O399" s="214"/>
      <c r="P399" s="214"/>
      <c r="Q399" s="214"/>
      <c r="R399" s="214"/>
      <c r="S399" s="214"/>
      <c r="T399" s="214"/>
      <c r="U399" s="214"/>
      <c r="V399" s="214"/>
      <c r="W399" s="214"/>
      <c r="X399" s="214"/>
      <c r="Y399" s="214"/>
      <c r="Z399" s="214"/>
    </row>
    <row r="400" ht="12.0" customHeight="1">
      <c r="A400" s="214"/>
      <c r="B400" s="214"/>
      <c r="C400" s="214"/>
      <c r="D400" s="214"/>
      <c r="E400" s="214"/>
      <c r="F400" s="214"/>
      <c r="G400" s="214"/>
      <c r="H400" s="214"/>
      <c r="I400" s="214"/>
      <c r="J400" s="214"/>
      <c r="K400" s="214"/>
      <c r="L400" s="214"/>
      <c r="M400" s="214"/>
      <c r="N400" s="214"/>
      <c r="O400" s="214"/>
      <c r="P400" s="214"/>
      <c r="Q400" s="214"/>
      <c r="R400" s="214"/>
      <c r="S400" s="214"/>
      <c r="T400" s="214"/>
      <c r="U400" s="214"/>
      <c r="V400" s="214"/>
      <c r="W400" s="214"/>
      <c r="X400" s="214"/>
      <c r="Y400" s="214"/>
      <c r="Z400" s="214"/>
    </row>
    <row r="401" ht="12.0" customHeight="1">
      <c r="A401" s="214"/>
      <c r="B401" s="214"/>
      <c r="C401" s="214"/>
      <c r="D401" s="214"/>
      <c r="E401" s="214"/>
      <c r="F401" s="214"/>
      <c r="G401" s="214"/>
      <c r="H401" s="214"/>
      <c r="I401" s="214"/>
      <c r="J401" s="214"/>
      <c r="K401" s="214"/>
      <c r="L401" s="214"/>
      <c r="M401" s="214"/>
      <c r="N401" s="214"/>
      <c r="O401" s="214"/>
      <c r="P401" s="214"/>
      <c r="Q401" s="214"/>
      <c r="R401" s="214"/>
      <c r="S401" s="214"/>
      <c r="T401" s="214"/>
      <c r="U401" s="214"/>
      <c r="V401" s="214"/>
      <c r="W401" s="214"/>
      <c r="X401" s="214"/>
      <c r="Y401" s="214"/>
      <c r="Z401" s="214"/>
    </row>
    <row r="402" ht="12.0" customHeight="1">
      <c r="A402" s="214"/>
      <c r="B402" s="214"/>
      <c r="C402" s="214"/>
      <c r="D402" s="214"/>
      <c r="E402" s="214"/>
      <c r="F402" s="214"/>
      <c r="G402" s="214"/>
      <c r="H402" s="214"/>
      <c r="I402" s="214"/>
      <c r="J402" s="214"/>
      <c r="K402" s="214"/>
      <c r="L402" s="214"/>
      <c r="M402" s="214"/>
      <c r="N402" s="214"/>
      <c r="O402" s="214"/>
      <c r="P402" s="214"/>
      <c r="Q402" s="214"/>
      <c r="R402" s="214"/>
      <c r="S402" s="214"/>
      <c r="T402" s="214"/>
      <c r="U402" s="214"/>
      <c r="V402" s="214"/>
      <c r="W402" s="214"/>
      <c r="X402" s="214"/>
      <c r="Y402" s="214"/>
      <c r="Z402" s="214"/>
    </row>
    <row r="403" ht="12.0" customHeight="1">
      <c r="A403" s="214"/>
      <c r="B403" s="214"/>
      <c r="C403" s="214"/>
      <c r="D403" s="214"/>
      <c r="E403" s="214"/>
      <c r="F403" s="214"/>
      <c r="G403" s="214"/>
      <c r="H403" s="214"/>
      <c r="I403" s="214"/>
      <c r="J403" s="214"/>
      <c r="K403" s="214"/>
      <c r="L403" s="214"/>
      <c r="M403" s="214"/>
      <c r="N403" s="214"/>
      <c r="O403" s="214"/>
      <c r="P403" s="214"/>
      <c r="Q403" s="214"/>
      <c r="R403" s="214"/>
      <c r="S403" s="214"/>
      <c r="T403" s="214"/>
      <c r="U403" s="214"/>
      <c r="V403" s="214"/>
      <c r="W403" s="214"/>
      <c r="X403" s="214"/>
      <c r="Y403" s="214"/>
      <c r="Z403" s="214"/>
    </row>
    <row r="404" ht="12.0" customHeight="1">
      <c r="A404" s="214"/>
      <c r="B404" s="214"/>
      <c r="C404" s="214"/>
      <c r="D404" s="214"/>
      <c r="E404" s="214"/>
      <c r="F404" s="214"/>
      <c r="G404" s="214"/>
      <c r="H404" s="214"/>
      <c r="I404" s="214"/>
      <c r="J404" s="214"/>
      <c r="K404" s="214"/>
      <c r="L404" s="214"/>
      <c r="M404" s="214"/>
      <c r="N404" s="214"/>
      <c r="O404" s="214"/>
      <c r="P404" s="214"/>
      <c r="Q404" s="214"/>
      <c r="R404" s="214"/>
      <c r="S404" s="214"/>
      <c r="T404" s="214"/>
      <c r="U404" s="214"/>
      <c r="V404" s="214"/>
      <c r="W404" s="214"/>
      <c r="X404" s="214"/>
      <c r="Y404" s="214"/>
      <c r="Z404" s="214"/>
    </row>
    <row r="405" ht="12.0" customHeight="1">
      <c r="A405" s="214"/>
      <c r="B405" s="214"/>
      <c r="C405" s="214"/>
      <c r="D405" s="214"/>
      <c r="E405" s="214"/>
      <c r="F405" s="214"/>
      <c r="G405" s="214"/>
      <c r="H405" s="214"/>
      <c r="I405" s="214"/>
      <c r="J405" s="214"/>
      <c r="K405" s="214"/>
      <c r="L405" s="214"/>
      <c r="M405" s="214"/>
      <c r="N405" s="214"/>
      <c r="O405" s="214"/>
      <c r="P405" s="214"/>
      <c r="Q405" s="214"/>
      <c r="R405" s="214"/>
      <c r="S405" s="214"/>
      <c r="T405" s="214"/>
      <c r="U405" s="214"/>
      <c r="V405" s="214"/>
      <c r="W405" s="214"/>
      <c r="X405" s="214"/>
      <c r="Y405" s="214"/>
      <c r="Z405" s="214"/>
    </row>
    <row r="406" ht="12.0" customHeight="1">
      <c r="A406" s="214"/>
      <c r="B406" s="214"/>
      <c r="C406" s="214"/>
      <c r="D406" s="214"/>
      <c r="E406" s="214"/>
      <c r="F406" s="214"/>
      <c r="G406" s="214"/>
      <c r="H406" s="214"/>
      <c r="I406" s="214"/>
      <c r="J406" s="214"/>
      <c r="K406" s="214"/>
      <c r="L406" s="214"/>
      <c r="M406" s="214"/>
      <c r="N406" s="214"/>
      <c r="O406" s="214"/>
      <c r="P406" s="214"/>
      <c r="Q406" s="214"/>
      <c r="R406" s="214"/>
      <c r="S406" s="214"/>
      <c r="T406" s="214"/>
      <c r="U406" s="214"/>
      <c r="V406" s="214"/>
      <c r="W406" s="214"/>
      <c r="X406" s="214"/>
      <c r="Y406" s="214"/>
      <c r="Z406" s="214"/>
    </row>
    <row r="407" ht="12.0" customHeight="1">
      <c r="A407" s="214"/>
      <c r="B407" s="214"/>
      <c r="C407" s="214"/>
      <c r="D407" s="214"/>
      <c r="E407" s="214"/>
      <c r="F407" s="214"/>
      <c r="G407" s="214"/>
      <c r="H407" s="214"/>
      <c r="I407" s="214"/>
      <c r="J407" s="214"/>
      <c r="K407" s="214"/>
      <c r="L407" s="214"/>
      <c r="M407" s="214"/>
      <c r="N407" s="214"/>
      <c r="O407" s="214"/>
      <c r="P407" s="214"/>
      <c r="Q407" s="214"/>
      <c r="R407" s="214"/>
      <c r="S407" s="214"/>
      <c r="T407" s="214"/>
      <c r="U407" s="214"/>
      <c r="V407" s="214"/>
      <c r="W407" s="214"/>
      <c r="X407" s="214"/>
      <c r="Y407" s="214"/>
      <c r="Z407" s="214"/>
    </row>
    <row r="408" ht="12.0" customHeight="1">
      <c r="A408" s="214"/>
      <c r="B408" s="214"/>
      <c r="C408" s="214"/>
      <c r="D408" s="214"/>
      <c r="E408" s="214"/>
      <c r="F408" s="214"/>
      <c r="G408" s="214"/>
      <c r="H408" s="214"/>
      <c r="I408" s="214"/>
      <c r="J408" s="214"/>
      <c r="K408" s="214"/>
      <c r="L408" s="214"/>
      <c r="M408" s="214"/>
      <c r="N408" s="214"/>
      <c r="O408" s="214"/>
      <c r="P408" s="214"/>
      <c r="Q408" s="214"/>
      <c r="R408" s="214"/>
      <c r="S408" s="214"/>
      <c r="T408" s="214"/>
      <c r="U408" s="214"/>
      <c r="V408" s="214"/>
      <c r="W408" s="214"/>
      <c r="X408" s="214"/>
      <c r="Y408" s="214"/>
      <c r="Z408" s="214"/>
    </row>
    <row r="409" ht="12.0" customHeight="1">
      <c r="A409" s="214"/>
      <c r="B409" s="214"/>
      <c r="C409" s="214"/>
      <c r="D409" s="214"/>
      <c r="E409" s="214"/>
      <c r="F409" s="214"/>
      <c r="G409" s="214"/>
      <c r="H409" s="214"/>
      <c r="I409" s="214"/>
      <c r="J409" s="214"/>
      <c r="K409" s="214"/>
      <c r="L409" s="214"/>
      <c r="M409" s="214"/>
      <c r="N409" s="214"/>
      <c r="O409" s="214"/>
      <c r="P409" s="214"/>
      <c r="Q409" s="214"/>
      <c r="R409" s="214"/>
      <c r="S409" s="214"/>
      <c r="T409" s="214"/>
      <c r="U409" s="214"/>
      <c r="V409" s="214"/>
      <c r="W409" s="214"/>
      <c r="X409" s="214"/>
      <c r="Y409" s="214"/>
      <c r="Z409" s="214"/>
    </row>
    <row r="410" ht="12.0" customHeight="1">
      <c r="A410" s="214"/>
      <c r="B410" s="214"/>
      <c r="C410" s="214"/>
      <c r="D410" s="214"/>
      <c r="E410" s="214"/>
      <c r="F410" s="214"/>
      <c r="G410" s="214"/>
      <c r="H410" s="214"/>
      <c r="I410" s="214"/>
      <c r="J410" s="214"/>
      <c r="K410" s="214"/>
      <c r="L410" s="214"/>
      <c r="M410" s="214"/>
      <c r="N410" s="214"/>
      <c r="O410" s="214"/>
      <c r="P410" s="214"/>
      <c r="Q410" s="214"/>
      <c r="R410" s="214"/>
      <c r="S410" s="214"/>
      <c r="T410" s="214"/>
      <c r="U410" s="214"/>
      <c r="V410" s="214"/>
      <c r="W410" s="214"/>
      <c r="X410" s="214"/>
      <c r="Y410" s="214"/>
      <c r="Z410" s="214"/>
    </row>
    <row r="411" ht="12.0" customHeight="1">
      <c r="A411" s="214"/>
      <c r="B411" s="214"/>
      <c r="C411" s="214"/>
      <c r="D411" s="214"/>
      <c r="E411" s="214"/>
      <c r="F411" s="214"/>
      <c r="G411" s="214"/>
      <c r="H411" s="214"/>
      <c r="I411" s="214"/>
      <c r="J411" s="214"/>
      <c r="K411" s="214"/>
      <c r="L411" s="214"/>
      <c r="M411" s="214"/>
      <c r="N411" s="214"/>
      <c r="O411" s="214"/>
      <c r="P411" s="214"/>
      <c r="Q411" s="214"/>
      <c r="R411" s="214"/>
      <c r="S411" s="214"/>
      <c r="T411" s="214"/>
      <c r="U411" s="214"/>
      <c r="V411" s="214"/>
      <c r="W411" s="214"/>
      <c r="X411" s="214"/>
      <c r="Y411" s="214"/>
      <c r="Z411" s="214"/>
    </row>
    <row r="412" ht="12.0" customHeight="1">
      <c r="A412" s="214"/>
      <c r="B412" s="214"/>
      <c r="C412" s="214"/>
      <c r="D412" s="214"/>
      <c r="E412" s="214"/>
      <c r="F412" s="214"/>
      <c r="G412" s="214"/>
      <c r="H412" s="214"/>
      <c r="I412" s="214"/>
      <c r="J412" s="214"/>
      <c r="K412" s="214"/>
      <c r="L412" s="214"/>
      <c r="M412" s="214"/>
      <c r="N412" s="214"/>
      <c r="O412" s="214"/>
      <c r="P412" s="214"/>
      <c r="Q412" s="214"/>
      <c r="R412" s="214"/>
      <c r="S412" s="214"/>
      <c r="T412" s="214"/>
      <c r="U412" s="214"/>
      <c r="V412" s="214"/>
      <c r="W412" s="214"/>
      <c r="X412" s="214"/>
      <c r="Y412" s="214"/>
      <c r="Z412" s="214"/>
    </row>
    <row r="413" ht="12.0" customHeight="1">
      <c r="A413" s="214"/>
      <c r="B413" s="214"/>
      <c r="C413" s="214"/>
      <c r="D413" s="214"/>
      <c r="E413" s="214"/>
      <c r="F413" s="214"/>
      <c r="G413" s="214"/>
      <c r="H413" s="214"/>
      <c r="I413" s="214"/>
      <c r="J413" s="214"/>
      <c r="K413" s="214"/>
      <c r="L413" s="214"/>
      <c r="M413" s="214"/>
      <c r="N413" s="214"/>
      <c r="O413" s="214"/>
      <c r="P413" s="214"/>
      <c r="Q413" s="214"/>
      <c r="R413" s="214"/>
      <c r="S413" s="214"/>
      <c r="T413" s="214"/>
      <c r="U413" s="214"/>
      <c r="V413" s="214"/>
      <c r="W413" s="214"/>
      <c r="X413" s="214"/>
      <c r="Y413" s="214"/>
      <c r="Z413" s="214"/>
    </row>
    <row r="414" ht="12.0" customHeight="1">
      <c r="A414" s="214"/>
      <c r="B414" s="214"/>
      <c r="C414" s="214"/>
      <c r="D414" s="214"/>
      <c r="E414" s="214"/>
      <c r="F414" s="214"/>
      <c r="G414" s="214"/>
      <c r="H414" s="214"/>
      <c r="I414" s="214"/>
      <c r="J414" s="214"/>
      <c r="K414" s="214"/>
      <c r="L414" s="214"/>
      <c r="M414" s="214"/>
      <c r="N414" s="214"/>
      <c r="O414" s="214"/>
      <c r="P414" s="214"/>
      <c r="Q414" s="214"/>
      <c r="R414" s="214"/>
      <c r="S414" s="214"/>
      <c r="T414" s="214"/>
      <c r="U414" s="214"/>
      <c r="V414" s="214"/>
      <c r="W414" s="214"/>
      <c r="X414" s="214"/>
      <c r="Y414" s="214"/>
      <c r="Z414" s="214"/>
    </row>
    <row r="415" ht="12.0" customHeight="1">
      <c r="A415" s="214"/>
      <c r="B415" s="214"/>
      <c r="C415" s="214"/>
      <c r="D415" s="214"/>
      <c r="E415" s="214"/>
      <c r="F415" s="214"/>
      <c r="G415" s="214"/>
      <c r="H415" s="214"/>
      <c r="I415" s="214"/>
      <c r="J415" s="214"/>
      <c r="K415" s="214"/>
      <c r="L415" s="214"/>
      <c r="M415" s="214"/>
      <c r="N415" s="214"/>
      <c r="O415" s="214"/>
      <c r="P415" s="214"/>
      <c r="Q415" s="214"/>
      <c r="R415" s="214"/>
      <c r="S415" s="214"/>
      <c r="T415" s="214"/>
      <c r="U415" s="214"/>
      <c r="V415" s="214"/>
      <c r="W415" s="214"/>
      <c r="X415" s="214"/>
      <c r="Y415" s="214"/>
      <c r="Z415" s="214"/>
    </row>
    <row r="416" ht="12.0" customHeight="1">
      <c r="A416" s="214"/>
      <c r="B416" s="214"/>
      <c r="C416" s="214"/>
      <c r="D416" s="214"/>
      <c r="E416" s="214"/>
      <c r="F416" s="214"/>
      <c r="G416" s="214"/>
      <c r="H416" s="214"/>
      <c r="I416" s="214"/>
      <c r="J416" s="214"/>
      <c r="K416" s="214"/>
      <c r="L416" s="214"/>
      <c r="M416" s="214"/>
      <c r="N416" s="214"/>
      <c r="O416" s="214"/>
      <c r="P416" s="214"/>
      <c r="Q416" s="214"/>
      <c r="R416" s="214"/>
      <c r="S416" s="214"/>
      <c r="T416" s="214"/>
      <c r="U416" s="214"/>
      <c r="V416" s="214"/>
      <c r="W416" s="214"/>
      <c r="X416" s="214"/>
      <c r="Y416" s="214"/>
      <c r="Z416" s="214"/>
    </row>
    <row r="417" ht="12.0" customHeight="1">
      <c r="A417" s="214"/>
      <c r="B417" s="214"/>
      <c r="C417" s="214"/>
      <c r="D417" s="214"/>
      <c r="E417" s="214"/>
      <c r="F417" s="214"/>
      <c r="G417" s="214"/>
      <c r="H417" s="214"/>
      <c r="I417" s="214"/>
      <c r="J417" s="214"/>
      <c r="K417" s="214"/>
      <c r="L417" s="214"/>
      <c r="M417" s="214"/>
      <c r="N417" s="214"/>
      <c r="O417" s="214"/>
      <c r="P417" s="214"/>
      <c r="Q417" s="214"/>
      <c r="R417" s="214"/>
      <c r="S417" s="214"/>
      <c r="T417" s="214"/>
      <c r="U417" s="214"/>
      <c r="V417" s="214"/>
      <c r="W417" s="214"/>
      <c r="X417" s="214"/>
      <c r="Y417" s="214"/>
      <c r="Z417" s="214"/>
    </row>
    <row r="418" ht="12.0" customHeight="1">
      <c r="A418" s="214"/>
      <c r="B418" s="214"/>
      <c r="C418" s="214"/>
      <c r="D418" s="214"/>
      <c r="E418" s="214"/>
      <c r="F418" s="214"/>
      <c r="G418" s="214"/>
      <c r="H418" s="214"/>
      <c r="I418" s="214"/>
      <c r="J418" s="214"/>
      <c r="K418" s="214"/>
      <c r="L418" s="214"/>
      <c r="M418" s="214"/>
      <c r="N418" s="214"/>
      <c r="O418" s="214"/>
      <c r="P418" s="214"/>
      <c r="Q418" s="214"/>
      <c r="R418" s="214"/>
      <c r="S418" s="214"/>
      <c r="T418" s="214"/>
      <c r="U418" s="214"/>
      <c r="V418" s="214"/>
      <c r="W418" s="214"/>
      <c r="X418" s="214"/>
      <c r="Y418" s="214"/>
      <c r="Z418" s="214"/>
    </row>
    <row r="419" ht="12.0" customHeight="1">
      <c r="A419" s="214"/>
      <c r="B419" s="214"/>
      <c r="C419" s="214"/>
      <c r="D419" s="214"/>
      <c r="E419" s="214"/>
      <c r="F419" s="214"/>
      <c r="G419" s="214"/>
      <c r="H419" s="214"/>
      <c r="I419" s="214"/>
      <c r="J419" s="214"/>
      <c r="K419" s="214"/>
      <c r="L419" s="214"/>
      <c r="M419" s="214"/>
      <c r="N419" s="214"/>
      <c r="O419" s="214"/>
      <c r="P419" s="214"/>
      <c r="Q419" s="214"/>
      <c r="R419" s="214"/>
      <c r="S419" s="214"/>
      <c r="T419" s="214"/>
      <c r="U419" s="214"/>
      <c r="V419" s="214"/>
      <c r="W419" s="214"/>
      <c r="X419" s="214"/>
      <c r="Y419" s="214"/>
      <c r="Z419" s="214"/>
    </row>
    <row r="420" ht="12.0" customHeight="1">
      <c r="A420" s="214"/>
      <c r="B420" s="214"/>
      <c r="C420" s="214"/>
      <c r="D420" s="214"/>
      <c r="E420" s="214"/>
      <c r="F420" s="214"/>
      <c r="G420" s="214"/>
      <c r="H420" s="214"/>
      <c r="I420" s="214"/>
      <c r="J420" s="214"/>
      <c r="K420" s="214"/>
      <c r="L420" s="214"/>
      <c r="M420" s="214"/>
      <c r="N420" s="214"/>
      <c r="O420" s="214"/>
      <c r="P420" s="214"/>
      <c r="Q420" s="214"/>
      <c r="R420" s="214"/>
      <c r="S420" s="214"/>
      <c r="T420" s="214"/>
      <c r="U420" s="214"/>
      <c r="V420" s="214"/>
      <c r="W420" s="214"/>
      <c r="X420" s="214"/>
      <c r="Y420" s="214"/>
      <c r="Z420" s="214"/>
    </row>
    <row r="421" ht="12.0" customHeight="1">
      <c r="A421" s="214"/>
      <c r="B421" s="214"/>
      <c r="C421" s="214"/>
      <c r="D421" s="214"/>
      <c r="E421" s="214"/>
      <c r="F421" s="214"/>
      <c r="G421" s="214"/>
      <c r="H421" s="214"/>
      <c r="I421" s="214"/>
      <c r="J421" s="214"/>
      <c r="K421" s="214"/>
      <c r="L421" s="214"/>
      <c r="M421" s="214"/>
      <c r="N421" s="214"/>
      <c r="O421" s="214"/>
      <c r="P421" s="214"/>
      <c r="Q421" s="214"/>
      <c r="R421" s="214"/>
      <c r="S421" s="214"/>
      <c r="T421" s="214"/>
      <c r="U421" s="214"/>
      <c r="V421" s="214"/>
      <c r="W421" s="214"/>
      <c r="X421" s="214"/>
      <c r="Y421" s="214"/>
      <c r="Z421" s="214"/>
    </row>
    <row r="422" ht="12.0" customHeight="1">
      <c r="A422" s="214"/>
      <c r="B422" s="214"/>
      <c r="C422" s="214"/>
      <c r="D422" s="214"/>
      <c r="E422" s="214"/>
      <c r="F422" s="214"/>
      <c r="G422" s="214"/>
      <c r="H422" s="214"/>
      <c r="I422" s="214"/>
      <c r="J422" s="214"/>
      <c r="K422" s="214"/>
      <c r="L422" s="214"/>
      <c r="M422" s="214"/>
      <c r="N422" s="214"/>
      <c r="O422" s="214"/>
      <c r="P422" s="214"/>
      <c r="Q422" s="214"/>
      <c r="R422" s="214"/>
      <c r="S422" s="214"/>
      <c r="T422" s="214"/>
      <c r="U422" s="214"/>
      <c r="V422" s="214"/>
      <c r="W422" s="214"/>
      <c r="X422" s="214"/>
      <c r="Y422" s="214"/>
      <c r="Z422" s="214"/>
    </row>
    <row r="423" ht="12.0" customHeight="1">
      <c r="A423" s="214"/>
      <c r="B423" s="214"/>
      <c r="C423" s="214"/>
      <c r="D423" s="214"/>
      <c r="E423" s="214"/>
      <c r="F423" s="214"/>
      <c r="G423" s="214"/>
      <c r="H423" s="214"/>
      <c r="I423" s="214"/>
      <c r="J423" s="214"/>
      <c r="K423" s="214"/>
      <c r="L423" s="214"/>
      <c r="M423" s="214"/>
      <c r="N423" s="214"/>
      <c r="O423" s="214"/>
      <c r="P423" s="214"/>
      <c r="Q423" s="214"/>
      <c r="R423" s="214"/>
      <c r="S423" s="214"/>
      <c r="T423" s="214"/>
      <c r="U423" s="214"/>
      <c r="V423" s="214"/>
      <c r="W423" s="214"/>
      <c r="X423" s="214"/>
      <c r="Y423" s="214"/>
      <c r="Z423" s="214"/>
    </row>
    <row r="424" ht="12.0" customHeight="1">
      <c r="A424" s="214"/>
      <c r="B424" s="214"/>
      <c r="C424" s="214"/>
      <c r="D424" s="214"/>
      <c r="E424" s="214"/>
      <c r="F424" s="214"/>
      <c r="G424" s="214"/>
      <c r="H424" s="214"/>
      <c r="I424" s="214"/>
      <c r="J424" s="214"/>
      <c r="K424" s="214"/>
      <c r="L424" s="214"/>
      <c r="M424" s="214"/>
      <c r="N424" s="214"/>
      <c r="O424" s="214"/>
      <c r="P424" s="214"/>
      <c r="Q424" s="214"/>
      <c r="R424" s="214"/>
      <c r="S424" s="214"/>
      <c r="T424" s="214"/>
      <c r="U424" s="214"/>
      <c r="V424" s="214"/>
      <c r="W424" s="214"/>
      <c r="X424" s="214"/>
      <c r="Y424" s="214"/>
      <c r="Z424" s="214"/>
    </row>
    <row r="425" ht="12.0" customHeight="1">
      <c r="A425" s="214"/>
      <c r="B425" s="214"/>
      <c r="C425" s="214"/>
      <c r="D425" s="214"/>
      <c r="E425" s="214"/>
      <c r="F425" s="214"/>
      <c r="G425" s="214"/>
      <c r="H425" s="214"/>
      <c r="I425" s="214"/>
      <c r="J425" s="214"/>
      <c r="K425" s="214"/>
      <c r="L425" s="214"/>
      <c r="M425" s="214"/>
      <c r="N425" s="214"/>
      <c r="O425" s="214"/>
      <c r="P425" s="214"/>
      <c r="Q425" s="214"/>
      <c r="R425" s="214"/>
      <c r="S425" s="214"/>
      <c r="T425" s="214"/>
      <c r="U425" s="214"/>
      <c r="V425" s="214"/>
      <c r="W425" s="214"/>
      <c r="X425" s="214"/>
      <c r="Y425" s="214"/>
      <c r="Z425" s="214"/>
    </row>
    <row r="426" ht="12.0" customHeight="1">
      <c r="A426" s="214"/>
      <c r="B426" s="214"/>
      <c r="C426" s="214"/>
      <c r="D426" s="214"/>
      <c r="E426" s="214"/>
      <c r="F426" s="214"/>
      <c r="G426" s="214"/>
      <c r="H426" s="214"/>
      <c r="I426" s="214"/>
      <c r="J426" s="214"/>
      <c r="K426" s="214"/>
      <c r="L426" s="214"/>
      <c r="M426" s="214"/>
      <c r="N426" s="214"/>
      <c r="O426" s="214"/>
      <c r="P426" s="214"/>
      <c r="Q426" s="214"/>
      <c r="R426" s="214"/>
      <c r="S426" s="214"/>
      <c r="T426" s="214"/>
      <c r="U426" s="214"/>
      <c r="V426" s="214"/>
      <c r="W426" s="214"/>
      <c r="X426" s="214"/>
      <c r="Y426" s="214"/>
      <c r="Z426" s="214"/>
    </row>
    <row r="427" ht="12.0" customHeight="1">
      <c r="A427" s="214"/>
      <c r="B427" s="214"/>
      <c r="C427" s="214"/>
      <c r="D427" s="214"/>
      <c r="E427" s="214"/>
      <c r="F427" s="214"/>
      <c r="G427" s="214"/>
      <c r="H427" s="214"/>
      <c r="I427" s="214"/>
      <c r="J427" s="214"/>
      <c r="K427" s="214"/>
      <c r="L427" s="214"/>
      <c r="M427" s="214"/>
      <c r="N427" s="214"/>
      <c r="O427" s="214"/>
      <c r="P427" s="214"/>
      <c r="Q427" s="214"/>
      <c r="R427" s="214"/>
      <c r="S427" s="214"/>
      <c r="T427" s="214"/>
      <c r="U427" s="214"/>
      <c r="V427" s="214"/>
      <c r="W427" s="214"/>
      <c r="X427" s="214"/>
      <c r="Y427" s="214"/>
      <c r="Z427" s="214"/>
    </row>
    <row r="428" ht="12.0" customHeight="1">
      <c r="A428" s="214"/>
      <c r="B428" s="214"/>
      <c r="C428" s="214"/>
      <c r="D428" s="214"/>
      <c r="E428" s="214"/>
      <c r="F428" s="214"/>
      <c r="G428" s="214"/>
      <c r="H428" s="214"/>
      <c r="I428" s="214"/>
      <c r="J428" s="214"/>
      <c r="K428" s="214"/>
      <c r="L428" s="214"/>
      <c r="M428" s="214"/>
      <c r="N428" s="214"/>
      <c r="O428" s="214"/>
      <c r="P428" s="214"/>
      <c r="Q428" s="214"/>
      <c r="R428" s="214"/>
      <c r="S428" s="214"/>
      <c r="T428" s="214"/>
      <c r="U428" s="214"/>
      <c r="V428" s="214"/>
      <c r="W428" s="214"/>
      <c r="X428" s="214"/>
      <c r="Y428" s="214"/>
      <c r="Z428" s="214"/>
    </row>
    <row r="429" ht="12.0" customHeight="1">
      <c r="A429" s="214"/>
      <c r="B429" s="214"/>
      <c r="C429" s="214"/>
      <c r="D429" s="214"/>
      <c r="E429" s="214"/>
      <c r="F429" s="214"/>
      <c r="G429" s="214"/>
      <c r="H429" s="214"/>
      <c r="I429" s="214"/>
      <c r="J429" s="214"/>
      <c r="K429" s="214"/>
      <c r="L429" s="214"/>
      <c r="M429" s="214"/>
      <c r="N429" s="214"/>
      <c r="O429" s="214"/>
      <c r="P429" s="214"/>
      <c r="Q429" s="214"/>
      <c r="R429" s="214"/>
      <c r="S429" s="214"/>
      <c r="T429" s="214"/>
      <c r="U429" s="214"/>
      <c r="V429" s="214"/>
      <c r="W429" s="214"/>
      <c r="X429" s="214"/>
      <c r="Y429" s="214"/>
      <c r="Z429" s="214"/>
    </row>
    <row r="430" ht="12.0" customHeight="1">
      <c r="A430" s="214"/>
      <c r="B430" s="214"/>
      <c r="C430" s="214"/>
      <c r="D430" s="214"/>
      <c r="E430" s="214"/>
      <c r="F430" s="214"/>
      <c r="G430" s="214"/>
      <c r="H430" s="214"/>
      <c r="I430" s="214"/>
      <c r="J430" s="214"/>
      <c r="K430" s="214"/>
      <c r="L430" s="214"/>
      <c r="M430" s="214"/>
      <c r="N430" s="214"/>
      <c r="O430" s="214"/>
      <c r="P430" s="214"/>
      <c r="Q430" s="214"/>
      <c r="R430" s="214"/>
      <c r="S430" s="214"/>
      <c r="T430" s="214"/>
      <c r="U430" s="214"/>
      <c r="V430" s="214"/>
      <c r="W430" s="214"/>
      <c r="X430" s="214"/>
      <c r="Y430" s="214"/>
      <c r="Z430" s="214"/>
    </row>
    <row r="431" ht="12.0" customHeight="1">
      <c r="A431" s="214"/>
      <c r="B431" s="214"/>
      <c r="C431" s="214"/>
      <c r="D431" s="214"/>
      <c r="E431" s="214"/>
      <c r="F431" s="214"/>
      <c r="G431" s="214"/>
      <c r="H431" s="214"/>
      <c r="I431" s="214"/>
      <c r="J431" s="214"/>
      <c r="K431" s="214"/>
      <c r="L431" s="214"/>
      <c r="M431" s="214"/>
      <c r="N431" s="214"/>
      <c r="O431" s="214"/>
      <c r="P431" s="214"/>
      <c r="Q431" s="214"/>
      <c r="R431" s="214"/>
      <c r="S431" s="214"/>
      <c r="T431" s="214"/>
      <c r="U431" s="214"/>
      <c r="V431" s="214"/>
      <c r="W431" s="214"/>
      <c r="X431" s="214"/>
      <c r="Y431" s="214"/>
      <c r="Z431" s="214"/>
    </row>
    <row r="432" ht="12.0" customHeight="1">
      <c r="A432" s="214"/>
      <c r="B432" s="214"/>
      <c r="C432" s="214"/>
      <c r="D432" s="214"/>
      <c r="E432" s="214"/>
      <c r="F432" s="214"/>
      <c r="G432" s="214"/>
      <c r="H432" s="214"/>
      <c r="I432" s="214"/>
      <c r="J432" s="214"/>
      <c r="K432" s="214"/>
      <c r="L432" s="214"/>
      <c r="M432" s="214"/>
      <c r="N432" s="214"/>
      <c r="O432" s="214"/>
      <c r="P432" s="214"/>
      <c r="Q432" s="214"/>
      <c r="R432" s="214"/>
      <c r="S432" s="214"/>
      <c r="T432" s="214"/>
      <c r="U432" s="214"/>
      <c r="V432" s="214"/>
      <c r="W432" s="214"/>
      <c r="X432" s="214"/>
      <c r="Y432" s="214"/>
      <c r="Z432" s="214"/>
    </row>
    <row r="433" ht="12.0" customHeight="1">
      <c r="A433" s="214"/>
      <c r="B433" s="214"/>
      <c r="C433" s="214"/>
      <c r="D433" s="214"/>
      <c r="E433" s="214"/>
      <c r="F433" s="214"/>
      <c r="G433" s="214"/>
      <c r="H433" s="214"/>
      <c r="I433" s="214"/>
      <c r="J433" s="214"/>
      <c r="K433" s="214"/>
      <c r="L433" s="214"/>
      <c r="M433" s="214"/>
      <c r="N433" s="214"/>
      <c r="O433" s="214"/>
      <c r="P433" s="214"/>
      <c r="Q433" s="214"/>
      <c r="R433" s="214"/>
      <c r="S433" s="214"/>
      <c r="T433" s="214"/>
      <c r="U433" s="214"/>
      <c r="V433" s="214"/>
      <c r="W433" s="214"/>
      <c r="X433" s="214"/>
      <c r="Y433" s="214"/>
      <c r="Z433" s="214"/>
    </row>
    <row r="434" ht="12.0" customHeight="1">
      <c r="A434" s="214"/>
      <c r="B434" s="214"/>
      <c r="C434" s="214"/>
      <c r="D434" s="214"/>
      <c r="E434" s="214"/>
      <c r="F434" s="214"/>
      <c r="G434" s="214"/>
      <c r="H434" s="214"/>
      <c r="I434" s="214"/>
      <c r="J434" s="214"/>
      <c r="K434" s="214"/>
      <c r="L434" s="214"/>
      <c r="M434" s="214"/>
      <c r="N434" s="214"/>
      <c r="O434" s="214"/>
      <c r="P434" s="214"/>
      <c r="Q434" s="214"/>
      <c r="R434" s="214"/>
      <c r="S434" s="214"/>
      <c r="T434" s="214"/>
      <c r="U434" s="214"/>
      <c r="V434" s="214"/>
      <c r="W434" s="214"/>
      <c r="X434" s="214"/>
      <c r="Y434" s="214"/>
      <c r="Z434" s="214"/>
    </row>
    <row r="435" ht="12.0" customHeight="1">
      <c r="A435" s="214"/>
      <c r="B435" s="214"/>
      <c r="C435" s="214"/>
      <c r="D435" s="214"/>
      <c r="E435" s="214"/>
      <c r="F435" s="214"/>
      <c r="G435" s="214"/>
      <c r="H435" s="214"/>
      <c r="I435" s="214"/>
      <c r="J435" s="214"/>
      <c r="K435" s="214"/>
      <c r="L435" s="214"/>
      <c r="M435" s="214"/>
      <c r="N435" s="214"/>
      <c r="O435" s="214"/>
      <c r="P435" s="214"/>
      <c r="Q435" s="214"/>
      <c r="R435" s="214"/>
      <c r="S435" s="214"/>
      <c r="T435" s="214"/>
      <c r="U435" s="214"/>
      <c r="V435" s="214"/>
      <c r="W435" s="214"/>
      <c r="X435" s="214"/>
      <c r="Y435" s="214"/>
      <c r="Z435" s="214"/>
    </row>
    <row r="436" ht="12.0" customHeight="1">
      <c r="A436" s="214"/>
      <c r="B436" s="214"/>
      <c r="C436" s="214"/>
      <c r="D436" s="214"/>
      <c r="E436" s="214"/>
      <c r="F436" s="214"/>
      <c r="G436" s="214"/>
      <c r="H436" s="214"/>
      <c r="I436" s="214"/>
      <c r="J436" s="214"/>
      <c r="K436" s="214"/>
      <c r="L436" s="214"/>
      <c r="M436" s="214"/>
      <c r="N436" s="214"/>
      <c r="O436" s="214"/>
      <c r="P436" s="214"/>
      <c r="Q436" s="214"/>
      <c r="R436" s="214"/>
      <c r="S436" s="214"/>
      <c r="T436" s="214"/>
      <c r="U436" s="214"/>
      <c r="V436" s="214"/>
      <c r="W436" s="214"/>
      <c r="X436" s="214"/>
      <c r="Y436" s="214"/>
      <c r="Z436" s="214"/>
    </row>
    <row r="437" ht="12.0" customHeight="1">
      <c r="A437" s="214"/>
      <c r="B437" s="214"/>
      <c r="C437" s="214"/>
      <c r="D437" s="214"/>
      <c r="E437" s="214"/>
      <c r="F437" s="214"/>
      <c r="G437" s="214"/>
      <c r="H437" s="214"/>
      <c r="I437" s="214"/>
      <c r="J437" s="214"/>
      <c r="K437" s="214"/>
      <c r="L437" s="214"/>
      <c r="M437" s="214"/>
      <c r="N437" s="214"/>
      <c r="O437" s="214"/>
      <c r="P437" s="214"/>
      <c r="Q437" s="214"/>
      <c r="R437" s="214"/>
      <c r="S437" s="214"/>
      <c r="T437" s="214"/>
      <c r="U437" s="214"/>
      <c r="V437" s="214"/>
      <c r="W437" s="214"/>
      <c r="X437" s="214"/>
      <c r="Y437" s="214"/>
      <c r="Z437" s="214"/>
    </row>
    <row r="438" ht="12.0" customHeight="1">
      <c r="A438" s="214"/>
      <c r="B438" s="214"/>
      <c r="C438" s="214"/>
      <c r="D438" s="214"/>
      <c r="E438" s="214"/>
      <c r="F438" s="214"/>
      <c r="G438" s="214"/>
      <c r="H438" s="214"/>
      <c r="I438" s="214"/>
      <c r="J438" s="214"/>
      <c r="K438" s="214"/>
      <c r="L438" s="214"/>
      <c r="M438" s="214"/>
      <c r="N438" s="214"/>
      <c r="O438" s="214"/>
      <c r="P438" s="214"/>
      <c r="Q438" s="214"/>
      <c r="R438" s="214"/>
      <c r="S438" s="214"/>
      <c r="T438" s="214"/>
      <c r="U438" s="214"/>
      <c r="V438" s="214"/>
      <c r="W438" s="214"/>
      <c r="X438" s="214"/>
      <c r="Y438" s="214"/>
      <c r="Z438" s="214"/>
    </row>
    <row r="439" ht="12.0" customHeight="1">
      <c r="A439" s="214"/>
      <c r="B439" s="214"/>
      <c r="C439" s="214"/>
      <c r="D439" s="214"/>
      <c r="E439" s="214"/>
      <c r="F439" s="214"/>
      <c r="G439" s="214"/>
      <c r="H439" s="214"/>
      <c r="I439" s="214"/>
      <c r="J439" s="214"/>
      <c r="K439" s="214"/>
      <c r="L439" s="214"/>
      <c r="M439" s="214"/>
      <c r="N439" s="214"/>
      <c r="O439" s="214"/>
      <c r="P439" s="214"/>
      <c r="Q439" s="214"/>
      <c r="R439" s="214"/>
      <c r="S439" s="214"/>
      <c r="T439" s="214"/>
      <c r="U439" s="214"/>
      <c r="V439" s="214"/>
      <c r="W439" s="214"/>
      <c r="X439" s="214"/>
      <c r="Y439" s="214"/>
      <c r="Z439" s="214"/>
    </row>
    <row r="440" ht="12.0" customHeight="1">
      <c r="A440" s="214"/>
      <c r="B440" s="214"/>
      <c r="C440" s="214"/>
      <c r="D440" s="214"/>
      <c r="E440" s="214"/>
      <c r="F440" s="214"/>
      <c r="G440" s="214"/>
      <c r="H440" s="214"/>
      <c r="I440" s="214"/>
      <c r="J440" s="214"/>
      <c r="K440" s="214"/>
      <c r="L440" s="214"/>
      <c r="M440" s="214"/>
      <c r="N440" s="214"/>
      <c r="O440" s="214"/>
      <c r="P440" s="214"/>
      <c r="Q440" s="214"/>
      <c r="R440" s="214"/>
      <c r="S440" s="214"/>
      <c r="T440" s="214"/>
      <c r="U440" s="214"/>
      <c r="V440" s="214"/>
      <c r="W440" s="214"/>
      <c r="X440" s="214"/>
      <c r="Y440" s="214"/>
      <c r="Z440" s="214"/>
    </row>
    <row r="441" ht="12.0" customHeight="1">
      <c r="A441" s="214"/>
      <c r="B441" s="214"/>
      <c r="C441" s="214"/>
      <c r="D441" s="214"/>
      <c r="E441" s="214"/>
      <c r="F441" s="214"/>
      <c r="G441" s="214"/>
      <c r="H441" s="214"/>
      <c r="I441" s="214"/>
      <c r="J441" s="214"/>
      <c r="K441" s="214"/>
      <c r="L441" s="214"/>
      <c r="M441" s="214"/>
      <c r="N441" s="214"/>
      <c r="O441" s="214"/>
      <c r="P441" s="214"/>
      <c r="Q441" s="214"/>
      <c r="R441" s="214"/>
      <c r="S441" s="214"/>
      <c r="T441" s="214"/>
      <c r="U441" s="214"/>
      <c r="V441" s="214"/>
      <c r="W441" s="214"/>
      <c r="X441" s="214"/>
      <c r="Y441" s="214"/>
      <c r="Z441" s="214"/>
    </row>
    <row r="442" ht="12.0" customHeight="1">
      <c r="A442" s="214"/>
      <c r="B442" s="214"/>
      <c r="C442" s="214"/>
      <c r="D442" s="214"/>
      <c r="E442" s="214"/>
      <c r="F442" s="214"/>
      <c r="G442" s="214"/>
      <c r="H442" s="214"/>
      <c r="I442" s="214"/>
      <c r="J442" s="214"/>
      <c r="K442" s="214"/>
      <c r="L442" s="214"/>
      <c r="M442" s="214"/>
      <c r="N442" s="214"/>
      <c r="O442" s="214"/>
      <c r="P442" s="214"/>
      <c r="Q442" s="214"/>
      <c r="R442" s="214"/>
      <c r="S442" s="214"/>
      <c r="T442" s="214"/>
      <c r="U442" s="214"/>
      <c r="V442" s="214"/>
      <c r="W442" s="214"/>
      <c r="X442" s="214"/>
      <c r="Y442" s="214"/>
      <c r="Z442" s="214"/>
    </row>
    <row r="443" ht="12.0" customHeight="1">
      <c r="A443" s="214"/>
      <c r="B443" s="214"/>
      <c r="C443" s="214"/>
      <c r="D443" s="214"/>
      <c r="E443" s="214"/>
      <c r="F443" s="214"/>
      <c r="G443" s="214"/>
      <c r="H443" s="214"/>
      <c r="I443" s="214"/>
      <c r="J443" s="214"/>
      <c r="K443" s="214"/>
      <c r="L443" s="214"/>
      <c r="M443" s="214"/>
      <c r="N443" s="214"/>
      <c r="O443" s="214"/>
      <c r="P443" s="214"/>
      <c r="Q443" s="214"/>
      <c r="R443" s="214"/>
      <c r="S443" s="214"/>
      <c r="T443" s="214"/>
      <c r="U443" s="214"/>
      <c r="V443" s="214"/>
      <c r="W443" s="214"/>
      <c r="X443" s="214"/>
      <c r="Y443" s="214"/>
      <c r="Z443" s="214"/>
    </row>
    <row r="444" ht="12.0" customHeight="1">
      <c r="A444" s="214"/>
      <c r="B444" s="214"/>
      <c r="C444" s="214"/>
      <c r="D444" s="214"/>
      <c r="E444" s="214"/>
      <c r="F444" s="214"/>
      <c r="G444" s="214"/>
      <c r="H444" s="214"/>
      <c r="I444" s="214"/>
      <c r="J444" s="214"/>
      <c r="K444" s="214"/>
      <c r="L444" s="214"/>
      <c r="M444" s="214"/>
      <c r="N444" s="214"/>
      <c r="O444" s="214"/>
      <c r="P444" s="214"/>
      <c r="Q444" s="214"/>
      <c r="R444" s="214"/>
      <c r="S444" s="214"/>
      <c r="T444" s="214"/>
      <c r="U444" s="214"/>
      <c r="V444" s="214"/>
      <c r="W444" s="214"/>
      <c r="X444" s="214"/>
      <c r="Y444" s="214"/>
      <c r="Z444" s="214"/>
    </row>
    <row r="445" ht="12.0" customHeight="1">
      <c r="A445" s="214"/>
      <c r="B445" s="214"/>
      <c r="C445" s="214"/>
      <c r="D445" s="214"/>
      <c r="E445" s="214"/>
      <c r="F445" s="214"/>
      <c r="G445" s="214"/>
      <c r="H445" s="214"/>
      <c r="I445" s="214"/>
      <c r="J445" s="214"/>
      <c r="K445" s="214"/>
      <c r="L445" s="214"/>
      <c r="M445" s="214"/>
      <c r="N445" s="214"/>
      <c r="O445" s="214"/>
      <c r="P445" s="214"/>
      <c r="Q445" s="214"/>
      <c r="R445" s="214"/>
      <c r="S445" s="214"/>
      <c r="T445" s="214"/>
      <c r="U445" s="214"/>
      <c r="V445" s="214"/>
      <c r="W445" s="214"/>
      <c r="X445" s="214"/>
      <c r="Y445" s="214"/>
      <c r="Z445" s="214"/>
    </row>
    <row r="446" ht="12.0" customHeight="1">
      <c r="A446" s="214"/>
      <c r="B446" s="214"/>
      <c r="C446" s="214"/>
      <c r="D446" s="214"/>
      <c r="E446" s="214"/>
      <c r="F446" s="214"/>
      <c r="G446" s="214"/>
      <c r="H446" s="214"/>
      <c r="I446" s="214"/>
      <c r="J446" s="214"/>
      <c r="K446" s="214"/>
      <c r="L446" s="214"/>
      <c r="M446" s="214"/>
      <c r="N446" s="214"/>
      <c r="O446" s="214"/>
      <c r="P446" s="214"/>
      <c r="Q446" s="214"/>
      <c r="R446" s="214"/>
      <c r="S446" s="214"/>
      <c r="T446" s="214"/>
      <c r="U446" s="214"/>
      <c r="V446" s="214"/>
      <c r="W446" s="214"/>
      <c r="X446" s="214"/>
      <c r="Y446" s="214"/>
      <c r="Z446" s="214"/>
    </row>
    <row r="447" ht="12.0" customHeight="1">
      <c r="A447" s="214"/>
      <c r="B447" s="214"/>
      <c r="C447" s="214"/>
      <c r="D447" s="214"/>
      <c r="E447" s="214"/>
      <c r="F447" s="214"/>
      <c r="G447" s="214"/>
      <c r="H447" s="214"/>
      <c r="I447" s="214"/>
      <c r="J447" s="214"/>
      <c r="K447" s="214"/>
      <c r="L447" s="214"/>
      <c r="M447" s="214"/>
      <c r="N447" s="214"/>
      <c r="O447" s="214"/>
      <c r="P447" s="214"/>
      <c r="Q447" s="214"/>
      <c r="R447" s="214"/>
      <c r="S447" s="214"/>
      <c r="T447" s="214"/>
      <c r="U447" s="214"/>
      <c r="V447" s="214"/>
      <c r="W447" s="214"/>
      <c r="X447" s="214"/>
      <c r="Y447" s="214"/>
      <c r="Z447" s="214"/>
    </row>
    <row r="448" ht="12.0" customHeight="1">
      <c r="A448" s="214"/>
      <c r="B448" s="214"/>
      <c r="C448" s="214"/>
      <c r="D448" s="214"/>
      <c r="E448" s="214"/>
      <c r="F448" s="214"/>
      <c r="G448" s="214"/>
      <c r="H448" s="214"/>
      <c r="I448" s="214"/>
      <c r="J448" s="214"/>
      <c r="K448" s="214"/>
      <c r="L448" s="214"/>
      <c r="M448" s="214"/>
      <c r="N448" s="214"/>
      <c r="O448" s="214"/>
      <c r="P448" s="214"/>
      <c r="Q448" s="214"/>
      <c r="R448" s="214"/>
      <c r="S448" s="214"/>
      <c r="T448" s="214"/>
      <c r="U448" s="214"/>
      <c r="V448" s="214"/>
      <c r="W448" s="214"/>
      <c r="X448" s="214"/>
      <c r="Y448" s="214"/>
      <c r="Z448" s="214"/>
    </row>
    <row r="449" ht="12.0" customHeight="1">
      <c r="A449" s="214"/>
      <c r="B449" s="214"/>
      <c r="C449" s="214"/>
      <c r="D449" s="214"/>
      <c r="E449" s="214"/>
      <c r="F449" s="214"/>
      <c r="G449" s="214"/>
      <c r="H449" s="214"/>
      <c r="I449" s="214"/>
      <c r="J449" s="214"/>
      <c r="K449" s="214"/>
      <c r="L449" s="214"/>
      <c r="M449" s="214"/>
      <c r="N449" s="214"/>
      <c r="O449" s="214"/>
      <c r="P449" s="214"/>
      <c r="Q449" s="214"/>
      <c r="R449" s="214"/>
      <c r="S449" s="214"/>
      <c r="T449" s="214"/>
      <c r="U449" s="214"/>
      <c r="V449" s="214"/>
      <c r="W449" s="214"/>
      <c r="X449" s="214"/>
      <c r="Y449" s="214"/>
      <c r="Z449" s="214"/>
    </row>
    <row r="450" ht="12.0" customHeight="1">
      <c r="A450" s="214"/>
      <c r="B450" s="214"/>
      <c r="C450" s="214"/>
      <c r="D450" s="214"/>
      <c r="E450" s="214"/>
      <c r="F450" s="214"/>
      <c r="G450" s="214"/>
      <c r="H450" s="214"/>
      <c r="I450" s="214"/>
      <c r="J450" s="214"/>
      <c r="K450" s="214"/>
      <c r="L450" s="214"/>
      <c r="M450" s="214"/>
      <c r="N450" s="214"/>
      <c r="O450" s="214"/>
      <c r="P450" s="214"/>
      <c r="Q450" s="214"/>
      <c r="R450" s="214"/>
      <c r="S450" s="214"/>
      <c r="T450" s="214"/>
      <c r="U450" s="214"/>
      <c r="V450" s="214"/>
      <c r="W450" s="214"/>
      <c r="X450" s="214"/>
      <c r="Y450" s="214"/>
      <c r="Z450" s="214"/>
    </row>
    <row r="451" ht="12.0" customHeight="1">
      <c r="A451" s="214"/>
      <c r="B451" s="214"/>
      <c r="C451" s="214"/>
      <c r="D451" s="214"/>
      <c r="E451" s="214"/>
      <c r="F451" s="214"/>
      <c r="G451" s="214"/>
      <c r="H451" s="214"/>
      <c r="I451" s="214"/>
      <c r="J451" s="214"/>
      <c r="K451" s="214"/>
      <c r="L451" s="214"/>
      <c r="M451" s="214"/>
      <c r="N451" s="214"/>
      <c r="O451" s="214"/>
      <c r="P451" s="214"/>
      <c r="Q451" s="214"/>
      <c r="R451" s="214"/>
      <c r="S451" s="214"/>
      <c r="T451" s="214"/>
      <c r="U451" s="214"/>
      <c r="V451" s="214"/>
      <c r="W451" s="214"/>
      <c r="X451" s="214"/>
      <c r="Y451" s="214"/>
      <c r="Z451" s="214"/>
    </row>
    <row r="452" ht="12.0" customHeight="1">
      <c r="A452" s="214"/>
      <c r="B452" s="214"/>
      <c r="C452" s="214"/>
      <c r="D452" s="214"/>
      <c r="E452" s="214"/>
      <c r="F452" s="214"/>
      <c r="G452" s="214"/>
      <c r="H452" s="214"/>
      <c r="I452" s="214"/>
      <c r="J452" s="214"/>
      <c r="K452" s="214"/>
      <c r="L452" s="214"/>
      <c r="M452" s="214"/>
      <c r="N452" s="214"/>
      <c r="O452" s="214"/>
      <c r="P452" s="214"/>
      <c r="Q452" s="214"/>
      <c r="R452" s="214"/>
      <c r="S452" s="214"/>
      <c r="T452" s="214"/>
      <c r="U452" s="214"/>
      <c r="V452" s="214"/>
      <c r="W452" s="214"/>
      <c r="X452" s="214"/>
      <c r="Y452" s="214"/>
      <c r="Z452" s="214"/>
    </row>
    <row r="453" ht="12.0" customHeight="1">
      <c r="A453" s="214"/>
      <c r="B453" s="214"/>
      <c r="C453" s="214"/>
      <c r="D453" s="214"/>
      <c r="E453" s="214"/>
      <c r="F453" s="214"/>
      <c r="G453" s="214"/>
      <c r="H453" s="214"/>
      <c r="I453" s="214"/>
      <c r="J453" s="214"/>
      <c r="K453" s="214"/>
      <c r="L453" s="214"/>
      <c r="M453" s="214"/>
      <c r="N453" s="214"/>
      <c r="O453" s="214"/>
      <c r="P453" s="214"/>
      <c r="Q453" s="214"/>
      <c r="R453" s="214"/>
      <c r="S453" s="214"/>
      <c r="T453" s="214"/>
      <c r="U453" s="214"/>
      <c r="V453" s="214"/>
      <c r="W453" s="214"/>
      <c r="X453" s="214"/>
      <c r="Y453" s="214"/>
      <c r="Z453" s="214"/>
    </row>
    <row r="454" ht="12.0" customHeight="1">
      <c r="A454" s="214"/>
      <c r="B454" s="214"/>
      <c r="C454" s="214"/>
      <c r="D454" s="214"/>
      <c r="E454" s="214"/>
      <c r="F454" s="214"/>
      <c r="G454" s="214"/>
      <c r="H454" s="214"/>
      <c r="I454" s="214"/>
      <c r="J454" s="214"/>
      <c r="K454" s="214"/>
      <c r="L454" s="214"/>
      <c r="M454" s="214"/>
      <c r="N454" s="214"/>
      <c r="O454" s="214"/>
      <c r="P454" s="214"/>
      <c r="Q454" s="214"/>
      <c r="R454" s="214"/>
      <c r="S454" s="214"/>
      <c r="T454" s="214"/>
      <c r="U454" s="214"/>
      <c r="V454" s="214"/>
      <c r="W454" s="214"/>
      <c r="X454" s="214"/>
      <c r="Y454" s="214"/>
      <c r="Z454" s="214"/>
    </row>
    <row r="455" ht="12.0" customHeight="1">
      <c r="A455" s="214"/>
      <c r="B455" s="214"/>
      <c r="C455" s="214"/>
      <c r="D455" s="214"/>
      <c r="E455" s="214"/>
      <c r="F455" s="214"/>
      <c r="G455" s="214"/>
      <c r="H455" s="214"/>
      <c r="I455" s="214"/>
      <c r="J455" s="214"/>
      <c r="K455" s="214"/>
      <c r="L455" s="214"/>
      <c r="M455" s="214"/>
      <c r="N455" s="214"/>
      <c r="O455" s="214"/>
      <c r="P455" s="214"/>
      <c r="Q455" s="214"/>
      <c r="R455" s="214"/>
      <c r="S455" s="214"/>
      <c r="T455" s="214"/>
      <c r="U455" s="214"/>
      <c r="V455" s="214"/>
      <c r="W455" s="214"/>
      <c r="X455" s="214"/>
      <c r="Y455" s="214"/>
      <c r="Z455" s="214"/>
    </row>
    <row r="456" ht="12.0" customHeight="1">
      <c r="A456" s="214"/>
      <c r="B456" s="214"/>
      <c r="C456" s="214"/>
      <c r="D456" s="214"/>
      <c r="E456" s="214"/>
      <c r="F456" s="214"/>
      <c r="G456" s="214"/>
      <c r="H456" s="214"/>
      <c r="I456" s="214"/>
      <c r="J456" s="214"/>
      <c r="K456" s="214"/>
      <c r="L456" s="214"/>
      <c r="M456" s="214"/>
      <c r="N456" s="214"/>
      <c r="O456" s="214"/>
      <c r="P456" s="214"/>
      <c r="Q456" s="214"/>
      <c r="R456" s="214"/>
      <c r="S456" s="214"/>
      <c r="T456" s="214"/>
      <c r="U456" s="214"/>
      <c r="V456" s="214"/>
      <c r="W456" s="214"/>
      <c r="X456" s="214"/>
      <c r="Y456" s="214"/>
      <c r="Z456" s="214"/>
    </row>
    <row r="457" ht="12.0" customHeight="1">
      <c r="A457" s="214"/>
      <c r="B457" s="214"/>
      <c r="C457" s="214"/>
      <c r="D457" s="214"/>
      <c r="E457" s="214"/>
      <c r="F457" s="214"/>
      <c r="G457" s="214"/>
      <c r="H457" s="214"/>
      <c r="I457" s="214"/>
      <c r="J457" s="214"/>
      <c r="K457" s="214"/>
      <c r="L457" s="214"/>
      <c r="M457" s="214"/>
      <c r="N457" s="214"/>
      <c r="O457" s="214"/>
      <c r="P457" s="214"/>
      <c r="Q457" s="214"/>
      <c r="R457" s="214"/>
      <c r="S457" s="214"/>
      <c r="T457" s="214"/>
      <c r="U457" s="214"/>
      <c r="V457" s="214"/>
      <c r="W457" s="214"/>
      <c r="X457" s="214"/>
      <c r="Y457" s="214"/>
      <c r="Z457" s="214"/>
    </row>
    <row r="458" ht="12.0" customHeight="1">
      <c r="A458" s="214"/>
      <c r="B458" s="214"/>
      <c r="C458" s="214"/>
      <c r="D458" s="214"/>
      <c r="E458" s="214"/>
      <c r="F458" s="214"/>
      <c r="G458" s="214"/>
      <c r="H458" s="214"/>
      <c r="I458" s="214"/>
      <c r="J458" s="214"/>
      <c r="K458" s="214"/>
      <c r="L458" s="214"/>
      <c r="M458" s="214"/>
      <c r="N458" s="214"/>
      <c r="O458" s="214"/>
      <c r="P458" s="214"/>
      <c r="Q458" s="214"/>
      <c r="R458" s="214"/>
      <c r="S458" s="214"/>
      <c r="T458" s="214"/>
      <c r="U458" s="214"/>
      <c r="V458" s="214"/>
      <c r="W458" s="214"/>
      <c r="X458" s="214"/>
      <c r="Y458" s="214"/>
      <c r="Z458" s="214"/>
    </row>
    <row r="459" ht="12.0" customHeight="1">
      <c r="A459" s="214"/>
      <c r="B459" s="214"/>
      <c r="C459" s="214"/>
      <c r="D459" s="214"/>
      <c r="E459" s="214"/>
      <c r="F459" s="214"/>
      <c r="G459" s="214"/>
      <c r="H459" s="214"/>
      <c r="I459" s="214"/>
      <c r="J459" s="214"/>
      <c r="K459" s="214"/>
      <c r="L459" s="214"/>
      <c r="M459" s="214"/>
      <c r="N459" s="214"/>
      <c r="O459" s="214"/>
      <c r="P459" s="214"/>
      <c r="Q459" s="214"/>
      <c r="R459" s="214"/>
      <c r="S459" s="214"/>
      <c r="T459" s="214"/>
      <c r="U459" s="214"/>
      <c r="V459" s="214"/>
      <c r="W459" s="214"/>
      <c r="X459" s="214"/>
      <c r="Y459" s="214"/>
      <c r="Z459" s="214"/>
    </row>
    <row r="460" ht="12.0" customHeight="1">
      <c r="A460" s="214"/>
      <c r="B460" s="214"/>
      <c r="C460" s="214"/>
      <c r="D460" s="214"/>
      <c r="E460" s="214"/>
      <c r="F460" s="214"/>
      <c r="G460" s="214"/>
      <c r="H460" s="214"/>
      <c r="I460" s="214"/>
      <c r="J460" s="214"/>
      <c r="K460" s="214"/>
      <c r="L460" s="214"/>
      <c r="M460" s="214"/>
      <c r="N460" s="214"/>
      <c r="O460" s="214"/>
      <c r="P460" s="214"/>
      <c r="Q460" s="214"/>
      <c r="R460" s="214"/>
      <c r="S460" s="214"/>
      <c r="T460" s="214"/>
      <c r="U460" s="214"/>
      <c r="V460" s="214"/>
      <c r="W460" s="214"/>
      <c r="X460" s="214"/>
      <c r="Y460" s="214"/>
      <c r="Z460" s="214"/>
    </row>
    <row r="461" ht="12.0" customHeight="1">
      <c r="A461" s="214"/>
      <c r="B461" s="214"/>
      <c r="C461" s="214"/>
      <c r="D461" s="214"/>
      <c r="E461" s="214"/>
      <c r="F461" s="214"/>
      <c r="G461" s="214"/>
      <c r="H461" s="214"/>
      <c r="I461" s="214"/>
      <c r="J461" s="214"/>
      <c r="K461" s="214"/>
      <c r="L461" s="214"/>
      <c r="M461" s="214"/>
      <c r="N461" s="214"/>
      <c r="O461" s="214"/>
      <c r="P461" s="214"/>
      <c r="Q461" s="214"/>
      <c r="R461" s="214"/>
      <c r="S461" s="214"/>
      <c r="T461" s="214"/>
      <c r="U461" s="214"/>
      <c r="V461" s="214"/>
      <c r="W461" s="214"/>
      <c r="X461" s="214"/>
      <c r="Y461" s="214"/>
      <c r="Z461" s="214"/>
    </row>
    <row r="462" ht="12.0" customHeight="1">
      <c r="A462" s="214"/>
      <c r="B462" s="214"/>
      <c r="C462" s="214"/>
      <c r="D462" s="214"/>
      <c r="E462" s="214"/>
      <c r="F462" s="214"/>
      <c r="G462" s="214"/>
      <c r="H462" s="214"/>
      <c r="I462" s="214"/>
      <c r="J462" s="214"/>
      <c r="K462" s="214"/>
      <c r="L462" s="214"/>
      <c r="M462" s="214"/>
      <c r="N462" s="214"/>
      <c r="O462" s="214"/>
      <c r="P462" s="214"/>
      <c r="Q462" s="214"/>
      <c r="R462" s="214"/>
      <c r="S462" s="214"/>
      <c r="T462" s="214"/>
      <c r="U462" s="214"/>
      <c r="V462" s="214"/>
      <c r="W462" s="214"/>
      <c r="X462" s="214"/>
      <c r="Y462" s="214"/>
      <c r="Z462" s="214"/>
    </row>
    <row r="463" ht="12.0" customHeight="1">
      <c r="A463" s="214"/>
      <c r="B463" s="214"/>
      <c r="C463" s="214"/>
      <c r="D463" s="214"/>
      <c r="E463" s="214"/>
      <c r="F463" s="214"/>
      <c r="G463" s="214"/>
      <c r="H463" s="214"/>
      <c r="I463" s="214"/>
      <c r="J463" s="214"/>
      <c r="K463" s="214"/>
      <c r="L463" s="214"/>
      <c r="M463" s="214"/>
      <c r="N463" s="214"/>
      <c r="O463" s="214"/>
      <c r="P463" s="214"/>
      <c r="Q463" s="214"/>
      <c r="R463" s="214"/>
      <c r="S463" s="214"/>
      <c r="T463" s="214"/>
      <c r="U463" s="214"/>
      <c r="V463" s="214"/>
      <c r="W463" s="214"/>
      <c r="X463" s="214"/>
      <c r="Y463" s="214"/>
      <c r="Z463" s="214"/>
    </row>
    <row r="464" ht="12.0" customHeight="1">
      <c r="A464" s="214"/>
      <c r="B464" s="214"/>
      <c r="C464" s="214"/>
      <c r="D464" s="214"/>
      <c r="E464" s="214"/>
      <c r="F464" s="214"/>
      <c r="G464" s="214"/>
      <c r="H464" s="214"/>
      <c r="I464" s="214"/>
      <c r="J464" s="214"/>
      <c r="K464" s="214"/>
      <c r="L464" s="214"/>
      <c r="M464" s="214"/>
      <c r="N464" s="214"/>
      <c r="O464" s="214"/>
      <c r="P464" s="214"/>
      <c r="Q464" s="214"/>
      <c r="R464" s="214"/>
      <c r="S464" s="214"/>
      <c r="T464" s="214"/>
      <c r="U464" s="214"/>
      <c r="V464" s="214"/>
      <c r="W464" s="214"/>
      <c r="X464" s="214"/>
      <c r="Y464" s="214"/>
      <c r="Z464" s="214"/>
    </row>
    <row r="465" ht="12.0" customHeight="1">
      <c r="A465" s="214"/>
      <c r="B465" s="214"/>
      <c r="C465" s="214"/>
      <c r="D465" s="214"/>
      <c r="E465" s="214"/>
      <c r="F465" s="214"/>
      <c r="G465" s="214"/>
      <c r="H465" s="214"/>
      <c r="I465" s="214"/>
      <c r="J465" s="214"/>
      <c r="K465" s="214"/>
      <c r="L465" s="214"/>
      <c r="M465" s="214"/>
      <c r="N465" s="214"/>
      <c r="O465" s="214"/>
      <c r="P465" s="214"/>
      <c r="Q465" s="214"/>
      <c r="R465" s="214"/>
      <c r="S465" s="214"/>
      <c r="T465" s="214"/>
      <c r="U465" s="214"/>
      <c r="V465" s="214"/>
      <c r="W465" s="214"/>
      <c r="X465" s="214"/>
      <c r="Y465" s="214"/>
      <c r="Z465" s="214"/>
    </row>
    <row r="466" ht="12.0" customHeight="1">
      <c r="A466" s="214"/>
      <c r="B466" s="214"/>
      <c r="C466" s="214"/>
      <c r="D466" s="214"/>
      <c r="E466" s="214"/>
      <c r="F466" s="214"/>
      <c r="G466" s="214"/>
      <c r="H466" s="214"/>
      <c r="I466" s="214"/>
      <c r="J466" s="214"/>
      <c r="K466" s="214"/>
      <c r="L466" s="214"/>
      <c r="M466" s="214"/>
      <c r="N466" s="214"/>
      <c r="O466" s="214"/>
      <c r="P466" s="214"/>
      <c r="Q466" s="214"/>
      <c r="R466" s="214"/>
      <c r="S466" s="214"/>
      <c r="T466" s="214"/>
      <c r="U466" s="214"/>
      <c r="V466" s="214"/>
      <c r="W466" s="214"/>
      <c r="X466" s="214"/>
      <c r="Y466" s="214"/>
      <c r="Z466" s="214"/>
    </row>
    <row r="467" ht="12.0" customHeight="1">
      <c r="A467" s="214"/>
      <c r="B467" s="214"/>
      <c r="C467" s="214"/>
      <c r="D467" s="214"/>
      <c r="E467" s="214"/>
      <c r="F467" s="214"/>
      <c r="G467" s="214"/>
      <c r="H467" s="214"/>
      <c r="I467" s="214"/>
      <c r="J467" s="214"/>
      <c r="K467" s="214"/>
      <c r="L467" s="214"/>
      <c r="M467" s="214"/>
      <c r="N467" s="214"/>
      <c r="O467" s="214"/>
      <c r="P467" s="214"/>
      <c r="Q467" s="214"/>
      <c r="R467" s="214"/>
      <c r="S467" s="214"/>
      <c r="T467" s="214"/>
      <c r="U467" s="214"/>
      <c r="V467" s="214"/>
      <c r="W467" s="214"/>
      <c r="X467" s="214"/>
      <c r="Y467" s="214"/>
      <c r="Z467" s="214"/>
    </row>
    <row r="468" ht="12.0" customHeight="1">
      <c r="A468" s="214"/>
      <c r="B468" s="214"/>
      <c r="C468" s="214"/>
      <c r="D468" s="214"/>
      <c r="E468" s="214"/>
      <c r="F468" s="214"/>
      <c r="G468" s="214"/>
      <c r="H468" s="214"/>
      <c r="I468" s="214"/>
      <c r="J468" s="214"/>
      <c r="K468" s="214"/>
      <c r="L468" s="214"/>
      <c r="M468" s="214"/>
      <c r="N468" s="214"/>
      <c r="O468" s="214"/>
      <c r="P468" s="214"/>
      <c r="Q468" s="214"/>
      <c r="R468" s="214"/>
      <c r="S468" s="214"/>
      <c r="T468" s="214"/>
      <c r="U468" s="214"/>
      <c r="V468" s="214"/>
      <c r="W468" s="214"/>
      <c r="X468" s="214"/>
      <c r="Y468" s="214"/>
      <c r="Z468" s="214"/>
    </row>
    <row r="469" ht="12.0" customHeight="1">
      <c r="A469" s="214"/>
      <c r="B469" s="214"/>
      <c r="C469" s="214"/>
      <c r="D469" s="214"/>
      <c r="E469" s="214"/>
      <c r="F469" s="214"/>
      <c r="G469" s="214"/>
      <c r="H469" s="214"/>
      <c r="I469" s="214"/>
      <c r="J469" s="214"/>
      <c r="K469" s="214"/>
      <c r="L469" s="214"/>
      <c r="M469" s="214"/>
      <c r="N469" s="214"/>
      <c r="O469" s="214"/>
      <c r="P469" s="214"/>
      <c r="Q469" s="214"/>
      <c r="R469" s="214"/>
      <c r="S469" s="214"/>
      <c r="T469" s="214"/>
      <c r="U469" s="214"/>
      <c r="V469" s="214"/>
      <c r="W469" s="214"/>
      <c r="X469" s="214"/>
      <c r="Y469" s="214"/>
      <c r="Z469" s="214"/>
    </row>
    <row r="470" ht="12.0" customHeight="1">
      <c r="A470" s="214"/>
      <c r="B470" s="214"/>
      <c r="C470" s="214"/>
      <c r="D470" s="214"/>
      <c r="E470" s="214"/>
      <c r="F470" s="214"/>
      <c r="G470" s="214"/>
      <c r="H470" s="214"/>
      <c r="I470" s="214"/>
      <c r="J470" s="214"/>
      <c r="K470" s="214"/>
      <c r="L470" s="214"/>
      <c r="M470" s="214"/>
      <c r="N470" s="214"/>
      <c r="O470" s="214"/>
      <c r="P470" s="214"/>
      <c r="Q470" s="214"/>
      <c r="R470" s="214"/>
      <c r="S470" s="214"/>
      <c r="T470" s="214"/>
      <c r="U470" s="214"/>
      <c r="V470" s="214"/>
      <c r="W470" s="214"/>
      <c r="X470" s="214"/>
      <c r="Y470" s="214"/>
      <c r="Z470" s="214"/>
    </row>
    <row r="471" ht="12.0" customHeight="1">
      <c r="A471" s="214"/>
      <c r="B471" s="214"/>
      <c r="C471" s="214"/>
      <c r="D471" s="214"/>
      <c r="E471" s="214"/>
      <c r="F471" s="214"/>
      <c r="G471" s="214"/>
      <c r="H471" s="214"/>
      <c r="I471" s="214"/>
      <c r="J471" s="214"/>
      <c r="K471" s="214"/>
      <c r="L471" s="214"/>
      <c r="M471" s="214"/>
      <c r="N471" s="214"/>
      <c r="O471" s="214"/>
      <c r="P471" s="214"/>
      <c r="Q471" s="214"/>
      <c r="R471" s="214"/>
      <c r="S471" s="214"/>
      <c r="T471" s="214"/>
      <c r="U471" s="214"/>
      <c r="V471" s="214"/>
      <c r="W471" s="214"/>
      <c r="X471" s="214"/>
      <c r="Y471" s="214"/>
      <c r="Z471" s="214"/>
    </row>
    <row r="472" ht="12.0" customHeight="1">
      <c r="A472" s="214"/>
      <c r="B472" s="214"/>
      <c r="C472" s="214"/>
      <c r="D472" s="214"/>
      <c r="E472" s="214"/>
      <c r="F472" s="214"/>
      <c r="G472" s="214"/>
      <c r="H472" s="214"/>
      <c r="I472" s="214"/>
      <c r="J472" s="214"/>
      <c r="K472" s="214"/>
      <c r="L472" s="214"/>
      <c r="M472" s="214"/>
      <c r="N472" s="214"/>
      <c r="O472" s="214"/>
      <c r="P472" s="214"/>
      <c r="Q472" s="214"/>
      <c r="R472" s="214"/>
      <c r="S472" s="214"/>
      <c r="T472" s="214"/>
      <c r="U472" s="214"/>
      <c r="V472" s="214"/>
      <c r="W472" s="214"/>
      <c r="X472" s="214"/>
      <c r="Y472" s="214"/>
      <c r="Z472" s="214"/>
    </row>
    <row r="473" ht="12.0" customHeight="1">
      <c r="A473" s="214"/>
      <c r="B473" s="214"/>
      <c r="C473" s="214"/>
      <c r="D473" s="214"/>
      <c r="E473" s="214"/>
      <c r="F473" s="214"/>
      <c r="G473" s="214"/>
      <c r="H473" s="214"/>
      <c r="I473" s="214"/>
      <c r="J473" s="214"/>
      <c r="K473" s="214"/>
      <c r="L473" s="214"/>
      <c r="M473" s="214"/>
      <c r="N473" s="214"/>
      <c r="O473" s="214"/>
      <c r="P473" s="214"/>
      <c r="Q473" s="214"/>
      <c r="R473" s="214"/>
      <c r="S473" s="214"/>
      <c r="T473" s="214"/>
      <c r="U473" s="214"/>
      <c r="V473" s="214"/>
      <c r="W473" s="214"/>
      <c r="X473" s="214"/>
      <c r="Y473" s="214"/>
      <c r="Z473" s="214"/>
    </row>
    <row r="474" ht="12.0" customHeight="1">
      <c r="A474" s="214"/>
      <c r="B474" s="214"/>
      <c r="C474" s="214"/>
      <c r="D474" s="214"/>
      <c r="E474" s="214"/>
      <c r="F474" s="214"/>
      <c r="G474" s="214"/>
      <c r="H474" s="214"/>
      <c r="I474" s="214"/>
      <c r="J474" s="214"/>
      <c r="K474" s="214"/>
      <c r="L474" s="214"/>
      <c r="M474" s="214"/>
      <c r="N474" s="214"/>
      <c r="O474" s="214"/>
      <c r="P474" s="214"/>
      <c r="Q474" s="214"/>
      <c r="R474" s="214"/>
      <c r="S474" s="214"/>
      <c r="T474" s="214"/>
      <c r="U474" s="214"/>
      <c r="V474" s="214"/>
      <c r="W474" s="214"/>
      <c r="X474" s="214"/>
      <c r="Y474" s="214"/>
      <c r="Z474" s="214"/>
    </row>
    <row r="475" ht="12.0" customHeight="1">
      <c r="A475" s="214"/>
      <c r="B475" s="214"/>
      <c r="C475" s="214"/>
      <c r="D475" s="214"/>
      <c r="E475" s="214"/>
      <c r="F475" s="214"/>
      <c r="G475" s="214"/>
      <c r="H475" s="214"/>
      <c r="I475" s="214"/>
      <c r="J475" s="214"/>
      <c r="K475" s="214"/>
      <c r="L475" s="214"/>
      <c r="M475" s="214"/>
      <c r="N475" s="214"/>
      <c r="O475" s="214"/>
      <c r="P475" s="214"/>
      <c r="Q475" s="214"/>
      <c r="R475" s="214"/>
      <c r="S475" s="214"/>
      <c r="T475" s="214"/>
      <c r="U475" s="214"/>
      <c r="V475" s="214"/>
      <c r="W475" s="214"/>
      <c r="X475" s="214"/>
      <c r="Y475" s="214"/>
      <c r="Z475" s="214"/>
    </row>
    <row r="476" ht="12.0" customHeight="1">
      <c r="A476" s="214"/>
      <c r="B476" s="214"/>
      <c r="C476" s="214"/>
      <c r="D476" s="214"/>
      <c r="E476" s="214"/>
      <c r="F476" s="214"/>
      <c r="G476" s="214"/>
      <c r="H476" s="214"/>
      <c r="I476" s="214"/>
      <c r="J476" s="214"/>
      <c r="K476" s="214"/>
      <c r="L476" s="214"/>
      <c r="M476" s="214"/>
      <c r="N476" s="214"/>
      <c r="O476" s="214"/>
      <c r="P476" s="214"/>
      <c r="Q476" s="214"/>
      <c r="R476" s="214"/>
      <c r="S476" s="214"/>
      <c r="T476" s="214"/>
      <c r="U476" s="214"/>
      <c r="V476" s="214"/>
      <c r="W476" s="214"/>
      <c r="X476" s="214"/>
      <c r="Y476" s="214"/>
      <c r="Z476" s="214"/>
    </row>
    <row r="477" ht="12.0" customHeight="1">
      <c r="A477" s="214"/>
      <c r="B477" s="214"/>
      <c r="C477" s="214"/>
      <c r="D477" s="214"/>
      <c r="E477" s="214"/>
      <c r="F477" s="214"/>
      <c r="G477" s="214"/>
      <c r="H477" s="214"/>
      <c r="I477" s="214"/>
      <c r="J477" s="214"/>
      <c r="K477" s="214"/>
      <c r="L477" s="214"/>
      <c r="M477" s="214"/>
      <c r="N477" s="214"/>
      <c r="O477" s="214"/>
      <c r="P477" s="214"/>
      <c r="Q477" s="214"/>
      <c r="R477" s="214"/>
      <c r="S477" s="214"/>
      <c r="T477" s="214"/>
      <c r="U477" s="214"/>
      <c r="V477" s="214"/>
      <c r="W477" s="214"/>
      <c r="X477" s="214"/>
      <c r="Y477" s="214"/>
      <c r="Z477" s="214"/>
    </row>
    <row r="478" ht="12.0" customHeight="1">
      <c r="A478" s="214"/>
      <c r="B478" s="214"/>
      <c r="C478" s="214"/>
      <c r="D478" s="214"/>
      <c r="E478" s="214"/>
      <c r="F478" s="214"/>
      <c r="G478" s="214"/>
      <c r="H478" s="214"/>
      <c r="I478" s="214"/>
      <c r="J478" s="214"/>
      <c r="K478" s="214"/>
      <c r="L478" s="214"/>
      <c r="M478" s="214"/>
      <c r="N478" s="214"/>
      <c r="O478" s="214"/>
      <c r="P478" s="214"/>
      <c r="Q478" s="214"/>
      <c r="R478" s="214"/>
      <c r="S478" s="214"/>
      <c r="T478" s="214"/>
      <c r="U478" s="214"/>
      <c r="V478" s="214"/>
      <c r="W478" s="214"/>
      <c r="X478" s="214"/>
      <c r="Y478" s="214"/>
      <c r="Z478" s="214"/>
    </row>
    <row r="479" ht="12.0" customHeight="1">
      <c r="A479" s="214"/>
      <c r="B479" s="214"/>
      <c r="C479" s="214"/>
      <c r="D479" s="214"/>
      <c r="E479" s="214"/>
      <c r="F479" s="214"/>
      <c r="G479" s="214"/>
      <c r="H479" s="214"/>
      <c r="I479" s="214"/>
      <c r="J479" s="214"/>
      <c r="K479" s="214"/>
      <c r="L479" s="214"/>
      <c r="M479" s="214"/>
      <c r="N479" s="214"/>
      <c r="O479" s="214"/>
      <c r="P479" s="214"/>
      <c r="Q479" s="214"/>
      <c r="R479" s="214"/>
      <c r="S479" s="214"/>
      <c r="T479" s="214"/>
      <c r="U479" s="214"/>
      <c r="V479" s="214"/>
      <c r="W479" s="214"/>
      <c r="X479" s="214"/>
      <c r="Y479" s="214"/>
      <c r="Z479" s="214"/>
    </row>
    <row r="480" ht="12.0" customHeight="1">
      <c r="A480" s="214"/>
      <c r="B480" s="214"/>
      <c r="C480" s="214"/>
      <c r="D480" s="214"/>
      <c r="E480" s="214"/>
      <c r="F480" s="214"/>
      <c r="G480" s="214"/>
      <c r="H480" s="214"/>
      <c r="I480" s="214"/>
      <c r="J480" s="214"/>
      <c r="K480" s="214"/>
      <c r="L480" s="214"/>
      <c r="M480" s="214"/>
      <c r="N480" s="214"/>
      <c r="O480" s="214"/>
      <c r="P480" s="214"/>
      <c r="Q480" s="214"/>
      <c r="R480" s="214"/>
      <c r="S480" s="214"/>
      <c r="T480" s="214"/>
      <c r="U480" s="214"/>
      <c r="V480" s="214"/>
      <c r="W480" s="214"/>
      <c r="X480" s="214"/>
      <c r="Y480" s="214"/>
      <c r="Z480" s="214"/>
    </row>
    <row r="481" ht="12.0" customHeight="1">
      <c r="A481" s="214"/>
      <c r="B481" s="214"/>
      <c r="C481" s="214"/>
      <c r="D481" s="214"/>
      <c r="E481" s="214"/>
      <c r="F481" s="214"/>
      <c r="G481" s="214"/>
      <c r="H481" s="214"/>
      <c r="I481" s="214"/>
      <c r="J481" s="214"/>
      <c r="K481" s="214"/>
      <c r="L481" s="214"/>
      <c r="M481" s="214"/>
      <c r="N481" s="214"/>
      <c r="O481" s="214"/>
      <c r="P481" s="214"/>
      <c r="Q481" s="214"/>
      <c r="R481" s="214"/>
      <c r="S481" s="214"/>
      <c r="T481" s="214"/>
      <c r="U481" s="214"/>
      <c r="V481" s="214"/>
      <c r="W481" s="214"/>
      <c r="X481" s="214"/>
      <c r="Y481" s="214"/>
      <c r="Z481" s="214"/>
    </row>
    <row r="482" ht="12.0" customHeight="1">
      <c r="A482" s="214"/>
      <c r="B482" s="214"/>
      <c r="C482" s="214"/>
      <c r="D482" s="214"/>
      <c r="E482" s="214"/>
      <c r="F482" s="214"/>
      <c r="G482" s="214"/>
      <c r="H482" s="214"/>
      <c r="I482" s="214"/>
      <c r="J482" s="214"/>
      <c r="K482" s="214"/>
      <c r="L482" s="214"/>
      <c r="M482" s="214"/>
      <c r="N482" s="214"/>
      <c r="O482" s="214"/>
      <c r="P482" s="214"/>
      <c r="Q482" s="214"/>
      <c r="R482" s="214"/>
      <c r="S482" s="214"/>
      <c r="T482" s="214"/>
      <c r="U482" s="214"/>
      <c r="V482" s="214"/>
      <c r="W482" s="214"/>
      <c r="X482" s="214"/>
      <c r="Y482" s="214"/>
      <c r="Z482" s="214"/>
    </row>
    <row r="483" ht="12.0" customHeight="1">
      <c r="A483" s="214"/>
      <c r="B483" s="214"/>
      <c r="C483" s="214"/>
      <c r="D483" s="214"/>
      <c r="E483" s="214"/>
      <c r="F483" s="214"/>
      <c r="G483" s="214"/>
      <c r="H483" s="214"/>
      <c r="I483" s="214"/>
      <c r="J483" s="214"/>
      <c r="K483" s="214"/>
      <c r="L483" s="214"/>
      <c r="M483" s="214"/>
      <c r="N483" s="214"/>
      <c r="O483" s="214"/>
      <c r="P483" s="214"/>
      <c r="Q483" s="214"/>
      <c r="R483" s="214"/>
      <c r="S483" s="214"/>
      <c r="T483" s="214"/>
      <c r="U483" s="214"/>
      <c r="V483" s="214"/>
      <c r="W483" s="214"/>
      <c r="X483" s="214"/>
      <c r="Y483" s="214"/>
      <c r="Z483" s="214"/>
    </row>
    <row r="484" ht="12.0" customHeight="1">
      <c r="A484" s="214"/>
      <c r="B484" s="214"/>
      <c r="C484" s="214"/>
      <c r="D484" s="214"/>
      <c r="E484" s="214"/>
      <c r="F484" s="214"/>
      <c r="G484" s="214"/>
      <c r="H484" s="214"/>
      <c r="I484" s="214"/>
      <c r="J484" s="214"/>
      <c r="K484" s="214"/>
      <c r="L484" s="214"/>
      <c r="M484" s="214"/>
      <c r="N484" s="214"/>
      <c r="O484" s="214"/>
      <c r="P484" s="214"/>
      <c r="Q484" s="214"/>
      <c r="R484" s="214"/>
      <c r="S484" s="214"/>
      <c r="T484" s="214"/>
      <c r="U484" s="214"/>
      <c r="V484" s="214"/>
      <c r="W484" s="214"/>
      <c r="X484" s="214"/>
      <c r="Y484" s="214"/>
      <c r="Z484" s="214"/>
    </row>
    <row r="485" ht="12.0" customHeight="1">
      <c r="A485" s="214"/>
      <c r="B485" s="214"/>
      <c r="C485" s="214"/>
      <c r="D485" s="214"/>
      <c r="E485" s="214"/>
      <c r="F485" s="214"/>
      <c r="G485" s="214"/>
      <c r="H485" s="214"/>
      <c r="I485" s="214"/>
      <c r="J485" s="214"/>
      <c r="K485" s="214"/>
      <c r="L485" s="214"/>
      <c r="M485" s="214"/>
      <c r="N485" s="214"/>
      <c r="O485" s="214"/>
      <c r="P485" s="214"/>
      <c r="Q485" s="214"/>
      <c r="R485" s="214"/>
      <c r="S485" s="214"/>
      <c r="T485" s="214"/>
      <c r="U485" s="214"/>
      <c r="V485" s="214"/>
      <c r="W485" s="214"/>
      <c r="X485" s="214"/>
      <c r="Y485" s="214"/>
      <c r="Z485" s="214"/>
    </row>
    <row r="486" ht="12.0" customHeight="1">
      <c r="A486" s="214"/>
      <c r="B486" s="214"/>
      <c r="C486" s="214"/>
      <c r="D486" s="214"/>
      <c r="E486" s="214"/>
      <c r="F486" s="214"/>
      <c r="G486" s="214"/>
      <c r="H486" s="214"/>
      <c r="I486" s="214"/>
      <c r="J486" s="214"/>
      <c r="K486" s="214"/>
      <c r="L486" s="214"/>
      <c r="M486" s="214"/>
      <c r="N486" s="214"/>
      <c r="O486" s="214"/>
      <c r="P486" s="214"/>
      <c r="Q486" s="214"/>
      <c r="R486" s="214"/>
      <c r="S486" s="214"/>
      <c r="T486" s="214"/>
      <c r="U486" s="214"/>
      <c r="V486" s="214"/>
      <c r="W486" s="214"/>
      <c r="X486" s="214"/>
      <c r="Y486" s="214"/>
      <c r="Z486" s="214"/>
    </row>
    <row r="487" ht="12.0" customHeight="1">
      <c r="A487" s="214"/>
      <c r="B487" s="214"/>
      <c r="C487" s="214"/>
      <c r="D487" s="214"/>
      <c r="E487" s="214"/>
      <c r="F487" s="214"/>
      <c r="G487" s="214"/>
      <c r="H487" s="214"/>
      <c r="I487" s="214"/>
      <c r="J487" s="214"/>
      <c r="K487" s="214"/>
      <c r="L487" s="214"/>
      <c r="M487" s="214"/>
      <c r="N487" s="214"/>
      <c r="O487" s="214"/>
      <c r="P487" s="214"/>
      <c r="Q487" s="214"/>
      <c r="R487" s="214"/>
      <c r="S487" s="214"/>
      <c r="T487" s="214"/>
      <c r="U487" s="214"/>
      <c r="V487" s="214"/>
      <c r="W487" s="214"/>
      <c r="X487" s="214"/>
      <c r="Y487" s="214"/>
      <c r="Z487" s="214"/>
    </row>
    <row r="488" ht="12.0" customHeight="1">
      <c r="A488" s="214"/>
      <c r="B488" s="214"/>
      <c r="C488" s="214"/>
      <c r="D488" s="214"/>
      <c r="E488" s="214"/>
      <c r="F488" s="214"/>
      <c r="G488" s="214"/>
      <c r="H488" s="214"/>
      <c r="I488" s="214"/>
      <c r="J488" s="214"/>
      <c r="K488" s="214"/>
      <c r="L488" s="214"/>
      <c r="M488" s="214"/>
      <c r="N488" s="214"/>
      <c r="O488" s="214"/>
      <c r="P488" s="214"/>
      <c r="Q488" s="214"/>
      <c r="R488" s="214"/>
      <c r="S488" s="214"/>
      <c r="T488" s="214"/>
      <c r="U488" s="214"/>
      <c r="V488" s="214"/>
      <c r="W488" s="214"/>
      <c r="X488" s="214"/>
      <c r="Y488" s="214"/>
      <c r="Z488" s="214"/>
    </row>
    <row r="489" ht="12.0" customHeight="1">
      <c r="A489" s="214"/>
      <c r="B489" s="214"/>
      <c r="C489" s="214"/>
      <c r="D489" s="214"/>
      <c r="E489" s="214"/>
      <c r="F489" s="214"/>
      <c r="G489" s="214"/>
      <c r="H489" s="214"/>
      <c r="I489" s="214"/>
      <c r="J489" s="214"/>
      <c r="K489" s="214"/>
      <c r="L489" s="214"/>
      <c r="M489" s="214"/>
      <c r="N489" s="214"/>
      <c r="O489" s="214"/>
      <c r="P489" s="214"/>
      <c r="Q489" s="214"/>
      <c r="R489" s="214"/>
      <c r="S489" s="214"/>
      <c r="T489" s="214"/>
      <c r="U489" s="214"/>
      <c r="V489" s="214"/>
      <c r="W489" s="214"/>
      <c r="X489" s="214"/>
      <c r="Y489" s="214"/>
      <c r="Z489" s="214"/>
    </row>
    <row r="490" ht="12.0" customHeight="1">
      <c r="A490" s="214"/>
      <c r="B490" s="214"/>
      <c r="C490" s="214"/>
      <c r="D490" s="214"/>
      <c r="E490" s="214"/>
      <c r="F490" s="214"/>
      <c r="G490" s="214"/>
      <c r="H490" s="214"/>
      <c r="I490" s="214"/>
      <c r="J490" s="214"/>
      <c r="K490" s="214"/>
      <c r="L490" s="214"/>
      <c r="M490" s="214"/>
      <c r="N490" s="214"/>
      <c r="O490" s="214"/>
      <c r="P490" s="214"/>
      <c r="Q490" s="214"/>
      <c r="R490" s="214"/>
      <c r="S490" s="214"/>
      <c r="T490" s="214"/>
      <c r="U490" s="214"/>
      <c r="V490" s="214"/>
      <c r="W490" s="214"/>
      <c r="X490" s="214"/>
      <c r="Y490" s="214"/>
      <c r="Z490" s="214"/>
    </row>
    <row r="491" ht="12.0" customHeight="1">
      <c r="A491" s="214"/>
      <c r="B491" s="214"/>
      <c r="C491" s="214"/>
      <c r="D491" s="214"/>
      <c r="E491" s="214"/>
      <c r="F491" s="214"/>
      <c r="G491" s="214"/>
      <c r="H491" s="214"/>
      <c r="I491" s="214"/>
      <c r="J491" s="214"/>
      <c r="K491" s="214"/>
      <c r="L491" s="214"/>
      <c r="M491" s="214"/>
      <c r="N491" s="214"/>
      <c r="O491" s="214"/>
      <c r="P491" s="214"/>
      <c r="Q491" s="214"/>
      <c r="R491" s="214"/>
      <c r="S491" s="214"/>
      <c r="T491" s="214"/>
      <c r="U491" s="214"/>
      <c r="V491" s="214"/>
      <c r="W491" s="214"/>
      <c r="X491" s="214"/>
      <c r="Y491" s="214"/>
      <c r="Z491" s="214"/>
    </row>
    <row r="492" ht="12.0" customHeight="1">
      <c r="A492" s="214"/>
      <c r="B492" s="214"/>
      <c r="C492" s="214"/>
      <c r="D492" s="214"/>
      <c r="E492" s="214"/>
      <c r="F492" s="214"/>
      <c r="G492" s="214"/>
      <c r="H492" s="214"/>
      <c r="I492" s="214"/>
      <c r="J492" s="214"/>
      <c r="K492" s="214"/>
      <c r="L492" s="214"/>
      <c r="M492" s="214"/>
      <c r="N492" s="214"/>
      <c r="O492" s="214"/>
      <c r="P492" s="214"/>
      <c r="Q492" s="214"/>
      <c r="R492" s="214"/>
      <c r="S492" s="214"/>
      <c r="T492" s="214"/>
      <c r="U492" s="214"/>
      <c r="V492" s="214"/>
      <c r="W492" s="214"/>
      <c r="X492" s="214"/>
      <c r="Y492" s="214"/>
      <c r="Z492" s="214"/>
    </row>
    <row r="493" ht="12.0" customHeight="1">
      <c r="A493" s="214"/>
      <c r="B493" s="214"/>
      <c r="C493" s="214"/>
      <c r="D493" s="214"/>
      <c r="E493" s="214"/>
      <c r="F493" s="214"/>
      <c r="G493" s="214"/>
      <c r="H493" s="214"/>
      <c r="I493" s="214"/>
      <c r="J493" s="214"/>
      <c r="K493" s="214"/>
      <c r="L493" s="214"/>
      <c r="M493" s="214"/>
      <c r="N493" s="214"/>
      <c r="O493" s="214"/>
      <c r="P493" s="214"/>
      <c r="Q493" s="214"/>
      <c r="R493" s="214"/>
      <c r="S493" s="214"/>
      <c r="T493" s="214"/>
      <c r="U493" s="214"/>
      <c r="V493" s="214"/>
      <c r="W493" s="214"/>
      <c r="X493" s="214"/>
      <c r="Y493" s="214"/>
      <c r="Z493" s="214"/>
    </row>
    <row r="494" ht="12.0" customHeight="1">
      <c r="A494" s="214"/>
      <c r="B494" s="214"/>
      <c r="C494" s="214"/>
      <c r="D494" s="214"/>
      <c r="E494" s="214"/>
      <c r="F494" s="214"/>
      <c r="G494" s="214"/>
      <c r="H494" s="214"/>
      <c r="I494" s="214"/>
      <c r="J494" s="214"/>
      <c r="K494" s="214"/>
      <c r="L494" s="214"/>
      <c r="M494" s="214"/>
      <c r="N494" s="214"/>
      <c r="O494" s="214"/>
      <c r="P494" s="214"/>
      <c r="Q494" s="214"/>
      <c r="R494" s="214"/>
      <c r="S494" s="214"/>
      <c r="T494" s="214"/>
      <c r="U494" s="214"/>
      <c r="V494" s="214"/>
      <c r="W494" s="214"/>
      <c r="X494" s="214"/>
      <c r="Y494" s="214"/>
      <c r="Z494" s="214"/>
    </row>
    <row r="495" ht="12.0" customHeight="1">
      <c r="A495" s="214"/>
      <c r="B495" s="214"/>
      <c r="C495" s="214"/>
      <c r="D495" s="214"/>
      <c r="E495" s="214"/>
      <c r="F495" s="214"/>
      <c r="G495" s="214"/>
      <c r="H495" s="214"/>
      <c r="I495" s="214"/>
      <c r="J495" s="214"/>
      <c r="K495" s="214"/>
      <c r="L495" s="214"/>
      <c r="M495" s="214"/>
      <c r="N495" s="214"/>
      <c r="O495" s="214"/>
      <c r="P495" s="214"/>
      <c r="Q495" s="214"/>
      <c r="R495" s="214"/>
      <c r="S495" s="214"/>
      <c r="T495" s="214"/>
      <c r="U495" s="214"/>
      <c r="V495" s="214"/>
      <c r="W495" s="214"/>
      <c r="X495" s="214"/>
      <c r="Y495" s="214"/>
      <c r="Z495" s="214"/>
    </row>
    <row r="496" ht="12.0" customHeight="1">
      <c r="A496" s="214"/>
      <c r="B496" s="214"/>
      <c r="C496" s="214"/>
      <c r="D496" s="214"/>
      <c r="E496" s="214"/>
      <c r="F496" s="214"/>
      <c r="G496" s="214"/>
      <c r="H496" s="214"/>
      <c r="I496" s="214"/>
      <c r="J496" s="214"/>
      <c r="K496" s="214"/>
      <c r="L496" s="214"/>
      <c r="M496" s="214"/>
      <c r="N496" s="214"/>
      <c r="O496" s="214"/>
      <c r="P496" s="214"/>
      <c r="Q496" s="214"/>
      <c r="R496" s="214"/>
      <c r="S496" s="214"/>
      <c r="T496" s="214"/>
      <c r="U496" s="214"/>
      <c r="V496" s="214"/>
      <c r="W496" s="214"/>
      <c r="X496" s="214"/>
      <c r="Y496" s="214"/>
      <c r="Z496" s="214"/>
    </row>
    <row r="497" ht="12.0" customHeight="1">
      <c r="A497" s="214"/>
      <c r="B497" s="214"/>
      <c r="C497" s="214"/>
      <c r="D497" s="214"/>
      <c r="E497" s="214"/>
      <c r="F497" s="214"/>
      <c r="G497" s="214"/>
      <c r="H497" s="214"/>
      <c r="I497" s="214"/>
      <c r="J497" s="214"/>
      <c r="K497" s="214"/>
      <c r="L497" s="214"/>
      <c r="M497" s="214"/>
      <c r="N497" s="214"/>
      <c r="O497" s="214"/>
      <c r="P497" s="214"/>
      <c r="Q497" s="214"/>
      <c r="R497" s="214"/>
      <c r="S497" s="214"/>
      <c r="T497" s="214"/>
      <c r="U497" s="214"/>
      <c r="V497" s="214"/>
      <c r="W497" s="214"/>
      <c r="X497" s="214"/>
      <c r="Y497" s="214"/>
      <c r="Z497" s="214"/>
    </row>
    <row r="498" ht="12.0" customHeight="1">
      <c r="A498" s="214"/>
      <c r="B498" s="214"/>
      <c r="C498" s="214"/>
      <c r="D498" s="214"/>
      <c r="E498" s="214"/>
      <c r="F498" s="214"/>
      <c r="G498" s="214"/>
      <c r="H498" s="214"/>
      <c r="I498" s="214"/>
      <c r="J498" s="214"/>
      <c r="K498" s="214"/>
      <c r="L498" s="214"/>
      <c r="M498" s="214"/>
      <c r="N498" s="214"/>
      <c r="O498" s="214"/>
      <c r="P498" s="214"/>
      <c r="Q498" s="214"/>
      <c r="R498" s="214"/>
      <c r="S498" s="214"/>
      <c r="T498" s="214"/>
      <c r="U498" s="214"/>
      <c r="V498" s="214"/>
      <c r="W498" s="214"/>
      <c r="X498" s="214"/>
      <c r="Y498" s="214"/>
      <c r="Z498" s="214"/>
    </row>
    <row r="499" ht="12.0" customHeight="1">
      <c r="A499" s="214"/>
      <c r="B499" s="214"/>
      <c r="C499" s="214"/>
      <c r="D499" s="214"/>
      <c r="E499" s="214"/>
      <c r="F499" s="214"/>
      <c r="G499" s="214"/>
      <c r="H499" s="214"/>
      <c r="I499" s="214"/>
      <c r="J499" s="214"/>
      <c r="K499" s="214"/>
      <c r="L499" s="214"/>
      <c r="M499" s="214"/>
      <c r="N499" s="214"/>
      <c r="O499" s="214"/>
      <c r="P499" s="214"/>
      <c r="Q499" s="214"/>
      <c r="R499" s="214"/>
      <c r="S499" s="214"/>
      <c r="T499" s="214"/>
      <c r="U499" s="214"/>
      <c r="V499" s="214"/>
      <c r="W499" s="214"/>
      <c r="X499" s="214"/>
      <c r="Y499" s="214"/>
      <c r="Z499" s="214"/>
    </row>
    <row r="500" ht="12.0" customHeight="1">
      <c r="A500" s="214"/>
      <c r="B500" s="214"/>
      <c r="C500" s="214"/>
      <c r="D500" s="214"/>
      <c r="E500" s="214"/>
      <c r="F500" s="214"/>
      <c r="G500" s="214"/>
      <c r="H500" s="214"/>
      <c r="I500" s="214"/>
      <c r="J500" s="214"/>
      <c r="K500" s="214"/>
      <c r="L500" s="214"/>
      <c r="M500" s="214"/>
      <c r="N500" s="214"/>
      <c r="O500" s="214"/>
      <c r="P500" s="214"/>
      <c r="Q500" s="214"/>
      <c r="R500" s="214"/>
      <c r="S500" s="214"/>
      <c r="T500" s="214"/>
      <c r="U500" s="214"/>
      <c r="V500" s="214"/>
      <c r="W500" s="214"/>
      <c r="X500" s="214"/>
      <c r="Y500" s="214"/>
      <c r="Z500" s="214"/>
    </row>
    <row r="501" ht="12.0" customHeight="1">
      <c r="A501" s="214"/>
      <c r="B501" s="214"/>
      <c r="C501" s="214"/>
      <c r="D501" s="214"/>
      <c r="E501" s="214"/>
      <c r="F501" s="214"/>
      <c r="G501" s="214"/>
      <c r="H501" s="214"/>
      <c r="I501" s="214"/>
      <c r="J501" s="214"/>
      <c r="K501" s="214"/>
      <c r="L501" s="214"/>
      <c r="M501" s="214"/>
      <c r="N501" s="214"/>
      <c r="O501" s="214"/>
      <c r="P501" s="214"/>
      <c r="Q501" s="214"/>
      <c r="R501" s="214"/>
      <c r="S501" s="214"/>
      <c r="T501" s="214"/>
      <c r="U501" s="214"/>
      <c r="V501" s="214"/>
      <c r="W501" s="214"/>
      <c r="X501" s="214"/>
      <c r="Y501" s="214"/>
      <c r="Z501" s="214"/>
    </row>
    <row r="502" ht="12.0" customHeight="1">
      <c r="A502" s="214"/>
      <c r="B502" s="214"/>
      <c r="C502" s="214"/>
      <c r="D502" s="214"/>
      <c r="E502" s="214"/>
      <c r="F502" s="214"/>
      <c r="G502" s="214"/>
      <c r="H502" s="214"/>
      <c r="I502" s="214"/>
      <c r="J502" s="214"/>
      <c r="K502" s="214"/>
      <c r="L502" s="214"/>
      <c r="M502" s="214"/>
      <c r="N502" s="214"/>
      <c r="O502" s="214"/>
      <c r="P502" s="214"/>
      <c r="Q502" s="214"/>
      <c r="R502" s="214"/>
      <c r="S502" s="214"/>
      <c r="T502" s="214"/>
      <c r="U502" s="214"/>
      <c r="V502" s="214"/>
      <c r="W502" s="214"/>
      <c r="X502" s="214"/>
      <c r="Y502" s="214"/>
      <c r="Z502" s="214"/>
    </row>
    <row r="503" ht="12.0" customHeight="1">
      <c r="A503" s="214"/>
      <c r="B503" s="214"/>
      <c r="C503" s="214"/>
      <c r="D503" s="214"/>
      <c r="E503" s="214"/>
      <c r="F503" s="214"/>
      <c r="G503" s="214"/>
      <c r="H503" s="214"/>
      <c r="I503" s="214"/>
      <c r="J503" s="214"/>
      <c r="K503" s="214"/>
      <c r="L503" s="214"/>
      <c r="M503" s="214"/>
      <c r="N503" s="214"/>
      <c r="O503" s="214"/>
      <c r="P503" s="214"/>
      <c r="Q503" s="214"/>
      <c r="R503" s="214"/>
      <c r="S503" s="214"/>
      <c r="T503" s="214"/>
      <c r="U503" s="214"/>
      <c r="V503" s="214"/>
      <c r="W503" s="214"/>
      <c r="X503" s="214"/>
      <c r="Y503" s="214"/>
      <c r="Z503" s="214"/>
    </row>
    <row r="504" ht="12.0" customHeight="1">
      <c r="A504" s="214"/>
      <c r="B504" s="214"/>
      <c r="C504" s="214"/>
      <c r="D504" s="214"/>
      <c r="E504" s="214"/>
      <c r="F504" s="214"/>
      <c r="G504" s="214"/>
      <c r="H504" s="214"/>
      <c r="I504" s="214"/>
      <c r="J504" s="214"/>
      <c r="K504" s="214"/>
      <c r="L504" s="214"/>
      <c r="M504" s="214"/>
      <c r="N504" s="214"/>
      <c r="O504" s="214"/>
      <c r="P504" s="214"/>
      <c r="Q504" s="214"/>
      <c r="R504" s="214"/>
      <c r="S504" s="214"/>
      <c r="T504" s="214"/>
      <c r="U504" s="214"/>
      <c r="V504" s="214"/>
      <c r="W504" s="214"/>
      <c r="X504" s="214"/>
      <c r="Y504" s="214"/>
      <c r="Z504" s="214"/>
    </row>
    <row r="505" ht="12.0" customHeight="1">
      <c r="A505" s="214"/>
      <c r="B505" s="214"/>
      <c r="C505" s="214"/>
      <c r="D505" s="214"/>
      <c r="E505" s="214"/>
      <c r="F505" s="214"/>
      <c r="G505" s="214"/>
      <c r="H505" s="214"/>
      <c r="I505" s="214"/>
      <c r="J505" s="214"/>
      <c r="K505" s="214"/>
      <c r="L505" s="214"/>
      <c r="M505" s="214"/>
      <c r="N505" s="214"/>
      <c r="O505" s="214"/>
      <c r="P505" s="214"/>
      <c r="Q505" s="214"/>
      <c r="R505" s="214"/>
      <c r="S505" s="214"/>
      <c r="T505" s="214"/>
      <c r="U505" s="214"/>
      <c r="V505" s="214"/>
      <c r="W505" s="214"/>
      <c r="X505" s="214"/>
      <c r="Y505" s="214"/>
      <c r="Z505" s="214"/>
    </row>
    <row r="506" ht="12.0" customHeight="1">
      <c r="A506" s="214"/>
      <c r="B506" s="214"/>
      <c r="C506" s="214"/>
      <c r="D506" s="214"/>
      <c r="E506" s="214"/>
      <c r="F506" s="214"/>
      <c r="G506" s="214"/>
      <c r="H506" s="214"/>
      <c r="I506" s="214"/>
      <c r="J506" s="214"/>
      <c r="K506" s="214"/>
      <c r="L506" s="214"/>
      <c r="M506" s="214"/>
      <c r="N506" s="214"/>
      <c r="O506" s="214"/>
      <c r="P506" s="214"/>
      <c r="Q506" s="214"/>
      <c r="R506" s="214"/>
      <c r="S506" s="214"/>
      <c r="T506" s="214"/>
      <c r="U506" s="214"/>
      <c r="V506" s="214"/>
      <c r="W506" s="214"/>
      <c r="X506" s="214"/>
      <c r="Y506" s="214"/>
      <c r="Z506" s="214"/>
    </row>
    <row r="507" ht="12.0" customHeight="1">
      <c r="A507" s="214"/>
      <c r="B507" s="214"/>
      <c r="C507" s="214"/>
      <c r="D507" s="214"/>
      <c r="E507" s="214"/>
      <c r="F507" s="214"/>
      <c r="G507" s="214"/>
      <c r="H507" s="214"/>
      <c r="I507" s="214"/>
      <c r="J507" s="214"/>
      <c r="K507" s="214"/>
      <c r="L507" s="214"/>
      <c r="M507" s="214"/>
      <c r="N507" s="214"/>
      <c r="O507" s="214"/>
      <c r="P507" s="214"/>
      <c r="Q507" s="214"/>
      <c r="R507" s="214"/>
      <c r="S507" s="214"/>
      <c r="T507" s="214"/>
      <c r="U507" s="214"/>
      <c r="V507" s="214"/>
      <c r="W507" s="214"/>
      <c r="X507" s="214"/>
      <c r="Y507" s="214"/>
      <c r="Z507" s="214"/>
    </row>
    <row r="508" ht="12.0" customHeight="1">
      <c r="A508" s="214"/>
      <c r="B508" s="214"/>
      <c r="C508" s="214"/>
      <c r="D508" s="214"/>
      <c r="E508" s="214"/>
      <c r="F508" s="214"/>
      <c r="G508" s="214"/>
      <c r="H508" s="214"/>
      <c r="I508" s="214"/>
      <c r="J508" s="214"/>
      <c r="K508" s="214"/>
      <c r="L508" s="214"/>
      <c r="M508" s="214"/>
      <c r="N508" s="214"/>
      <c r="O508" s="214"/>
      <c r="P508" s="214"/>
      <c r="Q508" s="214"/>
      <c r="R508" s="214"/>
      <c r="S508" s="214"/>
      <c r="T508" s="214"/>
      <c r="U508" s="214"/>
      <c r="V508" s="214"/>
      <c r="W508" s="214"/>
      <c r="X508" s="214"/>
      <c r="Y508" s="214"/>
      <c r="Z508" s="214"/>
    </row>
    <row r="509" ht="12.0" customHeight="1">
      <c r="A509" s="214"/>
      <c r="B509" s="214"/>
      <c r="C509" s="214"/>
      <c r="D509" s="214"/>
      <c r="E509" s="214"/>
      <c r="F509" s="214"/>
      <c r="G509" s="214"/>
      <c r="H509" s="214"/>
      <c r="I509" s="214"/>
      <c r="J509" s="214"/>
      <c r="K509" s="214"/>
      <c r="L509" s="214"/>
      <c r="M509" s="214"/>
      <c r="N509" s="214"/>
      <c r="O509" s="214"/>
      <c r="P509" s="214"/>
      <c r="Q509" s="214"/>
      <c r="R509" s="214"/>
      <c r="S509" s="214"/>
      <c r="T509" s="214"/>
      <c r="U509" s="214"/>
      <c r="V509" s="214"/>
      <c r="W509" s="214"/>
      <c r="X509" s="214"/>
      <c r="Y509" s="214"/>
      <c r="Z509" s="214"/>
    </row>
    <row r="510" ht="12.0" customHeight="1">
      <c r="A510" s="214"/>
      <c r="B510" s="214"/>
      <c r="C510" s="214"/>
      <c r="D510" s="214"/>
      <c r="E510" s="214"/>
      <c r="F510" s="214"/>
      <c r="G510" s="214"/>
      <c r="H510" s="214"/>
      <c r="I510" s="214"/>
      <c r="J510" s="214"/>
      <c r="K510" s="214"/>
      <c r="L510" s="214"/>
      <c r="M510" s="214"/>
      <c r="N510" s="214"/>
      <c r="O510" s="214"/>
      <c r="P510" s="214"/>
      <c r="Q510" s="214"/>
      <c r="R510" s="214"/>
      <c r="S510" s="214"/>
      <c r="T510" s="214"/>
      <c r="U510" s="214"/>
      <c r="V510" s="214"/>
      <c r="W510" s="214"/>
      <c r="X510" s="214"/>
      <c r="Y510" s="214"/>
      <c r="Z510" s="214"/>
    </row>
    <row r="511" ht="12.0" customHeight="1">
      <c r="A511" s="214"/>
      <c r="B511" s="214"/>
      <c r="C511" s="214"/>
      <c r="D511" s="214"/>
      <c r="E511" s="214"/>
      <c r="F511" s="214"/>
      <c r="G511" s="214"/>
      <c r="H511" s="214"/>
      <c r="I511" s="214"/>
      <c r="J511" s="214"/>
      <c r="K511" s="214"/>
      <c r="L511" s="214"/>
      <c r="M511" s="214"/>
      <c r="N511" s="214"/>
      <c r="O511" s="214"/>
      <c r="P511" s="214"/>
      <c r="Q511" s="214"/>
      <c r="R511" s="214"/>
      <c r="S511" s="214"/>
      <c r="T511" s="214"/>
      <c r="U511" s="214"/>
      <c r="V511" s="214"/>
      <c r="W511" s="214"/>
      <c r="X511" s="214"/>
      <c r="Y511" s="214"/>
      <c r="Z511" s="214"/>
    </row>
    <row r="512" ht="12.0" customHeight="1">
      <c r="A512" s="214"/>
      <c r="B512" s="214"/>
      <c r="C512" s="214"/>
      <c r="D512" s="214"/>
      <c r="E512" s="214"/>
      <c r="F512" s="214"/>
      <c r="G512" s="214"/>
      <c r="H512" s="214"/>
      <c r="I512" s="214"/>
      <c r="J512" s="214"/>
      <c r="K512" s="214"/>
      <c r="L512" s="214"/>
      <c r="M512" s="214"/>
      <c r="N512" s="214"/>
      <c r="O512" s="214"/>
      <c r="P512" s="214"/>
      <c r="Q512" s="214"/>
      <c r="R512" s="214"/>
      <c r="S512" s="214"/>
      <c r="T512" s="214"/>
      <c r="U512" s="214"/>
      <c r="V512" s="214"/>
      <c r="W512" s="214"/>
      <c r="X512" s="214"/>
      <c r="Y512" s="214"/>
      <c r="Z512" s="214"/>
    </row>
    <row r="513" ht="12.0" customHeight="1">
      <c r="A513" s="214"/>
      <c r="B513" s="214"/>
      <c r="C513" s="214"/>
      <c r="D513" s="214"/>
      <c r="E513" s="214"/>
      <c r="F513" s="214"/>
      <c r="G513" s="214"/>
      <c r="H513" s="214"/>
      <c r="I513" s="214"/>
      <c r="J513" s="214"/>
      <c r="K513" s="214"/>
      <c r="L513" s="214"/>
      <c r="M513" s="214"/>
      <c r="N513" s="214"/>
      <c r="O513" s="214"/>
      <c r="P513" s="214"/>
      <c r="Q513" s="214"/>
      <c r="R513" s="214"/>
      <c r="S513" s="214"/>
      <c r="T513" s="214"/>
      <c r="U513" s="214"/>
      <c r="V513" s="214"/>
      <c r="W513" s="214"/>
      <c r="X513" s="214"/>
      <c r="Y513" s="214"/>
      <c r="Z513" s="214"/>
    </row>
    <row r="514" ht="12.0" customHeight="1">
      <c r="A514" s="214"/>
      <c r="B514" s="214"/>
      <c r="C514" s="214"/>
      <c r="D514" s="214"/>
      <c r="E514" s="214"/>
      <c r="F514" s="214"/>
      <c r="G514" s="214"/>
      <c r="H514" s="214"/>
      <c r="I514" s="214"/>
      <c r="J514" s="214"/>
      <c r="K514" s="214"/>
      <c r="L514" s="214"/>
      <c r="M514" s="214"/>
      <c r="N514" s="214"/>
      <c r="O514" s="214"/>
      <c r="P514" s="214"/>
      <c r="Q514" s="214"/>
      <c r="R514" s="214"/>
      <c r="S514" s="214"/>
      <c r="T514" s="214"/>
      <c r="U514" s="214"/>
      <c r="V514" s="214"/>
      <c r="W514" s="214"/>
      <c r="X514" s="214"/>
      <c r="Y514" s="214"/>
      <c r="Z514" s="214"/>
    </row>
    <row r="515" ht="12.0" customHeight="1">
      <c r="A515" s="214"/>
      <c r="B515" s="214"/>
      <c r="C515" s="214"/>
      <c r="D515" s="214"/>
      <c r="E515" s="214"/>
      <c r="F515" s="214"/>
      <c r="G515" s="214"/>
      <c r="H515" s="214"/>
      <c r="I515" s="214"/>
      <c r="J515" s="214"/>
      <c r="K515" s="214"/>
      <c r="L515" s="214"/>
      <c r="M515" s="214"/>
      <c r="N515" s="214"/>
      <c r="O515" s="214"/>
      <c r="P515" s="214"/>
      <c r="Q515" s="214"/>
      <c r="R515" s="214"/>
      <c r="S515" s="214"/>
      <c r="T515" s="214"/>
      <c r="U515" s="214"/>
      <c r="V515" s="214"/>
      <c r="W515" s="214"/>
      <c r="X515" s="214"/>
      <c r="Y515" s="214"/>
      <c r="Z515" s="214"/>
    </row>
    <row r="516" ht="12.0" customHeight="1">
      <c r="A516" s="214"/>
      <c r="B516" s="214"/>
      <c r="C516" s="214"/>
      <c r="D516" s="214"/>
      <c r="E516" s="214"/>
      <c r="F516" s="214"/>
      <c r="G516" s="214"/>
      <c r="H516" s="214"/>
      <c r="I516" s="214"/>
      <c r="J516" s="214"/>
      <c r="K516" s="214"/>
      <c r="L516" s="214"/>
      <c r="M516" s="214"/>
      <c r="N516" s="214"/>
      <c r="O516" s="214"/>
      <c r="P516" s="214"/>
      <c r="Q516" s="214"/>
      <c r="R516" s="214"/>
      <c r="S516" s="214"/>
      <c r="T516" s="214"/>
      <c r="U516" s="214"/>
      <c r="V516" s="214"/>
      <c r="W516" s="214"/>
      <c r="X516" s="214"/>
      <c r="Y516" s="214"/>
      <c r="Z516" s="214"/>
    </row>
    <row r="517" ht="12.0" customHeight="1">
      <c r="A517" s="214"/>
      <c r="B517" s="214"/>
      <c r="C517" s="214"/>
      <c r="D517" s="214"/>
      <c r="E517" s="214"/>
      <c r="F517" s="214"/>
      <c r="G517" s="214"/>
      <c r="H517" s="214"/>
      <c r="I517" s="214"/>
      <c r="J517" s="214"/>
      <c r="K517" s="214"/>
      <c r="L517" s="214"/>
      <c r="M517" s="214"/>
      <c r="N517" s="214"/>
      <c r="O517" s="214"/>
      <c r="P517" s="214"/>
      <c r="Q517" s="214"/>
      <c r="R517" s="214"/>
      <c r="S517" s="214"/>
      <c r="T517" s="214"/>
      <c r="U517" s="214"/>
      <c r="V517" s="214"/>
      <c r="W517" s="214"/>
      <c r="X517" s="214"/>
      <c r="Y517" s="214"/>
      <c r="Z517" s="214"/>
    </row>
    <row r="518" ht="12.0" customHeight="1">
      <c r="A518" s="214"/>
      <c r="B518" s="214"/>
      <c r="C518" s="214"/>
      <c r="D518" s="214"/>
      <c r="E518" s="214"/>
      <c r="F518" s="214"/>
      <c r="G518" s="214"/>
      <c r="H518" s="214"/>
      <c r="I518" s="214"/>
      <c r="J518" s="214"/>
      <c r="K518" s="214"/>
      <c r="L518" s="214"/>
      <c r="M518" s="214"/>
      <c r="N518" s="214"/>
      <c r="O518" s="214"/>
      <c r="P518" s="214"/>
      <c r="Q518" s="214"/>
      <c r="R518" s="214"/>
      <c r="S518" s="214"/>
      <c r="T518" s="214"/>
      <c r="U518" s="214"/>
      <c r="V518" s="214"/>
      <c r="W518" s="214"/>
      <c r="X518" s="214"/>
      <c r="Y518" s="214"/>
      <c r="Z518" s="214"/>
    </row>
    <row r="519" ht="12.0" customHeight="1">
      <c r="A519" s="214"/>
      <c r="B519" s="214"/>
      <c r="C519" s="214"/>
      <c r="D519" s="214"/>
      <c r="E519" s="214"/>
      <c r="F519" s="214"/>
      <c r="G519" s="214"/>
      <c r="H519" s="214"/>
      <c r="I519" s="214"/>
      <c r="J519" s="214"/>
      <c r="K519" s="214"/>
      <c r="L519" s="214"/>
      <c r="M519" s="214"/>
      <c r="N519" s="214"/>
      <c r="O519" s="214"/>
      <c r="P519" s="214"/>
      <c r="Q519" s="214"/>
      <c r="R519" s="214"/>
      <c r="S519" s="214"/>
      <c r="T519" s="214"/>
      <c r="U519" s="214"/>
      <c r="V519" s="214"/>
      <c r="W519" s="214"/>
      <c r="X519" s="214"/>
      <c r="Y519" s="214"/>
      <c r="Z519" s="214"/>
    </row>
    <row r="520" ht="12.0" customHeight="1">
      <c r="A520" s="214"/>
      <c r="B520" s="214"/>
      <c r="C520" s="214"/>
      <c r="D520" s="214"/>
      <c r="E520" s="214"/>
      <c r="F520" s="214"/>
      <c r="G520" s="214"/>
      <c r="H520" s="214"/>
      <c r="I520" s="214"/>
      <c r="J520" s="214"/>
      <c r="K520" s="214"/>
      <c r="L520" s="214"/>
      <c r="M520" s="214"/>
      <c r="N520" s="214"/>
      <c r="O520" s="214"/>
      <c r="P520" s="214"/>
      <c r="Q520" s="214"/>
      <c r="R520" s="214"/>
      <c r="S520" s="214"/>
      <c r="T520" s="214"/>
      <c r="U520" s="214"/>
      <c r="V520" s="214"/>
      <c r="W520" s="214"/>
      <c r="X520" s="214"/>
      <c r="Y520" s="214"/>
      <c r="Z520" s="214"/>
    </row>
    <row r="521" ht="12.0" customHeight="1">
      <c r="A521" s="214"/>
      <c r="B521" s="214"/>
      <c r="C521" s="214"/>
      <c r="D521" s="214"/>
      <c r="E521" s="214"/>
      <c r="F521" s="214"/>
      <c r="G521" s="214"/>
      <c r="H521" s="214"/>
      <c r="I521" s="214"/>
      <c r="J521" s="214"/>
      <c r="K521" s="214"/>
      <c r="L521" s="214"/>
      <c r="M521" s="214"/>
      <c r="N521" s="214"/>
      <c r="O521" s="214"/>
      <c r="P521" s="214"/>
      <c r="Q521" s="214"/>
      <c r="R521" s="214"/>
      <c r="S521" s="214"/>
      <c r="T521" s="214"/>
      <c r="U521" s="214"/>
      <c r="V521" s="214"/>
      <c r="W521" s="214"/>
      <c r="X521" s="214"/>
      <c r="Y521" s="214"/>
      <c r="Z521" s="214"/>
    </row>
    <row r="522" ht="12.0" customHeight="1">
      <c r="A522" s="214"/>
      <c r="B522" s="214"/>
      <c r="C522" s="214"/>
      <c r="D522" s="214"/>
      <c r="E522" s="214"/>
      <c r="F522" s="214"/>
      <c r="G522" s="214"/>
      <c r="H522" s="214"/>
      <c r="I522" s="214"/>
      <c r="J522" s="214"/>
      <c r="K522" s="214"/>
      <c r="L522" s="214"/>
      <c r="M522" s="214"/>
      <c r="N522" s="214"/>
      <c r="O522" s="214"/>
      <c r="P522" s="214"/>
      <c r="Q522" s="214"/>
      <c r="R522" s="214"/>
      <c r="S522" s="214"/>
      <c r="T522" s="214"/>
      <c r="U522" s="214"/>
      <c r="V522" s="214"/>
      <c r="W522" s="214"/>
      <c r="X522" s="214"/>
      <c r="Y522" s="214"/>
      <c r="Z522" s="214"/>
    </row>
    <row r="523" ht="12.0" customHeight="1">
      <c r="A523" s="214"/>
      <c r="B523" s="214"/>
      <c r="C523" s="214"/>
      <c r="D523" s="214"/>
      <c r="E523" s="214"/>
      <c r="F523" s="214"/>
      <c r="G523" s="214"/>
      <c r="H523" s="214"/>
      <c r="I523" s="214"/>
      <c r="J523" s="214"/>
      <c r="K523" s="214"/>
      <c r="L523" s="214"/>
      <c r="M523" s="214"/>
      <c r="N523" s="214"/>
      <c r="O523" s="214"/>
      <c r="P523" s="214"/>
      <c r="Q523" s="214"/>
      <c r="R523" s="214"/>
      <c r="S523" s="214"/>
      <c r="T523" s="214"/>
      <c r="U523" s="214"/>
      <c r="V523" s="214"/>
      <c r="W523" s="214"/>
      <c r="X523" s="214"/>
      <c r="Y523" s="214"/>
      <c r="Z523" s="214"/>
    </row>
    <row r="524" ht="12.0" customHeight="1">
      <c r="A524" s="214"/>
      <c r="B524" s="214"/>
      <c r="C524" s="214"/>
      <c r="D524" s="214"/>
      <c r="E524" s="214"/>
      <c r="F524" s="214"/>
      <c r="G524" s="214"/>
      <c r="H524" s="214"/>
      <c r="I524" s="214"/>
      <c r="J524" s="214"/>
      <c r="K524" s="214"/>
      <c r="L524" s="214"/>
      <c r="M524" s="214"/>
      <c r="N524" s="214"/>
      <c r="O524" s="214"/>
      <c r="P524" s="214"/>
      <c r="Q524" s="214"/>
      <c r="R524" s="214"/>
      <c r="S524" s="214"/>
      <c r="T524" s="214"/>
      <c r="U524" s="214"/>
      <c r="V524" s="214"/>
      <c r="W524" s="214"/>
      <c r="X524" s="214"/>
      <c r="Y524" s="214"/>
      <c r="Z524" s="214"/>
    </row>
    <row r="525" ht="12.0" customHeight="1">
      <c r="A525" s="214"/>
      <c r="B525" s="214"/>
      <c r="C525" s="214"/>
      <c r="D525" s="214"/>
      <c r="E525" s="214"/>
      <c r="F525" s="214"/>
      <c r="G525" s="214"/>
      <c r="H525" s="214"/>
      <c r="I525" s="214"/>
      <c r="J525" s="214"/>
      <c r="K525" s="214"/>
      <c r="L525" s="214"/>
      <c r="M525" s="214"/>
      <c r="N525" s="214"/>
      <c r="O525" s="214"/>
      <c r="P525" s="214"/>
      <c r="Q525" s="214"/>
      <c r="R525" s="214"/>
      <c r="S525" s="214"/>
      <c r="T525" s="214"/>
      <c r="U525" s="214"/>
      <c r="V525" s="214"/>
      <c r="W525" s="214"/>
      <c r="X525" s="214"/>
      <c r="Y525" s="214"/>
      <c r="Z525" s="214"/>
    </row>
    <row r="526" ht="12.0" customHeight="1">
      <c r="A526" s="214"/>
      <c r="B526" s="214"/>
      <c r="C526" s="214"/>
      <c r="D526" s="214"/>
      <c r="E526" s="214"/>
      <c r="F526" s="214"/>
      <c r="G526" s="214"/>
      <c r="H526" s="214"/>
      <c r="I526" s="214"/>
      <c r="J526" s="214"/>
      <c r="K526" s="214"/>
      <c r="L526" s="214"/>
      <c r="M526" s="214"/>
      <c r="N526" s="214"/>
      <c r="O526" s="214"/>
      <c r="P526" s="214"/>
      <c r="Q526" s="214"/>
      <c r="R526" s="214"/>
      <c r="S526" s="214"/>
      <c r="T526" s="214"/>
      <c r="U526" s="214"/>
      <c r="V526" s="214"/>
      <c r="W526" s="214"/>
      <c r="X526" s="214"/>
      <c r="Y526" s="214"/>
      <c r="Z526" s="214"/>
    </row>
    <row r="527" ht="12.0" customHeight="1">
      <c r="A527" s="214"/>
      <c r="B527" s="214"/>
      <c r="C527" s="214"/>
      <c r="D527" s="214"/>
      <c r="E527" s="214"/>
      <c r="F527" s="214"/>
      <c r="G527" s="214"/>
      <c r="H527" s="214"/>
      <c r="I527" s="214"/>
      <c r="J527" s="214"/>
      <c r="K527" s="214"/>
      <c r="L527" s="214"/>
      <c r="M527" s="214"/>
      <c r="N527" s="214"/>
      <c r="O527" s="214"/>
      <c r="P527" s="214"/>
      <c r="Q527" s="214"/>
      <c r="R527" s="214"/>
      <c r="S527" s="214"/>
      <c r="T527" s="214"/>
      <c r="U527" s="214"/>
      <c r="V527" s="214"/>
      <c r="W527" s="214"/>
      <c r="X527" s="214"/>
      <c r="Y527" s="214"/>
      <c r="Z527" s="214"/>
    </row>
    <row r="528" ht="12.0" customHeight="1">
      <c r="A528" s="214"/>
      <c r="B528" s="214"/>
      <c r="C528" s="214"/>
      <c r="D528" s="214"/>
      <c r="E528" s="214"/>
      <c r="F528" s="214"/>
      <c r="G528" s="214"/>
      <c r="H528" s="214"/>
      <c r="I528" s="214"/>
      <c r="J528" s="214"/>
      <c r="K528" s="214"/>
      <c r="L528" s="214"/>
      <c r="M528" s="214"/>
      <c r="N528" s="214"/>
      <c r="O528" s="214"/>
      <c r="P528" s="214"/>
      <c r="Q528" s="214"/>
      <c r="R528" s="214"/>
      <c r="S528" s="214"/>
      <c r="T528" s="214"/>
      <c r="U528" s="214"/>
      <c r="V528" s="214"/>
      <c r="W528" s="214"/>
      <c r="X528" s="214"/>
      <c r="Y528" s="214"/>
      <c r="Z528" s="214"/>
    </row>
    <row r="529" ht="12.0" customHeight="1">
      <c r="A529" s="214"/>
      <c r="B529" s="214"/>
      <c r="C529" s="214"/>
      <c r="D529" s="214"/>
      <c r="E529" s="214"/>
      <c r="F529" s="214"/>
      <c r="G529" s="214"/>
      <c r="H529" s="214"/>
      <c r="I529" s="214"/>
      <c r="J529" s="214"/>
      <c r="K529" s="214"/>
      <c r="L529" s="214"/>
      <c r="M529" s="214"/>
      <c r="N529" s="214"/>
      <c r="O529" s="214"/>
      <c r="P529" s="214"/>
      <c r="Q529" s="214"/>
      <c r="R529" s="214"/>
      <c r="S529" s="214"/>
      <c r="T529" s="214"/>
      <c r="U529" s="214"/>
      <c r="V529" s="214"/>
      <c r="W529" s="214"/>
      <c r="X529" s="214"/>
      <c r="Y529" s="214"/>
      <c r="Z529" s="214"/>
    </row>
    <row r="530" ht="12.0" customHeight="1">
      <c r="A530" s="214"/>
      <c r="B530" s="214"/>
      <c r="C530" s="214"/>
      <c r="D530" s="214"/>
      <c r="E530" s="214"/>
      <c r="F530" s="214"/>
      <c r="G530" s="214"/>
      <c r="H530" s="214"/>
      <c r="I530" s="214"/>
      <c r="J530" s="214"/>
      <c r="K530" s="214"/>
      <c r="L530" s="214"/>
      <c r="M530" s="214"/>
      <c r="N530" s="214"/>
      <c r="O530" s="214"/>
      <c r="P530" s="214"/>
      <c r="Q530" s="214"/>
      <c r="R530" s="214"/>
      <c r="S530" s="214"/>
      <c r="T530" s="214"/>
      <c r="U530" s="214"/>
      <c r="V530" s="214"/>
      <c r="W530" s="214"/>
      <c r="X530" s="214"/>
      <c r="Y530" s="214"/>
      <c r="Z530" s="214"/>
    </row>
    <row r="531" ht="12.0" customHeight="1">
      <c r="A531" s="214"/>
      <c r="B531" s="214"/>
      <c r="C531" s="214"/>
      <c r="D531" s="214"/>
      <c r="E531" s="214"/>
      <c r="F531" s="214"/>
      <c r="G531" s="214"/>
      <c r="H531" s="214"/>
      <c r="I531" s="214"/>
      <c r="J531" s="214"/>
      <c r="K531" s="214"/>
      <c r="L531" s="214"/>
      <c r="M531" s="214"/>
      <c r="N531" s="214"/>
      <c r="O531" s="214"/>
      <c r="P531" s="214"/>
      <c r="Q531" s="214"/>
      <c r="R531" s="214"/>
      <c r="S531" s="214"/>
      <c r="T531" s="214"/>
      <c r="U531" s="214"/>
      <c r="V531" s="214"/>
      <c r="W531" s="214"/>
      <c r="X531" s="214"/>
      <c r="Y531" s="214"/>
      <c r="Z531" s="214"/>
    </row>
    <row r="532" ht="12.0" customHeight="1">
      <c r="A532" s="214"/>
      <c r="B532" s="214"/>
      <c r="C532" s="214"/>
      <c r="D532" s="214"/>
      <c r="E532" s="214"/>
      <c r="F532" s="214"/>
      <c r="G532" s="214"/>
      <c r="H532" s="214"/>
      <c r="I532" s="214"/>
      <c r="J532" s="214"/>
      <c r="K532" s="214"/>
      <c r="L532" s="214"/>
      <c r="M532" s="214"/>
      <c r="N532" s="214"/>
      <c r="O532" s="214"/>
      <c r="P532" s="214"/>
      <c r="Q532" s="214"/>
      <c r="R532" s="214"/>
      <c r="S532" s="214"/>
      <c r="T532" s="214"/>
      <c r="U532" s="214"/>
      <c r="V532" s="214"/>
      <c r="W532" s="214"/>
      <c r="X532" s="214"/>
      <c r="Y532" s="214"/>
      <c r="Z532" s="214"/>
    </row>
    <row r="533" ht="12.0" customHeight="1">
      <c r="A533" s="214"/>
      <c r="B533" s="214"/>
      <c r="C533" s="214"/>
      <c r="D533" s="214"/>
      <c r="E533" s="214"/>
      <c r="F533" s="214"/>
      <c r="G533" s="214"/>
      <c r="H533" s="214"/>
      <c r="I533" s="214"/>
      <c r="J533" s="214"/>
      <c r="K533" s="214"/>
      <c r="L533" s="214"/>
      <c r="M533" s="214"/>
      <c r="N533" s="214"/>
      <c r="O533" s="214"/>
      <c r="P533" s="214"/>
      <c r="Q533" s="214"/>
      <c r="R533" s="214"/>
      <c r="S533" s="214"/>
      <c r="T533" s="214"/>
      <c r="U533" s="214"/>
      <c r="V533" s="214"/>
      <c r="W533" s="214"/>
      <c r="X533" s="214"/>
      <c r="Y533" s="214"/>
      <c r="Z533" s="214"/>
    </row>
    <row r="534" ht="12.0" customHeight="1">
      <c r="A534" s="214"/>
      <c r="B534" s="214"/>
      <c r="C534" s="214"/>
      <c r="D534" s="214"/>
      <c r="E534" s="214"/>
      <c r="F534" s="214"/>
      <c r="G534" s="214"/>
      <c r="H534" s="214"/>
      <c r="I534" s="214"/>
      <c r="J534" s="214"/>
      <c r="K534" s="214"/>
      <c r="L534" s="214"/>
      <c r="M534" s="214"/>
      <c r="N534" s="214"/>
      <c r="O534" s="214"/>
      <c r="P534" s="214"/>
      <c r="Q534" s="214"/>
      <c r="R534" s="214"/>
      <c r="S534" s="214"/>
      <c r="T534" s="214"/>
      <c r="U534" s="214"/>
      <c r="V534" s="214"/>
      <c r="W534" s="214"/>
      <c r="X534" s="214"/>
      <c r="Y534" s="214"/>
      <c r="Z534" s="214"/>
    </row>
    <row r="535" ht="12.0" customHeight="1">
      <c r="A535" s="214"/>
      <c r="B535" s="214"/>
      <c r="C535" s="214"/>
      <c r="D535" s="214"/>
      <c r="E535" s="214"/>
      <c r="F535" s="214"/>
      <c r="G535" s="214"/>
      <c r="H535" s="214"/>
      <c r="I535" s="214"/>
      <c r="J535" s="214"/>
      <c r="K535" s="214"/>
      <c r="L535" s="214"/>
      <c r="M535" s="214"/>
      <c r="N535" s="214"/>
      <c r="O535" s="214"/>
      <c r="P535" s="214"/>
      <c r="Q535" s="214"/>
      <c r="R535" s="214"/>
      <c r="S535" s="214"/>
      <c r="T535" s="214"/>
      <c r="U535" s="214"/>
      <c r="V535" s="214"/>
      <c r="W535" s="214"/>
      <c r="X535" s="214"/>
      <c r="Y535" s="214"/>
      <c r="Z535" s="214"/>
    </row>
    <row r="536" ht="12.0" customHeight="1">
      <c r="A536" s="214"/>
      <c r="B536" s="214"/>
      <c r="C536" s="214"/>
      <c r="D536" s="214"/>
      <c r="E536" s="214"/>
      <c r="F536" s="214"/>
      <c r="G536" s="214"/>
      <c r="H536" s="214"/>
      <c r="I536" s="214"/>
      <c r="J536" s="214"/>
      <c r="K536" s="214"/>
      <c r="L536" s="214"/>
      <c r="M536" s="214"/>
      <c r="N536" s="214"/>
      <c r="O536" s="214"/>
      <c r="P536" s="214"/>
      <c r="Q536" s="214"/>
      <c r="R536" s="214"/>
      <c r="S536" s="214"/>
      <c r="T536" s="214"/>
      <c r="U536" s="214"/>
      <c r="V536" s="214"/>
      <c r="W536" s="214"/>
      <c r="X536" s="214"/>
      <c r="Y536" s="214"/>
      <c r="Z536" s="214"/>
    </row>
    <row r="537" ht="12.0" customHeight="1">
      <c r="A537" s="214"/>
      <c r="B537" s="214"/>
      <c r="C537" s="214"/>
      <c r="D537" s="214"/>
      <c r="E537" s="214"/>
      <c r="F537" s="214"/>
      <c r="G537" s="214"/>
      <c r="H537" s="214"/>
      <c r="I537" s="214"/>
      <c r="J537" s="214"/>
      <c r="K537" s="214"/>
      <c r="L537" s="214"/>
      <c r="M537" s="214"/>
      <c r="N537" s="214"/>
      <c r="O537" s="214"/>
      <c r="P537" s="214"/>
      <c r="Q537" s="214"/>
      <c r="R537" s="214"/>
      <c r="S537" s="214"/>
      <c r="T537" s="214"/>
      <c r="U537" s="214"/>
      <c r="V537" s="214"/>
      <c r="W537" s="214"/>
      <c r="X537" s="214"/>
      <c r="Y537" s="214"/>
      <c r="Z537" s="214"/>
    </row>
    <row r="538" ht="12.0" customHeight="1">
      <c r="A538" s="214"/>
      <c r="B538" s="214"/>
      <c r="C538" s="214"/>
      <c r="D538" s="214"/>
      <c r="E538" s="214"/>
      <c r="F538" s="214"/>
      <c r="G538" s="214"/>
      <c r="H538" s="214"/>
      <c r="I538" s="214"/>
      <c r="J538" s="214"/>
      <c r="K538" s="214"/>
      <c r="L538" s="214"/>
      <c r="M538" s="214"/>
      <c r="N538" s="214"/>
      <c r="O538" s="214"/>
      <c r="P538" s="214"/>
      <c r="Q538" s="214"/>
      <c r="R538" s="214"/>
      <c r="S538" s="214"/>
      <c r="T538" s="214"/>
      <c r="U538" s="214"/>
      <c r="V538" s="214"/>
      <c r="W538" s="214"/>
      <c r="X538" s="214"/>
      <c r="Y538" s="214"/>
      <c r="Z538" s="214"/>
    </row>
    <row r="539" ht="12.0" customHeight="1">
      <c r="A539" s="214"/>
      <c r="B539" s="214"/>
      <c r="C539" s="214"/>
      <c r="D539" s="214"/>
      <c r="E539" s="214"/>
      <c r="F539" s="214"/>
      <c r="G539" s="214"/>
      <c r="H539" s="214"/>
      <c r="I539" s="214"/>
      <c r="J539" s="214"/>
      <c r="K539" s="214"/>
      <c r="L539" s="214"/>
      <c r="M539" s="214"/>
      <c r="N539" s="214"/>
      <c r="O539" s="214"/>
      <c r="P539" s="214"/>
      <c r="Q539" s="214"/>
      <c r="R539" s="214"/>
      <c r="S539" s="214"/>
      <c r="T539" s="214"/>
      <c r="U539" s="214"/>
      <c r="V539" s="214"/>
      <c r="W539" s="214"/>
      <c r="X539" s="214"/>
      <c r="Y539" s="214"/>
      <c r="Z539" s="214"/>
    </row>
    <row r="540" ht="12.0" customHeight="1">
      <c r="A540" s="214"/>
      <c r="B540" s="214"/>
      <c r="C540" s="214"/>
      <c r="D540" s="214"/>
      <c r="E540" s="214"/>
      <c r="F540" s="214"/>
      <c r="G540" s="214"/>
      <c r="H540" s="214"/>
      <c r="I540" s="214"/>
      <c r="J540" s="214"/>
      <c r="K540" s="214"/>
      <c r="L540" s="214"/>
      <c r="M540" s="214"/>
      <c r="N540" s="214"/>
      <c r="O540" s="214"/>
      <c r="P540" s="214"/>
      <c r="Q540" s="214"/>
      <c r="R540" s="214"/>
      <c r="S540" s="214"/>
      <c r="T540" s="214"/>
      <c r="U540" s="214"/>
      <c r="V540" s="214"/>
      <c r="W540" s="214"/>
      <c r="X540" s="214"/>
      <c r="Y540" s="214"/>
      <c r="Z540" s="214"/>
    </row>
    <row r="541" ht="12.0" customHeight="1">
      <c r="A541" s="214"/>
      <c r="B541" s="214"/>
      <c r="C541" s="214"/>
      <c r="D541" s="214"/>
      <c r="E541" s="214"/>
      <c r="F541" s="214"/>
      <c r="G541" s="214"/>
      <c r="H541" s="214"/>
      <c r="I541" s="214"/>
      <c r="J541" s="214"/>
      <c r="K541" s="214"/>
      <c r="L541" s="214"/>
      <c r="M541" s="214"/>
      <c r="N541" s="214"/>
      <c r="O541" s="214"/>
      <c r="P541" s="214"/>
      <c r="Q541" s="214"/>
      <c r="R541" s="214"/>
      <c r="S541" s="214"/>
      <c r="T541" s="214"/>
      <c r="U541" s="214"/>
      <c r="V541" s="214"/>
      <c r="W541" s="214"/>
      <c r="X541" s="214"/>
      <c r="Y541" s="214"/>
      <c r="Z541" s="214"/>
    </row>
    <row r="542" ht="12.0" customHeight="1">
      <c r="A542" s="214"/>
      <c r="B542" s="214"/>
      <c r="C542" s="214"/>
      <c r="D542" s="214"/>
      <c r="E542" s="214"/>
      <c r="F542" s="214"/>
      <c r="G542" s="214"/>
      <c r="H542" s="214"/>
      <c r="I542" s="214"/>
      <c r="J542" s="214"/>
      <c r="K542" s="214"/>
      <c r="L542" s="214"/>
      <c r="M542" s="214"/>
      <c r="N542" s="214"/>
      <c r="O542" s="214"/>
      <c r="P542" s="214"/>
      <c r="Q542" s="214"/>
      <c r="R542" s="214"/>
      <c r="S542" s="214"/>
      <c r="T542" s="214"/>
      <c r="U542" s="214"/>
      <c r="V542" s="214"/>
      <c r="W542" s="214"/>
      <c r="X542" s="214"/>
      <c r="Y542" s="214"/>
      <c r="Z542" s="214"/>
    </row>
    <row r="543" ht="12.0" customHeight="1">
      <c r="A543" s="214"/>
      <c r="B543" s="214"/>
      <c r="C543" s="214"/>
      <c r="D543" s="214"/>
      <c r="E543" s="214"/>
      <c r="F543" s="214"/>
      <c r="G543" s="214"/>
      <c r="H543" s="214"/>
      <c r="I543" s="214"/>
      <c r="J543" s="214"/>
      <c r="K543" s="214"/>
      <c r="L543" s="214"/>
      <c r="M543" s="214"/>
      <c r="N543" s="214"/>
      <c r="O543" s="214"/>
      <c r="P543" s="214"/>
      <c r="Q543" s="214"/>
      <c r="R543" s="214"/>
      <c r="S543" s="214"/>
      <c r="T543" s="214"/>
      <c r="U543" s="214"/>
      <c r="V543" s="214"/>
      <c r="W543" s="214"/>
      <c r="X543" s="214"/>
      <c r="Y543" s="214"/>
      <c r="Z543" s="214"/>
    </row>
    <row r="544" ht="12.0" customHeight="1">
      <c r="A544" s="214"/>
      <c r="B544" s="214"/>
      <c r="C544" s="214"/>
      <c r="D544" s="214"/>
      <c r="E544" s="214"/>
      <c r="F544" s="214"/>
      <c r="G544" s="214"/>
      <c r="H544" s="214"/>
      <c r="I544" s="214"/>
      <c r="J544" s="214"/>
      <c r="K544" s="214"/>
      <c r="L544" s="214"/>
      <c r="M544" s="214"/>
      <c r="N544" s="214"/>
      <c r="O544" s="214"/>
      <c r="P544" s="214"/>
      <c r="Q544" s="214"/>
      <c r="R544" s="214"/>
      <c r="S544" s="214"/>
      <c r="T544" s="214"/>
      <c r="U544" s="214"/>
      <c r="V544" s="214"/>
      <c r="W544" s="214"/>
      <c r="X544" s="214"/>
      <c r="Y544" s="214"/>
      <c r="Z544" s="214"/>
    </row>
    <row r="545" ht="12.0" customHeight="1">
      <c r="A545" s="214"/>
      <c r="B545" s="214"/>
      <c r="C545" s="214"/>
      <c r="D545" s="214"/>
      <c r="E545" s="214"/>
      <c r="F545" s="214"/>
      <c r="G545" s="214"/>
      <c r="H545" s="214"/>
      <c r="I545" s="214"/>
      <c r="J545" s="214"/>
      <c r="K545" s="214"/>
      <c r="L545" s="214"/>
      <c r="M545" s="214"/>
      <c r="N545" s="214"/>
      <c r="O545" s="214"/>
      <c r="P545" s="214"/>
      <c r="Q545" s="214"/>
      <c r="R545" s="214"/>
      <c r="S545" s="214"/>
      <c r="T545" s="214"/>
      <c r="U545" s="214"/>
      <c r="V545" s="214"/>
      <c r="W545" s="214"/>
      <c r="X545" s="214"/>
      <c r="Y545" s="214"/>
      <c r="Z545" s="214"/>
    </row>
    <row r="546" ht="12.0" customHeight="1">
      <c r="A546" s="214"/>
      <c r="B546" s="214"/>
      <c r="C546" s="214"/>
      <c r="D546" s="214"/>
      <c r="E546" s="214"/>
      <c r="F546" s="214"/>
      <c r="G546" s="214"/>
      <c r="H546" s="214"/>
      <c r="I546" s="214"/>
      <c r="J546" s="214"/>
      <c r="K546" s="214"/>
      <c r="L546" s="214"/>
      <c r="M546" s="214"/>
      <c r="N546" s="214"/>
      <c r="O546" s="214"/>
      <c r="P546" s="214"/>
      <c r="Q546" s="214"/>
      <c r="R546" s="214"/>
      <c r="S546" s="214"/>
      <c r="T546" s="214"/>
      <c r="U546" s="214"/>
      <c r="V546" s="214"/>
      <c r="W546" s="214"/>
      <c r="X546" s="214"/>
      <c r="Y546" s="214"/>
      <c r="Z546" s="214"/>
    </row>
    <row r="547" ht="12.0" customHeight="1">
      <c r="A547" s="214"/>
      <c r="B547" s="214"/>
      <c r="C547" s="214"/>
      <c r="D547" s="214"/>
      <c r="E547" s="214"/>
      <c r="F547" s="214"/>
      <c r="G547" s="214"/>
      <c r="H547" s="214"/>
      <c r="I547" s="214"/>
      <c r="J547" s="214"/>
      <c r="K547" s="214"/>
      <c r="L547" s="214"/>
      <c r="M547" s="214"/>
      <c r="N547" s="214"/>
      <c r="O547" s="214"/>
      <c r="P547" s="214"/>
      <c r="Q547" s="214"/>
      <c r="R547" s="214"/>
      <c r="S547" s="214"/>
      <c r="T547" s="214"/>
      <c r="U547" s="214"/>
      <c r="V547" s="214"/>
      <c r="W547" s="214"/>
      <c r="X547" s="214"/>
      <c r="Y547" s="214"/>
      <c r="Z547" s="214"/>
    </row>
    <row r="548" ht="12.0" customHeight="1">
      <c r="A548" s="214"/>
      <c r="B548" s="214"/>
      <c r="C548" s="214"/>
      <c r="D548" s="214"/>
      <c r="E548" s="214"/>
      <c r="F548" s="214"/>
      <c r="G548" s="214"/>
      <c r="H548" s="214"/>
      <c r="I548" s="214"/>
      <c r="J548" s="214"/>
      <c r="K548" s="214"/>
      <c r="L548" s="214"/>
      <c r="M548" s="214"/>
      <c r="N548" s="214"/>
      <c r="O548" s="214"/>
      <c r="P548" s="214"/>
      <c r="Q548" s="214"/>
      <c r="R548" s="214"/>
      <c r="S548" s="214"/>
      <c r="T548" s="214"/>
      <c r="U548" s="214"/>
      <c r="V548" s="214"/>
      <c r="W548" s="214"/>
      <c r="X548" s="214"/>
      <c r="Y548" s="214"/>
      <c r="Z548" s="214"/>
    </row>
    <row r="549" ht="12.0" customHeight="1">
      <c r="A549" s="214"/>
      <c r="B549" s="214"/>
      <c r="C549" s="214"/>
      <c r="D549" s="214"/>
      <c r="E549" s="214"/>
      <c r="F549" s="214"/>
      <c r="G549" s="214"/>
      <c r="H549" s="214"/>
      <c r="I549" s="214"/>
      <c r="J549" s="214"/>
      <c r="K549" s="214"/>
      <c r="L549" s="214"/>
      <c r="M549" s="214"/>
      <c r="N549" s="214"/>
      <c r="O549" s="214"/>
      <c r="P549" s="214"/>
      <c r="Q549" s="214"/>
      <c r="R549" s="214"/>
      <c r="S549" s="214"/>
      <c r="T549" s="214"/>
      <c r="U549" s="214"/>
      <c r="V549" s="214"/>
      <c r="W549" s="214"/>
      <c r="X549" s="214"/>
      <c r="Y549" s="214"/>
      <c r="Z549" s="214"/>
    </row>
    <row r="550" ht="12.0" customHeight="1">
      <c r="A550" s="214"/>
      <c r="B550" s="214"/>
      <c r="C550" s="214"/>
      <c r="D550" s="214"/>
      <c r="E550" s="214"/>
      <c r="F550" s="214"/>
      <c r="G550" s="214"/>
      <c r="H550" s="214"/>
      <c r="I550" s="214"/>
      <c r="J550" s="214"/>
      <c r="K550" s="214"/>
      <c r="L550" s="214"/>
      <c r="M550" s="214"/>
      <c r="N550" s="214"/>
      <c r="O550" s="214"/>
      <c r="P550" s="214"/>
      <c r="Q550" s="214"/>
      <c r="R550" s="214"/>
      <c r="S550" s="214"/>
      <c r="T550" s="214"/>
      <c r="U550" s="214"/>
      <c r="V550" s="214"/>
      <c r="W550" s="214"/>
      <c r="X550" s="214"/>
      <c r="Y550" s="214"/>
      <c r="Z550" s="214"/>
    </row>
    <row r="551" ht="12.0" customHeight="1">
      <c r="A551" s="214"/>
      <c r="B551" s="214"/>
      <c r="C551" s="214"/>
      <c r="D551" s="214"/>
      <c r="E551" s="214"/>
      <c r="F551" s="214"/>
      <c r="G551" s="214"/>
      <c r="H551" s="214"/>
      <c r="I551" s="214"/>
      <c r="J551" s="214"/>
      <c r="K551" s="214"/>
      <c r="L551" s="214"/>
      <c r="M551" s="214"/>
      <c r="N551" s="214"/>
      <c r="O551" s="214"/>
      <c r="P551" s="214"/>
      <c r="Q551" s="214"/>
      <c r="R551" s="214"/>
      <c r="S551" s="214"/>
      <c r="T551" s="214"/>
      <c r="U551" s="214"/>
      <c r="V551" s="214"/>
      <c r="W551" s="214"/>
      <c r="X551" s="214"/>
      <c r="Y551" s="214"/>
      <c r="Z551" s="214"/>
    </row>
    <row r="552" ht="12.0" customHeight="1">
      <c r="A552" s="214"/>
      <c r="B552" s="214"/>
      <c r="C552" s="214"/>
      <c r="D552" s="214"/>
      <c r="E552" s="214"/>
      <c r="F552" s="214"/>
      <c r="G552" s="214"/>
      <c r="H552" s="214"/>
      <c r="I552" s="214"/>
      <c r="J552" s="214"/>
      <c r="K552" s="214"/>
      <c r="L552" s="214"/>
      <c r="M552" s="214"/>
      <c r="N552" s="214"/>
      <c r="O552" s="214"/>
      <c r="P552" s="214"/>
      <c r="Q552" s="214"/>
      <c r="R552" s="214"/>
      <c r="S552" s="214"/>
      <c r="T552" s="214"/>
      <c r="U552" s="214"/>
      <c r="V552" s="214"/>
      <c r="W552" s="214"/>
      <c r="X552" s="214"/>
      <c r="Y552" s="214"/>
      <c r="Z552" s="214"/>
    </row>
    <row r="553" ht="12.0" customHeight="1">
      <c r="A553" s="214"/>
      <c r="B553" s="214"/>
      <c r="C553" s="214"/>
      <c r="D553" s="214"/>
      <c r="E553" s="214"/>
      <c r="F553" s="214"/>
      <c r="G553" s="214"/>
      <c r="H553" s="214"/>
      <c r="I553" s="214"/>
      <c r="J553" s="214"/>
      <c r="K553" s="214"/>
      <c r="L553" s="214"/>
      <c r="M553" s="214"/>
      <c r="N553" s="214"/>
      <c r="O553" s="214"/>
      <c r="P553" s="214"/>
      <c r="Q553" s="214"/>
      <c r="R553" s="214"/>
      <c r="S553" s="214"/>
      <c r="T553" s="214"/>
      <c r="U553" s="214"/>
      <c r="V553" s="214"/>
      <c r="W553" s="214"/>
      <c r="X553" s="214"/>
      <c r="Y553" s="214"/>
      <c r="Z553" s="214"/>
    </row>
    <row r="554" ht="12.0" customHeight="1">
      <c r="A554" s="214"/>
      <c r="B554" s="214"/>
      <c r="C554" s="214"/>
      <c r="D554" s="214"/>
      <c r="E554" s="214"/>
      <c r="F554" s="214"/>
      <c r="G554" s="214"/>
      <c r="H554" s="214"/>
      <c r="I554" s="214"/>
      <c r="J554" s="214"/>
      <c r="K554" s="214"/>
      <c r="L554" s="214"/>
      <c r="M554" s="214"/>
      <c r="N554" s="214"/>
      <c r="O554" s="214"/>
      <c r="P554" s="214"/>
      <c r="Q554" s="214"/>
      <c r="R554" s="214"/>
      <c r="S554" s="214"/>
      <c r="T554" s="214"/>
      <c r="U554" s="214"/>
      <c r="V554" s="214"/>
      <c r="W554" s="214"/>
      <c r="X554" s="214"/>
      <c r="Y554" s="214"/>
      <c r="Z554" s="214"/>
    </row>
    <row r="555" ht="12.0" customHeight="1">
      <c r="A555" s="214"/>
      <c r="B555" s="214"/>
      <c r="C555" s="214"/>
      <c r="D555" s="214"/>
      <c r="E555" s="214"/>
      <c r="F555" s="214"/>
      <c r="G555" s="214"/>
      <c r="H555" s="214"/>
      <c r="I555" s="214"/>
      <c r="J555" s="214"/>
      <c r="K555" s="214"/>
      <c r="L555" s="214"/>
      <c r="M555" s="214"/>
      <c r="N555" s="214"/>
      <c r="O555" s="214"/>
      <c r="P555" s="214"/>
      <c r="Q555" s="214"/>
      <c r="R555" s="214"/>
      <c r="S555" s="214"/>
      <c r="T555" s="214"/>
      <c r="U555" s="214"/>
      <c r="V555" s="214"/>
      <c r="W555" s="214"/>
      <c r="X555" s="214"/>
      <c r="Y555" s="214"/>
      <c r="Z555" s="214"/>
    </row>
    <row r="556" ht="12.0" customHeight="1">
      <c r="A556" s="214"/>
      <c r="B556" s="214"/>
      <c r="C556" s="214"/>
      <c r="D556" s="214"/>
      <c r="E556" s="214"/>
      <c r="F556" s="214"/>
      <c r="G556" s="214"/>
      <c r="H556" s="214"/>
      <c r="I556" s="214"/>
      <c r="J556" s="214"/>
      <c r="K556" s="214"/>
      <c r="L556" s="214"/>
      <c r="M556" s="214"/>
      <c r="N556" s="214"/>
      <c r="O556" s="214"/>
      <c r="P556" s="214"/>
      <c r="Q556" s="214"/>
      <c r="R556" s="214"/>
      <c r="S556" s="214"/>
      <c r="T556" s="214"/>
      <c r="U556" s="214"/>
      <c r="V556" s="214"/>
      <c r="W556" s="214"/>
      <c r="X556" s="214"/>
      <c r="Y556" s="214"/>
      <c r="Z556" s="214"/>
    </row>
    <row r="557" ht="12.0" customHeight="1">
      <c r="A557" s="214"/>
      <c r="B557" s="214"/>
      <c r="C557" s="214"/>
      <c r="D557" s="214"/>
      <c r="E557" s="214"/>
      <c r="F557" s="214"/>
      <c r="G557" s="214"/>
      <c r="H557" s="214"/>
      <c r="I557" s="214"/>
      <c r="J557" s="214"/>
      <c r="K557" s="214"/>
      <c r="L557" s="214"/>
      <c r="M557" s="214"/>
      <c r="N557" s="214"/>
      <c r="O557" s="214"/>
      <c r="P557" s="214"/>
      <c r="Q557" s="214"/>
      <c r="R557" s="214"/>
      <c r="S557" s="214"/>
      <c r="T557" s="214"/>
      <c r="U557" s="214"/>
      <c r="V557" s="214"/>
      <c r="W557" s="214"/>
      <c r="X557" s="214"/>
      <c r="Y557" s="214"/>
      <c r="Z557" s="214"/>
    </row>
    <row r="558" ht="12.0" customHeight="1">
      <c r="A558" s="214"/>
      <c r="B558" s="214"/>
      <c r="C558" s="214"/>
      <c r="D558" s="214"/>
      <c r="E558" s="214"/>
      <c r="F558" s="214"/>
      <c r="G558" s="214"/>
      <c r="H558" s="214"/>
      <c r="I558" s="214"/>
      <c r="J558" s="214"/>
      <c r="K558" s="214"/>
      <c r="L558" s="214"/>
      <c r="M558" s="214"/>
      <c r="N558" s="214"/>
      <c r="O558" s="214"/>
      <c r="P558" s="214"/>
      <c r="Q558" s="214"/>
      <c r="R558" s="214"/>
      <c r="S558" s="214"/>
      <c r="T558" s="214"/>
      <c r="U558" s="214"/>
      <c r="V558" s="214"/>
      <c r="W558" s="214"/>
      <c r="X558" s="214"/>
      <c r="Y558" s="214"/>
      <c r="Z558" s="214"/>
    </row>
    <row r="559" ht="12.0" customHeight="1">
      <c r="A559" s="214"/>
      <c r="B559" s="214"/>
      <c r="C559" s="214"/>
      <c r="D559" s="214"/>
      <c r="E559" s="214"/>
      <c r="F559" s="214"/>
      <c r="G559" s="214"/>
      <c r="H559" s="214"/>
      <c r="I559" s="214"/>
      <c r="J559" s="214"/>
      <c r="K559" s="214"/>
      <c r="L559" s="214"/>
      <c r="M559" s="214"/>
      <c r="N559" s="214"/>
      <c r="O559" s="214"/>
      <c r="P559" s="214"/>
      <c r="Q559" s="214"/>
      <c r="R559" s="214"/>
      <c r="S559" s="214"/>
      <c r="T559" s="214"/>
      <c r="U559" s="214"/>
      <c r="V559" s="214"/>
      <c r="W559" s="214"/>
      <c r="X559" s="214"/>
      <c r="Y559" s="214"/>
      <c r="Z559" s="214"/>
    </row>
    <row r="560" ht="12.0" customHeight="1">
      <c r="A560" s="214"/>
      <c r="B560" s="214"/>
      <c r="C560" s="214"/>
      <c r="D560" s="214"/>
      <c r="E560" s="214"/>
      <c r="F560" s="214"/>
      <c r="G560" s="214"/>
      <c r="H560" s="214"/>
      <c r="I560" s="214"/>
      <c r="J560" s="214"/>
      <c r="K560" s="214"/>
      <c r="L560" s="214"/>
      <c r="M560" s="214"/>
      <c r="N560" s="214"/>
      <c r="O560" s="214"/>
      <c r="P560" s="214"/>
      <c r="Q560" s="214"/>
      <c r="R560" s="214"/>
      <c r="S560" s="214"/>
      <c r="T560" s="214"/>
      <c r="U560" s="214"/>
      <c r="V560" s="214"/>
      <c r="W560" s="214"/>
      <c r="X560" s="214"/>
      <c r="Y560" s="214"/>
      <c r="Z560" s="214"/>
    </row>
    <row r="561" ht="12.0" customHeight="1">
      <c r="A561" s="214"/>
      <c r="B561" s="214"/>
      <c r="C561" s="214"/>
      <c r="D561" s="214"/>
      <c r="E561" s="214"/>
      <c r="F561" s="214"/>
      <c r="G561" s="214"/>
      <c r="H561" s="214"/>
      <c r="I561" s="214"/>
      <c r="J561" s="214"/>
      <c r="K561" s="214"/>
      <c r="L561" s="214"/>
      <c r="M561" s="214"/>
      <c r="N561" s="214"/>
      <c r="O561" s="214"/>
      <c r="P561" s="214"/>
      <c r="Q561" s="214"/>
      <c r="R561" s="214"/>
      <c r="S561" s="214"/>
      <c r="T561" s="214"/>
      <c r="U561" s="214"/>
      <c r="V561" s="214"/>
      <c r="W561" s="214"/>
      <c r="X561" s="214"/>
      <c r="Y561" s="214"/>
      <c r="Z561" s="214"/>
    </row>
    <row r="562" ht="12.0" customHeight="1">
      <c r="A562" s="214"/>
      <c r="B562" s="214"/>
      <c r="C562" s="214"/>
      <c r="D562" s="214"/>
      <c r="E562" s="214"/>
      <c r="F562" s="214"/>
      <c r="G562" s="214"/>
      <c r="H562" s="214"/>
      <c r="I562" s="214"/>
      <c r="J562" s="214"/>
      <c r="K562" s="214"/>
      <c r="L562" s="214"/>
      <c r="M562" s="214"/>
      <c r="N562" s="214"/>
      <c r="O562" s="214"/>
      <c r="P562" s="214"/>
      <c r="Q562" s="214"/>
      <c r="R562" s="214"/>
      <c r="S562" s="214"/>
      <c r="T562" s="214"/>
      <c r="U562" s="214"/>
      <c r="V562" s="214"/>
      <c r="W562" s="214"/>
      <c r="X562" s="214"/>
      <c r="Y562" s="214"/>
      <c r="Z562" s="214"/>
    </row>
    <row r="563" ht="12.0" customHeight="1">
      <c r="A563" s="214"/>
      <c r="B563" s="214"/>
      <c r="C563" s="214"/>
      <c r="D563" s="214"/>
      <c r="E563" s="214"/>
      <c r="F563" s="214"/>
      <c r="G563" s="214"/>
      <c r="H563" s="214"/>
      <c r="I563" s="214"/>
      <c r="J563" s="214"/>
      <c r="K563" s="214"/>
      <c r="L563" s="214"/>
      <c r="M563" s="214"/>
      <c r="N563" s="214"/>
      <c r="O563" s="214"/>
      <c r="P563" s="214"/>
      <c r="Q563" s="214"/>
      <c r="R563" s="214"/>
      <c r="S563" s="214"/>
      <c r="T563" s="214"/>
      <c r="U563" s="214"/>
      <c r="V563" s="214"/>
      <c r="W563" s="214"/>
      <c r="X563" s="214"/>
      <c r="Y563" s="214"/>
      <c r="Z563" s="214"/>
    </row>
    <row r="564" ht="12.0" customHeight="1">
      <c r="A564" s="214"/>
      <c r="B564" s="214"/>
      <c r="C564" s="214"/>
      <c r="D564" s="214"/>
      <c r="E564" s="214"/>
      <c r="F564" s="214"/>
      <c r="G564" s="214"/>
      <c r="H564" s="214"/>
      <c r="I564" s="214"/>
      <c r="J564" s="214"/>
      <c r="K564" s="214"/>
      <c r="L564" s="214"/>
      <c r="M564" s="214"/>
      <c r="N564" s="214"/>
      <c r="O564" s="214"/>
      <c r="P564" s="214"/>
      <c r="Q564" s="214"/>
      <c r="R564" s="214"/>
      <c r="S564" s="214"/>
      <c r="T564" s="214"/>
      <c r="U564" s="214"/>
      <c r="V564" s="214"/>
      <c r="W564" s="214"/>
      <c r="X564" s="214"/>
      <c r="Y564" s="214"/>
      <c r="Z564" s="214"/>
    </row>
    <row r="565" ht="12.0" customHeight="1">
      <c r="A565" s="214"/>
      <c r="B565" s="214"/>
      <c r="C565" s="214"/>
      <c r="D565" s="214"/>
      <c r="E565" s="214"/>
      <c r="F565" s="214"/>
      <c r="G565" s="214"/>
      <c r="H565" s="214"/>
      <c r="I565" s="214"/>
      <c r="J565" s="214"/>
      <c r="K565" s="214"/>
      <c r="L565" s="214"/>
      <c r="M565" s="214"/>
      <c r="N565" s="214"/>
      <c r="O565" s="214"/>
      <c r="P565" s="214"/>
      <c r="Q565" s="214"/>
      <c r="R565" s="214"/>
      <c r="S565" s="214"/>
      <c r="T565" s="214"/>
      <c r="U565" s="214"/>
      <c r="V565" s="214"/>
      <c r="W565" s="214"/>
      <c r="X565" s="214"/>
      <c r="Y565" s="214"/>
      <c r="Z565" s="214"/>
    </row>
    <row r="566" ht="12.0" customHeight="1">
      <c r="A566" s="214"/>
      <c r="B566" s="214"/>
      <c r="C566" s="214"/>
      <c r="D566" s="214"/>
      <c r="E566" s="214"/>
      <c r="F566" s="214"/>
      <c r="G566" s="214"/>
      <c r="H566" s="214"/>
      <c r="I566" s="214"/>
      <c r="J566" s="214"/>
      <c r="K566" s="214"/>
      <c r="L566" s="214"/>
      <c r="M566" s="214"/>
      <c r="N566" s="214"/>
      <c r="O566" s="214"/>
      <c r="P566" s="214"/>
      <c r="Q566" s="214"/>
      <c r="R566" s="214"/>
      <c r="S566" s="214"/>
      <c r="T566" s="214"/>
      <c r="U566" s="214"/>
      <c r="V566" s="214"/>
      <c r="W566" s="214"/>
      <c r="X566" s="214"/>
      <c r="Y566" s="214"/>
      <c r="Z566" s="214"/>
    </row>
    <row r="567" ht="12.0" customHeight="1">
      <c r="A567" s="214"/>
      <c r="B567" s="214"/>
      <c r="C567" s="214"/>
      <c r="D567" s="214"/>
      <c r="E567" s="214"/>
      <c r="F567" s="214"/>
      <c r="G567" s="214"/>
      <c r="H567" s="214"/>
      <c r="I567" s="214"/>
      <c r="J567" s="214"/>
      <c r="K567" s="214"/>
      <c r="L567" s="214"/>
      <c r="M567" s="214"/>
      <c r="N567" s="214"/>
      <c r="O567" s="214"/>
      <c r="P567" s="214"/>
      <c r="Q567" s="214"/>
      <c r="R567" s="214"/>
      <c r="S567" s="214"/>
      <c r="T567" s="214"/>
      <c r="U567" s="214"/>
      <c r="V567" s="214"/>
      <c r="W567" s="214"/>
      <c r="X567" s="214"/>
      <c r="Y567" s="214"/>
      <c r="Z567" s="214"/>
    </row>
    <row r="568" ht="12.0" customHeight="1">
      <c r="A568" s="214"/>
      <c r="B568" s="214"/>
      <c r="C568" s="214"/>
      <c r="D568" s="214"/>
      <c r="E568" s="214"/>
      <c r="F568" s="214"/>
      <c r="G568" s="214"/>
      <c r="H568" s="214"/>
      <c r="I568" s="214"/>
      <c r="J568" s="214"/>
      <c r="K568" s="214"/>
      <c r="L568" s="214"/>
      <c r="M568" s="214"/>
      <c r="N568" s="214"/>
      <c r="O568" s="214"/>
      <c r="P568" s="214"/>
      <c r="Q568" s="214"/>
      <c r="R568" s="214"/>
      <c r="S568" s="214"/>
      <c r="T568" s="214"/>
      <c r="U568" s="214"/>
      <c r="V568" s="214"/>
      <c r="W568" s="214"/>
      <c r="X568" s="214"/>
      <c r="Y568" s="214"/>
      <c r="Z568" s="214"/>
    </row>
    <row r="569" ht="12.0" customHeight="1">
      <c r="A569" s="214"/>
      <c r="B569" s="214"/>
      <c r="C569" s="214"/>
      <c r="D569" s="214"/>
      <c r="E569" s="214"/>
      <c r="F569" s="214"/>
      <c r="G569" s="214"/>
      <c r="H569" s="214"/>
      <c r="I569" s="214"/>
      <c r="J569" s="214"/>
      <c r="K569" s="214"/>
      <c r="L569" s="214"/>
      <c r="M569" s="214"/>
      <c r="N569" s="214"/>
      <c r="O569" s="214"/>
      <c r="P569" s="214"/>
      <c r="Q569" s="214"/>
      <c r="R569" s="214"/>
      <c r="S569" s="214"/>
      <c r="T569" s="214"/>
      <c r="U569" s="214"/>
      <c r="V569" s="214"/>
      <c r="W569" s="214"/>
      <c r="X569" s="214"/>
      <c r="Y569" s="214"/>
      <c r="Z569" s="214"/>
    </row>
    <row r="570" ht="12.0" customHeight="1">
      <c r="A570" s="214"/>
      <c r="B570" s="214"/>
      <c r="C570" s="214"/>
      <c r="D570" s="214"/>
      <c r="E570" s="214"/>
      <c r="F570" s="214"/>
      <c r="G570" s="214"/>
      <c r="H570" s="214"/>
      <c r="I570" s="214"/>
      <c r="J570" s="214"/>
      <c r="K570" s="214"/>
      <c r="L570" s="214"/>
      <c r="M570" s="214"/>
      <c r="N570" s="214"/>
      <c r="O570" s="214"/>
      <c r="P570" s="214"/>
      <c r="Q570" s="214"/>
      <c r="R570" s="214"/>
      <c r="S570" s="214"/>
      <c r="T570" s="214"/>
      <c r="U570" s="214"/>
      <c r="V570" s="214"/>
      <c r="W570" s="214"/>
      <c r="X570" s="214"/>
      <c r="Y570" s="214"/>
      <c r="Z570" s="214"/>
    </row>
    <row r="571" ht="12.0" customHeight="1">
      <c r="A571" s="214"/>
      <c r="B571" s="214"/>
      <c r="C571" s="214"/>
      <c r="D571" s="214"/>
      <c r="E571" s="214"/>
      <c r="F571" s="214"/>
      <c r="G571" s="214"/>
      <c r="H571" s="214"/>
      <c r="I571" s="214"/>
      <c r="J571" s="214"/>
      <c r="K571" s="214"/>
      <c r="L571" s="214"/>
      <c r="M571" s="214"/>
      <c r="N571" s="214"/>
      <c r="O571" s="214"/>
      <c r="P571" s="214"/>
      <c r="Q571" s="214"/>
      <c r="R571" s="214"/>
      <c r="S571" s="214"/>
      <c r="T571" s="214"/>
      <c r="U571" s="214"/>
      <c r="V571" s="214"/>
      <c r="W571" s="214"/>
      <c r="X571" s="214"/>
      <c r="Y571" s="214"/>
      <c r="Z571" s="214"/>
    </row>
    <row r="572" ht="12.0" customHeight="1">
      <c r="A572" s="214"/>
      <c r="B572" s="214"/>
      <c r="C572" s="214"/>
      <c r="D572" s="214"/>
      <c r="E572" s="214"/>
      <c r="F572" s="214"/>
      <c r="G572" s="214"/>
      <c r="H572" s="214"/>
      <c r="I572" s="214"/>
      <c r="J572" s="214"/>
      <c r="K572" s="214"/>
      <c r="L572" s="214"/>
      <c r="M572" s="214"/>
      <c r="N572" s="214"/>
      <c r="O572" s="214"/>
      <c r="P572" s="214"/>
      <c r="Q572" s="214"/>
      <c r="R572" s="214"/>
      <c r="S572" s="214"/>
      <c r="T572" s="214"/>
      <c r="U572" s="214"/>
      <c r="V572" s="214"/>
      <c r="W572" s="214"/>
      <c r="X572" s="214"/>
      <c r="Y572" s="214"/>
      <c r="Z572" s="214"/>
    </row>
    <row r="573" ht="12.0" customHeight="1">
      <c r="A573" s="214"/>
      <c r="B573" s="214"/>
      <c r="C573" s="214"/>
      <c r="D573" s="214"/>
      <c r="E573" s="214"/>
      <c r="F573" s="214"/>
      <c r="G573" s="214"/>
      <c r="H573" s="214"/>
      <c r="I573" s="214"/>
      <c r="J573" s="214"/>
      <c r="K573" s="214"/>
      <c r="L573" s="214"/>
      <c r="M573" s="214"/>
      <c r="N573" s="214"/>
      <c r="O573" s="214"/>
      <c r="P573" s="214"/>
      <c r="Q573" s="214"/>
      <c r="R573" s="214"/>
      <c r="S573" s="214"/>
      <c r="T573" s="214"/>
      <c r="U573" s="214"/>
      <c r="V573" s="214"/>
      <c r="W573" s="214"/>
      <c r="X573" s="214"/>
      <c r="Y573" s="214"/>
      <c r="Z573" s="214"/>
    </row>
    <row r="574" ht="12.0" customHeight="1">
      <c r="A574" s="214"/>
      <c r="B574" s="214"/>
      <c r="C574" s="214"/>
      <c r="D574" s="214"/>
      <c r="E574" s="214"/>
      <c r="F574" s="214"/>
      <c r="G574" s="214"/>
      <c r="H574" s="214"/>
      <c r="I574" s="214"/>
      <c r="J574" s="214"/>
      <c r="K574" s="214"/>
      <c r="L574" s="214"/>
      <c r="M574" s="214"/>
      <c r="N574" s="214"/>
      <c r="O574" s="214"/>
      <c r="P574" s="214"/>
      <c r="Q574" s="214"/>
      <c r="R574" s="214"/>
      <c r="S574" s="214"/>
      <c r="T574" s="214"/>
      <c r="U574" s="214"/>
      <c r="V574" s="214"/>
      <c r="W574" s="214"/>
      <c r="X574" s="214"/>
      <c r="Y574" s="214"/>
      <c r="Z574" s="214"/>
    </row>
    <row r="575" ht="12.0" customHeight="1">
      <c r="A575" s="214"/>
      <c r="B575" s="214"/>
      <c r="C575" s="214"/>
      <c r="D575" s="214"/>
      <c r="E575" s="214"/>
      <c r="F575" s="214"/>
      <c r="G575" s="214"/>
      <c r="H575" s="214"/>
      <c r="I575" s="214"/>
      <c r="J575" s="214"/>
      <c r="K575" s="214"/>
      <c r="L575" s="214"/>
      <c r="M575" s="214"/>
      <c r="N575" s="214"/>
      <c r="O575" s="214"/>
      <c r="P575" s="214"/>
      <c r="Q575" s="214"/>
      <c r="R575" s="214"/>
      <c r="S575" s="214"/>
      <c r="T575" s="214"/>
      <c r="U575" s="214"/>
      <c r="V575" s="214"/>
      <c r="W575" s="214"/>
      <c r="X575" s="214"/>
      <c r="Y575" s="214"/>
      <c r="Z575" s="214"/>
    </row>
    <row r="576" ht="12.0" customHeight="1">
      <c r="A576" s="214"/>
      <c r="B576" s="214"/>
      <c r="C576" s="214"/>
      <c r="D576" s="214"/>
      <c r="E576" s="214"/>
      <c r="F576" s="214"/>
      <c r="G576" s="214"/>
      <c r="H576" s="214"/>
      <c r="I576" s="214"/>
      <c r="J576" s="214"/>
      <c r="K576" s="214"/>
      <c r="L576" s="214"/>
      <c r="M576" s="214"/>
      <c r="N576" s="214"/>
      <c r="O576" s="214"/>
      <c r="P576" s="214"/>
      <c r="Q576" s="214"/>
      <c r="R576" s="214"/>
      <c r="S576" s="214"/>
      <c r="T576" s="214"/>
      <c r="U576" s="214"/>
      <c r="V576" s="214"/>
      <c r="W576" s="214"/>
      <c r="X576" s="214"/>
      <c r="Y576" s="214"/>
      <c r="Z576" s="214"/>
    </row>
    <row r="577" ht="12.0" customHeight="1">
      <c r="A577" s="214"/>
      <c r="B577" s="214"/>
      <c r="C577" s="214"/>
      <c r="D577" s="214"/>
      <c r="E577" s="214"/>
      <c r="F577" s="214"/>
      <c r="G577" s="214"/>
      <c r="H577" s="214"/>
      <c r="I577" s="214"/>
      <c r="J577" s="214"/>
      <c r="K577" s="214"/>
      <c r="L577" s="214"/>
      <c r="M577" s="214"/>
      <c r="N577" s="214"/>
      <c r="O577" s="214"/>
      <c r="P577" s="214"/>
      <c r="Q577" s="214"/>
      <c r="R577" s="214"/>
      <c r="S577" s="214"/>
      <c r="T577" s="214"/>
      <c r="U577" s="214"/>
      <c r="V577" s="214"/>
      <c r="W577" s="214"/>
      <c r="X577" s="214"/>
      <c r="Y577" s="214"/>
      <c r="Z577" s="214"/>
    </row>
    <row r="578" ht="12.0" customHeight="1">
      <c r="A578" s="214"/>
      <c r="B578" s="214"/>
      <c r="C578" s="214"/>
      <c r="D578" s="214"/>
      <c r="E578" s="214"/>
      <c r="F578" s="214"/>
      <c r="G578" s="214"/>
      <c r="H578" s="214"/>
      <c r="I578" s="214"/>
      <c r="J578" s="214"/>
      <c r="K578" s="214"/>
      <c r="L578" s="214"/>
      <c r="M578" s="214"/>
      <c r="N578" s="214"/>
      <c r="O578" s="214"/>
      <c r="P578" s="214"/>
      <c r="Q578" s="214"/>
      <c r="R578" s="214"/>
      <c r="S578" s="214"/>
      <c r="T578" s="214"/>
      <c r="U578" s="214"/>
      <c r="V578" s="214"/>
      <c r="W578" s="214"/>
      <c r="X578" s="214"/>
      <c r="Y578" s="214"/>
      <c r="Z578" s="214"/>
    </row>
    <row r="579" ht="12.0" customHeight="1">
      <c r="A579" s="214"/>
      <c r="B579" s="214"/>
      <c r="C579" s="214"/>
      <c r="D579" s="214"/>
      <c r="E579" s="214"/>
      <c r="F579" s="214"/>
      <c r="G579" s="214"/>
      <c r="H579" s="214"/>
      <c r="I579" s="214"/>
      <c r="J579" s="214"/>
      <c r="K579" s="214"/>
      <c r="L579" s="214"/>
      <c r="M579" s="214"/>
      <c r="N579" s="214"/>
      <c r="O579" s="214"/>
      <c r="P579" s="214"/>
      <c r="Q579" s="214"/>
      <c r="R579" s="214"/>
      <c r="S579" s="214"/>
      <c r="T579" s="214"/>
      <c r="U579" s="214"/>
      <c r="V579" s="214"/>
      <c r="W579" s="214"/>
      <c r="X579" s="214"/>
      <c r="Y579" s="214"/>
      <c r="Z579" s="214"/>
    </row>
    <row r="580" ht="12.0" customHeight="1">
      <c r="A580" s="214"/>
      <c r="B580" s="214"/>
      <c r="C580" s="214"/>
      <c r="D580" s="214"/>
      <c r="E580" s="214"/>
      <c r="F580" s="214"/>
      <c r="G580" s="214"/>
      <c r="H580" s="214"/>
      <c r="I580" s="214"/>
      <c r="J580" s="214"/>
      <c r="K580" s="214"/>
      <c r="L580" s="214"/>
      <c r="M580" s="214"/>
      <c r="N580" s="214"/>
      <c r="O580" s="214"/>
      <c r="P580" s="214"/>
      <c r="Q580" s="214"/>
      <c r="R580" s="214"/>
      <c r="S580" s="214"/>
      <c r="T580" s="214"/>
      <c r="U580" s="214"/>
      <c r="V580" s="214"/>
      <c r="W580" s="214"/>
      <c r="X580" s="214"/>
      <c r="Y580" s="214"/>
      <c r="Z580" s="214"/>
    </row>
    <row r="581" ht="12.0" customHeight="1">
      <c r="A581" s="214"/>
      <c r="B581" s="214"/>
      <c r="C581" s="214"/>
      <c r="D581" s="214"/>
      <c r="E581" s="214"/>
      <c r="F581" s="214"/>
      <c r="G581" s="214"/>
      <c r="H581" s="214"/>
      <c r="I581" s="214"/>
      <c r="J581" s="214"/>
      <c r="K581" s="214"/>
      <c r="L581" s="214"/>
      <c r="M581" s="214"/>
      <c r="N581" s="214"/>
      <c r="O581" s="214"/>
      <c r="P581" s="214"/>
      <c r="Q581" s="214"/>
      <c r="R581" s="214"/>
      <c r="S581" s="214"/>
      <c r="T581" s="214"/>
      <c r="U581" s="214"/>
      <c r="V581" s="214"/>
      <c r="W581" s="214"/>
      <c r="X581" s="214"/>
      <c r="Y581" s="214"/>
      <c r="Z581" s="214"/>
    </row>
    <row r="582" ht="12.0" customHeight="1">
      <c r="A582" s="214"/>
      <c r="B582" s="214"/>
      <c r="C582" s="214"/>
      <c r="D582" s="214"/>
      <c r="E582" s="214"/>
      <c r="F582" s="214"/>
      <c r="G582" s="214"/>
      <c r="H582" s="214"/>
      <c r="I582" s="214"/>
      <c r="J582" s="214"/>
      <c r="K582" s="214"/>
      <c r="L582" s="214"/>
      <c r="M582" s="214"/>
      <c r="N582" s="214"/>
      <c r="O582" s="214"/>
      <c r="P582" s="214"/>
      <c r="Q582" s="214"/>
      <c r="R582" s="214"/>
      <c r="S582" s="214"/>
      <c r="T582" s="214"/>
      <c r="U582" s="214"/>
      <c r="V582" s="214"/>
      <c r="W582" s="214"/>
      <c r="X582" s="214"/>
      <c r="Y582" s="214"/>
      <c r="Z582" s="214"/>
    </row>
    <row r="583" ht="12.0" customHeight="1">
      <c r="A583" s="214"/>
      <c r="B583" s="214"/>
      <c r="C583" s="214"/>
      <c r="D583" s="214"/>
      <c r="E583" s="214"/>
      <c r="F583" s="214"/>
      <c r="G583" s="214"/>
      <c r="H583" s="214"/>
      <c r="I583" s="214"/>
      <c r="J583" s="214"/>
      <c r="K583" s="214"/>
      <c r="L583" s="214"/>
      <c r="M583" s="214"/>
      <c r="N583" s="214"/>
      <c r="O583" s="214"/>
      <c r="P583" s="214"/>
      <c r="Q583" s="214"/>
      <c r="R583" s="214"/>
      <c r="S583" s="214"/>
      <c r="T583" s="214"/>
      <c r="U583" s="214"/>
      <c r="V583" s="214"/>
      <c r="W583" s="214"/>
      <c r="X583" s="214"/>
      <c r="Y583" s="214"/>
      <c r="Z583" s="214"/>
    </row>
    <row r="584" ht="12.0" customHeight="1">
      <c r="A584" s="214"/>
      <c r="B584" s="214"/>
      <c r="C584" s="214"/>
      <c r="D584" s="214"/>
      <c r="E584" s="214"/>
      <c r="F584" s="214"/>
      <c r="G584" s="214"/>
      <c r="H584" s="214"/>
      <c r="I584" s="214"/>
      <c r="J584" s="214"/>
      <c r="K584" s="214"/>
      <c r="L584" s="214"/>
      <c r="M584" s="214"/>
      <c r="N584" s="214"/>
      <c r="O584" s="214"/>
      <c r="P584" s="214"/>
      <c r="Q584" s="214"/>
      <c r="R584" s="214"/>
      <c r="S584" s="214"/>
      <c r="T584" s="214"/>
      <c r="U584" s="214"/>
      <c r="V584" s="214"/>
      <c r="W584" s="214"/>
      <c r="X584" s="214"/>
      <c r="Y584" s="214"/>
      <c r="Z584" s="214"/>
    </row>
    <row r="585" ht="12.0" customHeight="1">
      <c r="A585" s="214"/>
      <c r="B585" s="214"/>
      <c r="C585" s="214"/>
      <c r="D585" s="214"/>
      <c r="E585" s="214"/>
      <c r="F585" s="214"/>
      <c r="G585" s="214"/>
      <c r="H585" s="214"/>
      <c r="I585" s="214"/>
      <c r="J585" s="214"/>
      <c r="K585" s="214"/>
      <c r="L585" s="214"/>
      <c r="M585" s="214"/>
      <c r="N585" s="214"/>
      <c r="O585" s="214"/>
      <c r="P585" s="214"/>
      <c r="Q585" s="214"/>
      <c r="R585" s="214"/>
      <c r="S585" s="214"/>
      <c r="T585" s="214"/>
      <c r="U585" s="214"/>
      <c r="V585" s="214"/>
      <c r="W585" s="214"/>
      <c r="X585" s="214"/>
      <c r="Y585" s="214"/>
      <c r="Z585" s="214"/>
    </row>
    <row r="586" ht="12.0" customHeight="1">
      <c r="A586" s="214"/>
      <c r="B586" s="214"/>
      <c r="C586" s="214"/>
      <c r="D586" s="214"/>
      <c r="E586" s="214"/>
      <c r="F586" s="214"/>
      <c r="G586" s="214"/>
      <c r="H586" s="214"/>
      <c r="I586" s="214"/>
      <c r="J586" s="214"/>
      <c r="K586" s="214"/>
      <c r="L586" s="214"/>
      <c r="M586" s="214"/>
      <c r="N586" s="214"/>
      <c r="O586" s="214"/>
      <c r="P586" s="214"/>
      <c r="Q586" s="214"/>
      <c r="R586" s="214"/>
      <c r="S586" s="214"/>
      <c r="T586" s="214"/>
      <c r="U586" s="214"/>
      <c r="V586" s="214"/>
      <c r="W586" s="214"/>
      <c r="X586" s="214"/>
      <c r="Y586" s="214"/>
      <c r="Z586" s="214"/>
    </row>
    <row r="587" ht="12.0" customHeight="1">
      <c r="A587" s="214"/>
      <c r="B587" s="214"/>
      <c r="C587" s="214"/>
      <c r="D587" s="214"/>
      <c r="E587" s="214"/>
      <c r="F587" s="214"/>
      <c r="G587" s="214"/>
      <c r="H587" s="214"/>
      <c r="I587" s="214"/>
      <c r="J587" s="214"/>
      <c r="K587" s="214"/>
      <c r="L587" s="214"/>
      <c r="M587" s="214"/>
      <c r="N587" s="214"/>
      <c r="O587" s="214"/>
      <c r="P587" s="214"/>
      <c r="Q587" s="214"/>
      <c r="R587" s="214"/>
      <c r="S587" s="214"/>
      <c r="T587" s="214"/>
      <c r="U587" s="214"/>
      <c r="V587" s="214"/>
      <c r="W587" s="214"/>
      <c r="X587" s="214"/>
      <c r="Y587" s="214"/>
      <c r="Z587" s="214"/>
    </row>
    <row r="588" ht="12.0" customHeight="1">
      <c r="A588" s="214"/>
      <c r="B588" s="214"/>
      <c r="C588" s="214"/>
      <c r="D588" s="214"/>
      <c r="E588" s="214"/>
      <c r="F588" s="214"/>
      <c r="G588" s="214"/>
      <c r="H588" s="214"/>
      <c r="I588" s="214"/>
      <c r="J588" s="214"/>
      <c r="K588" s="214"/>
      <c r="L588" s="214"/>
      <c r="M588" s="214"/>
      <c r="N588" s="214"/>
      <c r="O588" s="214"/>
      <c r="P588" s="214"/>
      <c r="Q588" s="214"/>
      <c r="R588" s="214"/>
      <c r="S588" s="214"/>
      <c r="T588" s="214"/>
      <c r="U588" s="214"/>
      <c r="V588" s="214"/>
      <c r="W588" s="214"/>
      <c r="X588" s="214"/>
      <c r="Y588" s="214"/>
      <c r="Z588" s="214"/>
    </row>
    <row r="589" ht="12.0" customHeight="1">
      <c r="A589" s="214"/>
      <c r="B589" s="214"/>
      <c r="C589" s="214"/>
      <c r="D589" s="214"/>
      <c r="E589" s="214"/>
      <c r="F589" s="214"/>
      <c r="G589" s="214"/>
      <c r="H589" s="214"/>
      <c r="I589" s="214"/>
      <c r="J589" s="214"/>
      <c r="K589" s="214"/>
      <c r="L589" s="214"/>
      <c r="M589" s="214"/>
      <c r="N589" s="214"/>
      <c r="O589" s="214"/>
      <c r="P589" s="214"/>
      <c r="Q589" s="214"/>
      <c r="R589" s="214"/>
      <c r="S589" s="214"/>
      <c r="T589" s="214"/>
      <c r="U589" s="214"/>
      <c r="V589" s="214"/>
      <c r="W589" s="214"/>
      <c r="X589" s="214"/>
      <c r="Y589" s="214"/>
      <c r="Z589" s="214"/>
    </row>
    <row r="590" ht="12.0" customHeight="1">
      <c r="A590" s="214"/>
      <c r="B590" s="214"/>
      <c r="C590" s="214"/>
      <c r="D590" s="214"/>
      <c r="E590" s="214"/>
      <c r="F590" s="214"/>
      <c r="G590" s="214"/>
      <c r="H590" s="214"/>
      <c r="I590" s="214"/>
      <c r="J590" s="214"/>
      <c r="K590" s="214"/>
      <c r="L590" s="214"/>
      <c r="M590" s="214"/>
      <c r="N590" s="214"/>
      <c r="O590" s="214"/>
      <c r="P590" s="214"/>
      <c r="Q590" s="214"/>
      <c r="R590" s="214"/>
      <c r="S590" s="214"/>
      <c r="T590" s="214"/>
      <c r="U590" s="214"/>
      <c r="V590" s="214"/>
      <c r="W590" s="214"/>
      <c r="X590" s="214"/>
      <c r="Y590" s="214"/>
      <c r="Z590" s="214"/>
    </row>
    <row r="591" ht="12.0" customHeight="1">
      <c r="A591" s="214"/>
      <c r="B591" s="214"/>
      <c r="C591" s="214"/>
      <c r="D591" s="214"/>
      <c r="E591" s="214"/>
      <c r="F591" s="214"/>
      <c r="G591" s="214"/>
      <c r="H591" s="214"/>
      <c r="I591" s="214"/>
      <c r="J591" s="214"/>
      <c r="K591" s="214"/>
      <c r="L591" s="214"/>
      <c r="M591" s="214"/>
      <c r="N591" s="214"/>
      <c r="O591" s="214"/>
      <c r="P591" s="214"/>
      <c r="Q591" s="214"/>
      <c r="R591" s="214"/>
      <c r="S591" s="214"/>
      <c r="T591" s="214"/>
      <c r="U591" s="214"/>
      <c r="V591" s="214"/>
      <c r="W591" s="214"/>
      <c r="X591" s="214"/>
      <c r="Y591" s="214"/>
      <c r="Z591" s="214"/>
    </row>
    <row r="592" ht="12.0" customHeight="1">
      <c r="A592" s="214"/>
      <c r="B592" s="214"/>
      <c r="C592" s="214"/>
      <c r="D592" s="214"/>
      <c r="E592" s="214"/>
      <c r="F592" s="214"/>
      <c r="G592" s="214"/>
      <c r="H592" s="214"/>
      <c r="I592" s="214"/>
      <c r="J592" s="214"/>
      <c r="K592" s="214"/>
      <c r="L592" s="214"/>
      <c r="M592" s="214"/>
      <c r="N592" s="214"/>
      <c r="O592" s="214"/>
      <c r="P592" s="214"/>
      <c r="Q592" s="214"/>
      <c r="R592" s="214"/>
      <c r="S592" s="214"/>
      <c r="T592" s="214"/>
      <c r="U592" s="214"/>
      <c r="V592" s="214"/>
      <c r="W592" s="214"/>
      <c r="X592" s="214"/>
      <c r="Y592" s="214"/>
      <c r="Z592" s="214"/>
    </row>
    <row r="593" ht="12.0" customHeight="1">
      <c r="A593" s="214"/>
      <c r="B593" s="214"/>
      <c r="C593" s="214"/>
      <c r="D593" s="214"/>
      <c r="E593" s="214"/>
      <c r="F593" s="214"/>
      <c r="G593" s="214"/>
      <c r="H593" s="214"/>
      <c r="I593" s="214"/>
      <c r="J593" s="214"/>
      <c r="K593" s="214"/>
      <c r="L593" s="214"/>
      <c r="M593" s="214"/>
      <c r="N593" s="214"/>
      <c r="O593" s="214"/>
      <c r="P593" s="214"/>
      <c r="Q593" s="214"/>
      <c r="R593" s="214"/>
      <c r="S593" s="214"/>
      <c r="T593" s="214"/>
      <c r="U593" s="214"/>
      <c r="V593" s="214"/>
      <c r="W593" s="214"/>
      <c r="X593" s="214"/>
      <c r="Y593" s="214"/>
      <c r="Z593" s="214"/>
    </row>
    <row r="594" ht="12.0" customHeight="1">
      <c r="A594" s="214"/>
      <c r="B594" s="214"/>
      <c r="C594" s="214"/>
      <c r="D594" s="214"/>
      <c r="E594" s="214"/>
      <c r="F594" s="214"/>
      <c r="G594" s="214"/>
      <c r="H594" s="214"/>
      <c r="I594" s="214"/>
      <c r="J594" s="214"/>
      <c r="K594" s="214"/>
      <c r="L594" s="214"/>
      <c r="M594" s="214"/>
      <c r="N594" s="214"/>
      <c r="O594" s="214"/>
      <c r="P594" s="214"/>
      <c r="Q594" s="214"/>
      <c r="R594" s="214"/>
      <c r="S594" s="214"/>
      <c r="T594" s="214"/>
      <c r="U594" s="214"/>
      <c r="V594" s="214"/>
      <c r="W594" s="214"/>
      <c r="X594" s="214"/>
      <c r="Y594" s="214"/>
      <c r="Z594" s="214"/>
    </row>
    <row r="595" ht="12.0" customHeight="1">
      <c r="A595" s="214"/>
      <c r="B595" s="214"/>
      <c r="C595" s="214"/>
      <c r="D595" s="214"/>
      <c r="E595" s="214"/>
      <c r="F595" s="214"/>
      <c r="G595" s="214"/>
      <c r="H595" s="214"/>
      <c r="I595" s="214"/>
      <c r="J595" s="214"/>
      <c r="K595" s="214"/>
      <c r="L595" s="214"/>
      <c r="M595" s="214"/>
      <c r="N595" s="214"/>
      <c r="O595" s="214"/>
      <c r="P595" s="214"/>
      <c r="Q595" s="214"/>
      <c r="R595" s="214"/>
      <c r="S595" s="214"/>
      <c r="T595" s="214"/>
      <c r="U595" s="214"/>
      <c r="V595" s="214"/>
      <c r="W595" s="214"/>
      <c r="X595" s="214"/>
      <c r="Y595" s="214"/>
      <c r="Z595" s="214"/>
    </row>
    <row r="596" ht="12.0" customHeight="1">
      <c r="A596" s="214"/>
      <c r="B596" s="214"/>
      <c r="C596" s="214"/>
      <c r="D596" s="214"/>
      <c r="E596" s="214"/>
      <c r="F596" s="214"/>
      <c r="G596" s="214"/>
      <c r="H596" s="214"/>
      <c r="I596" s="214"/>
      <c r="J596" s="214"/>
      <c r="K596" s="214"/>
      <c r="L596" s="214"/>
      <c r="M596" s="214"/>
      <c r="N596" s="214"/>
      <c r="O596" s="214"/>
      <c r="P596" s="214"/>
      <c r="Q596" s="214"/>
      <c r="R596" s="214"/>
      <c r="S596" s="214"/>
      <c r="T596" s="214"/>
      <c r="U596" s="214"/>
      <c r="V596" s="214"/>
      <c r="W596" s="214"/>
      <c r="X596" s="214"/>
      <c r="Y596" s="214"/>
      <c r="Z596" s="214"/>
    </row>
    <row r="597" ht="12.0" customHeight="1">
      <c r="A597" s="214"/>
      <c r="B597" s="214"/>
      <c r="C597" s="214"/>
      <c r="D597" s="214"/>
      <c r="E597" s="214"/>
      <c r="F597" s="214"/>
      <c r="G597" s="214"/>
      <c r="H597" s="214"/>
      <c r="I597" s="214"/>
      <c r="J597" s="214"/>
      <c r="K597" s="214"/>
      <c r="L597" s="214"/>
      <c r="M597" s="214"/>
      <c r="N597" s="214"/>
      <c r="O597" s="214"/>
      <c r="P597" s="214"/>
      <c r="Q597" s="214"/>
      <c r="R597" s="214"/>
      <c r="S597" s="214"/>
      <c r="T597" s="214"/>
      <c r="U597" s="214"/>
      <c r="V597" s="214"/>
      <c r="W597" s="214"/>
      <c r="X597" s="214"/>
      <c r="Y597" s="214"/>
      <c r="Z597" s="214"/>
    </row>
    <row r="598" ht="12.0" customHeight="1">
      <c r="A598" s="214"/>
      <c r="B598" s="214"/>
      <c r="C598" s="214"/>
      <c r="D598" s="214"/>
      <c r="E598" s="214"/>
      <c r="F598" s="214"/>
      <c r="G598" s="214"/>
      <c r="H598" s="214"/>
      <c r="I598" s="214"/>
      <c r="J598" s="214"/>
      <c r="K598" s="214"/>
      <c r="L598" s="214"/>
      <c r="M598" s="214"/>
      <c r="N598" s="214"/>
      <c r="O598" s="214"/>
      <c r="P598" s="214"/>
      <c r="Q598" s="214"/>
      <c r="R598" s="214"/>
      <c r="S598" s="214"/>
      <c r="T598" s="214"/>
      <c r="U598" s="214"/>
      <c r="V598" s="214"/>
      <c r="W598" s="214"/>
      <c r="X598" s="214"/>
      <c r="Y598" s="214"/>
      <c r="Z598" s="214"/>
    </row>
    <row r="599" ht="12.0" customHeight="1">
      <c r="A599" s="214"/>
      <c r="B599" s="214"/>
      <c r="C599" s="214"/>
      <c r="D599" s="214"/>
      <c r="E599" s="214"/>
      <c r="F599" s="214"/>
      <c r="G599" s="214"/>
      <c r="H599" s="214"/>
      <c r="I599" s="214"/>
      <c r="J599" s="214"/>
      <c r="K599" s="214"/>
      <c r="L599" s="214"/>
      <c r="M599" s="214"/>
      <c r="N599" s="214"/>
      <c r="O599" s="214"/>
      <c r="P599" s="214"/>
      <c r="Q599" s="214"/>
      <c r="R599" s="214"/>
      <c r="S599" s="214"/>
      <c r="T599" s="214"/>
      <c r="U599" s="214"/>
      <c r="V599" s="214"/>
      <c r="W599" s="214"/>
      <c r="X599" s="214"/>
      <c r="Y599" s="214"/>
      <c r="Z599" s="214"/>
    </row>
    <row r="600" ht="12.0" customHeight="1">
      <c r="A600" s="214"/>
      <c r="B600" s="214"/>
      <c r="C600" s="214"/>
      <c r="D600" s="214"/>
      <c r="E600" s="214"/>
      <c r="F600" s="214"/>
      <c r="G600" s="214"/>
      <c r="H600" s="214"/>
      <c r="I600" s="214"/>
      <c r="J600" s="214"/>
      <c r="K600" s="214"/>
      <c r="L600" s="214"/>
      <c r="M600" s="214"/>
      <c r="N600" s="214"/>
      <c r="O600" s="214"/>
      <c r="P600" s="214"/>
      <c r="Q600" s="214"/>
      <c r="R600" s="214"/>
      <c r="S600" s="214"/>
      <c r="T600" s="214"/>
      <c r="U600" s="214"/>
      <c r="V600" s="214"/>
      <c r="W600" s="214"/>
      <c r="X600" s="214"/>
      <c r="Y600" s="214"/>
      <c r="Z600" s="214"/>
    </row>
    <row r="601" ht="12.0" customHeight="1">
      <c r="A601" s="214"/>
      <c r="B601" s="214"/>
      <c r="C601" s="214"/>
      <c r="D601" s="214"/>
      <c r="E601" s="214"/>
      <c r="F601" s="214"/>
      <c r="G601" s="214"/>
      <c r="H601" s="214"/>
      <c r="I601" s="214"/>
      <c r="J601" s="214"/>
      <c r="K601" s="214"/>
      <c r="L601" s="214"/>
      <c r="M601" s="214"/>
      <c r="N601" s="214"/>
      <c r="O601" s="214"/>
      <c r="P601" s="214"/>
      <c r="Q601" s="214"/>
      <c r="R601" s="214"/>
      <c r="S601" s="214"/>
      <c r="T601" s="214"/>
      <c r="U601" s="214"/>
      <c r="V601" s="214"/>
      <c r="W601" s="214"/>
      <c r="X601" s="214"/>
      <c r="Y601" s="214"/>
      <c r="Z601" s="214"/>
    </row>
    <row r="602" ht="12.0" customHeight="1">
      <c r="A602" s="214"/>
      <c r="B602" s="214"/>
      <c r="C602" s="214"/>
      <c r="D602" s="214"/>
      <c r="E602" s="214"/>
      <c r="F602" s="214"/>
      <c r="G602" s="214"/>
      <c r="H602" s="214"/>
      <c r="I602" s="214"/>
      <c r="J602" s="214"/>
      <c r="K602" s="214"/>
      <c r="L602" s="214"/>
      <c r="M602" s="214"/>
      <c r="N602" s="214"/>
      <c r="O602" s="214"/>
      <c r="P602" s="214"/>
      <c r="Q602" s="214"/>
      <c r="R602" s="214"/>
      <c r="S602" s="214"/>
      <c r="T602" s="214"/>
      <c r="U602" s="214"/>
      <c r="V602" s="214"/>
      <c r="W602" s="214"/>
      <c r="X602" s="214"/>
      <c r="Y602" s="214"/>
      <c r="Z602" s="214"/>
    </row>
    <row r="603" ht="12.0" customHeight="1">
      <c r="A603" s="214"/>
      <c r="B603" s="214"/>
      <c r="C603" s="214"/>
      <c r="D603" s="214"/>
      <c r="E603" s="214"/>
      <c r="F603" s="214"/>
      <c r="G603" s="214"/>
      <c r="H603" s="214"/>
      <c r="I603" s="214"/>
      <c r="J603" s="214"/>
      <c r="K603" s="214"/>
      <c r="L603" s="214"/>
      <c r="M603" s="214"/>
      <c r="N603" s="214"/>
      <c r="O603" s="214"/>
      <c r="P603" s="214"/>
      <c r="Q603" s="214"/>
      <c r="R603" s="214"/>
      <c r="S603" s="214"/>
      <c r="T603" s="214"/>
      <c r="U603" s="214"/>
      <c r="V603" s="214"/>
      <c r="W603" s="214"/>
      <c r="X603" s="214"/>
      <c r="Y603" s="214"/>
      <c r="Z603" s="214"/>
    </row>
    <row r="604" ht="12.0" customHeight="1">
      <c r="A604" s="214"/>
      <c r="B604" s="214"/>
      <c r="C604" s="214"/>
      <c r="D604" s="214"/>
      <c r="E604" s="214"/>
      <c r="F604" s="214"/>
      <c r="G604" s="214"/>
      <c r="H604" s="214"/>
      <c r="I604" s="214"/>
      <c r="J604" s="214"/>
      <c r="K604" s="214"/>
      <c r="L604" s="214"/>
      <c r="M604" s="214"/>
      <c r="N604" s="214"/>
      <c r="O604" s="214"/>
      <c r="P604" s="214"/>
      <c r="Q604" s="214"/>
      <c r="R604" s="214"/>
      <c r="S604" s="214"/>
      <c r="T604" s="214"/>
      <c r="U604" s="214"/>
      <c r="V604" s="214"/>
      <c r="W604" s="214"/>
      <c r="X604" s="214"/>
      <c r="Y604" s="214"/>
      <c r="Z604" s="214"/>
    </row>
    <row r="605" ht="12.0" customHeight="1">
      <c r="A605" s="214"/>
      <c r="B605" s="214"/>
      <c r="C605" s="214"/>
      <c r="D605" s="214"/>
      <c r="E605" s="214"/>
      <c r="F605" s="214"/>
      <c r="G605" s="214"/>
      <c r="H605" s="214"/>
      <c r="I605" s="214"/>
      <c r="J605" s="214"/>
      <c r="K605" s="214"/>
      <c r="L605" s="214"/>
      <c r="M605" s="214"/>
      <c r="N605" s="214"/>
      <c r="O605" s="214"/>
      <c r="P605" s="214"/>
      <c r="Q605" s="214"/>
      <c r="R605" s="214"/>
      <c r="S605" s="214"/>
      <c r="T605" s="214"/>
      <c r="U605" s="214"/>
      <c r="V605" s="214"/>
      <c r="W605" s="214"/>
      <c r="X605" s="214"/>
      <c r="Y605" s="214"/>
      <c r="Z605" s="214"/>
    </row>
    <row r="606" ht="12.0" customHeight="1">
      <c r="A606" s="214"/>
      <c r="B606" s="214"/>
      <c r="C606" s="214"/>
      <c r="D606" s="214"/>
      <c r="E606" s="214"/>
      <c r="F606" s="214"/>
      <c r="G606" s="214"/>
      <c r="H606" s="214"/>
      <c r="I606" s="214"/>
      <c r="J606" s="214"/>
      <c r="K606" s="214"/>
      <c r="L606" s="214"/>
      <c r="M606" s="214"/>
      <c r="N606" s="214"/>
      <c r="O606" s="214"/>
      <c r="P606" s="214"/>
      <c r="Q606" s="214"/>
      <c r="R606" s="214"/>
      <c r="S606" s="214"/>
      <c r="T606" s="214"/>
      <c r="U606" s="214"/>
      <c r="V606" s="214"/>
      <c r="W606" s="214"/>
      <c r="X606" s="214"/>
      <c r="Y606" s="214"/>
      <c r="Z606" s="214"/>
    </row>
    <row r="607" ht="12.0" customHeight="1">
      <c r="A607" s="214"/>
      <c r="B607" s="214"/>
      <c r="C607" s="214"/>
      <c r="D607" s="214"/>
      <c r="E607" s="214"/>
      <c r="F607" s="214"/>
      <c r="G607" s="214"/>
      <c r="H607" s="214"/>
      <c r="I607" s="214"/>
      <c r="J607" s="214"/>
      <c r="K607" s="214"/>
      <c r="L607" s="214"/>
      <c r="M607" s="214"/>
      <c r="N607" s="214"/>
      <c r="O607" s="214"/>
      <c r="P607" s="214"/>
      <c r="Q607" s="214"/>
      <c r="R607" s="214"/>
      <c r="S607" s="214"/>
      <c r="T607" s="214"/>
      <c r="U607" s="214"/>
      <c r="V607" s="214"/>
      <c r="W607" s="214"/>
      <c r="X607" s="214"/>
      <c r="Y607" s="214"/>
      <c r="Z607" s="214"/>
    </row>
    <row r="608" ht="12.0" customHeight="1">
      <c r="A608" s="214"/>
      <c r="B608" s="214"/>
      <c r="C608" s="214"/>
      <c r="D608" s="214"/>
      <c r="E608" s="214"/>
      <c r="F608" s="214"/>
      <c r="G608" s="214"/>
      <c r="H608" s="214"/>
      <c r="I608" s="214"/>
      <c r="J608" s="214"/>
      <c r="K608" s="214"/>
      <c r="L608" s="214"/>
      <c r="M608" s="214"/>
      <c r="N608" s="214"/>
      <c r="O608" s="214"/>
      <c r="P608" s="214"/>
      <c r="Q608" s="214"/>
      <c r="R608" s="214"/>
      <c r="S608" s="214"/>
      <c r="T608" s="214"/>
      <c r="U608" s="214"/>
      <c r="V608" s="214"/>
      <c r="W608" s="214"/>
      <c r="X608" s="214"/>
      <c r="Y608" s="214"/>
      <c r="Z608" s="214"/>
    </row>
    <row r="609" ht="12.0" customHeight="1">
      <c r="A609" s="214"/>
      <c r="B609" s="214"/>
      <c r="C609" s="214"/>
      <c r="D609" s="214"/>
      <c r="E609" s="214"/>
      <c r="F609" s="214"/>
      <c r="G609" s="214"/>
      <c r="H609" s="214"/>
      <c r="I609" s="214"/>
      <c r="J609" s="214"/>
      <c r="K609" s="214"/>
      <c r="L609" s="214"/>
      <c r="M609" s="214"/>
      <c r="N609" s="214"/>
      <c r="O609" s="214"/>
      <c r="P609" s="214"/>
      <c r="Q609" s="214"/>
      <c r="R609" s="214"/>
      <c r="S609" s="214"/>
      <c r="T609" s="214"/>
      <c r="U609" s="214"/>
      <c r="V609" s="214"/>
      <c r="W609" s="214"/>
      <c r="X609" s="214"/>
      <c r="Y609" s="214"/>
      <c r="Z609" s="214"/>
    </row>
    <row r="610" ht="12.0" customHeight="1">
      <c r="A610" s="214"/>
      <c r="B610" s="214"/>
      <c r="C610" s="214"/>
      <c r="D610" s="214"/>
      <c r="E610" s="214"/>
      <c r="F610" s="214"/>
      <c r="G610" s="214"/>
      <c r="H610" s="214"/>
      <c r="I610" s="214"/>
      <c r="J610" s="214"/>
      <c r="K610" s="214"/>
      <c r="L610" s="214"/>
      <c r="M610" s="214"/>
      <c r="N610" s="214"/>
      <c r="O610" s="214"/>
      <c r="P610" s="214"/>
      <c r="Q610" s="214"/>
      <c r="R610" s="214"/>
      <c r="S610" s="214"/>
      <c r="T610" s="214"/>
      <c r="U610" s="214"/>
      <c r="V610" s="214"/>
      <c r="W610" s="214"/>
      <c r="X610" s="214"/>
      <c r="Y610" s="214"/>
      <c r="Z610" s="214"/>
    </row>
    <row r="611" ht="12.0" customHeight="1">
      <c r="A611" s="214"/>
      <c r="B611" s="214"/>
      <c r="C611" s="214"/>
      <c r="D611" s="214"/>
      <c r="E611" s="214"/>
      <c r="F611" s="214"/>
      <c r="G611" s="214"/>
      <c r="H611" s="214"/>
      <c r="I611" s="214"/>
      <c r="J611" s="214"/>
      <c r="K611" s="214"/>
      <c r="L611" s="214"/>
      <c r="M611" s="214"/>
      <c r="N611" s="214"/>
      <c r="O611" s="214"/>
      <c r="P611" s="214"/>
      <c r="Q611" s="214"/>
      <c r="R611" s="214"/>
      <c r="S611" s="214"/>
      <c r="T611" s="214"/>
      <c r="U611" s="214"/>
      <c r="V611" s="214"/>
      <c r="W611" s="214"/>
      <c r="X611" s="214"/>
      <c r="Y611" s="214"/>
      <c r="Z611" s="214"/>
    </row>
    <row r="612" ht="12.0" customHeight="1">
      <c r="A612" s="214"/>
      <c r="B612" s="214"/>
      <c r="C612" s="214"/>
      <c r="D612" s="214"/>
      <c r="E612" s="214"/>
      <c r="F612" s="214"/>
      <c r="G612" s="214"/>
      <c r="H612" s="214"/>
      <c r="I612" s="214"/>
      <c r="J612" s="214"/>
      <c r="K612" s="214"/>
      <c r="L612" s="214"/>
      <c r="M612" s="214"/>
      <c r="N612" s="214"/>
      <c r="O612" s="214"/>
      <c r="P612" s="214"/>
      <c r="Q612" s="214"/>
      <c r="R612" s="214"/>
      <c r="S612" s="214"/>
      <c r="T612" s="214"/>
      <c r="U612" s="214"/>
      <c r="V612" s="214"/>
      <c r="W612" s="214"/>
      <c r="X612" s="214"/>
      <c r="Y612" s="214"/>
      <c r="Z612" s="214"/>
    </row>
    <row r="613" ht="12.0" customHeight="1">
      <c r="A613" s="214"/>
      <c r="B613" s="214"/>
      <c r="C613" s="214"/>
      <c r="D613" s="214"/>
      <c r="E613" s="214"/>
      <c r="F613" s="214"/>
      <c r="G613" s="214"/>
      <c r="H613" s="214"/>
      <c r="I613" s="214"/>
      <c r="J613" s="214"/>
      <c r="K613" s="214"/>
      <c r="L613" s="214"/>
      <c r="M613" s="214"/>
      <c r="N613" s="214"/>
      <c r="O613" s="214"/>
      <c r="P613" s="214"/>
      <c r="Q613" s="214"/>
      <c r="R613" s="214"/>
      <c r="S613" s="214"/>
      <c r="T613" s="214"/>
      <c r="U613" s="214"/>
      <c r="V613" s="214"/>
      <c r="W613" s="214"/>
      <c r="X613" s="214"/>
      <c r="Y613" s="214"/>
      <c r="Z613" s="214"/>
    </row>
    <row r="614" ht="12.0" customHeight="1">
      <c r="A614" s="214"/>
      <c r="B614" s="214"/>
      <c r="C614" s="214"/>
      <c r="D614" s="214"/>
      <c r="E614" s="214"/>
      <c r="F614" s="214"/>
      <c r="G614" s="214"/>
      <c r="H614" s="214"/>
      <c r="I614" s="214"/>
      <c r="J614" s="214"/>
      <c r="K614" s="214"/>
      <c r="L614" s="214"/>
      <c r="M614" s="214"/>
      <c r="N614" s="214"/>
      <c r="O614" s="214"/>
      <c r="P614" s="214"/>
      <c r="Q614" s="214"/>
      <c r="R614" s="214"/>
      <c r="S614" s="214"/>
      <c r="T614" s="214"/>
      <c r="U614" s="214"/>
      <c r="V614" s="214"/>
      <c r="W614" s="214"/>
      <c r="X614" s="214"/>
      <c r="Y614" s="214"/>
      <c r="Z614" s="214"/>
    </row>
    <row r="615" ht="12.0" customHeight="1">
      <c r="A615" s="214"/>
      <c r="B615" s="214"/>
      <c r="C615" s="214"/>
      <c r="D615" s="214"/>
      <c r="E615" s="214"/>
      <c r="F615" s="214"/>
      <c r="G615" s="214"/>
      <c r="H615" s="214"/>
      <c r="I615" s="214"/>
      <c r="J615" s="214"/>
      <c r="K615" s="214"/>
      <c r="L615" s="214"/>
      <c r="M615" s="214"/>
      <c r="N615" s="214"/>
      <c r="O615" s="214"/>
      <c r="P615" s="214"/>
      <c r="Q615" s="214"/>
      <c r="R615" s="214"/>
      <c r="S615" s="214"/>
      <c r="T615" s="214"/>
      <c r="U615" s="214"/>
      <c r="V615" s="214"/>
      <c r="W615" s="214"/>
      <c r="X615" s="214"/>
      <c r="Y615" s="214"/>
      <c r="Z615" s="214"/>
    </row>
    <row r="616" ht="12.0" customHeight="1">
      <c r="A616" s="214"/>
      <c r="B616" s="214"/>
      <c r="C616" s="214"/>
      <c r="D616" s="214"/>
      <c r="E616" s="214"/>
      <c r="F616" s="214"/>
      <c r="G616" s="214"/>
      <c r="H616" s="214"/>
      <c r="I616" s="214"/>
      <c r="J616" s="214"/>
      <c r="K616" s="214"/>
      <c r="L616" s="214"/>
      <c r="M616" s="214"/>
      <c r="N616" s="214"/>
      <c r="O616" s="214"/>
      <c r="P616" s="214"/>
      <c r="Q616" s="214"/>
      <c r="R616" s="214"/>
      <c r="S616" s="214"/>
      <c r="T616" s="214"/>
      <c r="U616" s="214"/>
      <c r="V616" s="214"/>
      <c r="W616" s="214"/>
      <c r="X616" s="214"/>
      <c r="Y616" s="214"/>
      <c r="Z616" s="214"/>
    </row>
    <row r="617" ht="12.0" customHeight="1">
      <c r="A617" s="214"/>
      <c r="B617" s="214"/>
      <c r="C617" s="214"/>
      <c r="D617" s="214"/>
      <c r="E617" s="214"/>
      <c r="F617" s="214"/>
      <c r="G617" s="214"/>
      <c r="H617" s="214"/>
      <c r="I617" s="214"/>
      <c r="J617" s="214"/>
      <c r="K617" s="214"/>
      <c r="L617" s="214"/>
      <c r="M617" s="214"/>
      <c r="N617" s="214"/>
      <c r="O617" s="214"/>
      <c r="P617" s="214"/>
      <c r="Q617" s="214"/>
      <c r="R617" s="214"/>
      <c r="S617" s="214"/>
      <c r="T617" s="214"/>
      <c r="U617" s="214"/>
      <c r="V617" s="214"/>
      <c r="W617" s="214"/>
      <c r="X617" s="214"/>
      <c r="Y617" s="214"/>
      <c r="Z617" s="214"/>
    </row>
    <row r="618" ht="12.0" customHeight="1">
      <c r="A618" s="214"/>
      <c r="B618" s="214"/>
      <c r="C618" s="214"/>
      <c r="D618" s="214"/>
      <c r="E618" s="214"/>
      <c r="F618" s="214"/>
      <c r="G618" s="214"/>
      <c r="H618" s="214"/>
      <c r="I618" s="214"/>
      <c r="J618" s="214"/>
      <c r="K618" s="214"/>
      <c r="L618" s="214"/>
      <c r="M618" s="214"/>
      <c r="N618" s="214"/>
      <c r="O618" s="214"/>
      <c r="P618" s="214"/>
      <c r="Q618" s="214"/>
      <c r="R618" s="214"/>
      <c r="S618" s="214"/>
      <c r="T618" s="214"/>
      <c r="U618" s="214"/>
      <c r="V618" s="214"/>
      <c r="W618" s="214"/>
      <c r="X618" s="214"/>
      <c r="Y618" s="214"/>
      <c r="Z618" s="214"/>
    </row>
    <row r="619" ht="12.0" customHeight="1">
      <c r="A619" s="214"/>
      <c r="B619" s="214"/>
      <c r="C619" s="214"/>
      <c r="D619" s="214"/>
      <c r="E619" s="214"/>
      <c r="F619" s="214"/>
      <c r="G619" s="214"/>
      <c r="H619" s="214"/>
      <c r="I619" s="214"/>
      <c r="J619" s="214"/>
      <c r="K619" s="214"/>
      <c r="L619" s="214"/>
      <c r="M619" s="214"/>
      <c r="N619" s="214"/>
      <c r="O619" s="214"/>
      <c r="P619" s="214"/>
      <c r="Q619" s="214"/>
      <c r="R619" s="214"/>
      <c r="S619" s="214"/>
      <c r="T619" s="214"/>
      <c r="U619" s="214"/>
      <c r="V619" s="214"/>
      <c r="W619" s="214"/>
      <c r="X619" s="214"/>
      <c r="Y619" s="214"/>
      <c r="Z619" s="214"/>
    </row>
    <row r="620" ht="12.0" customHeight="1">
      <c r="A620" s="214"/>
      <c r="B620" s="214"/>
      <c r="C620" s="214"/>
      <c r="D620" s="214"/>
      <c r="E620" s="214"/>
      <c r="F620" s="214"/>
      <c r="G620" s="214"/>
      <c r="H620" s="214"/>
      <c r="I620" s="214"/>
      <c r="J620" s="214"/>
      <c r="K620" s="214"/>
      <c r="L620" s="214"/>
      <c r="M620" s="214"/>
      <c r="N620" s="214"/>
      <c r="O620" s="214"/>
      <c r="P620" s="214"/>
      <c r="Q620" s="214"/>
      <c r="R620" s="214"/>
      <c r="S620" s="214"/>
      <c r="T620" s="214"/>
      <c r="U620" s="214"/>
      <c r="V620" s="214"/>
      <c r="W620" s="214"/>
      <c r="X620" s="214"/>
      <c r="Y620" s="214"/>
      <c r="Z620" s="214"/>
    </row>
    <row r="621" ht="12.0" customHeight="1">
      <c r="A621" s="214"/>
      <c r="B621" s="214"/>
      <c r="C621" s="214"/>
      <c r="D621" s="214"/>
      <c r="E621" s="214"/>
      <c r="F621" s="214"/>
      <c r="G621" s="214"/>
      <c r="H621" s="214"/>
      <c r="I621" s="214"/>
      <c r="J621" s="214"/>
      <c r="K621" s="214"/>
      <c r="L621" s="214"/>
      <c r="M621" s="214"/>
      <c r="N621" s="214"/>
      <c r="O621" s="214"/>
      <c r="P621" s="214"/>
      <c r="Q621" s="214"/>
      <c r="R621" s="214"/>
      <c r="S621" s="214"/>
      <c r="T621" s="214"/>
      <c r="U621" s="214"/>
      <c r="V621" s="214"/>
      <c r="W621" s="214"/>
      <c r="X621" s="214"/>
      <c r="Y621" s="214"/>
      <c r="Z621" s="214"/>
    </row>
    <row r="622" ht="12.0" customHeight="1">
      <c r="A622" s="214"/>
      <c r="B622" s="214"/>
      <c r="C622" s="214"/>
      <c r="D622" s="214"/>
      <c r="E622" s="214"/>
      <c r="F622" s="214"/>
      <c r="G622" s="214"/>
      <c r="H622" s="214"/>
      <c r="I622" s="214"/>
      <c r="J622" s="214"/>
      <c r="K622" s="214"/>
      <c r="L622" s="214"/>
      <c r="M622" s="214"/>
      <c r="N622" s="214"/>
      <c r="O622" s="214"/>
      <c r="P622" s="214"/>
      <c r="Q622" s="214"/>
      <c r="R622" s="214"/>
      <c r="S622" s="214"/>
      <c r="T622" s="214"/>
      <c r="U622" s="214"/>
      <c r="V622" s="214"/>
      <c r="W622" s="214"/>
      <c r="X622" s="214"/>
      <c r="Y622" s="214"/>
      <c r="Z622" s="214"/>
    </row>
    <row r="623" ht="12.0" customHeight="1">
      <c r="A623" s="214"/>
      <c r="B623" s="214"/>
      <c r="C623" s="214"/>
      <c r="D623" s="214"/>
      <c r="E623" s="214"/>
      <c r="F623" s="214"/>
      <c r="G623" s="214"/>
      <c r="H623" s="214"/>
      <c r="I623" s="214"/>
      <c r="J623" s="214"/>
      <c r="K623" s="214"/>
      <c r="L623" s="214"/>
      <c r="M623" s="214"/>
      <c r="N623" s="214"/>
      <c r="O623" s="214"/>
      <c r="P623" s="214"/>
      <c r="Q623" s="214"/>
      <c r="R623" s="214"/>
      <c r="S623" s="214"/>
      <c r="T623" s="214"/>
      <c r="U623" s="214"/>
      <c r="V623" s="214"/>
      <c r="W623" s="214"/>
      <c r="X623" s="214"/>
      <c r="Y623" s="214"/>
      <c r="Z623" s="214"/>
    </row>
    <row r="624" ht="12.0" customHeight="1">
      <c r="A624" s="214"/>
      <c r="B624" s="214"/>
      <c r="C624" s="214"/>
      <c r="D624" s="214"/>
      <c r="E624" s="214"/>
      <c r="F624" s="214"/>
      <c r="G624" s="214"/>
      <c r="H624" s="214"/>
      <c r="I624" s="214"/>
      <c r="J624" s="214"/>
      <c r="K624" s="214"/>
      <c r="L624" s="214"/>
      <c r="M624" s="214"/>
      <c r="N624" s="214"/>
      <c r="O624" s="214"/>
      <c r="P624" s="214"/>
      <c r="Q624" s="214"/>
      <c r="R624" s="214"/>
      <c r="S624" s="214"/>
      <c r="T624" s="214"/>
      <c r="U624" s="214"/>
      <c r="V624" s="214"/>
      <c r="W624" s="214"/>
      <c r="X624" s="214"/>
      <c r="Y624" s="214"/>
      <c r="Z624" s="214"/>
    </row>
    <row r="625" ht="12.0" customHeight="1">
      <c r="A625" s="214"/>
      <c r="B625" s="214"/>
      <c r="C625" s="214"/>
      <c r="D625" s="214"/>
      <c r="E625" s="214"/>
      <c r="F625" s="214"/>
      <c r="G625" s="214"/>
      <c r="H625" s="214"/>
      <c r="I625" s="214"/>
      <c r="J625" s="214"/>
      <c r="K625" s="214"/>
      <c r="L625" s="214"/>
      <c r="M625" s="214"/>
      <c r="N625" s="214"/>
      <c r="O625" s="214"/>
      <c r="P625" s="214"/>
      <c r="Q625" s="214"/>
      <c r="R625" s="214"/>
      <c r="S625" s="214"/>
      <c r="T625" s="214"/>
      <c r="U625" s="214"/>
      <c r="V625" s="214"/>
      <c r="W625" s="214"/>
      <c r="X625" s="214"/>
      <c r="Y625" s="214"/>
      <c r="Z625" s="214"/>
    </row>
    <row r="626" ht="12.0" customHeight="1">
      <c r="A626" s="214"/>
      <c r="B626" s="214"/>
      <c r="C626" s="214"/>
      <c r="D626" s="214"/>
      <c r="E626" s="214"/>
      <c r="F626" s="214"/>
      <c r="G626" s="214"/>
      <c r="H626" s="214"/>
      <c r="I626" s="214"/>
      <c r="J626" s="214"/>
      <c r="K626" s="214"/>
      <c r="L626" s="214"/>
      <c r="M626" s="214"/>
      <c r="N626" s="214"/>
      <c r="O626" s="214"/>
      <c r="P626" s="214"/>
      <c r="Q626" s="214"/>
      <c r="R626" s="214"/>
      <c r="S626" s="214"/>
      <c r="T626" s="214"/>
      <c r="U626" s="214"/>
      <c r="V626" s="214"/>
      <c r="W626" s="214"/>
      <c r="X626" s="214"/>
      <c r="Y626" s="214"/>
      <c r="Z626" s="214"/>
    </row>
    <row r="627" ht="12.0" customHeight="1">
      <c r="A627" s="214"/>
      <c r="B627" s="214"/>
      <c r="C627" s="214"/>
      <c r="D627" s="214"/>
      <c r="E627" s="214"/>
      <c r="F627" s="214"/>
      <c r="G627" s="214"/>
      <c r="H627" s="214"/>
      <c r="I627" s="214"/>
      <c r="J627" s="214"/>
      <c r="K627" s="214"/>
      <c r="L627" s="214"/>
      <c r="M627" s="214"/>
      <c r="N627" s="214"/>
      <c r="O627" s="214"/>
      <c r="P627" s="214"/>
      <c r="Q627" s="214"/>
      <c r="R627" s="214"/>
      <c r="S627" s="214"/>
      <c r="T627" s="214"/>
      <c r="U627" s="214"/>
      <c r="V627" s="214"/>
      <c r="W627" s="214"/>
      <c r="X627" s="214"/>
      <c r="Y627" s="214"/>
      <c r="Z627" s="214"/>
    </row>
    <row r="628" ht="12.0" customHeight="1">
      <c r="A628" s="214"/>
      <c r="B628" s="214"/>
      <c r="C628" s="214"/>
      <c r="D628" s="214"/>
      <c r="E628" s="214"/>
      <c r="F628" s="214"/>
      <c r="G628" s="214"/>
      <c r="H628" s="214"/>
      <c r="I628" s="214"/>
      <c r="J628" s="214"/>
      <c r="K628" s="214"/>
      <c r="L628" s="214"/>
      <c r="M628" s="214"/>
      <c r="N628" s="214"/>
      <c r="O628" s="214"/>
      <c r="P628" s="214"/>
      <c r="Q628" s="214"/>
      <c r="R628" s="214"/>
      <c r="S628" s="214"/>
      <c r="T628" s="214"/>
      <c r="U628" s="214"/>
      <c r="V628" s="214"/>
      <c r="W628" s="214"/>
      <c r="X628" s="214"/>
      <c r="Y628" s="214"/>
      <c r="Z628" s="214"/>
    </row>
    <row r="629" ht="12.0" customHeight="1">
      <c r="A629" s="214"/>
      <c r="B629" s="214"/>
      <c r="C629" s="214"/>
      <c r="D629" s="214"/>
      <c r="E629" s="214"/>
      <c r="F629" s="214"/>
      <c r="G629" s="214"/>
      <c r="H629" s="214"/>
      <c r="I629" s="214"/>
      <c r="J629" s="214"/>
      <c r="K629" s="214"/>
      <c r="L629" s="214"/>
      <c r="M629" s="214"/>
      <c r="N629" s="214"/>
      <c r="O629" s="214"/>
      <c r="P629" s="214"/>
      <c r="Q629" s="214"/>
      <c r="R629" s="214"/>
      <c r="S629" s="214"/>
      <c r="T629" s="214"/>
      <c r="U629" s="214"/>
      <c r="V629" s="214"/>
      <c r="W629" s="214"/>
      <c r="X629" s="214"/>
      <c r="Y629" s="214"/>
      <c r="Z629" s="214"/>
    </row>
    <row r="630" ht="12.0" customHeight="1">
      <c r="A630" s="214"/>
      <c r="B630" s="214"/>
      <c r="C630" s="214"/>
      <c r="D630" s="214"/>
      <c r="E630" s="214"/>
      <c r="F630" s="214"/>
      <c r="G630" s="214"/>
      <c r="H630" s="214"/>
      <c r="I630" s="214"/>
      <c r="J630" s="214"/>
      <c r="K630" s="214"/>
      <c r="L630" s="214"/>
      <c r="M630" s="214"/>
      <c r="N630" s="214"/>
      <c r="O630" s="214"/>
      <c r="P630" s="214"/>
      <c r="Q630" s="214"/>
      <c r="R630" s="214"/>
      <c r="S630" s="214"/>
      <c r="T630" s="214"/>
      <c r="U630" s="214"/>
      <c r="V630" s="214"/>
      <c r="W630" s="214"/>
      <c r="X630" s="214"/>
      <c r="Y630" s="214"/>
      <c r="Z630" s="214"/>
    </row>
    <row r="631" ht="12.0" customHeight="1">
      <c r="A631" s="214"/>
      <c r="B631" s="214"/>
      <c r="C631" s="214"/>
      <c r="D631" s="214"/>
      <c r="E631" s="214"/>
      <c r="F631" s="214"/>
      <c r="G631" s="214"/>
      <c r="H631" s="214"/>
      <c r="I631" s="214"/>
      <c r="J631" s="214"/>
      <c r="K631" s="214"/>
      <c r="L631" s="214"/>
      <c r="M631" s="214"/>
      <c r="N631" s="214"/>
      <c r="O631" s="214"/>
      <c r="P631" s="214"/>
      <c r="Q631" s="214"/>
      <c r="R631" s="214"/>
      <c r="S631" s="214"/>
      <c r="T631" s="214"/>
      <c r="U631" s="214"/>
      <c r="V631" s="214"/>
      <c r="W631" s="214"/>
      <c r="X631" s="214"/>
      <c r="Y631" s="214"/>
      <c r="Z631" s="214"/>
    </row>
    <row r="632" ht="12.0" customHeight="1">
      <c r="A632" s="214"/>
      <c r="B632" s="214"/>
      <c r="C632" s="214"/>
      <c r="D632" s="214"/>
      <c r="E632" s="214"/>
      <c r="F632" s="214"/>
      <c r="G632" s="214"/>
      <c r="H632" s="214"/>
      <c r="I632" s="214"/>
      <c r="J632" s="214"/>
      <c r="K632" s="214"/>
      <c r="L632" s="214"/>
      <c r="M632" s="214"/>
      <c r="N632" s="214"/>
      <c r="O632" s="214"/>
      <c r="P632" s="214"/>
      <c r="Q632" s="214"/>
      <c r="R632" s="214"/>
      <c r="S632" s="214"/>
      <c r="T632" s="214"/>
      <c r="U632" s="214"/>
      <c r="V632" s="214"/>
      <c r="W632" s="214"/>
      <c r="X632" s="214"/>
      <c r="Y632" s="214"/>
      <c r="Z632" s="214"/>
    </row>
    <row r="633" ht="12.0" customHeight="1">
      <c r="A633" s="214"/>
      <c r="B633" s="214"/>
      <c r="C633" s="214"/>
      <c r="D633" s="214"/>
      <c r="E633" s="214"/>
      <c r="F633" s="214"/>
      <c r="G633" s="214"/>
      <c r="H633" s="214"/>
      <c r="I633" s="214"/>
      <c r="J633" s="214"/>
      <c r="K633" s="214"/>
      <c r="L633" s="214"/>
      <c r="M633" s="214"/>
      <c r="N633" s="214"/>
      <c r="O633" s="214"/>
      <c r="P633" s="214"/>
      <c r="Q633" s="214"/>
      <c r="R633" s="214"/>
      <c r="S633" s="214"/>
      <c r="T633" s="214"/>
      <c r="U633" s="214"/>
      <c r="V633" s="214"/>
      <c r="W633" s="214"/>
      <c r="X633" s="214"/>
      <c r="Y633" s="214"/>
      <c r="Z633" s="214"/>
    </row>
    <row r="634" ht="12.0" customHeight="1">
      <c r="A634" s="214"/>
      <c r="B634" s="214"/>
      <c r="C634" s="214"/>
      <c r="D634" s="214"/>
      <c r="E634" s="214"/>
      <c r="F634" s="214"/>
      <c r="G634" s="214"/>
      <c r="H634" s="214"/>
      <c r="I634" s="214"/>
      <c r="J634" s="214"/>
      <c r="K634" s="214"/>
      <c r="L634" s="214"/>
      <c r="M634" s="214"/>
      <c r="N634" s="214"/>
      <c r="O634" s="214"/>
      <c r="P634" s="214"/>
      <c r="Q634" s="214"/>
      <c r="R634" s="214"/>
      <c r="S634" s="214"/>
      <c r="T634" s="214"/>
      <c r="U634" s="214"/>
      <c r="V634" s="214"/>
      <c r="W634" s="214"/>
      <c r="X634" s="214"/>
      <c r="Y634" s="214"/>
      <c r="Z634" s="214"/>
    </row>
    <row r="635" ht="12.0" customHeight="1">
      <c r="A635" s="214"/>
      <c r="B635" s="214"/>
      <c r="C635" s="214"/>
      <c r="D635" s="214"/>
      <c r="E635" s="214"/>
      <c r="F635" s="214"/>
      <c r="G635" s="214"/>
      <c r="H635" s="214"/>
      <c r="I635" s="214"/>
      <c r="J635" s="214"/>
      <c r="K635" s="214"/>
      <c r="L635" s="214"/>
      <c r="M635" s="214"/>
      <c r="N635" s="214"/>
      <c r="O635" s="214"/>
      <c r="P635" s="214"/>
      <c r="Q635" s="214"/>
      <c r="R635" s="214"/>
      <c r="S635" s="214"/>
      <c r="T635" s="214"/>
      <c r="U635" s="214"/>
      <c r="V635" s="214"/>
      <c r="W635" s="214"/>
      <c r="X635" s="214"/>
      <c r="Y635" s="214"/>
      <c r="Z635" s="214"/>
    </row>
    <row r="636" ht="12.0" customHeight="1">
      <c r="A636" s="214"/>
      <c r="B636" s="214"/>
      <c r="C636" s="214"/>
      <c r="D636" s="214"/>
      <c r="E636" s="214"/>
      <c r="F636" s="214"/>
      <c r="G636" s="214"/>
      <c r="H636" s="214"/>
      <c r="I636" s="214"/>
      <c r="J636" s="214"/>
      <c r="K636" s="214"/>
      <c r="L636" s="214"/>
      <c r="M636" s="214"/>
      <c r="N636" s="214"/>
      <c r="O636" s="214"/>
      <c r="P636" s="214"/>
      <c r="Q636" s="214"/>
      <c r="R636" s="214"/>
      <c r="S636" s="214"/>
      <c r="T636" s="214"/>
      <c r="U636" s="214"/>
      <c r="V636" s="214"/>
      <c r="W636" s="214"/>
      <c r="X636" s="214"/>
      <c r="Y636" s="214"/>
      <c r="Z636" s="214"/>
    </row>
    <row r="637" ht="12.0" customHeight="1">
      <c r="A637" s="214"/>
      <c r="B637" s="214"/>
      <c r="C637" s="214"/>
      <c r="D637" s="214"/>
      <c r="E637" s="214"/>
      <c r="F637" s="214"/>
      <c r="G637" s="214"/>
      <c r="H637" s="214"/>
      <c r="I637" s="214"/>
      <c r="J637" s="214"/>
      <c r="K637" s="214"/>
      <c r="L637" s="214"/>
      <c r="M637" s="214"/>
      <c r="N637" s="214"/>
      <c r="O637" s="214"/>
      <c r="P637" s="214"/>
      <c r="Q637" s="214"/>
      <c r="R637" s="214"/>
      <c r="S637" s="214"/>
      <c r="T637" s="214"/>
      <c r="U637" s="214"/>
      <c r="V637" s="214"/>
      <c r="W637" s="214"/>
      <c r="X637" s="214"/>
      <c r="Y637" s="214"/>
      <c r="Z637" s="214"/>
    </row>
    <row r="638" ht="12.0" customHeight="1">
      <c r="A638" s="214"/>
      <c r="B638" s="214"/>
      <c r="C638" s="214"/>
      <c r="D638" s="214"/>
      <c r="E638" s="214"/>
      <c r="F638" s="214"/>
      <c r="G638" s="214"/>
      <c r="H638" s="214"/>
      <c r="I638" s="214"/>
      <c r="J638" s="214"/>
      <c r="K638" s="214"/>
      <c r="L638" s="214"/>
      <c r="M638" s="214"/>
      <c r="N638" s="214"/>
      <c r="O638" s="214"/>
      <c r="P638" s="214"/>
      <c r="Q638" s="214"/>
      <c r="R638" s="214"/>
      <c r="S638" s="214"/>
      <c r="T638" s="214"/>
      <c r="U638" s="214"/>
      <c r="V638" s="214"/>
      <c r="W638" s="214"/>
      <c r="X638" s="214"/>
      <c r="Y638" s="214"/>
      <c r="Z638" s="214"/>
    </row>
    <row r="639" ht="12.0" customHeight="1">
      <c r="A639" s="214"/>
      <c r="B639" s="214"/>
      <c r="C639" s="214"/>
      <c r="D639" s="214"/>
      <c r="E639" s="214"/>
      <c r="F639" s="214"/>
      <c r="G639" s="214"/>
      <c r="H639" s="214"/>
      <c r="I639" s="214"/>
      <c r="J639" s="214"/>
      <c r="K639" s="214"/>
      <c r="L639" s="214"/>
      <c r="M639" s="214"/>
      <c r="N639" s="214"/>
      <c r="O639" s="214"/>
      <c r="P639" s="214"/>
      <c r="Q639" s="214"/>
      <c r="R639" s="214"/>
      <c r="S639" s="214"/>
      <c r="T639" s="214"/>
      <c r="U639" s="214"/>
      <c r="V639" s="214"/>
      <c r="W639" s="214"/>
      <c r="X639" s="214"/>
      <c r="Y639" s="214"/>
      <c r="Z639" s="214"/>
    </row>
    <row r="640" ht="12.0" customHeight="1">
      <c r="A640" s="214"/>
      <c r="B640" s="214"/>
      <c r="C640" s="214"/>
      <c r="D640" s="214"/>
      <c r="E640" s="214"/>
      <c r="F640" s="214"/>
      <c r="G640" s="214"/>
      <c r="H640" s="214"/>
      <c r="I640" s="214"/>
      <c r="J640" s="214"/>
      <c r="K640" s="214"/>
      <c r="L640" s="214"/>
      <c r="M640" s="214"/>
      <c r="N640" s="214"/>
      <c r="O640" s="214"/>
      <c r="P640" s="214"/>
      <c r="Q640" s="214"/>
      <c r="R640" s="214"/>
      <c r="S640" s="214"/>
      <c r="T640" s="214"/>
      <c r="U640" s="214"/>
      <c r="V640" s="214"/>
      <c r="W640" s="214"/>
      <c r="X640" s="214"/>
      <c r="Y640" s="214"/>
      <c r="Z640" s="214"/>
    </row>
    <row r="641" ht="12.0" customHeight="1">
      <c r="A641" s="214"/>
      <c r="B641" s="214"/>
      <c r="C641" s="214"/>
      <c r="D641" s="214"/>
      <c r="E641" s="214"/>
      <c r="F641" s="214"/>
      <c r="G641" s="214"/>
      <c r="H641" s="214"/>
      <c r="I641" s="214"/>
      <c r="J641" s="214"/>
      <c r="K641" s="214"/>
      <c r="L641" s="214"/>
      <c r="M641" s="214"/>
      <c r="N641" s="214"/>
      <c r="O641" s="214"/>
      <c r="P641" s="214"/>
      <c r="Q641" s="214"/>
      <c r="R641" s="214"/>
      <c r="S641" s="214"/>
      <c r="T641" s="214"/>
      <c r="U641" s="214"/>
      <c r="V641" s="214"/>
      <c r="W641" s="214"/>
      <c r="X641" s="214"/>
      <c r="Y641" s="214"/>
      <c r="Z641" s="214"/>
    </row>
    <row r="642" ht="12.0" customHeight="1">
      <c r="A642" s="214"/>
      <c r="B642" s="214"/>
      <c r="C642" s="214"/>
      <c r="D642" s="214"/>
      <c r="E642" s="214"/>
      <c r="F642" s="214"/>
      <c r="G642" s="214"/>
      <c r="H642" s="214"/>
      <c r="I642" s="214"/>
      <c r="J642" s="214"/>
      <c r="K642" s="214"/>
      <c r="L642" s="214"/>
      <c r="M642" s="214"/>
      <c r="N642" s="214"/>
      <c r="O642" s="214"/>
      <c r="P642" s="214"/>
      <c r="Q642" s="214"/>
      <c r="R642" s="214"/>
      <c r="S642" s="214"/>
      <c r="T642" s="214"/>
      <c r="U642" s="214"/>
      <c r="V642" s="214"/>
      <c r="W642" s="214"/>
      <c r="X642" s="214"/>
      <c r="Y642" s="214"/>
      <c r="Z642" s="214"/>
    </row>
    <row r="643" ht="12.0" customHeight="1">
      <c r="A643" s="214"/>
      <c r="B643" s="214"/>
      <c r="C643" s="214"/>
      <c r="D643" s="214"/>
      <c r="E643" s="214"/>
      <c r="F643" s="214"/>
      <c r="G643" s="214"/>
      <c r="H643" s="214"/>
      <c r="I643" s="214"/>
      <c r="J643" s="214"/>
      <c r="K643" s="214"/>
      <c r="L643" s="214"/>
      <c r="M643" s="214"/>
      <c r="N643" s="214"/>
      <c r="O643" s="214"/>
      <c r="P643" s="214"/>
      <c r="Q643" s="214"/>
      <c r="R643" s="214"/>
      <c r="S643" s="214"/>
      <c r="T643" s="214"/>
      <c r="U643" s="214"/>
      <c r="V643" s="214"/>
      <c r="W643" s="214"/>
      <c r="X643" s="214"/>
      <c r="Y643" s="214"/>
      <c r="Z643" s="214"/>
    </row>
    <row r="644" ht="12.0" customHeight="1">
      <c r="A644" s="214"/>
      <c r="B644" s="214"/>
      <c r="C644" s="214"/>
      <c r="D644" s="214"/>
      <c r="E644" s="214"/>
      <c r="F644" s="214"/>
      <c r="G644" s="214"/>
      <c r="H644" s="214"/>
      <c r="I644" s="214"/>
      <c r="J644" s="214"/>
      <c r="K644" s="214"/>
      <c r="L644" s="214"/>
      <c r="M644" s="214"/>
      <c r="N644" s="214"/>
      <c r="O644" s="214"/>
      <c r="P644" s="214"/>
      <c r="Q644" s="214"/>
      <c r="R644" s="214"/>
      <c r="S644" s="214"/>
      <c r="T644" s="214"/>
      <c r="U644" s="214"/>
      <c r="V644" s="214"/>
      <c r="W644" s="214"/>
      <c r="X644" s="214"/>
      <c r="Y644" s="214"/>
      <c r="Z644" s="214"/>
    </row>
    <row r="645" ht="12.0" customHeight="1">
      <c r="A645" s="214"/>
      <c r="B645" s="214"/>
      <c r="C645" s="214"/>
      <c r="D645" s="214"/>
      <c r="E645" s="214"/>
      <c r="F645" s="214"/>
      <c r="G645" s="214"/>
      <c r="H645" s="214"/>
      <c r="I645" s="214"/>
      <c r="J645" s="214"/>
      <c r="K645" s="214"/>
      <c r="L645" s="214"/>
      <c r="M645" s="214"/>
      <c r="N645" s="214"/>
      <c r="O645" s="214"/>
      <c r="P645" s="214"/>
      <c r="Q645" s="214"/>
      <c r="R645" s="214"/>
      <c r="S645" s="214"/>
      <c r="T645" s="214"/>
      <c r="U645" s="214"/>
      <c r="V645" s="214"/>
      <c r="W645" s="214"/>
      <c r="X645" s="214"/>
      <c r="Y645" s="214"/>
      <c r="Z645" s="214"/>
    </row>
    <row r="646" ht="12.0" customHeight="1">
      <c r="A646" s="214"/>
      <c r="B646" s="214"/>
      <c r="C646" s="214"/>
      <c r="D646" s="214"/>
      <c r="E646" s="214"/>
      <c r="F646" s="214"/>
      <c r="G646" s="214"/>
      <c r="H646" s="214"/>
      <c r="I646" s="214"/>
      <c r="J646" s="214"/>
      <c r="K646" s="214"/>
      <c r="L646" s="214"/>
      <c r="M646" s="214"/>
      <c r="N646" s="214"/>
      <c r="O646" s="214"/>
      <c r="P646" s="214"/>
      <c r="Q646" s="214"/>
      <c r="R646" s="214"/>
      <c r="S646" s="214"/>
      <c r="T646" s="214"/>
      <c r="U646" s="214"/>
      <c r="V646" s="214"/>
      <c r="W646" s="214"/>
      <c r="X646" s="214"/>
      <c r="Y646" s="214"/>
      <c r="Z646" s="214"/>
    </row>
    <row r="647" ht="12.0" customHeight="1">
      <c r="A647" s="214"/>
      <c r="B647" s="214"/>
      <c r="C647" s="214"/>
      <c r="D647" s="214"/>
      <c r="E647" s="214"/>
      <c r="F647" s="214"/>
      <c r="G647" s="214"/>
      <c r="H647" s="214"/>
      <c r="I647" s="214"/>
      <c r="J647" s="214"/>
      <c r="K647" s="214"/>
      <c r="L647" s="214"/>
      <c r="M647" s="214"/>
      <c r="N647" s="214"/>
      <c r="O647" s="214"/>
      <c r="P647" s="214"/>
      <c r="Q647" s="214"/>
      <c r="R647" s="214"/>
      <c r="S647" s="214"/>
      <c r="T647" s="214"/>
      <c r="U647" s="214"/>
      <c r="V647" s="214"/>
      <c r="W647" s="214"/>
      <c r="X647" s="214"/>
      <c r="Y647" s="214"/>
      <c r="Z647" s="214"/>
    </row>
    <row r="648" ht="12.0" customHeight="1">
      <c r="A648" s="214"/>
      <c r="B648" s="214"/>
      <c r="C648" s="214"/>
      <c r="D648" s="214"/>
      <c r="E648" s="214"/>
      <c r="F648" s="214"/>
      <c r="G648" s="214"/>
      <c r="H648" s="214"/>
      <c r="I648" s="214"/>
      <c r="J648" s="214"/>
      <c r="K648" s="214"/>
      <c r="L648" s="214"/>
      <c r="M648" s="214"/>
      <c r="N648" s="214"/>
      <c r="O648" s="214"/>
      <c r="P648" s="214"/>
      <c r="Q648" s="214"/>
      <c r="R648" s="214"/>
      <c r="S648" s="214"/>
      <c r="T648" s="214"/>
      <c r="U648" s="214"/>
      <c r="V648" s="214"/>
      <c r="W648" s="214"/>
      <c r="X648" s="214"/>
      <c r="Y648" s="214"/>
      <c r="Z648" s="214"/>
    </row>
    <row r="649" ht="12.0" customHeight="1">
      <c r="A649" s="214"/>
      <c r="B649" s="214"/>
      <c r="C649" s="214"/>
      <c r="D649" s="214"/>
      <c r="E649" s="214"/>
      <c r="F649" s="214"/>
      <c r="G649" s="214"/>
      <c r="H649" s="214"/>
      <c r="I649" s="214"/>
      <c r="J649" s="214"/>
      <c r="K649" s="214"/>
      <c r="L649" s="214"/>
      <c r="M649" s="214"/>
      <c r="N649" s="214"/>
      <c r="O649" s="214"/>
      <c r="P649" s="214"/>
      <c r="Q649" s="214"/>
      <c r="R649" s="214"/>
      <c r="S649" s="214"/>
      <c r="T649" s="214"/>
      <c r="U649" s="214"/>
      <c r="V649" s="214"/>
      <c r="W649" s="214"/>
      <c r="X649" s="214"/>
      <c r="Y649" s="214"/>
      <c r="Z649" s="214"/>
    </row>
    <row r="650" ht="12.0" customHeight="1">
      <c r="A650" s="214"/>
      <c r="B650" s="214"/>
      <c r="C650" s="214"/>
      <c r="D650" s="214"/>
      <c r="E650" s="214"/>
      <c r="F650" s="214"/>
      <c r="G650" s="214"/>
      <c r="H650" s="214"/>
      <c r="I650" s="214"/>
      <c r="J650" s="214"/>
      <c r="K650" s="214"/>
      <c r="L650" s="214"/>
      <c r="M650" s="214"/>
      <c r="N650" s="214"/>
      <c r="O650" s="214"/>
      <c r="P650" s="214"/>
      <c r="Q650" s="214"/>
      <c r="R650" s="214"/>
      <c r="S650" s="214"/>
      <c r="T650" s="214"/>
      <c r="U650" s="214"/>
      <c r="V650" s="214"/>
      <c r="W650" s="214"/>
      <c r="X650" s="214"/>
      <c r="Y650" s="214"/>
      <c r="Z650" s="214"/>
    </row>
    <row r="651" ht="12.0" customHeight="1">
      <c r="A651" s="214"/>
      <c r="B651" s="214"/>
      <c r="C651" s="214"/>
      <c r="D651" s="214"/>
      <c r="E651" s="214"/>
      <c r="F651" s="214"/>
      <c r="G651" s="214"/>
      <c r="H651" s="214"/>
      <c r="I651" s="214"/>
      <c r="J651" s="214"/>
      <c r="K651" s="214"/>
      <c r="L651" s="214"/>
      <c r="M651" s="214"/>
      <c r="N651" s="214"/>
      <c r="O651" s="214"/>
      <c r="P651" s="214"/>
      <c r="Q651" s="214"/>
      <c r="R651" s="214"/>
      <c r="S651" s="214"/>
      <c r="T651" s="214"/>
      <c r="U651" s="214"/>
      <c r="V651" s="214"/>
      <c r="W651" s="214"/>
      <c r="X651" s="214"/>
      <c r="Y651" s="214"/>
      <c r="Z651" s="214"/>
    </row>
    <row r="652" ht="12.0" customHeight="1">
      <c r="A652" s="214"/>
      <c r="B652" s="214"/>
      <c r="C652" s="214"/>
      <c r="D652" s="214"/>
      <c r="E652" s="214"/>
      <c r="F652" s="214"/>
      <c r="G652" s="214"/>
      <c r="H652" s="214"/>
      <c r="I652" s="214"/>
      <c r="J652" s="214"/>
      <c r="K652" s="214"/>
      <c r="L652" s="214"/>
      <c r="M652" s="214"/>
      <c r="N652" s="214"/>
      <c r="O652" s="214"/>
      <c r="P652" s="214"/>
      <c r="Q652" s="214"/>
      <c r="R652" s="214"/>
      <c r="S652" s="214"/>
      <c r="T652" s="214"/>
      <c r="U652" s="214"/>
      <c r="V652" s="214"/>
      <c r="W652" s="214"/>
      <c r="X652" s="214"/>
      <c r="Y652" s="214"/>
      <c r="Z652" s="214"/>
    </row>
    <row r="653" ht="12.0" customHeight="1">
      <c r="A653" s="214"/>
      <c r="B653" s="214"/>
      <c r="C653" s="214"/>
      <c r="D653" s="214"/>
      <c r="E653" s="214"/>
      <c r="F653" s="214"/>
      <c r="G653" s="214"/>
      <c r="H653" s="214"/>
      <c r="I653" s="214"/>
      <c r="J653" s="214"/>
      <c r="K653" s="214"/>
      <c r="L653" s="214"/>
      <c r="M653" s="214"/>
      <c r="N653" s="214"/>
      <c r="O653" s="214"/>
      <c r="P653" s="214"/>
      <c r="Q653" s="214"/>
      <c r="R653" s="214"/>
      <c r="S653" s="214"/>
      <c r="T653" s="214"/>
      <c r="U653" s="214"/>
      <c r="V653" s="214"/>
      <c r="W653" s="214"/>
      <c r="X653" s="214"/>
      <c r="Y653" s="214"/>
      <c r="Z653" s="214"/>
    </row>
    <row r="654" ht="12.0" customHeight="1">
      <c r="A654" s="214"/>
      <c r="B654" s="214"/>
      <c r="C654" s="214"/>
      <c r="D654" s="214"/>
      <c r="E654" s="214"/>
      <c r="F654" s="214"/>
      <c r="G654" s="214"/>
      <c r="H654" s="214"/>
      <c r="I654" s="214"/>
      <c r="J654" s="214"/>
      <c r="K654" s="214"/>
      <c r="L654" s="214"/>
      <c r="M654" s="214"/>
      <c r="N654" s="214"/>
      <c r="O654" s="214"/>
      <c r="P654" s="214"/>
      <c r="Q654" s="214"/>
      <c r="R654" s="214"/>
      <c r="S654" s="214"/>
      <c r="T654" s="214"/>
      <c r="U654" s="214"/>
      <c r="V654" s="214"/>
      <c r="W654" s="214"/>
      <c r="X654" s="214"/>
      <c r="Y654" s="214"/>
      <c r="Z654" s="214"/>
    </row>
    <row r="655" ht="12.0" customHeight="1">
      <c r="A655" s="214"/>
      <c r="B655" s="214"/>
      <c r="C655" s="214"/>
      <c r="D655" s="214"/>
      <c r="E655" s="214"/>
      <c r="F655" s="214"/>
      <c r="G655" s="214"/>
      <c r="H655" s="214"/>
      <c r="I655" s="214"/>
      <c r="J655" s="214"/>
      <c r="K655" s="214"/>
      <c r="L655" s="214"/>
      <c r="M655" s="214"/>
      <c r="N655" s="214"/>
      <c r="O655" s="214"/>
      <c r="P655" s="214"/>
      <c r="Q655" s="214"/>
      <c r="R655" s="214"/>
      <c r="S655" s="214"/>
      <c r="T655" s="214"/>
      <c r="U655" s="214"/>
      <c r="V655" s="214"/>
      <c r="W655" s="214"/>
      <c r="X655" s="214"/>
      <c r="Y655" s="214"/>
      <c r="Z655" s="214"/>
    </row>
    <row r="656" ht="12.0" customHeight="1">
      <c r="A656" s="214"/>
      <c r="B656" s="214"/>
      <c r="C656" s="214"/>
      <c r="D656" s="214"/>
      <c r="E656" s="214"/>
      <c r="F656" s="214"/>
      <c r="G656" s="214"/>
      <c r="H656" s="214"/>
      <c r="I656" s="214"/>
      <c r="J656" s="214"/>
      <c r="K656" s="214"/>
      <c r="L656" s="214"/>
      <c r="M656" s="214"/>
      <c r="N656" s="214"/>
      <c r="O656" s="214"/>
      <c r="P656" s="214"/>
      <c r="Q656" s="214"/>
      <c r="R656" s="214"/>
      <c r="S656" s="214"/>
      <c r="T656" s="214"/>
      <c r="U656" s="214"/>
      <c r="V656" s="214"/>
      <c r="W656" s="214"/>
      <c r="X656" s="214"/>
      <c r="Y656" s="214"/>
      <c r="Z656" s="214"/>
    </row>
    <row r="657" ht="12.0" customHeight="1">
      <c r="A657" s="214"/>
      <c r="B657" s="214"/>
      <c r="C657" s="214"/>
      <c r="D657" s="214"/>
      <c r="E657" s="214"/>
      <c r="F657" s="214"/>
      <c r="G657" s="214"/>
      <c r="H657" s="214"/>
      <c r="I657" s="214"/>
      <c r="J657" s="214"/>
      <c r="K657" s="214"/>
      <c r="L657" s="214"/>
      <c r="M657" s="214"/>
      <c r="N657" s="214"/>
      <c r="O657" s="214"/>
      <c r="P657" s="214"/>
      <c r="Q657" s="214"/>
      <c r="R657" s="214"/>
      <c r="S657" s="214"/>
      <c r="T657" s="214"/>
      <c r="U657" s="214"/>
      <c r="V657" s="214"/>
      <c r="W657" s="214"/>
      <c r="X657" s="214"/>
      <c r="Y657" s="214"/>
      <c r="Z657" s="214"/>
    </row>
    <row r="658" ht="12.0" customHeight="1">
      <c r="A658" s="214"/>
      <c r="B658" s="214"/>
      <c r="C658" s="214"/>
      <c r="D658" s="214"/>
      <c r="E658" s="214"/>
      <c r="F658" s="214"/>
      <c r="G658" s="214"/>
      <c r="H658" s="214"/>
      <c r="I658" s="214"/>
      <c r="J658" s="214"/>
      <c r="K658" s="214"/>
      <c r="L658" s="214"/>
      <c r="M658" s="214"/>
      <c r="N658" s="214"/>
      <c r="O658" s="214"/>
      <c r="P658" s="214"/>
      <c r="Q658" s="214"/>
      <c r="R658" s="214"/>
      <c r="S658" s="214"/>
      <c r="T658" s="214"/>
      <c r="U658" s="214"/>
      <c r="V658" s="214"/>
      <c r="W658" s="214"/>
      <c r="X658" s="214"/>
      <c r="Y658" s="214"/>
      <c r="Z658" s="214"/>
    </row>
    <row r="659" ht="12.0" customHeight="1">
      <c r="A659" s="214"/>
      <c r="B659" s="214"/>
      <c r="C659" s="214"/>
      <c r="D659" s="214"/>
      <c r="E659" s="214"/>
      <c r="F659" s="214"/>
      <c r="G659" s="214"/>
      <c r="H659" s="214"/>
      <c r="I659" s="214"/>
      <c r="J659" s="214"/>
      <c r="K659" s="214"/>
      <c r="L659" s="214"/>
      <c r="M659" s="214"/>
      <c r="N659" s="214"/>
      <c r="O659" s="214"/>
      <c r="P659" s="214"/>
      <c r="Q659" s="214"/>
      <c r="R659" s="214"/>
      <c r="S659" s="214"/>
      <c r="T659" s="214"/>
      <c r="U659" s="214"/>
      <c r="V659" s="214"/>
      <c r="W659" s="214"/>
      <c r="X659" s="214"/>
      <c r="Y659" s="214"/>
      <c r="Z659" s="214"/>
    </row>
    <row r="660" ht="12.0" customHeight="1">
      <c r="A660" s="214"/>
      <c r="B660" s="214"/>
      <c r="C660" s="214"/>
      <c r="D660" s="214"/>
      <c r="E660" s="214"/>
      <c r="F660" s="214"/>
      <c r="G660" s="214"/>
      <c r="H660" s="214"/>
      <c r="I660" s="214"/>
      <c r="J660" s="214"/>
      <c r="K660" s="214"/>
      <c r="L660" s="214"/>
      <c r="M660" s="214"/>
      <c r="N660" s="214"/>
      <c r="O660" s="214"/>
      <c r="P660" s="214"/>
      <c r="Q660" s="214"/>
      <c r="R660" s="214"/>
      <c r="S660" s="214"/>
      <c r="T660" s="214"/>
      <c r="U660" s="214"/>
      <c r="V660" s="214"/>
      <c r="W660" s="214"/>
      <c r="X660" s="214"/>
      <c r="Y660" s="214"/>
      <c r="Z660" s="214"/>
    </row>
    <row r="661" ht="12.0" customHeight="1">
      <c r="A661" s="214"/>
      <c r="B661" s="214"/>
      <c r="C661" s="214"/>
      <c r="D661" s="214"/>
      <c r="E661" s="214"/>
      <c r="F661" s="214"/>
      <c r="G661" s="214"/>
      <c r="H661" s="214"/>
      <c r="I661" s="214"/>
      <c r="J661" s="214"/>
      <c r="K661" s="214"/>
      <c r="L661" s="214"/>
      <c r="M661" s="214"/>
      <c r="N661" s="214"/>
      <c r="O661" s="214"/>
      <c r="P661" s="214"/>
      <c r="Q661" s="214"/>
      <c r="R661" s="214"/>
      <c r="S661" s="214"/>
      <c r="T661" s="214"/>
      <c r="U661" s="214"/>
      <c r="V661" s="214"/>
      <c r="W661" s="214"/>
      <c r="X661" s="214"/>
      <c r="Y661" s="214"/>
      <c r="Z661" s="214"/>
    </row>
    <row r="662" ht="12.0" customHeight="1">
      <c r="A662" s="214"/>
      <c r="B662" s="214"/>
      <c r="C662" s="214"/>
      <c r="D662" s="214"/>
      <c r="E662" s="214"/>
      <c r="F662" s="214"/>
      <c r="G662" s="214"/>
      <c r="H662" s="214"/>
      <c r="I662" s="214"/>
      <c r="J662" s="214"/>
      <c r="K662" s="214"/>
      <c r="L662" s="214"/>
      <c r="M662" s="214"/>
      <c r="N662" s="214"/>
      <c r="O662" s="214"/>
      <c r="P662" s="214"/>
      <c r="Q662" s="214"/>
      <c r="R662" s="214"/>
      <c r="S662" s="214"/>
      <c r="T662" s="214"/>
      <c r="U662" s="214"/>
      <c r="V662" s="214"/>
      <c r="W662" s="214"/>
      <c r="X662" s="214"/>
      <c r="Y662" s="214"/>
      <c r="Z662" s="214"/>
    </row>
    <row r="663" ht="12.0" customHeight="1">
      <c r="A663" s="214"/>
      <c r="B663" s="214"/>
      <c r="C663" s="214"/>
      <c r="D663" s="214"/>
      <c r="E663" s="214"/>
      <c r="F663" s="214"/>
      <c r="G663" s="214"/>
      <c r="H663" s="214"/>
      <c r="I663" s="214"/>
      <c r="J663" s="214"/>
      <c r="K663" s="214"/>
      <c r="L663" s="214"/>
      <c r="M663" s="214"/>
      <c r="N663" s="214"/>
      <c r="O663" s="214"/>
      <c r="P663" s="214"/>
      <c r="Q663" s="214"/>
      <c r="R663" s="214"/>
      <c r="S663" s="214"/>
      <c r="T663" s="214"/>
      <c r="U663" s="214"/>
      <c r="V663" s="214"/>
      <c r="W663" s="214"/>
      <c r="X663" s="214"/>
      <c r="Y663" s="214"/>
      <c r="Z663" s="214"/>
    </row>
    <row r="664" ht="12.0" customHeight="1">
      <c r="A664" s="214"/>
      <c r="B664" s="214"/>
      <c r="C664" s="214"/>
      <c r="D664" s="214"/>
      <c r="E664" s="214"/>
      <c r="F664" s="214"/>
      <c r="G664" s="214"/>
      <c r="H664" s="214"/>
      <c r="I664" s="214"/>
      <c r="J664" s="214"/>
      <c r="K664" s="214"/>
      <c r="L664" s="214"/>
      <c r="M664" s="214"/>
      <c r="N664" s="214"/>
      <c r="O664" s="214"/>
      <c r="P664" s="214"/>
      <c r="Q664" s="214"/>
      <c r="R664" s="214"/>
      <c r="S664" s="214"/>
      <c r="T664" s="214"/>
      <c r="U664" s="214"/>
      <c r="V664" s="214"/>
      <c r="W664" s="214"/>
      <c r="X664" s="214"/>
      <c r="Y664" s="214"/>
      <c r="Z664" s="214"/>
    </row>
    <row r="665" ht="12.0" customHeight="1">
      <c r="A665" s="214"/>
      <c r="B665" s="214"/>
      <c r="C665" s="214"/>
      <c r="D665" s="214"/>
      <c r="E665" s="214"/>
      <c r="F665" s="214"/>
      <c r="G665" s="214"/>
      <c r="H665" s="214"/>
      <c r="I665" s="214"/>
      <c r="J665" s="214"/>
      <c r="K665" s="214"/>
      <c r="L665" s="214"/>
      <c r="M665" s="214"/>
      <c r="N665" s="214"/>
      <c r="O665" s="214"/>
      <c r="P665" s="214"/>
      <c r="Q665" s="214"/>
      <c r="R665" s="214"/>
      <c r="S665" s="214"/>
      <c r="T665" s="214"/>
      <c r="U665" s="214"/>
      <c r="V665" s="214"/>
      <c r="W665" s="214"/>
      <c r="X665" s="214"/>
      <c r="Y665" s="214"/>
      <c r="Z665" s="214"/>
    </row>
    <row r="666" ht="12.0" customHeight="1">
      <c r="A666" s="214"/>
      <c r="B666" s="214"/>
      <c r="C666" s="214"/>
      <c r="D666" s="214"/>
      <c r="E666" s="214"/>
      <c r="F666" s="214"/>
      <c r="G666" s="214"/>
      <c r="H666" s="214"/>
      <c r="I666" s="214"/>
      <c r="J666" s="214"/>
      <c r="K666" s="214"/>
      <c r="L666" s="214"/>
      <c r="M666" s="214"/>
      <c r="N666" s="214"/>
      <c r="O666" s="214"/>
      <c r="P666" s="214"/>
      <c r="Q666" s="214"/>
      <c r="R666" s="214"/>
      <c r="S666" s="214"/>
      <c r="T666" s="214"/>
      <c r="U666" s="214"/>
      <c r="V666" s="214"/>
      <c r="W666" s="214"/>
      <c r="X666" s="214"/>
      <c r="Y666" s="214"/>
      <c r="Z666" s="214"/>
    </row>
    <row r="667" ht="12.0" customHeight="1">
      <c r="A667" s="214"/>
      <c r="B667" s="214"/>
      <c r="C667" s="214"/>
      <c r="D667" s="214"/>
      <c r="E667" s="214"/>
      <c r="F667" s="214"/>
      <c r="G667" s="214"/>
      <c r="H667" s="214"/>
      <c r="I667" s="214"/>
      <c r="J667" s="214"/>
      <c r="K667" s="214"/>
      <c r="L667" s="214"/>
      <c r="M667" s="214"/>
      <c r="N667" s="214"/>
      <c r="O667" s="214"/>
      <c r="P667" s="214"/>
      <c r="Q667" s="214"/>
      <c r="R667" s="214"/>
      <c r="S667" s="214"/>
      <c r="T667" s="214"/>
      <c r="U667" s="214"/>
      <c r="V667" s="214"/>
      <c r="W667" s="214"/>
      <c r="X667" s="214"/>
      <c r="Y667" s="214"/>
      <c r="Z667" s="214"/>
    </row>
    <row r="668" ht="12.0" customHeight="1">
      <c r="A668" s="214"/>
      <c r="B668" s="214"/>
      <c r="C668" s="214"/>
      <c r="D668" s="214"/>
      <c r="E668" s="214"/>
      <c r="F668" s="214"/>
      <c r="G668" s="214"/>
      <c r="H668" s="214"/>
      <c r="I668" s="214"/>
      <c r="J668" s="214"/>
      <c r="K668" s="214"/>
      <c r="L668" s="214"/>
      <c r="M668" s="214"/>
      <c r="N668" s="214"/>
      <c r="O668" s="214"/>
      <c r="P668" s="214"/>
      <c r="Q668" s="214"/>
      <c r="R668" s="214"/>
      <c r="S668" s="214"/>
      <c r="T668" s="214"/>
      <c r="U668" s="214"/>
      <c r="V668" s="214"/>
      <c r="W668" s="214"/>
      <c r="X668" s="214"/>
      <c r="Y668" s="214"/>
      <c r="Z668" s="214"/>
    </row>
    <row r="669" ht="12.0" customHeight="1">
      <c r="A669" s="214"/>
      <c r="B669" s="214"/>
      <c r="C669" s="214"/>
      <c r="D669" s="214"/>
      <c r="E669" s="214"/>
      <c r="F669" s="214"/>
      <c r="G669" s="214"/>
      <c r="H669" s="214"/>
      <c r="I669" s="214"/>
      <c r="J669" s="214"/>
      <c r="K669" s="214"/>
      <c r="L669" s="214"/>
      <c r="M669" s="214"/>
      <c r="N669" s="214"/>
      <c r="O669" s="214"/>
      <c r="P669" s="214"/>
      <c r="Q669" s="214"/>
      <c r="R669" s="214"/>
      <c r="S669" s="214"/>
      <c r="T669" s="214"/>
      <c r="U669" s="214"/>
      <c r="V669" s="214"/>
      <c r="W669" s="214"/>
      <c r="X669" s="214"/>
      <c r="Y669" s="214"/>
      <c r="Z669" s="214"/>
    </row>
    <row r="670" ht="12.0" customHeight="1">
      <c r="A670" s="214"/>
      <c r="B670" s="214"/>
      <c r="C670" s="214"/>
      <c r="D670" s="214"/>
      <c r="E670" s="214"/>
      <c r="F670" s="214"/>
      <c r="G670" s="214"/>
      <c r="H670" s="214"/>
      <c r="I670" s="214"/>
      <c r="J670" s="214"/>
      <c r="K670" s="214"/>
      <c r="L670" s="214"/>
      <c r="M670" s="214"/>
      <c r="N670" s="214"/>
      <c r="O670" s="214"/>
      <c r="P670" s="214"/>
      <c r="Q670" s="214"/>
      <c r="R670" s="214"/>
      <c r="S670" s="214"/>
      <c r="T670" s="214"/>
      <c r="U670" s="214"/>
      <c r="V670" s="214"/>
      <c r="W670" s="214"/>
      <c r="X670" s="214"/>
      <c r="Y670" s="214"/>
      <c r="Z670" s="214"/>
    </row>
    <row r="671" ht="12.0" customHeight="1">
      <c r="A671" s="214"/>
      <c r="B671" s="214"/>
      <c r="C671" s="214"/>
      <c r="D671" s="214"/>
      <c r="E671" s="214"/>
      <c r="F671" s="214"/>
      <c r="G671" s="214"/>
      <c r="H671" s="214"/>
      <c r="I671" s="214"/>
      <c r="J671" s="214"/>
      <c r="K671" s="214"/>
      <c r="L671" s="214"/>
      <c r="M671" s="214"/>
      <c r="N671" s="214"/>
      <c r="O671" s="214"/>
      <c r="P671" s="214"/>
      <c r="Q671" s="214"/>
      <c r="R671" s="214"/>
      <c r="S671" s="214"/>
      <c r="T671" s="214"/>
      <c r="U671" s="214"/>
      <c r="V671" s="214"/>
      <c r="W671" s="214"/>
      <c r="X671" s="214"/>
      <c r="Y671" s="214"/>
      <c r="Z671" s="214"/>
    </row>
    <row r="672" ht="12.0" customHeight="1">
      <c r="A672" s="214"/>
      <c r="B672" s="214"/>
      <c r="C672" s="214"/>
      <c r="D672" s="214"/>
      <c r="E672" s="214"/>
      <c r="F672" s="214"/>
      <c r="G672" s="214"/>
      <c r="H672" s="214"/>
      <c r="I672" s="214"/>
      <c r="J672" s="214"/>
      <c r="K672" s="214"/>
      <c r="L672" s="214"/>
      <c r="M672" s="214"/>
      <c r="N672" s="214"/>
      <c r="O672" s="214"/>
      <c r="P672" s="214"/>
      <c r="Q672" s="214"/>
      <c r="R672" s="214"/>
      <c r="S672" s="214"/>
      <c r="T672" s="214"/>
      <c r="U672" s="214"/>
      <c r="V672" s="214"/>
      <c r="W672" s="214"/>
      <c r="X672" s="214"/>
      <c r="Y672" s="214"/>
      <c r="Z672" s="214"/>
    </row>
    <row r="673" ht="12.0" customHeight="1">
      <c r="A673" s="214"/>
      <c r="B673" s="214"/>
      <c r="C673" s="214"/>
      <c r="D673" s="214"/>
      <c r="E673" s="214"/>
      <c r="F673" s="214"/>
      <c r="G673" s="214"/>
      <c r="H673" s="214"/>
      <c r="I673" s="214"/>
      <c r="J673" s="214"/>
      <c r="K673" s="214"/>
      <c r="L673" s="214"/>
      <c r="M673" s="214"/>
      <c r="N673" s="214"/>
      <c r="O673" s="214"/>
      <c r="P673" s="214"/>
      <c r="Q673" s="214"/>
      <c r="R673" s="214"/>
      <c r="S673" s="214"/>
      <c r="T673" s="214"/>
      <c r="U673" s="214"/>
      <c r="V673" s="214"/>
      <c r="W673" s="214"/>
      <c r="X673" s="214"/>
      <c r="Y673" s="214"/>
      <c r="Z673" s="214"/>
    </row>
    <row r="674" ht="12.0" customHeight="1">
      <c r="A674" s="214"/>
      <c r="B674" s="214"/>
      <c r="C674" s="214"/>
      <c r="D674" s="214"/>
      <c r="E674" s="214"/>
      <c r="F674" s="214"/>
      <c r="G674" s="214"/>
      <c r="H674" s="214"/>
      <c r="I674" s="214"/>
      <c r="J674" s="214"/>
      <c r="K674" s="214"/>
      <c r="L674" s="214"/>
      <c r="M674" s="214"/>
      <c r="N674" s="214"/>
      <c r="O674" s="214"/>
      <c r="P674" s="214"/>
      <c r="Q674" s="214"/>
      <c r="R674" s="214"/>
      <c r="S674" s="214"/>
      <c r="T674" s="214"/>
      <c r="U674" s="214"/>
      <c r="V674" s="214"/>
      <c r="W674" s="214"/>
      <c r="X674" s="214"/>
      <c r="Y674" s="214"/>
      <c r="Z674" s="214"/>
    </row>
    <row r="675" ht="12.0" customHeight="1">
      <c r="A675" s="214"/>
      <c r="B675" s="214"/>
      <c r="C675" s="214"/>
      <c r="D675" s="214"/>
      <c r="E675" s="214"/>
      <c r="F675" s="214"/>
      <c r="G675" s="214"/>
      <c r="H675" s="214"/>
      <c r="I675" s="214"/>
      <c r="J675" s="214"/>
      <c r="K675" s="214"/>
      <c r="L675" s="214"/>
      <c r="M675" s="214"/>
      <c r="N675" s="214"/>
      <c r="O675" s="214"/>
      <c r="P675" s="214"/>
      <c r="Q675" s="214"/>
      <c r="R675" s="214"/>
      <c r="S675" s="214"/>
      <c r="T675" s="214"/>
      <c r="U675" s="214"/>
      <c r="V675" s="214"/>
      <c r="W675" s="214"/>
      <c r="X675" s="214"/>
      <c r="Y675" s="214"/>
      <c r="Z675" s="214"/>
    </row>
    <row r="676" ht="12.0" customHeight="1">
      <c r="A676" s="214"/>
      <c r="B676" s="214"/>
      <c r="C676" s="214"/>
      <c r="D676" s="214"/>
      <c r="E676" s="214"/>
      <c r="F676" s="214"/>
      <c r="G676" s="214"/>
      <c r="H676" s="214"/>
      <c r="I676" s="214"/>
      <c r="J676" s="214"/>
      <c r="K676" s="214"/>
      <c r="L676" s="214"/>
      <c r="M676" s="214"/>
      <c r="N676" s="214"/>
      <c r="O676" s="214"/>
      <c r="P676" s="214"/>
      <c r="Q676" s="214"/>
      <c r="R676" s="214"/>
      <c r="S676" s="214"/>
      <c r="T676" s="214"/>
      <c r="U676" s="214"/>
      <c r="V676" s="214"/>
      <c r="W676" s="214"/>
      <c r="X676" s="214"/>
      <c r="Y676" s="214"/>
      <c r="Z676" s="214"/>
    </row>
    <row r="677" ht="12.0" customHeight="1">
      <c r="A677" s="214"/>
      <c r="B677" s="214"/>
      <c r="C677" s="214"/>
      <c r="D677" s="214"/>
      <c r="E677" s="214"/>
      <c r="F677" s="214"/>
      <c r="G677" s="214"/>
      <c r="H677" s="214"/>
      <c r="I677" s="214"/>
      <c r="J677" s="214"/>
      <c r="K677" s="214"/>
      <c r="L677" s="214"/>
      <c r="M677" s="214"/>
      <c r="N677" s="214"/>
      <c r="O677" s="214"/>
      <c r="P677" s="214"/>
      <c r="Q677" s="214"/>
      <c r="R677" s="214"/>
      <c r="S677" s="214"/>
      <c r="T677" s="214"/>
      <c r="U677" s="214"/>
      <c r="V677" s="214"/>
      <c r="W677" s="214"/>
      <c r="X677" s="214"/>
      <c r="Y677" s="214"/>
      <c r="Z677" s="214"/>
    </row>
    <row r="678" ht="12.0" customHeight="1">
      <c r="A678" s="214"/>
      <c r="B678" s="214"/>
      <c r="C678" s="214"/>
      <c r="D678" s="214"/>
      <c r="E678" s="214"/>
      <c r="F678" s="214"/>
      <c r="G678" s="214"/>
      <c r="H678" s="214"/>
      <c r="I678" s="214"/>
      <c r="J678" s="214"/>
      <c r="K678" s="214"/>
      <c r="L678" s="214"/>
      <c r="M678" s="214"/>
      <c r="N678" s="214"/>
      <c r="O678" s="214"/>
      <c r="P678" s="214"/>
      <c r="Q678" s="214"/>
      <c r="R678" s="214"/>
      <c r="S678" s="214"/>
      <c r="T678" s="214"/>
      <c r="U678" s="214"/>
      <c r="V678" s="214"/>
      <c r="W678" s="214"/>
      <c r="X678" s="214"/>
      <c r="Y678" s="214"/>
      <c r="Z678" s="214"/>
    </row>
    <row r="679" ht="12.0" customHeight="1">
      <c r="A679" s="214"/>
      <c r="B679" s="214"/>
      <c r="C679" s="214"/>
      <c r="D679" s="214"/>
      <c r="E679" s="214"/>
      <c r="F679" s="214"/>
      <c r="G679" s="214"/>
      <c r="H679" s="214"/>
      <c r="I679" s="214"/>
      <c r="J679" s="214"/>
      <c r="K679" s="214"/>
      <c r="L679" s="214"/>
      <c r="M679" s="214"/>
      <c r="N679" s="214"/>
      <c r="O679" s="214"/>
      <c r="P679" s="214"/>
      <c r="Q679" s="214"/>
      <c r="R679" s="214"/>
      <c r="S679" s="214"/>
      <c r="T679" s="214"/>
      <c r="U679" s="214"/>
      <c r="V679" s="214"/>
      <c r="W679" s="214"/>
      <c r="X679" s="214"/>
      <c r="Y679" s="214"/>
      <c r="Z679" s="214"/>
    </row>
    <row r="680" ht="12.0" customHeight="1">
      <c r="A680" s="214"/>
      <c r="B680" s="214"/>
      <c r="C680" s="214"/>
      <c r="D680" s="214"/>
      <c r="E680" s="214"/>
      <c r="F680" s="214"/>
      <c r="G680" s="214"/>
      <c r="H680" s="214"/>
      <c r="I680" s="214"/>
      <c r="J680" s="214"/>
      <c r="K680" s="214"/>
      <c r="L680" s="214"/>
      <c r="M680" s="214"/>
      <c r="N680" s="214"/>
      <c r="O680" s="214"/>
      <c r="P680" s="214"/>
      <c r="Q680" s="214"/>
      <c r="R680" s="214"/>
      <c r="S680" s="214"/>
      <c r="T680" s="214"/>
      <c r="U680" s="214"/>
      <c r="V680" s="214"/>
      <c r="W680" s="214"/>
      <c r="X680" s="214"/>
      <c r="Y680" s="214"/>
      <c r="Z680" s="214"/>
    </row>
    <row r="681" ht="12.0" customHeight="1">
      <c r="A681" s="214"/>
      <c r="B681" s="214"/>
      <c r="C681" s="214"/>
      <c r="D681" s="214"/>
      <c r="E681" s="214"/>
      <c r="F681" s="214"/>
      <c r="G681" s="214"/>
      <c r="H681" s="214"/>
      <c r="I681" s="214"/>
      <c r="J681" s="214"/>
      <c r="K681" s="214"/>
      <c r="L681" s="214"/>
      <c r="M681" s="214"/>
      <c r="N681" s="214"/>
      <c r="O681" s="214"/>
      <c r="P681" s="214"/>
      <c r="Q681" s="214"/>
      <c r="R681" s="214"/>
      <c r="S681" s="214"/>
      <c r="T681" s="214"/>
      <c r="U681" s="214"/>
      <c r="V681" s="214"/>
      <c r="W681" s="214"/>
      <c r="X681" s="214"/>
      <c r="Y681" s="214"/>
      <c r="Z681" s="214"/>
    </row>
    <row r="682" ht="12.0" customHeight="1">
      <c r="A682" s="214"/>
      <c r="B682" s="214"/>
      <c r="C682" s="214"/>
      <c r="D682" s="214"/>
      <c r="E682" s="214"/>
      <c r="F682" s="214"/>
      <c r="G682" s="214"/>
      <c r="H682" s="214"/>
      <c r="I682" s="214"/>
      <c r="J682" s="214"/>
      <c r="K682" s="214"/>
      <c r="L682" s="214"/>
      <c r="M682" s="214"/>
      <c r="N682" s="214"/>
      <c r="O682" s="214"/>
      <c r="P682" s="214"/>
      <c r="Q682" s="214"/>
      <c r="R682" s="214"/>
      <c r="S682" s="214"/>
      <c r="T682" s="214"/>
      <c r="U682" s="214"/>
      <c r="V682" s="214"/>
      <c r="W682" s="214"/>
      <c r="X682" s="214"/>
      <c r="Y682" s="214"/>
      <c r="Z682" s="214"/>
    </row>
    <row r="683" ht="12.0" customHeight="1">
      <c r="A683" s="214"/>
      <c r="B683" s="214"/>
      <c r="C683" s="214"/>
      <c r="D683" s="214"/>
      <c r="E683" s="214"/>
      <c r="F683" s="214"/>
      <c r="G683" s="214"/>
      <c r="H683" s="214"/>
      <c r="I683" s="214"/>
      <c r="J683" s="214"/>
      <c r="K683" s="214"/>
      <c r="L683" s="214"/>
      <c r="M683" s="214"/>
      <c r="N683" s="214"/>
      <c r="O683" s="214"/>
      <c r="P683" s="214"/>
      <c r="Q683" s="214"/>
      <c r="R683" s="214"/>
      <c r="S683" s="214"/>
      <c r="T683" s="214"/>
      <c r="U683" s="214"/>
      <c r="V683" s="214"/>
      <c r="W683" s="214"/>
      <c r="X683" s="214"/>
      <c r="Y683" s="214"/>
      <c r="Z683" s="214"/>
    </row>
    <row r="684" ht="12.0" customHeight="1">
      <c r="A684" s="214"/>
      <c r="B684" s="214"/>
      <c r="C684" s="214"/>
      <c r="D684" s="214"/>
      <c r="E684" s="214"/>
      <c r="F684" s="214"/>
      <c r="G684" s="214"/>
      <c r="H684" s="214"/>
      <c r="I684" s="214"/>
      <c r="J684" s="214"/>
      <c r="K684" s="214"/>
      <c r="L684" s="214"/>
      <c r="M684" s="214"/>
      <c r="N684" s="214"/>
      <c r="O684" s="214"/>
      <c r="P684" s="214"/>
      <c r="Q684" s="214"/>
      <c r="R684" s="214"/>
      <c r="S684" s="214"/>
      <c r="T684" s="214"/>
      <c r="U684" s="214"/>
      <c r="V684" s="214"/>
      <c r="W684" s="214"/>
      <c r="X684" s="214"/>
      <c r="Y684" s="214"/>
      <c r="Z684" s="214"/>
    </row>
    <row r="685" ht="12.0" customHeight="1">
      <c r="A685" s="214"/>
      <c r="B685" s="214"/>
      <c r="C685" s="214"/>
      <c r="D685" s="214"/>
      <c r="E685" s="214"/>
      <c r="F685" s="214"/>
      <c r="G685" s="214"/>
      <c r="H685" s="214"/>
      <c r="I685" s="214"/>
      <c r="J685" s="214"/>
      <c r="K685" s="214"/>
      <c r="L685" s="214"/>
      <c r="M685" s="214"/>
      <c r="N685" s="214"/>
      <c r="O685" s="214"/>
      <c r="P685" s="214"/>
      <c r="Q685" s="214"/>
      <c r="R685" s="214"/>
      <c r="S685" s="214"/>
      <c r="T685" s="214"/>
      <c r="U685" s="214"/>
      <c r="V685" s="214"/>
      <c r="W685" s="214"/>
      <c r="X685" s="214"/>
      <c r="Y685" s="214"/>
      <c r="Z685" s="214"/>
    </row>
    <row r="686" ht="12.0" customHeight="1">
      <c r="A686" s="214"/>
      <c r="B686" s="214"/>
      <c r="C686" s="214"/>
      <c r="D686" s="214"/>
      <c r="E686" s="214"/>
      <c r="F686" s="214"/>
      <c r="G686" s="214"/>
      <c r="H686" s="214"/>
      <c r="I686" s="214"/>
      <c r="J686" s="214"/>
      <c r="K686" s="214"/>
      <c r="L686" s="214"/>
      <c r="M686" s="214"/>
      <c r="N686" s="214"/>
      <c r="O686" s="214"/>
      <c r="P686" s="214"/>
      <c r="Q686" s="214"/>
      <c r="R686" s="214"/>
      <c r="S686" s="214"/>
      <c r="T686" s="214"/>
      <c r="U686" s="214"/>
      <c r="V686" s="214"/>
      <c r="W686" s="214"/>
      <c r="X686" s="214"/>
      <c r="Y686" s="214"/>
      <c r="Z686" s="214"/>
    </row>
    <row r="687" ht="12.0" customHeight="1">
      <c r="A687" s="214"/>
      <c r="B687" s="214"/>
      <c r="C687" s="214"/>
      <c r="D687" s="214"/>
      <c r="E687" s="214"/>
      <c r="F687" s="214"/>
      <c r="G687" s="214"/>
      <c r="H687" s="214"/>
      <c r="I687" s="214"/>
      <c r="J687" s="214"/>
      <c r="K687" s="214"/>
      <c r="L687" s="214"/>
      <c r="M687" s="214"/>
      <c r="N687" s="214"/>
      <c r="O687" s="214"/>
      <c r="P687" s="214"/>
      <c r="Q687" s="214"/>
      <c r="R687" s="214"/>
      <c r="S687" s="214"/>
      <c r="T687" s="214"/>
      <c r="U687" s="214"/>
      <c r="V687" s="214"/>
      <c r="W687" s="214"/>
      <c r="X687" s="214"/>
      <c r="Y687" s="214"/>
      <c r="Z687" s="214"/>
    </row>
    <row r="688" ht="12.0" customHeight="1">
      <c r="A688" s="214"/>
      <c r="B688" s="214"/>
      <c r="C688" s="214"/>
      <c r="D688" s="214"/>
      <c r="E688" s="214"/>
      <c r="F688" s="214"/>
      <c r="G688" s="214"/>
      <c r="H688" s="214"/>
      <c r="I688" s="214"/>
      <c r="J688" s="214"/>
      <c r="K688" s="214"/>
      <c r="L688" s="214"/>
      <c r="M688" s="214"/>
      <c r="N688" s="214"/>
      <c r="O688" s="214"/>
      <c r="P688" s="214"/>
      <c r="Q688" s="214"/>
      <c r="R688" s="214"/>
      <c r="S688" s="214"/>
      <c r="T688" s="214"/>
      <c r="U688" s="214"/>
      <c r="V688" s="214"/>
      <c r="W688" s="214"/>
      <c r="X688" s="214"/>
      <c r="Y688" s="214"/>
      <c r="Z688" s="214"/>
    </row>
    <row r="689" ht="12.0" customHeight="1">
      <c r="A689" s="214"/>
      <c r="B689" s="214"/>
      <c r="C689" s="214"/>
      <c r="D689" s="214"/>
      <c r="E689" s="214"/>
      <c r="F689" s="214"/>
      <c r="G689" s="214"/>
      <c r="H689" s="214"/>
      <c r="I689" s="214"/>
      <c r="J689" s="214"/>
      <c r="K689" s="214"/>
      <c r="L689" s="214"/>
      <c r="M689" s="214"/>
      <c r="N689" s="214"/>
      <c r="O689" s="214"/>
      <c r="P689" s="214"/>
      <c r="Q689" s="214"/>
      <c r="R689" s="214"/>
      <c r="S689" s="214"/>
      <c r="T689" s="214"/>
      <c r="U689" s="214"/>
      <c r="V689" s="214"/>
      <c r="W689" s="214"/>
      <c r="X689" s="214"/>
      <c r="Y689" s="214"/>
      <c r="Z689" s="214"/>
    </row>
    <row r="690" ht="12.0" customHeight="1">
      <c r="A690" s="214"/>
      <c r="B690" s="214"/>
      <c r="C690" s="214"/>
      <c r="D690" s="214"/>
      <c r="E690" s="214"/>
      <c r="F690" s="214"/>
      <c r="G690" s="214"/>
      <c r="H690" s="214"/>
      <c r="I690" s="214"/>
      <c r="J690" s="214"/>
      <c r="K690" s="214"/>
      <c r="L690" s="214"/>
      <c r="M690" s="214"/>
      <c r="N690" s="214"/>
      <c r="O690" s="214"/>
      <c r="P690" s="214"/>
      <c r="Q690" s="214"/>
      <c r="R690" s="214"/>
      <c r="S690" s="214"/>
      <c r="T690" s="214"/>
      <c r="U690" s="214"/>
      <c r="V690" s="214"/>
      <c r="W690" s="214"/>
      <c r="X690" s="214"/>
      <c r="Y690" s="214"/>
      <c r="Z690" s="214"/>
    </row>
    <row r="691" ht="12.0" customHeight="1">
      <c r="A691" s="214"/>
      <c r="B691" s="214"/>
      <c r="C691" s="214"/>
      <c r="D691" s="214"/>
      <c r="E691" s="214"/>
      <c r="F691" s="214"/>
      <c r="G691" s="214"/>
      <c r="H691" s="214"/>
      <c r="I691" s="214"/>
      <c r="J691" s="214"/>
      <c r="K691" s="214"/>
      <c r="L691" s="214"/>
      <c r="M691" s="214"/>
      <c r="N691" s="214"/>
      <c r="O691" s="214"/>
      <c r="P691" s="214"/>
      <c r="Q691" s="214"/>
      <c r="R691" s="214"/>
      <c r="S691" s="214"/>
      <c r="T691" s="214"/>
      <c r="U691" s="214"/>
      <c r="V691" s="214"/>
      <c r="W691" s="214"/>
      <c r="X691" s="214"/>
      <c r="Y691" s="214"/>
      <c r="Z691" s="214"/>
    </row>
    <row r="692" ht="12.0" customHeight="1">
      <c r="A692" s="214"/>
      <c r="B692" s="214"/>
      <c r="C692" s="214"/>
      <c r="D692" s="214"/>
      <c r="E692" s="214"/>
      <c r="F692" s="214"/>
      <c r="G692" s="214"/>
      <c r="H692" s="214"/>
      <c r="I692" s="214"/>
      <c r="J692" s="214"/>
      <c r="K692" s="214"/>
      <c r="L692" s="214"/>
      <c r="M692" s="214"/>
      <c r="N692" s="214"/>
      <c r="O692" s="214"/>
      <c r="P692" s="214"/>
      <c r="Q692" s="214"/>
      <c r="R692" s="214"/>
      <c r="S692" s="214"/>
      <c r="T692" s="214"/>
      <c r="U692" s="214"/>
      <c r="V692" s="214"/>
      <c r="W692" s="214"/>
      <c r="X692" s="214"/>
      <c r="Y692" s="214"/>
      <c r="Z692" s="214"/>
    </row>
    <row r="693" ht="12.0" customHeight="1">
      <c r="A693" s="214"/>
      <c r="B693" s="214"/>
      <c r="C693" s="214"/>
      <c r="D693" s="214"/>
      <c r="E693" s="214"/>
      <c r="F693" s="214"/>
      <c r="G693" s="214"/>
      <c r="H693" s="214"/>
      <c r="I693" s="214"/>
      <c r="J693" s="214"/>
      <c r="K693" s="214"/>
      <c r="L693" s="214"/>
      <c r="M693" s="214"/>
      <c r="N693" s="214"/>
      <c r="O693" s="214"/>
      <c r="P693" s="214"/>
      <c r="Q693" s="214"/>
      <c r="R693" s="214"/>
      <c r="S693" s="214"/>
      <c r="T693" s="214"/>
      <c r="U693" s="214"/>
      <c r="V693" s="214"/>
      <c r="W693" s="214"/>
      <c r="X693" s="214"/>
      <c r="Y693" s="214"/>
      <c r="Z693" s="214"/>
    </row>
    <row r="694" ht="12.0" customHeight="1">
      <c r="A694" s="214"/>
      <c r="B694" s="214"/>
      <c r="C694" s="214"/>
      <c r="D694" s="214"/>
      <c r="E694" s="214"/>
      <c r="F694" s="214"/>
      <c r="G694" s="214"/>
      <c r="H694" s="214"/>
      <c r="I694" s="214"/>
      <c r="J694" s="214"/>
      <c r="K694" s="214"/>
      <c r="L694" s="214"/>
      <c r="M694" s="214"/>
      <c r="N694" s="214"/>
      <c r="O694" s="214"/>
      <c r="P694" s="214"/>
      <c r="Q694" s="214"/>
      <c r="R694" s="214"/>
      <c r="S694" s="214"/>
      <c r="T694" s="214"/>
      <c r="U694" s="214"/>
      <c r="V694" s="214"/>
      <c r="W694" s="214"/>
      <c r="X694" s="214"/>
      <c r="Y694" s="214"/>
      <c r="Z694" s="214"/>
    </row>
    <row r="695" ht="12.0" customHeight="1">
      <c r="A695" s="214"/>
      <c r="B695" s="214"/>
      <c r="C695" s="214"/>
      <c r="D695" s="214"/>
      <c r="E695" s="214"/>
      <c r="F695" s="214"/>
      <c r="G695" s="214"/>
      <c r="H695" s="214"/>
      <c r="I695" s="214"/>
      <c r="J695" s="214"/>
      <c r="K695" s="214"/>
      <c r="L695" s="214"/>
      <c r="M695" s="214"/>
      <c r="N695" s="214"/>
      <c r="O695" s="214"/>
      <c r="P695" s="214"/>
      <c r="Q695" s="214"/>
      <c r="R695" s="214"/>
      <c r="S695" s="214"/>
      <c r="T695" s="214"/>
      <c r="U695" s="214"/>
      <c r="V695" s="214"/>
      <c r="W695" s="214"/>
      <c r="X695" s="214"/>
      <c r="Y695" s="214"/>
      <c r="Z695" s="214"/>
    </row>
    <row r="696" ht="12.0" customHeight="1">
      <c r="A696" s="214"/>
      <c r="B696" s="214"/>
      <c r="C696" s="214"/>
      <c r="D696" s="214"/>
      <c r="E696" s="214"/>
      <c r="F696" s="214"/>
      <c r="G696" s="214"/>
      <c r="H696" s="214"/>
      <c r="I696" s="214"/>
      <c r="J696" s="214"/>
      <c r="K696" s="214"/>
      <c r="L696" s="214"/>
      <c r="M696" s="214"/>
      <c r="N696" s="214"/>
      <c r="O696" s="214"/>
      <c r="P696" s="214"/>
      <c r="Q696" s="214"/>
      <c r="R696" s="214"/>
      <c r="S696" s="214"/>
      <c r="T696" s="214"/>
      <c r="U696" s="214"/>
      <c r="V696" s="214"/>
      <c r="W696" s="214"/>
      <c r="X696" s="214"/>
      <c r="Y696" s="214"/>
      <c r="Z696" s="214"/>
    </row>
    <row r="697" ht="12.0" customHeight="1">
      <c r="A697" s="214"/>
      <c r="B697" s="214"/>
      <c r="C697" s="214"/>
      <c r="D697" s="214"/>
      <c r="E697" s="214"/>
      <c r="F697" s="214"/>
      <c r="G697" s="214"/>
      <c r="H697" s="214"/>
      <c r="I697" s="214"/>
      <c r="J697" s="214"/>
      <c r="K697" s="214"/>
      <c r="L697" s="214"/>
      <c r="M697" s="214"/>
      <c r="N697" s="214"/>
      <c r="O697" s="214"/>
      <c r="P697" s="214"/>
      <c r="Q697" s="214"/>
      <c r="R697" s="214"/>
      <c r="S697" s="214"/>
      <c r="T697" s="214"/>
      <c r="U697" s="214"/>
      <c r="V697" s="214"/>
      <c r="W697" s="214"/>
      <c r="X697" s="214"/>
      <c r="Y697" s="214"/>
      <c r="Z697" s="214"/>
    </row>
    <row r="698" ht="12.0" customHeight="1">
      <c r="A698" s="214"/>
      <c r="B698" s="214"/>
      <c r="C698" s="214"/>
      <c r="D698" s="214"/>
      <c r="E698" s="214"/>
      <c r="F698" s="214"/>
      <c r="G698" s="214"/>
      <c r="H698" s="214"/>
      <c r="I698" s="214"/>
      <c r="J698" s="214"/>
      <c r="K698" s="214"/>
      <c r="L698" s="214"/>
      <c r="M698" s="214"/>
      <c r="N698" s="214"/>
      <c r="O698" s="214"/>
      <c r="P698" s="214"/>
      <c r="Q698" s="214"/>
      <c r="R698" s="214"/>
      <c r="S698" s="214"/>
      <c r="T698" s="214"/>
      <c r="U698" s="214"/>
      <c r="V698" s="214"/>
      <c r="W698" s="214"/>
      <c r="X698" s="214"/>
      <c r="Y698" s="214"/>
      <c r="Z698" s="214"/>
    </row>
    <row r="699" ht="12.0" customHeight="1">
      <c r="A699" s="214"/>
      <c r="B699" s="214"/>
      <c r="C699" s="214"/>
      <c r="D699" s="214"/>
      <c r="E699" s="214"/>
      <c r="F699" s="214"/>
      <c r="G699" s="214"/>
      <c r="H699" s="214"/>
      <c r="I699" s="214"/>
      <c r="J699" s="214"/>
      <c r="K699" s="214"/>
      <c r="L699" s="214"/>
      <c r="M699" s="214"/>
      <c r="N699" s="214"/>
      <c r="O699" s="214"/>
      <c r="P699" s="214"/>
      <c r="Q699" s="214"/>
      <c r="R699" s="214"/>
      <c r="S699" s="214"/>
      <c r="T699" s="214"/>
      <c r="U699" s="214"/>
      <c r="V699" s="214"/>
      <c r="W699" s="214"/>
      <c r="X699" s="214"/>
      <c r="Y699" s="214"/>
      <c r="Z699" s="214"/>
    </row>
    <row r="700" ht="12.0" customHeight="1">
      <c r="A700" s="214"/>
      <c r="B700" s="214"/>
      <c r="C700" s="214"/>
      <c r="D700" s="214"/>
      <c r="E700" s="214"/>
      <c r="F700" s="214"/>
      <c r="G700" s="214"/>
      <c r="H700" s="214"/>
      <c r="I700" s="214"/>
      <c r="J700" s="214"/>
      <c r="K700" s="214"/>
      <c r="L700" s="214"/>
      <c r="M700" s="214"/>
      <c r="N700" s="214"/>
      <c r="O700" s="214"/>
      <c r="P700" s="214"/>
      <c r="Q700" s="214"/>
      <c r="R700" s="214"/>
      <c r="S700" s="214"/>
      <c r="T700" s="214"/>
      <c r="U700" s="214"/>
      <c r="V700" s="214"/>
      <c r="W700" s="214"/>
      <c r="X700" s="214"/>
      <c r="Y700" s="214"/>
      <c r="Z700" s="214"/>
    </row>
    <row r="701" ht="12.0" customHeight="1">
      <c r="A701" s="214"/>
      <c r="B701" s="214"/>
      <c r="C701" s="214"/>
      <c r="D701" s="214"/>
      <c r="E701" s="214"/>
      <c r="F701" s="214"/>
      <c r="G701" s="214"/>
      <c r="H701" s="214"/>
      <c r="I701" s="214"/>
      <c r="J701" s="214"/>
      <c r="K701" s="214"/>
      <c r="L701" s="214"/>
      <c r="M701" s="214"/>
      <c r="N701" s="214"/>
      <c r="O701" s="214"/>
      <c r="P701" s="214"/>
      <c r="Q701" s="214"/>
      <c r="R701" s="214"/>
      <c r="S701" s="214"/>
      <c r="T701" s="214"/>
      <c r="U701" s="214"/>
      <c r="V701" s="214"/>
      <c r="W701" s="214"/>
      <c r="X701" s="214"/>
      <c r="Y701" s="214"/>
      <c r="Z701" s="214"/>
    </row>
    <row r="702" ht="12.0" customHeight="1">
      <c r="A702" s="214"/>
      <c r="B702" s="214"/>
      <c r="C702" s="214"/>
      <c r="D702" s="214"/>
      <c r="E702" s="214"/>
      <c r="F702" s="214"/>
      <c r="G702" s="214"/>
      <c r="H702" s="214"/>
      <c r="I702" s="214"/>
      <c r="J702" s="214"/>
      <c r="K702" s="214"/>
      <c r="L702" s="214"/>
      <c r="M702" s="214"/>
      <c r="N702" s="214"/>
      <c r="O702" s="214"/>
      <c r="P702" s="214"/>
      <c r="Q702" s="214"/>
      <c r="R702" s="214"/>
      <c r="S702" s="214"/>
      <c r="T702" s="214"/>
      <c r="U702" s="214"/>
      <c r="V702" s="214"/>
      <c r="W702" s="214"/>
      <c r="X702" s="214"/>
      <c r="Y702" s="214"/>
      <c r="Z702" s="214"/>
    </row>
    <row r="703" ht="12.0" customHeight="1">
      <c r="A703" s="214"/>
      <c r="B703" s="214"/>
      <c r="C703" s="214"/>
      <c r="D703" s="214"/>
      <c r="E703" s="214"/>
      <c r="F703" s="214"/>
      <c r="G703" s="214"/>
      <c r="H703" s="214"/>
      <c r="I703" s="214"/>
      <c r="J703" s="214"/>
      <c r="K703" s="214"/>
      <c r="L703" s="214"/>
      <c r="M703" s="214"/>
      <c r="N703" s="214"/>
      <c r="O703" s="214"/>
      <c r="P703" s="214"/>
      <c r="Q703" s="214"/>
      <c r="R703" s="214"/>
      <c r="S703" s="214"/>
      <c r="T703" s="214"/>
      <c r="U703" s="214"/>
      <c r="V703" s="214"/>
      <c r="W703" s="214"/>
      <c r="X703" s="214"/>
      <c r="Y703" s="214"/>
      <c r="Z703" s="214"/>
    </row>
    <row r="704" ht="12.0" customHeight="1">
      <c r="A704" s="214"/>
      <c r="B704" s="214"/>
      <c r="C704" s="214"/>
      <c r="D704" s="214"/>
      <c r="E704" s="214"/>
      <c r="F704" s="214"/>
      <c r="G704" s="214"/>
      <c r="H704" s="214"/>
      <c r="I704" s="214"/>
      <c r="J704" s="214"/>
      <c r="K704" s="214"/>
      <c r="L704" s="214"/>
      <c r="M704" s="214"/>
      <c r="N704" s="214"/>
      <c r="O704" s="214"/>
      <c r="P704" s="214"/>
      <c r="Q704" s="214"/>
      <c r="R704" s="214"/>
      <c r="S704" s="214"/>
      <c r="T704" s="214"/>
      <c r="U704" s="214"/>
      <c r="V704" s="214"/>
      <c r="W704" s="214"/>
      <c r="X704" s="214"/>
      <c r="Y704" s="214"/>
      <c r="Z704" s="214"/>
    </row>
    <row r="705" ht="12.0" customHeight="1">
      <c r="A705" s="214"/>
      <c r="B705" s="214"/>
      <c r="C705" s="214"/>
      <c r="D705" s="214"/>
      <c r="E705" s="214"/>
      <c r="F705" s="214"/>
      <c r="G705" s="214"/>
      <c r="H705" s="214"/>
      <c r="I705" s="214"/>
      <c r="J705" s="214"/>
      <c r="K705" s="214"/>
      <c r="L705" s="214"/>
      <c r="M705" s="214"/>
      <c r="N705" s="214"/>
      <c r="O705" s="214"/>
      <c r="P705" s="214"/>
      <c r="Q705" s="214"/>
      <c r="R705" s="214"/>
      <c r="S705" s="214"/>
      <c r="T705" s="214"/>
      <c r="U705" s="214"/>
      <c r="V705" s="214"/>
      <c r="W705" s="214"/>
      <c r="X705" s="214"/>
      <c r="Y705" s="214"/>
      <c r="Z705" s="214"/>
    </row>
    <row r="706" ht="12.0" customHeight="1">
      <c r="A706" s="214"/>
      <c r="B706" s="214"/>
      <c r="C706" s="214"/>
      <c r="D706" s="214"/>
      <c r="E706" s="214"/>
      <c r="F706" s="214"/>
      <c r="G706" s="214"/>
      <c r="H706" s="214"/>
      <c r="I706" s="214"/>
      <c r="J706" s="214"/>
      <c r="K706" s="214"/>
      <c r="L706" s="214"/>
      <c r="M706" s="214"/>
      <c r="N706" s="214"/>
      <c r="O706" s="214"/>
      <c r="P706" s="214"/>
      <c r="Q706" s="214"/>
      <c r="R706" s="214"/>
      <c r="S706" s="214"/>
      <c r="T706" s="214"/>
      <c r="U706" s="214"/>
      <c r="V706" s="214"/>
      <c r="W706" s="214"/>
      <c r="X706" s="214"/>
      <c r="Y706" s="214"/>
      <c r="Z706" s="214"/>
    </row>
    <row r="707" ht="12.0" customHeight="1">
      <c r="A707" s="214"/>
      <c r="B707" s="214"/>
      <c r="C707" s="214"/>
      <c r="D707" s="214"/>
      <c r="E707" s="214"/>
      <c r="F707" s="214"/>
      <c r="G707" s="214"/>
      <c r="H707" s="214"/>
      <c r="I707" s="214"/>
      <c r="J707" s="214"/>
      <c r="K707" s="214"/>
      <c r="L707" s="214"/>
      <c r="M707" s="214"/>
      <c r="N707" s="214"/>
      <c r="O707" s="214"/>
      <c r="P707" s="214"/>
      <c r="Q707" s="214"/>
      <c r="R707" s="214"/>
      <c r="S707" s="214"/>
      <c r="T707" s="214"/>
      <c r="U707" s="214"/>
      <c r="V707" s="214"/>
      <c r="W707" s="214"/>
      <c r="X707" s="214"/>
      <c r="Y707" s="214"/>
      <c r="Z707" s="214"/>
    </row>
    <row r="708" ht="12.0" customHeight="1">
      <c r="A708" s="214"/>
      <c r="B708" s="214"/>
      <c r="C708" s="214"/>
      <c r="D708" s="214"/>
      <c r="E708" s="214"/>
      <c r="F708" s="214"/>
      <c r="G708" s="214"/>
      <c r="H708" s="214"/>
      <c r="I708" s="214"/>
      <c r="J708" s="214"/>
      <c r="K708" s="214"/>
      <c r="L708" s="214"/>
      <c r="M708" s="214"/>
      <c r="N708" s="214"/>
      <c r="O708" s="214"/>
      <c r="P708" s="214"/>
      <c r="Q708" s="214"/>
      <c r="R708" s="214"/>
      <c r="S708" s="214"/>
      <c r="T708" s="214"/>
      <c r="U708" s="214"/>
      <c r="V708" s="214"/>
      <c r="W708" s="214"/>
      <c r="X708" s="214"/>
      <c r="Y708" s="214"/>
      <c r="Z708" s="214"/>
    </row>
    <row r="709" ht="12.0" customHeight="1">
      <c r="A709" s="214"/>
      <c r="B709" s="214"/>
      <c r="C709" s="214"/>
      <c r="D709" s="214"/>
      <c r="E709" s="214"/>
      <c r="F709" s="214"/>
      <c r="G709" s="214"/>
      <c r="H709" s="214"/>
      <c r="I709" s="214"/>
      <c r="J709" s="214"/>
      <c r="K709" s="214"/>
      <c r="L709" s="214"/>
      <c r="M709" s="214"/>
      <c r="N709" s="214"/>
      <c r="O709" s="214"/>
      <c r="P709" s="214"/>
      <c r="Q709" s="214"/>
      <c r="R709" s="214"/>
      <c r="S709" s="214"/>
      <c r="T709" s="214"/>
      <c r="U709" s="214"/>
      <c r="V709" s="214"/>
      <c r="W709" s="214"/>
      <c r="X709" s="214"/>
      <c r="Y709" s="214"/>
      <c r="Z709" s="214"/>
    </row>
    <row r="710" ht="12.0" customHeight="1">
      <c r="A710" s="214"/>
      <c r="B710" s="214"/>
      <c r="C710" s="214"/>
      <c r="D710" s="214"/>
      <c r="E710" s="214"/>
      <c r="F710" s="214"/>
      <c r="G710" s="214"/>
      <c r="H710" s="214"/>
      <c r="I710" s="214"/>
      <c r="J710" s="214"/>
      <c r="K710" s="214"/>
      <c r="L710" s="214"/>
      <c r="M710" s="214"/>
      <c r="N710" s="214"/>
      <c r="O710" s="214"/>
      <c r="P710" s="214"/>
      <c r="Q710" s="214"/>
      <c r="R710" s="214"/>
      <c r="S710" s="214"/>
      <c r="T710" s="214"/>
      <c r="U710" s="214"/>
      <c r="V710" s="214"/>
      <c r="W710" s="214"/>
      <c r="X710" s="214"/>
      <c r="Y710" s="214"/>
      <c r="Z710" s="214"/>
    </row>
    <row r="711" ht="12.0" customHeight="1">
      <c r="A711" s="214"/>
      <c r="B711" s="214"/>
      <c r="C711" s="214"/>
      <c r="D711" s="214"/>
      <c r="E711" s="214"/>
      <c r="F711" s="214"/>
      <c r="G711" s="214"/>
      <c r="H711" s="214"/>
      <c r="I711" s="214"/>
      <c r="J711" s="214"/>
      <c r="K711" s="214"/>
      <c r="L711" s="214"/>
      <c r="M711" s="214"/>
      <c r="N711" s="214"/>
      <c r="O711" s="214"/>
      <c r="P711" s="214"/>
      <c r="Q711" s="214"/>
      <c r="R711" s="214"/>
      <c r="S711" s="214"/>
      <c r="T711" s="214"/>
      <c r="U711" s="214"/>
      <c r="V711" s="214"/>
      <c r="W711" s="214"/>
      <c r="X711" s="214"/>
      <c r="Y711" s="214"/>
      <c r="Z711" s="214"/>
    </row>
    <row r="712" ht="12.0" customHeight="1">
      <c r="A712" s="214"/>
      <c r="B712" s="214"/>
      <c r="C712" s="214"/>
      <c r="D712" s="214"/>
      <c r="E712" s="214"/>
      <c r="F712" s="214"/>
      <c r="G712" s="214"/>
      <c r="H712" s="214"/>
      <c r="I712" s="214"/>
      <c r="J712" s="214"/>
      <c r="K712" s="214"/>
      <c r="L712" s="214"/>
      <c r="M712" s="214"/>
      <c r="N712" s="214"/>
      <c r="O712" s="214"/>
      <c r="P712" s="214"/>
      <c r="Q712" s="214"/>
      <c r="R712" s="214"/>
      <c r="S712" s="214"/>
      <c r="T712" s="214"/>
      <c r="U712" s="214"/>
      <c r="V712" s="214"/>
      <c r="W712" s="214"/>
      <c r="X712" s="214"/>
      <c r="Y712" s="214"/>
      <c r="Z712" s="214"/>
    </row>
    <row r="713" ht="12.0" customHeight="1">
      <c r="A713" s="214"/>
      <c r="B713" s="214"/>
      <c r="C713" s="214"/>
      <c r="D713" s="214"/>
      <c r="E713" s="214"/>
      <c r="F713" s="214"/>
      <c r="G713" s="214"/>
      <c r="H713" s="214"/>
      <c r="I713" s="214"/>
      <c r="J713" s="214"/>
      <c r="K713" s="214"/>
      <c r="L713" s="214"/>
      <c r="M713" s="214"/>
      <c r="N713" s="214"/>
      <c r="O713" s="214"/>
      <c r="P713" s="214"/>
      <c r="Q713" s="214"/>
      <c r="R713" s="214"/>
      <c r="S713" s="214"/>
      <c r="T713" s="214"/>
      <c r="U713" s="214"/>
      <c r="V713" s="214"/>
      <c r="W713" s="214"/>
      <c r="X713" s="214"/>
      <c r="Y713" s="214"/>
      <c r="Z713" s="214"/>
    </row>
    <row r="714" ht="12.0" customHeight="1">
      <c r="A714" s="214"/>
      <c r="B714" s="214"/>
      <c r="C714" s="214"/>
      <c r="D714" s="214"/>
      <c r="E714" s="214"/>
      <c r="F714" s="214"/>
      <c r="G714" s="214"/>
      <c r="H714" s="214"/>
      <c r="I714" s="214"/>
      <c r="J714" s="214"/>
      <c r="K714" s="214"/>
      <c r="L714" s="214"/>
      <c r="M714" s="214"/>
      <c r="N714" s="214"/>
      <c r="O714" s="214"/>
      <c r="P714" s="214"/>
      <c r="Q714" s="214"/>
      <c r="R714" s="214"/>
      <c r="S714" s="214"/>
      <c r="T714" s="214"/>
      <c r="U714" s="214"/>
      <c r="V714" s="214"/>
      <c r="W714" s="214"/>
      <c r="X714" s="214"/>
      <c r="Y714" s="214"/>
      <c r="Z714" s="214"/>
    </row>
    <row r="715" ht="12.0" customHeight="1">
      <c r="A715" s="214"/>
      <c r="B715" s="214"/>
      <c r="C715" s="214"/>
      <c r="D715" s="214"/>
      <c r="E715" s="214"/>
      <c r="F715" s="214"/>
      <c r="G715" s="214"/>
      <c r="H715" s="214"/>
      <c r="I715" s="214"/>
      <c r="J715" s="214"/>
      <c r="K715" s="214"/>
      <c r="L715" s="214"/>
      <c r="M715" s="214"/>
      <c r="N715" s="214"/>
      <c r="O715" s="214"/>
      <c r="P715" s="214"/>
      <c r="Q715" s="214"/>
      <c r="R715" s="214"/>
      <c r="S715" s="214"/>
      <c r="T715" s="214"/>
      <c r="U715" s="214"/>
      <c r="V715" s="214"/>
      <c r="W715" s="214"/>
      <c r="X715" s="214"/>
      <c r="Y715" s="214"/>
      <c r="Z715" s="214"/>
    </row>
    <row r="716" ht="12.0" customHeight="1">
      <c r="A716" s="214"/>
      <c r="B716" s="214"/>
      <c r="C716" s="214"/>
      <c r="D716" s="214"/>
      <c r="E716" s="214"/>
      <c r="F716" s="214"/>
      <c r="G716" s="214"/>
      <c r="H716" s="214"/>
      <c r="I716" s="214"/>
      <c r="J716" s="214"/>
      <c r="K716" s="214"/>
      <c r="L716" s="214"/>
      <c r="M716" s="214"/>
      <c r="N716" s="214"/>
      <c r="O716" s="214"/>
      <c r="P716" s="214"/>
      <c r="Q716" s="214"/>
      <c r="R716" s="214"/>
      <c r="S716" s="214"/>
      <c r="T716" s="214"/>
      <c r="U716" s="214"/>
      <c r="V716" s="214"/>
      <c r="W716" s="214"/>
      <c r="X716" s="214"/>
      <c r="Y716" s="214"/>
      <c r="Z716" s="214"/>
    </row>
    <row r="717" ht="12.0" customHeight="1">
      <c r="A717" s="214"/>
      <c r="B717" s="214"/>
      <c r="C717" s="214"/>
      <c r="D717" s="214"/>
      <c r="E717" s="214"/>
      <c r="F717" s="214"/>
      <c r="G717" s="214"/>
      <c r="H717" s="214"/>
      <c r="I717" s="214"/>
      <c r="J717" s="214"/>
      <c r="K717" s="214"/>
      <c r="L717" s="214"/>
      <c r="M717" s="214"/>
      <c r="N717" s="214"/>
      <c r="O717" s="214"/>
      <c r="P717" s="214"/>
      <c r="Q717" s="214"/>
      <c r="R717" s="214"/>
      <c r="S717" s="214"/>
      <c r="T717" s="214"/>
      <c r="U717" s="214"/>
      <c r="V717" s="214"/>
      <c r="W717" s="214"/>
      <c r="X717" s="214"/>
      <c r="Y717" s="214"/>
      <c r="Z717" s="214"/>
    </row>
    <row r="718" ht="12.0" customHeight="1">
      <c r="A718" s="214"/>
      <c r="B718" s="214"/>
      <c r="C718" s="214"/>
      <c r="D718" s="214"/>
      <c r="E718" s="214"/>
      <c r="F718" s="214"/>
      <c r="G718" s="214"/>
      <c r="H718" s="214"/>
      <c r="I718" s="214"/>
      <c r="J718" s="214"/>
      <c r="K718" s="214"/>
      <c r="L718" s="214"/>
      <c r="M718" s="214"/>
      <c r="N718" s="214"/>
      <c r="O718" s="214"/>
      <c r="P718" s="214"/>
      <c r="Q718" s="214"/>
      <c r="R718" s="214"/>
      <c r="S718" s="214"/>
      <c r="T718" s="214"/>
      <c r="U718" s="214"/>
      <c r="V718" s="214"/>
      <c r="W718" s="214"/>
      <c r="X718" s="214"/>
      <c r="Y718" s="214"/>
      <c r="Z718" s="214"/>
    </row>
    <row r="719" ht="12.0" customHeight="1">
      <c r="A719" s="214"/>
      <c r="B719" s="214"/>
      <c r="C719" s="214"/>
      <c r="D719" s="214"/>
      <c r="E719" s="214"/>
      <c r="F719" s="214"/>
      <c r="G719" s="214"/>
      <c r="H719" s="214"/>
      <c r="I719" s="214"/>
      <c r="J719" s="214"/>
      <c r="K719" s="214"/>
      <c r="L719" s="214"/>
      <c r="M719" s="214"/>
      <c r="N719" s="214"/>
      <c r="O719" s="214"/>
      <c r="P719" s="214"/>
      <c r="Q719" s="214"/>
      <c r="R719" s="214"/>
      <c r="S719" s="214"/>
      <c r="T719" s="214"/>
      <c r="U719" s="214"/>
      <c r="V719" s="214"/>
      <c r="W719" s="214"/>
      <c r="X719" s="214"/>
      <c r="Y719" s="214"/>
      <c r="Z719" s="214"/>
    </row>
    <row r="720" ht="12.0" customHeight="1">
      <c r="A720" s="214"/>
      <c r="B720" s="214"/>
      <c r="C720" s="214"/>
      <c r="D720" s="214"/>
      <c r="E720" s="214"/>
      <c r="F720" s="214"/>
      <c r="G720" s="214"/>
      <c r="H720" s="214"/>
      <c r="I720" s="214"/>
      <c r="J720" s="214"/>
      <c r="K720" s="214"/>
      <c r="L720" s="214"/>
      <c r="M720" s="214"/>
      <c r="N720" s="214"/>
      <c r="O720" s="214"/>
      <c r="P720" s="214"/>
      <c r="Q720" s="214"/>
      <c r="R720" s="214"/>
      <c r="S720" s="214"/>
      <c r="T720" s="214"/>
      <c r="U720" s="214"/>
      <c r="V720" s="214"/>
      <c r="W720" s="214"/>
      <c r="X720" s="214"/>
      <c r="Y720" s="214"/>
      <c r="Z720" s="214"/>
    </row>
    <row r="721" ht="12.0" customHeight="1">
      <c r="A721" s="214"/>
      <c r="B721" s="214"/>
      <c r="C721" s="214"/>
      <c r="D721" s="214"/>
      <c r="E721" s="214"/>
      <c r="F721" s="214"/>
      <c r="G721" s="214"/>
      <c r="H721" s="214"/>
      <c r="I721" s="214"/>
      <c r="J721" s="214"/>
      <c r="K721" s="214"/>
      <c r="L721" s="214"/>
      <c r="M721" s="214"/>
      <c r="N721" s="214"/>
      <c r="O721" s="214"/>
      <c r="P721" s="214"/>
      <c r="Q721" s="214"/>
      <c r="R721" s="214"/>
      <c r="S721" s="214"/>
      <c r="T721" s="214"/>
      <c r="U721" s="214"/>
      <c r="V721" s="214"/>
      <c r="W721" s="214"/>
      <c r="X721" s="214"/>
      <c r="Y721" s="214"/>
      <c r="Z721" s="214"/>
    </row>
    <row r="722" ht="12.0" customHeight="1">
      <c r="A722" s="214"/>
      <c r="B722" s="214"/>
      <c r="C722" s="214"/>
      <c r="D722" s="214"/>
      <c r="E722" s="214"/>
      <c r="F722" s="214"/>
      <c r="G722" s="214"/>
      <c r="H722" s="214"/>
      <c r="I722" s="214"/>
      <c r="J722" s="214"/>
      <c r="K722" s="214"/>
      <c r="L722" s="214"/>
      <c r="M722" s="214"/>
      <c r="N722" s="214"/>
      <c r="O722" s="214"/>
      <c r="P722" s="214"/>
      <c r="Q722" s="214"/>
      <c r="R722" s="214"/>
      <c r="S722" s="214"/>
      <c r="T722" s="214"/>
      <c r="U722" s="214"/>
      <c r="V722" s="214"/>
      <c r="W722" s="214"/>
      <c r="X722" s="214"/>
      <c r="Y722" s="214"/>
      <c r="Z722" s="214"/>
    </row>
    <row r="723" ht="12.0" customHeight="1">
      <c r="A723" s="214"/>
      <c r="B723" s="214"/>
      <c r="C723" s="214"/>
      <c r="D723" s="214"/>
      <c r="E723" s="214"/>
      <c r="F723" s="214"/>
      <c r="G723" s="214"/>
      <c r="H723" s="214"/>
      <c r="I723" s="214"/>
      <c r="J723" s="214"/>
      <c r="K723" s="214"/>
      <c r="L723" s="214"/>
      <c r="M723" s="214"/>
      <c r="N723" s="214"/>
      <c r="O723" s="214"/>
      <c r="P723" s="214"/>
      <c r="Q723" s="214"/>
      <c r="R723" s="214"/>
      <c r="S723" s="214"/>
      <c r="T723" s="214"/>
      <c r="U723" s="214"/>
      <c r="V723" s="214"/>
      <c r="W723" s="214"/>
      <c r="X723" s="214"/>
      <c r="Y723" s="214"/>
      <c r="Z723" s="214"/>
    </row>
    <row r="724" ht="12.0" customHeight="1">
      <c r="A724" s="214"/>
      <c r="B724" s="214"/>
      <c r="C724" s="214"/>
      <c r="D724" s="214"/>
      <c r="E724" s="214"/>
      <c r="F724" s="214"/>
      <c r="G724" s="214"/>
      <c r="H724" s="214"/>
      <c r="I724" s="214"/>
      <c r="J724" s="214"/>
      <c r="K724" s="214"/>
      <c r="L724" s="214"/>
      <c r="M724" s="214"/>
      <c r="N724" s="214"/>
      <c r="O724" s="214"/>
      <c r="P724" s="214"/>
      <c r="Q724" s="214"/>
      <c r="R724" s="214"/>
      <c r="S724" s="214"/>
      <c r="T724" s="214"/>
      <c r="U724" s="214"/>
      <c r="V724" s="214"/>
      <c r="W724" s="214"/>
      <c r="X724" s="214"/>
      <c r="Y724" s="214"/>
      <c r="Z724" s="214"/>
    </row>
    <row r="725" ht="12.0" customHeight="1">
      <c r="A725" s="214"/>
      <c r="B725" s="214"/>
      <c r="C725" s="214"/>
      <c r="D725" s="214"/>
      <c r="E725" s="214"/>
      <c r="F725" s="214"/>
      <c r="G725" s="214"/>
      <c r="H725" s="214"/>
      <c r="I725" s="214"/>
      <c r="J725" s="214"/>
      <c r="K725" s="214"/>
      <c r="L725" s="214"/>
      <c r="M725" s="214"/>
      <c r="N725" s="214"/>
      <c r="O725" s="214"/>
      <c r="P725" s="214"/>
      <c r="Q725" s="214"/>
      <c r="R725" s="214"/>
      <c r="S725" s="214"/>
      <c r="T725" s="214"/>
      <c r="U725" s="214"/>
      <c r="V725" s="214"/>
      <c r="W725" s="214"/>
      <c r="X725" s="214"/>
      <c r="Y725" s="214"/>
      <c r="Z725" s="214"/>
    </row>
    <row r="726" ht="12.0" customHeight="1">
      <c r="A726" s="214"/>
      <c r="B726" s="214"/>
      <c r="C726" s="214"/>
      <c r="D726" s="214"/>
      <c r="E726" s="214"/>
      <c r="F726" s="214"/>
      <c r="G726" s="214"/>
      <c r="H726" s="214"/>
      <c r="I726" s="214"/>
      <c r="J726" s="214"/>
      <c r="K726" s="214"/>
      <c r="L726" s="214"/>
      <c r="M726" s="214"/>
      <c r="N726" s="214"/>
      <c r="O726" s="214"/>
      <c r="P726" s="214"/>
      <c r="Q726" s="214"/>
      <c r="R726" s="214"/>
      <c r="S726" s="214"/>
      <c r="T726" s="214"/>
      <c r="U726" s="214"/>
      <c r="V726" s="214"/>
      <c r="W726" s="214"/>
      <c r="X726" s="214"/>
      <c r="Y726" s="214"/>
      <c r="Z726" s="214"/>
    </row>
    <row r="727" ht="12.0" customHeight="1">
      <c r="A727" s="214"/>
      <c r="B727" s="214"/>
      <c r="C727" s="214"/>
      <c r="D727" s="214"/>
      <c r="E727" s="214"/>
      <c r="F727" s="214"/>
      <c r="G727" s="214"/>
      <c r="H727" s="214"/>
      <c r="I727" s="214"/>
      <c r="J727" s="214"/>
      <c r="K727" s="214"/>
      <c r="L727" s="214"/>
      <c r="M727" s="214"/>
      <c r="N727" s="214"/>
      <c r="O727" s="214"/>
      <c r="P727" s="214"/>
      <c r="Q727" s="214"/>
      <c r="R727" s="214"/>
      <c r="S727" s="214"/>
      <c r="T727" s="214"/>
      <c r="U727" s="214"/>
      <c r="V727" s="214"/>
      <c r="W727" s="214"/>
      <c r="X727" s="214"/>
      <c r="Y727" s="214"/>
      <c r="Z727" s="214"/>
    </row>
    <row r="728" ht="12.0" customHeight="1">
      <c r="A728" s="214"/>
      <c r="B728" s="214"/>
      <c r="C728" s="214"/>
      <c r="D728" s="214"/>
      <c r="E728" s="214"/>
      <c r="F728" s="214"/>
      <c r="G728" s="214"/>
      <c r="H728" s="214"/>
      <c r="I728" s="214"/>
      <c r="J728" s="214"/>
      <c r="K728" s="214"/>
      <c r="L728" s="214"/>
      <c r="M728" s="214"/>
      <c r="N728" s="214"/>
      <c r="O728" s="214"/>
      <c r="P728" s="214"/>
      <c r="Q728" s="214"/>
      <c r="R728" s="214"/>
      <c r="S728" s="214"/>
      <c r="T728" s="214"/>
      <c r="U728" s="214"/>
      <c r="V728" s="214"/>
      <c r="W728" s="214"/>
      <c r="X728" s="214"/>
      <c r="Y728" s="214"/>
      <c r="Z728" s="214"/>
    </row>
    <row r="729" ht="12.0" customHeight="1">
      <c r="A729" s="214"/>
      <c r="B729" s="214"/>
      <c r="C729" s="214"/>
      <c r="D729" s="214"/>
      <c r="E729" s="214"/>
      <c r="F729" s="214"/>
      <c r="G729" s="214"/>
      <c r="H729" s="214"/>
      <c r="I729" s="214"/>
      <c r="J729" s="214"/>
      <c r="K729" s="214"/>
      <c r="L729" s="214"/>
      <c r="M729" s="214"/>
      <c r="N729" s="214"/>
      <c r="O729" s="214"/>
      <c r="P729" s="214"/>
      <c r="Q729" s="214"/>
      <c r="R729" s="214"/>
      <c r="S729" s="214"/>
      <c r="T729" s="214"/>
      <c r="U729" s="214"/>
      <c r="V729" s="214"/>
      <c r="W729" s="214"/>
      <c r="X729" s="214"/>
      <c r="Y729" s="214"/>
      <c r="Z729" s="214"/>
    </row>
    <row r="730" ht="12.0" customHeight="1">
      <c r="A730" s="214"/>
      <c r="B730" s="214"/>
      <c r="C730" s="214"/>
      <c r="D730" s="214"/>
      <c r="E730" s="214"/>
      <c r="F730" s="214"/>
      <c r="G730" s="214"/>
      <c r="H730" s="214"/>
      <c r="I730" s="214"/>
      <c r="J730" s="214"/>
      <c r="K730" s="214"/>
      <c r="L730" s="214"/>
      <c r="M730" s="214"/>
      <c r="N730" s="214"/>
      <c r="O730" s="214"/>
      <c r="P730" s="214"/>
      <c r="Q730" s="214"/>
      <c r="R730" s="214"/>
      <c r="S730" s="214"/>
      <c r="T730" s="214"/>
      <c r="U730" s="214"/>
      <c r="V730" s="214"/>
      <c r="W730" s="214"/>
      <c r="X730" s="214"/>
      <c r="Y730" s="214"/>
      <c r="Z730" s="214"/>
    </row>
    <row r="731" ht="12.0" customHeight="1">
      <c r="A731" s="214"/>
      <c r="B731" s="214"/>
      <c r="C731" s="214"/>
      <c r="D731" s="214"/>
      <c r="E731" s="214"/>
      <c r="F731" s="214"/>
      <c r="G731" s="214"/>
      <c r="H731" s="214"/>
      <c r="I731" s="214"/>
      <c r="J731" s="214"/>
      <c r="K731" s="214"/>
      <c r="L731" s="214"/>
      <c r="M731" s="214"/>
      <c r="N731" s="214"/>
      <c r="O731" s="214"/>
      <c r="P731" s="214"/>
      <c r="Q731" s="214"/>
      <c r="R731" s="214"/>
      <c r="S731" s="214"/>
      <c r="T731" s="214"/>
      <c r="U731" s="214"/>
      <c r="V731" s="214"/>
      <c r="W731" s="214"/>
      <c r="X731" s="214"/>
      <c r="Y731" s="214"/>
      <c r="Z731" s="214"/>
    </row>
    <row r="732" ht="12.0" customHeight="1">
      <c r="A732" s="214"/>
      <c r="B732" s="214"/>
      <c r="C732" s="214"/>
      <c r="D732" s="214"/>
      <c r="E732" s="214"/>
      <c r="F732" s="214"/>
      <c r="G732" s="214"/>
      <c r="H732" s="214"/>
      <c r="I732" s="214"/>
      <c r="J732" s="214"/>
      <c r="K732" s="214"/>
      <c r="L732" s="214"/>
      <c r="M732" s="214"/>
      <c r="N732" s="214"/>
      <c r="O732" s="214"/>
      <c r="P732" s="214"/>
      <c r="Q732" s="214"/>
      <c r="R732" s="214"/>
      <c r="S732" s="214"/>
      <c r="T732" s="214"/>
      <c r="U732" s="214"/>
      <c r="V732" s="214"/>
      <c r="W732" s="214"/>
      <c r="X732" s="214"/>
      <c r="Y732" s="214"/>
      <c r="Z732" s="214"/>
    </row>
    <row r="733" ht="12.0" customHeight="1">
      <c r="A733" s="214"/>
      <c r="B733" s="214"/>
      <c r="C733" s="214"/>
      <c r="D733" s="214"/>
      <c r="E733" s="214"/>
      <c r="F733" s="214"/>
      <c r="G733" s="214"/>
      <c r="H733" s="214"/>
      <c r="I733" s="214"/>
      <c r="J733" s="214"/>
      <c r="K733" s="214"/>
      <c r="L733" s="214"/>
      <c r="M733" s="214"/>
      <c r="N733" s="214"/>
      <c r="O733" s="214"/>
      <c r="P733" s="214"/>
      <c r="Q733" s="214"/>
      <c r="R733" s="214"/>
      <c r="S733" s="214"/>
      <c r="T733" s="214"/>
      <c r="U733" s="214"/>
      <c r="V733" s="214"/>
      <c r="W733" s="214"/>
      <c r="X733" s="214"/>
      <c r="Y733" s="214"/>
      <c r="Z733" s="214"/>
    </row>
    <row r="734" ht="12.0" customHeight="1">
      <c r="A734" s="214"/>
      <c r="B734" s="214"/>
      <c r="C734" s="214"/>
      <c r="D734" s="214"/>
      <c r="E734" s="214"/>
      <c r="F734" s="214"/>
      <c r="G734" s="214"/>
      <c r="H734" s="214"/>
      <c r="I734" s="214"/>
      <c r="J734" s="214"/>
      <c r="K734" s="214"/>
      <c r="L734" s="214"/>
      <c r="M734" s="214"/>
      <c r="N734" s="214"/>
      <c r="O734" s="214"/>
      <c r="P734" s="214"/>
      <c r="Q734" s="214"/>
      <c r="R734" s="214"/>
      <c r="S734" s="214"/>
      <c r="T734" s="214"/>
      <c r="U734" s="214"/>
      <c r="V734" s="214"/>
      <c r="W734" s="214"/>
      <c r="X734" s="214"/>
      <c r="Y734" s="214"/>
      <c r="Z734" s="214"/>
    </row>
    <row r="735" ht="12.0" customHeight="1">
      <c r="A735" s="214"/>
      <c r="B735" s="214"/>
      <c r="C735" s="214"/>
      <c r="D735" s="214"/>
      <c r="E735" s="214"/>
      <c r="F735" s="214"/>
      <c r="G735" s="214"/>
      <c r="H735" s="214"/>
      <c r="I735" s="214"/>
      <c r="J735" s="214"/>
      <c r="K735" s="214"/>
      <c r="L735" s="214"/>
      <c r="M735" s="214"/>
      <c r="N735" s="214"/>
      <c r="O735" s="214"/>
      <c r="P735" s="214"/>
      <c r="Q735" s="214"/>
      <c r="R735" s="214"/>
      <c r="S735" s="214"/>
      <c r="T735" s="214"/>
      <c r="U735" s="214"/>
      <c r="V735" s="214"/>
      <c r="W735" s="214"/>
      <c r="X735" s="214"/>
      <c r="Y735" s="214"/>
      <c r="Z735" s="214"/>
    </row>
    <row r="736" ht="12.0" customHeight="1">
      <c r="A736" s="214"/>
      <c r="B736" s="214"/>
      <c r="C736" s="214"/>
      <c r="D736" s="214"/>
      <c r="E736" s="214"/>
      <c r="F736" s="214"/>
      <c r="G736" s="214"/>
      <c r="H736" s="214"/>
      <c r="I736" s="214"/>
      <c r="J736" s="214"/>
      <c r="K736" s="214"/>
      <c r="L736" s="214"/>
      <c r="M736" s="214"/>
      <c r="N736" s="214"/>
      <c r="O736" s="214"/>
      <c r="P736" s="214"/>
      <c r="Q736" s="214"/>
      <c r="R736" s="214"/>
      <c r="S736" s="214"/>
      <c r="T736" s="214"/>
      <c r="U736" s="214"/>
      <c r="V736" s="214"/>
      <c r="W736" s="214"/>
      <c r="X736" s="214"/>
      <c r="Y736" s="214"/>
      <c r="Z736" s="214"/>
    </row>
    <row r="737" ht="12.0" customHeight="1">
      <c r="A737" s="214"/>
      <c r="B737" s="214"/>
      <c r="C737" s="214"/>
      <c r="D737" s="214"/>
      <c r="E737" s="214"/>
      <c r="F737" s="214"/>
      <c r="G737" s="214"/>
      <c r="H737" s="214"/>
      <c r="I737" s="214"/>
      <c r="J737" s="214"/>
      <c r="K737" s="214"/>
      <c r="L737" s="214"/>
      <c r="M737" s="214"/>
      <c r="N737" s="214"/>
      <c r="O737" s="214"/>
      <c r="P737" s="214"/>
      <c r="Q737" s="214"/>
      <c r="R737" s="214"/>
      <c r="S737" s="214"/>
      <c r="T737" s="214"/>
      <c r="U737" s="214"/>
      <c r="V737" s="214"/>
      <c r="W737" s="214"/>
      <c r="X737" s="214"/>
      <c r="Y737" s="214"/>
      <c r="Z737" s="214"/>
    </row>
    <row r="738" ht="12.0" customHeight="1">
      <c r="A738" s="214"/>
      <c r="B738" s="214"/>
      <c r="C738" s="214"/>
      <c r="D738" s="214"/>
      <c r="E738" s="214"/>
      <c r="F738" s="214"/>
      <c r="G738" s="214"/>
      <c r="H738" s="214"/>
      <c r="I738" s="214"/>
      <c r="J738" s="214"/>
      <c r="K738" s="214"/>
      <c r="L738" s="214"/>
      <c r="M738" s="214"/>
      <c r="N738" s="214"/>
      <c r="O738" s="214"/>
      <c r="P738" s="214"/>
      <c r="Q738" s="214"/>
      <c r="R738" s="214"/>
      <c r="S738" s="214"/>
      <c r="T738" s="214"/>
      <c r="U738" s="214"/>
      <c r="V738" s="214"/>
      <c r="W738" s="214"/>
      <c r="X738" s="214"/>
      <c r="Y738" s="214"/>
      <c r="Z738" s="214"/>
    </row>
    <row r="739" ht="12.0" customHeight="1">
      <c r="A739" s="214"/>
      <c r="B739" s="214"/>
      <c r="C739" s="214"/>
      <c r="D739" s="214"/>
      <c r="E739" s="214"/>
      <c r="F739" s="214"/>
      <c r="G739" s="214"/>
      <c r="H739" s="214"/>
      <c r="I739" s="214"/>
      <c r="J739" s="214"/>
      <c r="K739" s="214"/>
      <c r="L739" s="214"/>
      <c r="M739" s="214"/>
      <c r="N739" s="214"/>
      <c r="O739" s="214"/>
      <c r="P739" s="214"/>
      <c r="Q739" s="214"/>
      <c r="R739" s="214"/>
      <c r="S739" s="214"/>
      <c r="T739" s="214"/>
      <c r="U739" s="214"/>
      <c r="V739" s="214"/>
      <c r="W739" s="214"/>
      <c r="X739" s="214"/>
      <c r="Y739" s="214"/>
      <c r="Z739" s="214"/>
    </row>
    <row r="740" ht="12.0" customHeight="1">
      <c r="A740" s="214"/>
      <c r="B740" s="214"/>
      <c r="C740" s="214"/>
      <c r="D740" s="214"/>
      <c r="E740" s="214"/>
      <c r="F740" s="214"/>
      <c r="G740" s="214"/>
      <c r="H740" s="214"/>
      <c r="I740" s="214"/>
      <c r="J740" s="214"/>
      <c r="K740" s="214"/>
      <c r="L740" s="214"/>
      <c r="M740" s="214"/>
      <c r="N740" s="214"/>
      <c r="O740" s="214"/>
      <c r="P740" s="214"/>
      <c r="Q740" s="214"/>
      <c r="R740" s="214"/>
      <c r="S740" s="214"/>
      <c r="T740" s="214"/>
      <c r="U740" s="214"/>
      <c r="V740" s="214"/>
      <c r="W740" s="214"/>
      <c r="X740" s="214"/>
      <c r="Y740" s="214"/>
      <c r="Z740" s="214"/>
    </row>
    <row r="741" ht="12.0" customHeight="1">
      <c r="A741" s="214"/>
      <c r="B741" s="214"/>
      <c r="C741" s="214"/>
      <c r="D741" s="214"/>
      <c r="E741" s="214"/>
      <c r="F741" s="214"/>
      <c r="G741" s="214"/>
      <c r="H741" s="214"/>
      <c r="I741" s="214"/>
      <c r="J741" s="214"/>
      <c r="K741" s="214"/>
      <c r="L741" s="214"/>
      <c r="M741" s="214"/>
      <c r="N741" s="214"/>
      <c r="O741" s="214"/>
      <c r="P741" s="214"/>
      <c r="Q741" s="214"/>
      <c r="R741" s="214"/>
      <c r="S741" s="214"/>
      <c r="T741" s="214"/>
      <c r="U741" s="214"/>
      <c r="V741" s="214"/>
      <c r="W741" s="214"/>
      <c r="X741" s="214"/>
      <c r="Y741" s="214"/>
      <c r="Z741" s="214"/>
    </row>
    <row r="742" ht="12.0" customHeight="1">
      <c r="A742" s="214"/>
      <c r="B742" s="214"/>
      <c r="C742" s="214"/>
      <c r="D742" s="214"/>
      <c r="E742" s="214"/>
      <c r="F742" s="214"/>
      <c r="G742" s="214"/>
      <c r="H742" s="214"/>
      <c r="I742" s="214"/>
      <c r="J742" s="214"/>
      <c r="K742" s="214"/>
      <c r="L742" s="214"/>
      <c r="M742" s="214"/>
      <c r="N742" s="214"/>
      <c r="O742" s="214"/>
      <c r="P742" s="214"/>
      <c r="Q742" s="214"/>
      <c r="R742" s="214"/>
      <c r="S742" s="214"/>
      <c r="T742" s="214"/>
      <c r="U742" s="214"/>
      <c r="V742" s="214"/>
      <c r="W742" s="214"/>
      <c r="X742" s="214"/>
      <c r="Y742" s="214"/>
      <c r="Z742" s="214"/>
    </row>
    <row r="743" ht="12.0" customHeight="1">
      <c r="A743" s="214"/>
      <c r="B743" s="214"/>
      <c r="C743" s="214"/>
      <c r="D743" s="214"/>
      <c r="E743" s="214"/>
      <c r="F743" s="214"/>
      <c r="G743" s="214"/>
      <c r="H743" s="214"/>
      <c r="I743" s="214"/>
      <c r="J743" s="214"/>
      <c r="K743" s="214"/>
      <c r="L743" s="214"/>
      <c r="M743" s="214"/>
      <c r="N743" s="214"/>
      <c r="O743" s="214"/>
      <c r="P743" s="214"/>
      <c r="Q743" s="214"/>
      <c r="R743" s="214"/>
      <c r="S743" s="214"/>
      <c r="T743" s="214"/>
      <c r="U743" s="214"/>
      <c r="V743" s="214"/>
      <c r="W743" s="214"/>
      <c r="X743" s="214"/>
      <c r="Y743" s="214"/>
      <c r="Z743" s="214"/>
    </row>
    <row r="744" ht="12.0" customHeight="1">
      <c r="A744" s="214"/>
      <c r="B744" s="214"/>
      <c r="C744" s="214"/>
      <c r="D744" s="214"/>
      <c r="E744" s="214"/>
      <c r="F744" s="214"/>
      <c r="G744" s="214"/>
      <c r="H744" s="214"/>
      <c r="I744" s="214"/>
      <c r="J744" s="214"/>
      <c r="K744" s="214"/>
      <c r="L744" s="214"/>
      <c r="M744" s="214"/>
      <c r="N744" s="214"/>
      <c r="O744" s="214"/>
      <c r="P744" s="214"/>
      <c r="Q744" s="214"/>
      <c r="R744" s="214"/>
      <c r="S744" s="214"/>
      <c r="T744" s="214"/>
      <c r="U744" s="214"/>
      <c r="V744" s="214"/>
      <c r="W744" s="214"/>
      <c r="X744" s="214"/>
      <c r="Y744" s="214"/>
      <c r="Z744" s="214"/>
    </row>
    <row r="745" ht="12.0" customHeight="1">
      <c r="A745" s="214"/>
      <c r="B745" s="214"/>
      <c r="C745" s="214"/>
      <c r="D745" s="214"/>
      <c r="E745" s="214"/>
      <c r="F745" s="214"/>
      <c r="G745" s="214"/>
      <c r="H745" s="214"/>
      <c r="I745" s="214"/>
      <c r="J745" s="214"/>
      <c r="K745" s="214"/>
      <c r="L745" s="214"/>
      <c r="M745" s="214"/>
      <c r="N745" s="214"/>
      <c r="O745" s="214"/>
      <c r="P745" s="214"/>
      <c r="Q745" s="214"/>
      <c r="R745" s="214"/>
      <c r="S745" s="214"/>
      <c r="T745" s="214"/>
      <c r="U745" s="214"/>
      <c r="V745" s="214"/>
      <c r="W745" s="214"/>
      <c r="X745" s="214"/>
      <c r="Y745" s="214"/>
      <c r="Z745" s="214"/>
    </row>
    <row r="746" ht="12.0" customHeight="1">
      <c r="A746" s="214"/>
      <c r="B746" s="214"/>
      <c r="C746" s="214"/>
      <c r="D746" s="214"/>
      <c r="E746" s="214"/>
      <c r="F746" s="214"/>
      <c r="G746" s="214"/>
      <c r="H746" s="214"/>
      <c r="I746" s="214"/>
      <c r="J746" s="214"/>
      <c r="K746" s="214"/>
      <c r="L746" s="214"/>
      <c r="M746" s="214"/>
      <c r="N746" s="214"/>
      <c r="O746" s="214"/>
      <c r="P746" s="214"/>
      <c r="Q746" s="214"/>
      <c r="R746" s="214"/>
      <c r="S746" s="214"/>
      <c r="T746" s="214"/>
      <c r="U746" s="214"/>
      <c r="V746" s="214"/>
      <c r="W746" s="214"/>
      <c r="X746" s="214"/>
      <c r="Y746" s="214"/>
      <c r="Z746" s="214"/>
    </row>
    <row r="747" ht="12.0" customHeight="1">
      <c r="A747" s="214"/>
      <c r="B747" s="214"/>
      <c r="C747" s="214"/>
      <c r="D747" s="214"/>
      <c r="E747" s="214"/>
      <c r="F747" s="214"/>
      <c r="G747" s="214"/>
      <c r="H747" s="214"/>
      <c r="I747" s="214"/>
      <c r="J747" s="214"/>
      <c r="K747" s="214"/>
      <c r="L747" s="214"/>
      <c r="M747" s="214"/>
      <c r="N747" s="214"/>
      <c r="O747" s="214"/>
      <c r="P747" s="214"/>
      <c r="Q747" s="214"/>
      <c r="R747" s="214"/>
      <c r="S747" s="214"/>
      <c r="T747" s="214"/>
      <c r="U747" s="214"/>
      <c r="V747" s="214"/>
      <c r="W747" s="214"/>
      <c r="X747" s="214"/>
      <c r="Y747" s="214"/>
      <c r="Z747" s="214"/>
    </row>
    <row r="748" ht="12.0" customHeight="1">
      <c r="A748" s="214"/>
      <c r="B748" s="214"/>
      <c r="C748" s="214"/>
      <c r="D748" s="214"/>
      <c r="E748" s="214"/>
      <c r="F748" s="214"/>
      <c r="G748" s="214"/>
      <c r="H748" s="214"/>
      <c r="I748" s="214"/>
      <c r="J748" s="214"/>
      <c r="K748" s="214"/>
      <c r="L748" s="214"/>
      <c r="M748" s="214"/>
      <c r="N748" s="214"/>
      <c r="O748" s="214"/>
      <c r="P748" s="214"/>
      <c r="Q748" s="214"/>
      <c r="R748" s="214"/>
      <c r="S748" s="214"/>
      <c r="T748" s="214"/>
      <c r="U748" s="214"/>
      <c r="V748" s="214"/>
      <c r="W748" s="214"/>
      <c r="X748" s="214"/>
      <c r="Y748" s="214"/>
      <c r="Z748" s="214"/>
    </row>
    <row r="749" ht="12.0" customHeight="1">
      <c r="A749" s="214"/>
      <c r="B749" s="214"/>
      <c r="C749" s="214"/>
      <c r="D749" s="214"/>
      <c r="E749" s="214"/>
      <c r="F749" s="214"/>
      <c r="G749" s="214"/>
      <c r="H749" s="214"/>
      <c r="I749" s="214"/>
      <c r="J749" s="214"/>
      <c r="K749" s="214"/>
      <c r="L749" s="214"/>
      <c r="M749" s="214"/>
      <c r="N749" s="214"/>
      <c r="O749" s="214"/>
      <c r="P749" s="214"/>
      <c r="Q749" s="214"/>
      <c r="R749" s="214"/>
      <c r="S749" s="214"/>
      <c r="T749" s="214"/>
      <c r="U749" s="214"/>
      <c r="V749" s="214"/>
      <c r="W749" s="214"/>
      <c r="X749" s="214"/>
      <c r="Y749" s="214"/>
      <c r="Z749" s="214"/>
    </row>
    <row r="750" ht="12.0" customHeight="1">
      <c r="A750" s="214"/>
      <c r="B750" s="214"/>
      <c r="C750" s="214"/>
      <c r="D750" s="214"/>
      <c r="E750" s="214"/>
      <c r="F750" s="214"/>
      <c r="G750" s="214"/>
      <c r="H750" s="214"/>
      <c r="I750" s="214"/>
      <c r="J750" s="214"/>
      <c r="K750" s="214"/>
      <c r="L750" s="214"/>
      <c r="M750" s="214"/>
      <c r="N750" s="214"/>
      <c r="O750" s="214"/>
      <c r="P750" s="214"/>
      <c r="Q750" s="214"/>
      <c r="R750" s="214"/>
      <c r="S750" s="214"/>
      <c r="T750" s="214"/>
      <c r="U750" s="214"/>
      <c r="V750" s="214"/>
      <c r="W750" s="214"/>
      <c r="X750" s="214"/>
      <c r="Y750" s="214"/>
      <c r="Z750" s="214"/>
    </row>
    <row r="751" ht="12.0" customHeight="1">
      <c r="A751" s="214"/>
      <c r="B751" s="214"/>
      <c r="C751" s="214"/>
      <c r="D751" s="214"/>
      <c r="E751" s="214"/>
      <c r="F751" s="214"/>
      <c r="G751" s="214"/>
      <c r="H751" s="214"/>
      <c r="I751" s="214"/>
      <c r="J751" s="214"/>
      <c r="K751" s="214"/>
      <c r="L751" s="214"/>
      <c r="M751" s="214"/>
      <c r="N751" s="214"/>
      <c r="O751" s="214"/>
      <c r="P751" s="214"/>
      <c r="Q751" s="214"/>
      <c r="R751" s="214"/>
      <c r="S751" s="214"/>
      <c r="T751" s="214"/>
      <c r="U751" s="214"/>
      <c r="V751" s="214"/>
      <c r="W751" s="214"/>
      <c r="X751" s="214"/>
      <c r="Y751" s="214"/>
      <c r="Z751" s="214"/>
    </row>
    <row r="752" ht="12.0" customHeight="1">
      <c r="A752" s="214"/>
      <c r="B752" s="214"/>
      <c r="C752" s="214"/>
      <c r="D752" s="214"/>
      <c r="E752" s="214"/>
      <c r="F752" s="214"/>
      <c r="G752" s="214"/>
      <c r="H752" s="214"/>
      <c r="I752" s="214"/>
      <c r="J752" s="214"/>
      <c r="K752" s="214"/>
      <c r="L752" s="214"/>
      <c r="M752" s="214"/>
      <c r="N752" s="214"/>
      <c r="O752" s="214"/>
      <c r="P752" s="214"/>
      <c r="Q752" s="214"/>
      <c r="R752" s="214"/>
      <c r="S752" s="214"/>
      <c r="T752" s="214"/>
      <c r="U752" s="214"/>
      <c r="V752" s="214"/>
      <c r="W752" s="214"/>
      <c r="X752" s="214"/>
      <c r="Y752" s="214"/>
      <c r="Z752" s="214"/>
    </row>
    <row r="753" ht="12.0" customHeight="1">
      <c r="A753" s="214"/>
      <c r="B753" s="214"/>
      <c r="C753" s="214"/>
      <c r="D753" s="214"/>
      <c r="E753" s="214"/>
      <c r="F753" s="214"/>
      <c r="G753" s="214"/>
      <c r="H753" s="214"/>
      <c r="I753" s="214"/>
      <c r="J753" s="214"/>
      <c r="K753" s="214"/>
      <c r="L753" s="214"/>
      <c r="M753" s="214"/>
      <c r="N753" s="214"/>
      <c r="O753" s="214"/>
      <c r="P753" s="214"/>
      <c r="Q753" s="214"/>
      <c r="R753" s="214"/>
      <c r="S753" s="214"/>
      <c r="T753" s="214"/>
      <c r="U753" s="214"/>
      <c r="V753" s="214"/>
      <c r="W753" s="214"/>
      <c r="X753" s="214"/>
      <c r="Y753" s="214"/>
      <c r="Z753" s="214"/>
    </row>
    <row r="754" ht="12.0" customHeight="1">
      <c r="A754" s="214"/>
      <c r="B754" s="214"/>
      <c r="C754" s="214"/>
      <c r="D754" s="214"/>
      <c r="E754" s="214"/>
      <c r="F754" s="214"/>
      <c r="G754" s="214"/>
      <c r="H754" s="214"/>
      <c r="I754" s="214"/>
      <c r="J754" s="214"/>
      <c r="K754" s="214"/>
      <c r="L754" s="214"/>
      <c r="M754" s="214"/>
      <c r="N754" s="214"/>
      <c r="O754" s="214"/>
      <c r="P754" s="214"/>
      <c r="Q754" s="214"/>
      <c r="R754" s="214"/>
      <c r="S754" s="214"/>
      <c r="T754" s="214"/>
      <c r="U754" s="214"/>
      <c r="V754" s="214"/>
      <c r="W754" s="214"/>
      <c r="X754" s="214"/>
      <c r="Y754" s="214"/>
      <c r="Z754" s="214"/>
    </row>
    <row r="755" ht="12.0" customHeight="1">
      <c r="A755" s="214"/>
      <c r="B755" s="214"/>
      <c r="C755" s="214"/>
      <c r="D755" s="214"/>
      <c r="E755" s="214"/>
      <c r="F755" s="214"/>
      <c r="G755" s="214"/>
      <c r="H755" s="214"/>
      <c r="I755" s="214"/>
      <c r="J755" s="214"/>
      <c r="K755" s="214"/>
      <c r="L755" s="214"/>
      <c r="M755" s="214"/>
      <c r="N755" s="214"/>
      <c r="O755" s="214"/>
      <c r="P755" s="214"/>
      <c r="Q755" s="214"/>
      <c r="R755" s="214"/>
      <c r="S755" s="214"/>
      <c r="T755" s="214"/>
      <c r="U755" s="214"/>
      <c r="V755" s="214"/>
      <c r="W755" s="214"/>
      <c r="X755" s="214"/>
      <c r="Y755" s="214"/>
      <c r="Z755" s="214"/>
    </row>
    <row r="756" ht="12.0" customHeight="1">
      <c r="A756" s="214"/>
      <c r="B756" s="214"/>
      <c r="C756" s="214"/>
      <c r="D756" s="214"/>
      <c r="E756" s="214"/>
      <c r="F756" s="214"/>
      <c r="G756" s="214"/>
      <c r="H756" s="214"/>
      <c r="I756" s="214"/>
      <c r="J756" s="214"/>
      <c r="K756" s="214"/>
      <c r="L756" s="214"/>
      <c r="M756" s="214"/>
      <c r="N756" s="214"/>
      <c r="O756" s="214"/>
      <c r="P756" s="214"/>
      <c r="Q756" s="214"/>
      <c r="R756" s="214"/>
      <c r="S756" s="214"/>
      <c r="T756" s="214"/>
      <c r="U756" s="214"/>
      <c r="V756" s="214"/>
      <c r="W756" s="214"/>
      <c r="X756" s="214"/>
      <c r="Y756" s="214"/>
      <c r="Z756" s="214"/>
    </row>
    <row r="757" ht="12.0" customHeight="1">
      <c r="A757" s="214"/>
      <c r="B757" s="214"/>
      <c r="C757" s="214"/>
      <c r="D757" s="214"/>
      <c r="E757" s="214"/>
      <c r="F757" s="214"/>
      <c r="G757" s="214"/>
      <c r="H757" s="214"/>
      <c r="I757" s="214"/>
      <c r="J757" s="214"/>
      <c r="K757" s="214"/>
      <c r="L757" s="214"/>
      <c r="M757" s="214"/>
      <c r="N757" s="214"/>
      <c r="O757" s="214"/>
      <c r="P757" s="214"/>
      <c r="Q757" s="214"/>
      <c r="R757" s="214"/>
      <c r="S757" s="214"/>
      <c r="T757" s="214"/>
      <c r="U757" s="214"/>
      <c r="V757" s="214"/>
      <c r="W757" s="214"/>
      <c r="X757" s="214"/>
      <c r="Y757" s="214"/>
      <c r="Z757" s="214"/>
    </row>
    <row r="758" ht="12.0" customHeight="1">
      <c r="A758" s="214"/>
      <c r="B758" s="214"/>
      <c r="C758" s="214"/>
      <c r="D758" s="214"/>
      <c r="E758" s="214"/>
      <c r="F758" s="214"/>
      <c r="G758" s="214"/>
      <c r="H758" s="214"/>
      <c r="I758" s="214"/>
      <c r="J758" s="214"/>
      <c r="K758" s="214"/>
      <c r="L758" s="214"/>
      <c r="M758" s="214"/>
      <c r="N758" s="214"/>
      <c r="O758" s="214"/>
      <c r="P758" s="214"/>
      <c r="Q758" s="214"/>
      <c r="R758" s="214"/>
      <c r="S758" s="214"/>
      <c r="T758" s="214"/>
      <c r="U758" s="214"/>
      <c r="V758" s="214"/>
      <c r="W758" s="214"/>
      <c r="X758" s="214"/>
      <c r="Y758" s="214"/>
      <c r="Z758" s="214"/>
    </row>
    <row r="759" ht="12.0" customHeight="1">
      <c r="A759" s="214"/>
      <c r="B759" s="214"/>
      <c r="C759" s="214"/>
      <c r="D759" s="214"/>
      <c r="E759" s="214"/>
      <c r="F759" s="214"/>
      <c r="G759" s="214"/>
      <c r="H759" s="214"/>
      <c r="I759" s="214"/>
      <c r="J759" s="214"/>
      <c r="K759" s="214"/>
      <c r="L759" s="214"/>
      <c r="M759" s="214"/>
      <c r="N759" s="214"/>
      <c r="O759" s="214"/>
      <c r="P759" s="214"/>
      <c r="Q759" s="214"/>
      <c r="R759" s="214"/>
      <c r="S759" s="214"/>
      <c r="T759" s="214"/>
      <c r="U759" s="214"/>
      <c r="V759" s="214"/>
      <c r="W759" s="214"/>
      <c r="X759" s="214"/>
      <c r="Y759" s="214"/>
      <c r="Z759" s="214"/>
    </row>
    <row r="760" ht="12.0" customHeight="1">
      <c r="A760" s="214"/>
      <c r="B760" s="214"/>
      <c r="C760" s="214"/>
      <c r="D760" s="214"/>
      <c r="E760" s="214"/>
      <c r="F760" s="214"/>
      <c r="G760" s="214"/>
      <c r="H760" s="214"/>
      <c r="I760" s="214"/>
      <c r="J760" s="214"/>
      <c r="K760" s="214"/>
      <c r="L760" s="214"/>
      <c r="M760" s="214"/>
      <c r="N760" s="214"/>
      <c r="O760" s="214"/>
      <c r="P760" s="214"/>
      <c r="Q760" s="214"/>
      <c r="R760" s="214"/>
      <c r="S760" s="214"/>
      <c r="T760" s="214"/>
      <c r="U760" s="214"/>
      <c r="V760" s="214"/>
      <c r="W760" s="214"/>
      <c r="X760" s="214"/>
      <c r="Y760" s="214"/>
      <c r="Z760" s="214"/>
    </row>
    <row r="761" ht="12.0" customHeight="1">
      <c r="A761" s="214"/>
      <c r="B761" s="214"/>
      <c r="C761" s="214"/>
      <c r="D761" s="214"/>
      <c r="E761" s="214"/>
      <c r="F761" s="214"/>
      <c r="G761" s="214"/>
      <c r="H761" s="214"/>
      <c r="I761" s="214"/>
      <c r="J761" s="214"/>
      <c r="K761" s="214"/>
      <c r="L761" s="214"/>
      <c r="M761" s="214"/>
      <c r="N761" s="214"/>
      <c r="O761" s="214"/>
      <c r="P761" s="214"/>
      <c r="Q761" s="214"/>
      <c r="R761" s="214"/>
      <c r="S761" s="214"/>
      <c r="T761" s="214"/>
      <c r="U761" s="214"/>
      <c r="V761" s="214"/>
      <c r="W761" s="214"/>
      <c r="X761" s="214"/>
      <c r="Y761" s="214"/>
      <c r="Z761" s="214"/>
    </row>
    <row r="762" ht="12.0" customHeight="1">
      <c r="A762" s="214"/>
      <c r="B762" s="214"/>
      <c r="C762" s="214"/>
      <c r="D762" s="214"/>
      <c r="E762" s="214"/>
      <c r="F762" s="214"/>
      <c r="G762" s="214"/>
      <c r="H762" s="214"/>
      <c r="I762" s="214"/>
      <c r="J762" s="214"/>
      <c r="K762" s="214"/>
      <c r="L762" s="214"/>
      <c r="M762" s="214"/>
      <c r="N762" s="214"/>
      <c r="O762" s="214"/>
      <c r="P762" s="214"/>
      <c r="Q762" s="214"/>
      <c r="R762" s="214"/>
      <c r="S762" s="214"/>
      <c r="T762" s="214"/>
      <c r="U762" s="214"/>
      <c r="V762" s="214"/>
      <c r="W762" s="214"/>
      <c r="X762" s="214"/>
      <c r="Y762" s="214"/>
      <c r="Z762" s="214"/>
    </row>
    <row r="763" ht="12.0" customHeight="1">
      <c r="A763" s="214"/>
      <c r="B763" s="214"/>
      <c r="C763" s="214"/>
      <c r="D763" s="214"/>
      <c r="E763" s="214"/>
      <c r="F763" s="214"/>
      <c r="G763" s="214"/>
      <c r="H763" s="214"/>
      <c r="I763" s="214"/>
      <c r="J763" s="214"/>
      <c r="K763" s="214"/>
      <c r="L763" s="214"/>
      <c r="M763" s="214"/>
      <c r="N763" s="214"/>
      <c r="O763" s="214"/>
      <c r="P763" s="214"/>
      <c r="Q763" s="214"/>
      <c r="R763" s="214"/>
      <c r="S763" s="214"/>
      <c r="T763" s="214"/>
      <c r="U763" s="214"/>
      <c r="V763" s="214"/>
      <c r="W763" s="214"/>
      <c r="X763" s="214"/>
      <c r="Y763" s="214"/>
      <c r="Z763" s="214"/>
    </row>
    <row r="764" ht="12.0" customHeight="1">
      <c r="A764" s="214"/>
      <c r="B764" s="214"/>
      <c r="C764" s="214"/>
      <c r="D764" s="214"/>
      <c r="E764" s="214"/>
      <c r="F764" s="214"/>
      <c r="G764" s="214"/>
      <c r="H764" s="214"/>
      <c r="I764" s="214"/>
      <c r="J764" s="214"/>
      <c r="K764" s="214"/>
      <c r="L764" s="214"/>
      <c r="M764" s="214"/>
      <c r="N764" s="214"/>
      <c r="O764" s="214"/>
      <c r="P764" s="214"/>
      <c r="Q764" s="214"/>
      <c r="R764" s="214"/>
      <c r="S764" s="214"/>
      <c r="T764" s="214"/>
      <c r="U764" s="214"/>
      <c r="V764" s="214"/>
      <c r="W764" s="214"/>
      <c r="X764" s="214"/>
      <c r="Y764" s="214"/>
      <c r="Z764" s="214"/>
    </row>
    <row r="765" ht="12.0" customHeight="1">
      <c r="A765" s="214"/>
      <c r="B765" s="214"/>
      <c r="C765" s="214"/>
      <c r="D765" s="214"/>
      <c r="E765" s="214"/>
      <c r="F765" s="214"/>
      <c r="G765" s="214"/>
      <c r="H765" s="214"/>
      <c r="I765" s="214"/>
      <c r="J765" s="214"/>
      <c r="K765" s="214"/>
      <c r="L765" s="214"/>
      <c r="M765" s="214"/>
      <c r="N765" s="214"/>
      <c r="O765" s="214"/>
      <c r="P765" s="214"/>
      <c r="Q765" s="214"/>
      <c r="R765" s="214"/>
      <c r="S765" s="214"/>
      <c r="T765" s="214"/>
      <c r="U765" s="214"/>
      <c r="V765" s="214"/>
      <c r="W765" s="214"/>
      <c r="X765" s="214"/>
      <c r="Y765" s="214"/>
      <c r="Z765" s="214"/>
    </row>
    <row r="766" ht="12.0" customHeight="1">
      <c r="A766" s="214"/>
      <c r="B766" s="214"/>
      <c r="C766" s="214"/>
      <c r="D766" s="214"/>
      <c r="E766" s="214"/>
      <c r="F766" s="214"/>
      <c r="G766" s="214"/>
      <c r="H766" s="214"/>
      <c r="I766" s="214"/>
      <c r="J766" s="214"/>
      <c r="K766" s="214"/>
      <c r="L766" s="214"/>
      <c r="M766" s="214"/>
      <c r="N766" s="214"/>
      <c r="O766" s="214"/>
      <c r="P766" s="214"/>
      <c r="Q766" s="214"/>
      <c r="R766" s="214"/>
      <c r="S766" s="214"/>
      <c r="T766" s="214"/>
      <c r="U766" s="214"/>
      <c r="V766" s="214"/>
      <c r="W766" s="214"/>
      <c r="X766" s="214"/>
      <c r="Y766" s="214"/>
      <c r="Z766" s="214"/>
    </row>
    <row r="767" ht="12.0" customHeight="1">
      <c r="A767" s="214"/>
      <c r="B767" s="214"/>
      <c r="C767" s="214"/>
      <c r="D767" s="214"/>
      <c r="E767" s="214"/>
      <c r="F767" s="214"/>
      <c r="G767" s="214"/>
      <c r="H767" s="214"/>
      <c r="I767" s="214"/>
      <c r="J767" s="214"/>
      <c r="K767" s="214"/>
      <c r="L767" s="214"/>
      <c r="M767" s="214"/>
      <c r="N767" s="214"/>
      <c r="O767" s="214"/>
      <c r="P767" s="214"/>
      <c r="Q767" s="214"/>
      <c r="R767" s="214"/>
      <c r="S767" s="214"/>
      <c r="T767" s="214"/>
      <c r="U767" s="214"/>
      <c r="V767" s="214"/>
      <c r="W767" s="214"/>
      <c r="X767" s="214"/>
      <c r="Y767" s="214"/>
      <c r="Z767" s="214"/>
    </row>
    <row r="768" ht="12.0" customHeight="1">
      <c r="A768" s="214"/>
      <c r="B768" s="214"/>
      <c r="C768" s="214"/>
      <c r="D768" s="214"/>
      <c r="E768" s="214"/>
      <c r="F768" s="214"/>
      <c r="G768" s="214"/>
      <c r="H768" s="214"/>
      <c r="I768" s="214"/>
      <c r="J768" s="214"/>
      <c r="K768" s="214"/>
      <c r="L768" s="214"/>
      <c r="M768" s="214"/>
      <c r="N768" s="214"/>
      <c r="O768" s="214"/>
      <c r="P768" s="214"/>
      <c r="Q768" s="214"/>
      <c r="R768" s="214"/>
      <c r="S768" s="214"/>
      <c r="T768" s="214"/>
      <c r="U768" s="214"/>
      <c r="V768" s="214"/>
      <c r="W768" s="214"/>
      <c r="X768" s="214"/>
      <c r="Y768" s="214"/>
      <c r="Z768" s="214"/>
    </row>
    <row r="769" ht="12.0" customHeight="1">
      <c r="A769" s="214"/>
      <c r="B769" s="214"/>
      <c r="C769" s="214"/>
      <c r="D769" s="214"/>
      <c r="E769" s="214"/>
      <c r="F769" s="214"/>
      <c r="G769" s="214"/>
      <c r="H769" s="214"/>
      <c r="I769" s="214"/>
      <c r="J769" s="214"/>
      <c r="K769" s="214"/>
      <c r="L769" s="214"/>
      <c r="M769" s="214"/>
      <c r="N769" s="214"/>
      <c r="O769" s="214"/>
      <c r="P769" s="214"/>
      <c r="Q769" s="214"/>
      <c r="R769" s="214"/>
      <c r="S769" s="214"/>
      <c r="T769" s="214"/>
      <c r="U769" s="214"/>
      <c r="V769" s="214"/>
      <c r="W769" s="214"/>
      <c r="X769" s="214"/>
      <c r="Y769" s="214"/>
      <c r="Z769" s="214"/>
    </row>
    <row r="770" ht="12.0" customHeight="1">
      <c r="A770" s="214"/>
      <c r="B770" s="214"/>
      <c r="C770" s="214"/>
      <c r="D770" s="214"/>
      <c r="E770" s="214"/>
      <c r="F770" s="214"/>
      <c r="G770" s="214"/>
      <c r="H770" s="214"/>
      <c r="I770" s="214"/>
      <c r="J770" s="214"/>
      <c r="K770" s="214"/>
      <c r="L770" s="214"/>
      <c r="M770" s="214"/>
      <c r="N770" s="214"/>
      <c r="O770" s="214"/>
      <c r="P770" s="214"/>
      <c r="Q770" s="214"/>
      <c r="R770" s="214"/>
      <c r="S770" s="214"/>
      <c r="T770" s="214"/>
      <c r="U770" s="214"/>
      <c r="V770" s="214"/>
      <c r="W770" s="214"/>
      <c r="X770" s="214"/>
      <c r="Y770" s="214"/>
      <c r="Z770" s="214"/>
    </row>
    <row r="771" ht="12.0" customHeight="1">
      <c r="A771" s="214"/>
      <c r="B771" s="214"/>
      <c r="C771" s="214"/>
      <c r="D771" s="214"/>
      <c r="E771" s="214"/>
      <c r="F771" s="214"/>
      <c r="G771" s="214"/>
      <c r="H771" s="214"/>
      <c r="I771" s="214"/>
      <c r="J771" s="214"/>
      <c r="K771" s="214"/>
      <c r="L771" s="214"/>
      <c r="M771" s="214"/>
      <c r="N771" s="214"/>
      <c r="O771" s="214"/>
      <c r="P771" s="214"/>
      <c r="Q771" s="214"/>
      <c r="R771" s="214"/>
      <c r="S771" s="214"/>
      <c r="T771" s="214"/>
      <c r="U771" s="214"/>
      <c r="V771" s="214"/>
      <c r="W771" s="214"/>
      <c r="X771" s="214"/>
      <c r="Y771" s="214"/>
      <c r="Z771" s="214"/>
    </row>
    <row r="772" ht="12.0" customHeight="1">
      <c r="A772" s="214"/>
      <c r="B772" s="214"/>
      <c r="C772" s="214"/>
      <c r="D772" s="214"/>
      <c r="E772" s="214"/>
      <c r="F772" s="214"/>
      <c r="G772" s="214"/>
      <c r="H772" s="214"/>
      <c r="I772" s="214"/>
      <c r="J772" s="214"/>
      <c r="K772" s="214"/>
      <c r="L772" s="214"/>
      <c r="M772" s="214"/>
      <c r="N772" s="214"/>
      <c r="O772" s="214"/>
      <c r="P772" s="214"/>
      <c r="Q772" s="214"/>
      <c r="R772" s="214"/>
      <c r="S772" s="214"/>
      <c r="T772" s="214"/>
      <c r="U772" s="214"/>
      <c r="V772" s="214"/>
      <c r="W772" s="214"/>
      <c r="X772" s="214"/>
      <c r="Y772" s="214"/>
      <c r="Z772" s="214"/>
    </row>
    <row r="773" ht="12.0" customHeight="1">
      <c r="A773" s="214"/>
      <c r="B773" s="214"/>
      <c r="C773" s="214"/>
      <c r="D773" s="214"/>
      <c r="E773" s="214"/>
      <c r="F773" s="214"/>
      <c r="G773" s="214"/>
      <c r="H773" s="214"/>
      <c r="I773" s="214"/>
      <c r="J773" s="214"/>
      <c r="K773" s="214"/>
      <c r="L773" s="214"/>
      <c r="M773" s="214"/>
      <c r="N773" s="214"/>
      <c r="O773" s="214"/>
      <c r="P773" s="214"/>
      <c r="Q773" s="214"/>
      <c r="R773" s="214"/>
      <c r="S773" s="214"/>
      <c r="T773" s="214"/>
      <c r="U773" s="214"/>
      <c r="V773" s="214"/>
      <c r="W773" s="214"/>
      <c r="X773" s="214"/>
      <c r="Y773" s="214"/>
      <c r="Z773" s="214"/>
    </row>
    <row r="774" ht="12.0" customHeight="1">
      <c r="A774" s="214"/>
      <c r="B774" s="214"/>
      <c r="C774" s="214"/>
      <c r="D774" s="214"/>
      <c r="E774" s="214"/>
      <c r="F774" s="214"/>
      <c r="G774" s="214"/>
      <c r="H774" s="214"/>
      <c r="I774" s="214"/>
      <c r="J774" s="214"/>
      <c r="K774" s="214"/>
      <c r="L774" s="214"/>
      <c r="M774" s="214"/>
      <c r="N774" s="214"/>
      <c r="O774" s="214"/>
      <c r="P774" s="214"/>
      <c r="Q774" s="214"/>
      <c r="R774" s="214"/>
      <c r="S774" s="214"/>
      <c r="T774" s="214"/>
      <c r="U774" s="214"/>
      <c r="V774" s="214"/>
      <c r="W774" s="214"/>
      <c r="X774" s="214"/>
      <c r="Y774" s="214"/>
      <c r="Z774" s="214"/>
    </row>
    <row r="775" ht="12.0" customHeight="1">
      <c r="A775" s="214"/>
      <c r="B775" s="214"/>
      <c r="C775" s="214"/>
      <c r="D775" s="214"/>
      <c r="E775" s="214"/>
      <c r="F775" s="214"/>
      <c r="G775" s="214"/>
      <c r="H775" s="214"/>
      <c r="I775" s="214"/>
      <c r="J775" s="214"/>
      <c r="K775" s="214"/>
      <c r="L775" s="214"/>
      <c r="M775" s="214"/>
      <c r="N775" s="214"/>
      <c r="O775" s="214"/>
      <c r="P775" s="214"/>
      <c r="Q775" s="214"/>
      <c r="R775" s="214"/>
      <c r="S775" s="214"/>
      <c r="T775" s="214"/>
      <c r="U775" s="214"/>
      <c r="V775" s="214"/>
      <c r="W775" s="214"/>
      <c r="X775" s="214"/>
      <c r="Y775" s="214"/>
      <c r="Z775" s="214"/>
    </row>
    <row r="776" ht="12.0" customHeight="1">
      <c r="A776" s="214"/>
      <c r="B776" s="214"/>
      <c r="C776" s="214"/>
      <c r="D776" s="214"/>
      <c r="E776" s="214"/>
      <c r="F776" s="214"/>
      <c r="G776" s="214"/>
      <c r="H776" s="214"/>
      <c r="I776" s="214"/>
      <c r="J776" s="214"/>
      <c r="K776" s="214"/>
      <c r="L776" s="214"/>
      <c r="M776" s="214"/>
      <c r="N776" s="214"/>
      <c r="O776" s="214"/>
      <c r="P776" s="214"/>
      <c r="Q776" s="214"/>
      <c r="R776" s="214"/>
      <c r="S776" s="214"/>
      <c r="T776" s="214"/>
      <c r="U776" s="214"/>
      <c r="V776" s="214"/>
      <c r="W776" s="214"/>
      <c r="X776" s="214"/>
      <c r="Y776" s="214"/>
      <c r="Z776" s="214"/>
    </row>
    <row r="777" ht="12.0" customHeight="1">
      <c r="A777" s="214"/>
      <c r="B777" s="214"/>
      <c r="C777" s="214"/>
      <c r="D777" s="214"/>
      <c r="E777" s="214"/>
      <c r="F777" s="214"/>
      <c r="G777" s="214"/>
      <c r="H777" s="214"/>
      <c r="I777" s="214"/>
      <c r="J777" s="214"/>
      <c r="K777" s="214"/>
      <c r="L777" s="214"/>
      <c r="M777" s="214"/>
      <c r="N777" s="214"/>
      <c r="O777" s="214"/>
      <c r="P777" s="214"/>
      <c r="Q777" s="214"/>
      <c r="R777" s="214"/>
      <c r="S777" s="214"/>
      <c r="T777" s="214"/>
      <c r="U777" s="214"/>
      <c r="V777" s="214"/>
      <c r="W777" s="214"/>
      <c r="X777" s="214"/>
      <c r="Y777" s="214"/>
      <c r="Z777" s="214"/>
    </row>
    <row r="778" ht="12.0" customHeight="1">
      <c r="A778" s="214"/>
      <c r="B778" s="214"/>
      <c r="C778" s="214"/>
      <c r="D778" s="214"/>
      <c r="E778" s="214"/>
      <c r="F778" s="214"/>
      <c r="G778" s="214"/>
      <c r="H778" s="214"/>
      <c r="I778" s="214"/>
      <c r="J778" s="214"/>
      <c r="K778" s="214"/>
      <c r="L778" s="214"/>
      <c r="M778" s="214"/>
      <c r="N778" s="214"/>
      <c r="O778" s="214"/>
      <c r="P778" s="214"/>
      <c r="Q778" s="214"/>
      <c r="R778" s="214"/>
      <c r="S778" s="214"/>
      <c r="T778" s="214"/>
      <c r="U778" s="214"/>
      <c r="V778" s="214"/>
      <c r="W778" s="214"/>
      <c r="X778" s="214"/>
      <c r="Y778" s="214"/>
      <c r="Z778" s="214"/>
    </row>
    <row r="779" ht="12.0" customHeight="1">
      <c r="A779" s="214"/>
      <c r="B779" s="214"/>
      <c r="C779" s="214"/>
      <c r="D779" s="214"/>
      <c r="E779" s="214"/>
      <c r="F779" s="214"/>
      <c r="G779" s="214"/>
      <c r="H779" s="214"/>
      <c r="I779" s="214"/>
      <c r="J779" s="214"/>
      <c r="K779" s="214"/>
      <c r="L779" s="214"/>
      <c r="M779" s="214"/>
      <c r="N779" s="214"/>
      <c r="O779" s="214"/>
      <c r="P779" s="214"/>
      <c r="Q779" s="214"/>
      <c r="R779" s="214"/>
      <c r="S779" s="214"/>
      <c r="T779" s="214"/>
      <c r="U779" s="214"/>
      <c r="V779" s="214"/>
      <c r="W779" s="214"/>
      <c r="X779" s="214"/>
      <c r="Y779" s="214"/>
      <c r="Z779" s="214"/>
    </row>
    <row r="780" ht="12.0" customHeight="1">
      <c r="A780" s="214"/>
      <c r="B780" s="214"/>
      <c r="C780" s="214"/>
      <c r="D780" s="214"/>
      <c r="E780" s="214"/>
      <c r="F780" s="214"/>
      <c r="G780" s="214"/>
      <c r="H780" s="214"/>
      <c r="I780" s="214"/>
      <c r="J780" s="214"/>
      <c r="K780" s="214"/>
      <c r="L780" s="214"/>
      <c r="M780" s="214"/>
      <c r="N780" s="214"/>
      <c r="O780" s="214"/>
      <c r="P780" s="214"/>
      <c r="Q780" s="214"/>
      <c r="R780" s="214"/>
      <c r="S780" s="214"/>
      <c r="T780" s="214"/>
      <c r="U780" s="214"/>
      <c r="V780" s="214"/>
      <c r="W780" s="214"/>
      <c r="X780" s="214"/>
      <c r="Y780" s="214"/>
      <c r="Z780" s="214"/>
    </row>
    <row r="781" ht="12.0" customHeight="1">
      <c r="A781" s="214"/>
      <c r="B781" s="214"/>
      <c r="C781" s="214"/>
      <c r="D781" s="214"/>
      <c r="E781" s="214"/>
      <c r="F781" s="214"/>
      <c r="G781" s="214"/>
      <c r="H781" s="214"/>
      <c r="I781" s="214"/>
      <c r="J781" s="214"/>
      <c r="K781" s="214"/>
      <c r="L781" s="214"/>
      <c r="M781" s="214"/>
      <c r="N781" s="214"/>
      <c r="O781" s="214"/>
      <c r="P781" s="214"/>
      <c r="Q781" s="214"/>
      <c r="R781" s="214"/>
      <c r="S781" s="214"/>
      <c r="T781" s="214"/>
      <c r="U781" s="214"/>
      <c r="V781" s="214"/>
      <c r="W781" s="214"/>
      <c r="X781" s="214"/>
      <c r="Y781" s="214"/>
      <c r="Z781" s="214"/>
    </row>
    <row r="782" ht="12.0" customHeight="1">
      <c r="A782" s="214"/>
      <c r="B782" s="214"/>
      <c r="C782" s="214"/>
      <c r="D782" s="214"/>
      <c r="E782" s="214"/>
      <c r="F782" s="214"/>
      <c r="G782" s="214"/>
      <c r="H782" s="214"/>
      <c r="I782" s="214"/>
      <c r="J782" s="214"/>
      <c r="K782" s="214"/>
      <c r="L782" s="214"/>
      <c r="M782" s="214"/>
      <c r="N782" s="214"/>
      <c r="O782" s="214"/>
      <c r="P782" s="214"/>
      <c r="Q782" s="214"/>
      <c r="R782" s="214"/>
      <c r="S782" s="214"/>
      <c r="T782" s="214"/>
      <c r="U782" s="214"/>
      <c r="V782" s="214"/>
      <c r="W782" s="214"/>
      <c r="X782" s="214"/>
      <c r="Y782" s="214"/>
      <c r="Z782" s="214"/>
    </row>
    <row r="783" ht="12.0" customHeight="1">
      <c r="A783" s="214"/>
      <c r="B783" s="214"/>
      <c r="C783" s="214"/>
      <c r="D783" s="214"/>
      <c r="E783" s="214"/>
      <c r="F783" s="214"/>
      <c r="G783" s="214"/>
      <c r="H783" s="214"/>
      <c r="I783" s="214"/>
      <c r="J783" s="214"/>
      <c r="K783" s="214"/>
      <c r="L783" s="214"/>
      <c r="M783" s="214"/>
      <c r="N783" s="214"/>
      <c r="O783" s="214"/>
      <c r="P783" s="214"/>
      <c r="Q783" s="214"/>
      <c r="R783" s="214"/>
      <c r="S783" s="214"/>
      <c r="T783" s="214"/>
      <c r="U783" s="214"/>
      <c r="V783" s="214"/>
      <c r="W783" s="214"/>
      <c r="X783" s="214"/>
      <c r="Y783" s="214"/>
      <c r="Z783" s="214"/>
    </row>
    <row r="784" ht="12.0" customHeight="1">
      <c r="A784" s="214"/>
      <c r="B784" s="214"/>
      <c r="C784" s="214"/>
      <c r="D784" s="214"/>
      <c r="E784" s="214"/>
      <c r="F784" s="214"/>
      <c r="G784" s="214"/>
      <c r="H784" s="214"/>
      <c r="I784" s="214"/>
      <c r="J784" s="214"/>
      <c r="K784" s="214"/>
      <c r="L784" s="214"/>
      <c r="M784" s="214"/>
      <c r="N784" s="214"/>
      <c r="O784" s="214"/>
      <c r="P784" s="214"/>
      <c r="Q784" s="214"/>
      <c r="R784" s="214"/>
      <c r="S784" s="214"/>
      <c r="T784" s="214"/>
      <c r="U784" s="214"/>
      <c r="V784" s="214"/>
      <c r="W784" s="214"/>
      <c r="X784" s="214"/>
      <c r="Y784" s="214"/>
      <c r="Z784" s="214"/>
    </row>
    <row r="785" ht="12.0" customHeight="1">
      <c r="A785" s="214"/>
      <c r="B785" s="214"/>
      <c r="C785" s="214"/>
      <c r="D785" s="214"/>
      <c r="E785" s="214"/>
      <c r="F785" s="214"/>
      <c r="G785" s="214"/>
      <c r="H785" s="214"/>
      <c r="I785" s="214"/>
      <c r="J785" s="214"/>
      <c r="K785" s="214"/>
      <c r="L785" s="214"/>
      <c r="M785" s="214"/>
      <c r="N785" s="214"/>
      <c r="O785" s="214"/>
      <c r="P785" s="214"/>
      <c r="Q785" s="214"/>
      <c r="R785" s="214"/>
      <c r="S785" s="214"/>
      <c r="T785" s="214"/>
      <c r="U785" s="214"/>
      <c r="V785" s="214"/>
      <c r="W785" s="214"/>
      <c r="X785" s="214"/>
      <c r="Y785" s="214"/>
      <c r="Z785" s="214"/>
    </row>
    <row r="786" ht="12.0" customHeight="1">
      <c r="A786" s="214"/>
      <c r="B786" s="214"/>
      <c r="C786" s="214"/>
      <c r="D786" s="214"/>
      <c r="E786" s="214"/>
      <c r="F786" s="214"/>
      <c r="G786" s="214"/>
      <c r="H786" s="214"/>
      <c r="I786" s="214"/>
      <c r="J786" s="214"/>
      <c r="K786" s="214"/>
      <c r="L786" s="214"/>
      <c r="M786" s="214"/>
      <c r="N786" s="214"/>
      <c r="O786" s="214"/>
      <c r="P786" s="214"/>
      <c r="Q786" s="214"/>
      <c r="R786" s="214"/>
      <c r="S786" s="214"/>
      <c r="T786" s="214"/>
      <c r="U786" s="214"/>
      <c r="V786" s="214"/>
      <c r="W786" s="214"/>
      <c r="X786" s="214"/>
      <c r="Y786" s="214"/>
      <c r="Z786" s="214"/>
    </row>
    <row r="787" ht="12.0" customHeight="1">
      <c r="A787" s="214"/>
      <c r="B787" s="214"/>
      <c r="C787" s="214"/>
      <c r="D787" s="214"/>
      <c r="E787" s="214"/>
      <c r="F787" s="214"/>
      <c r="G787" s="214"/>
      <c r="H787" s="214"/>
      <c r="I787" s="214"/>
      <c r="J787" s="214"/>
      <c r="K787" s="214"/>
      <c r="L787" s="214"/>
      <c r="M787" s="214"/>
      <c r="N787" s="214"/>
      <c r="O787" s="214"/>
      <c r="P787" s="214"/>
      <c r="Q787" s="214"/>
      <c r="R787" s="214"/>
      <c r="S787" s="214"/>
      <c r="T787" s="214"/>
      <c r="U787" s="214"/>
      <c r="V787" s="214"/>
      <c r="W787" s="214"/>
      <c r="X787" s="214"/>
      <c r="Y787" s="214"/>
      <c r="Z787" s="214"/>
    </row>
    <row r="788" ht="12.0" customHeight="1">
      <c r="A788" s="214"/>
      <c r="B788" s="214"/>
      <c r="C788" s="214"/>
      <c r="D788" s="214"/>
      <c r="E788" s="214"/>
      <c r="F788" s="214"/>
      <c r="G788" s="214"/>
      <c r="H788" s="214"/>
      <c r="I788" s="214"/>
      <c r="J788" s="214"/>
      <c r="K788" s="214"/>
      <c r="L788" s="214"/>
      <c r="M788" s="214"/>
      <c r="N788" s="214"/>
      <c r="O788" s="214"/>
      <c r="P788" s="214"/>
      <c r="Q788" s="214"/>
      <c r="R788" s="214"/>
      <c r="S788" s="214"/>
      <c r="T788" s="214"/>
      <c r="U788" s="214"/>
      <c r="V788" s="214"/>
      <c r="W788" s="214"/>
      <c r="X788" s="214"/>
      <c r="Y788" s="214"/>
      <c r="Z788" s="214"/>
    </row>
    <row r="789" ht="12.0" customHeight="1">
      <c r="A789" s="214"/>
      <c r="B789" s="214"/>
      <c r="C789" s="214"/>
      <c r="D789" s="214"/>
      <c r="E789" s="214"/>
      <c r="F789" s="214"/>
      <c r="G789" s="214"/>
      <c r="H789" s="214"/>
      <c r="I789" s="214"/>
      <c r="J789" s="214"/>
      <c r="K789" s="214"/>
      <c r="L789" s="214"/>
      <c r="M789" s="214"/>
      <c r="N789" s="214"/>
      <c r="O789" s="214"/>
      <c r="P789" s="214"/>
      <c r="Q789" s="214"/>
      <c r="R789" s="214"/>
      <c r="S789" s="214"/>
      <c r="T789" s="214"/>
      <c r="U789" s="214"/>
      <c r="V789" s="214"/>
      <c r="W789" s="214"/>
      <c r="X789" s="214"/>
      <c r="Y789" s="214"/>
      <c r="Z789" s="214"/>
    </row>
    <row r="790" ht="12.0" customHeight="1">
      <c r="A790" s="214"/>
      <c r="B790" s="214"/>
      <c r="C790" s="214"/>
      <c r="D790" s="214"/>
      <c r="E790" s="214"/>
      <c r="F790" s="214"/>
      <c r="G790" s="214"/>
      <c r="H790" s="214"/>
      <c r="I790" s="214"/>
      <c r="J790" s="214"/>
      <c r="K790" s="214"/>
      <c r="L790" s="214"/>
      <c r="M790" s="214"/>
      <c r="N790" s="214"/>
      <c r="O790" s="214"/>
      <c r="P790" s="214"/>
      <c r="Q790" s="214"/>
      <c r="R790" s="214"/>
      <c r="S790" s="214"/>
      <c r="T790" s="214"/>
      <c r="U790" s="214"/>
      <c r="V790" s="214"/>
      <c r="W790" s="214"/>
      <c r="X790" s="214"/>
      <c r="Y790" s="214"/>
      <c r="Z790" s="214"/>
    </row>
    <row r="791" ht="12.0" customHeight="1">
      <c r="A791" s="214"/>
      <c r="B791" s="214"/>
      <c r="C791" s="214"/>
      <c r="D791" s="214"/>
      <c r="E791" s="214"/>
      <c r="F791" s="214"/>
      <c r="G791" s="214"/>
      <c r="H791" s="214"/>
      <c r="I791" s="214"/>
      <c r="J791" s="214"/>
      <c r="K791" s="214"/>
      <c r="L791" s="214"/>
      <c r="M791" s="214"/>
      <c r="N791" s="214"/>
      <c r="O791" s="214"/>
      <c r="P791" s="214"/>
      <c r="Q791" s="214"/>
      <c r="R791" s="214"/>
      <c r="S791" s="214"/>
      <c r="T791" s="214"/>
      <c r="U791" s="214"/>
      <c r="V791" s="214"/>
      <c r="W791" s="214"/>
      <c r="X791" s="214"/>
      <c r="Y791" s="214"/>
      <c r="Z791" s="214"/>
    </row>
    <row r="792" ht="12.0" customHeight="1">
      <c r="A792" s="214"/>
      <c r="B792" s="214"/>
      <c r="C792" s="214"/>
      <c r="D792" s="214"/>
      <c r="E792" s="214"/>
      <c r="F792" s="214"/>
      <c r="G792" s="214"/>
      <c r="H792" s="214"/>
      <c r="I792" s="214"/>
      <c r="J792" s="214"/>
      <c r="K792" s="214"/>
      <c r="L792" s="214"/>
      <c r="M792" s="214"/>
      <c r="N792" s="214"/>
      <c r="O792" s="214"/>
      <c r="P792" s="214"/>
      <c r="Q792" s="214"/>
      <c r="R792" s="214"/>
      <c r="S792" s="214"/>
      <c r="T792" s="214"/>
      <c r="U792" s="214"/>
      <c r="V792" s="214"/>
      <c r="W792" s="214"/>
      <c r="X792" s="214"/>
      <c r="Y792" s="214"/>
      <c r="Z792" s="214"/>
    </row>
    <row r="793" ht="12.0" customHeight="1">
      <c r="A793" s="214"/>
      <c r="B793" s="214"/>
      <c r="C793" s="214"/>
      <c r="D793" s="214"/>
      <c r="E793" s="214"/>
      <c r="F793" s="214"/>
      <c r="G793" s="214"/>
      <c r="H793" s="214"/>
      <c r="I793" s="214"/>
      <c r="J793" s="214"/>
      <c r="K793" s="214"/>
      <c r="L793" s="214"/>
      <c r="M793" s="214"/>
      <c r="N793" s="214"/>
      <c r="O793" s="214"/>
      <c r="P793" s="214"/>
      <c r="Q793" s="214"/>
      <c r="R793" s="214"/>
      <c r="S793" s="214"/>
      <c r="T793" s="214"/>
      <c r="U793" s="214"/>
      <c r="V793" s="214"/>
      <c r="W793" s="214"/>
      <c r="X793" s="214"/>
      <c r="Y793" s="214"/>
      <c r="Z793" s="214"/>
    </row>
    <row r="794" ht="12.0" customHeight="1">
      <c r="A794" s="214"/>
      <c r="B794" s="214"/>
      <c r="C794" s="214"/>
      <c r="D794" s="214"/>
      <c r="E794" s="214"/>
      <c r="F794" s="214"/>
      <c r="G794" s="214"/>
      <c r="H794" s="214"/>
      <c r="I794" s="214"/>
      <c r="J794" s="214"/>
      <c r="K794" s="214"/>
      <c r="L794" s="214"/>
      <c r="M794" s="214"/>
      <c r="N794" s="214"/>
      <c r="O794" s="214"/>
      <c r="P794" s="214"/>
      <c r="Q794" s="214"/>
      <c r="R794" s="214"/>
      <c r="S794" s="214"/>
      <c r="T794" s="214"/>
      <c r="U794" s="214"/>
      <c r="V794" s="214"/>
      <c r="W794" s="214"/>
      <c r="X794" s="214"/>
      <c r="Y794" s="214"/>
      <c r="Z794" s="214"/>
    </row>
    <row r="795" ht="12.0" customHeight="1">
      <c r="A795" s="214"/>
      <c r="B795" s="214"/>
      <c r="C795" s="214"/>
      <c r="D795" s="214"/>
      <c r="E795" s="214"/>
      <c r="F795" s="214"/>
      <c r="G795" s="214"/>
      <c r="H795" s="214"/>
      <c r="I795" s="214"/>
      <c r="J795" s="214"/>
      <c r="K795" s="214"/>
      <c r="L795" s="214"/>
      <c r="M795" s="214"/>
      <c r="N795" s="214"/>
      <c r="O795" s="214"/>
      <c r="P795" s="214"/>
      <c r="Q795" s="214"/>
      <c r="R795" s="214"/>
      <c r="S795" s="214"/>
      <c r="T795" s="214"/>
      <c r="U795" s="214"/>
      <c r="V795" s="214"/>
      <c r="W795" s="214"/>
      <c r="X795" s="214"/>
      <c r="Y795" s="214"/>
      <c r="Z795" s="214"/>
    </row>
    <row r="796" ht="12.0" customHeight="1">
      <c r="A796" s="214"/>
      <c r="B796" s="214"/>
      <c r="C796" s="214"/>
      <c r="D796" s="214"/>
      <c r="E796" s="214"/>
      <c r="F796" s="214"/>
      <c r="G796" s="214"/>
      <c r="H796" s="214"/>
      <c r="I796" s="214"/>
      <c r="J796" s="214"/>
      <c r="K796" s="214"/>
      <c r="L796" s="214"/>
      <c r="M796" s="214"/>
      <c r="N796" s="214"/>
      <c r="O796" s="214"/>
      <c r="P796" s="214"/>
      <c r="Q796" s="214"/>
      <c r="R796" s="214"/>
      <c r="S796" s="214"/>
      <c r="T796" s="214"/>
      <c r="U796" s="214"/>
      <c r="V796" s="214"/>
      <c r="W796" s="214"/>
      <c r="X796" s="214"/>
      <c r="Y796" s="214"/>
      <c r="Z796" s="214"/>
    </row>
    <row r="797" ht="12.0" customHeight="1">
      <c r="A797" s="214"/>
      <c r="B797" s="214"/>
      <c r="C797" s="214"/>
      <c r="D797" s="214"/>
      <c r="E797" s="214"/>
      <c r="F797" s="214"/>
      <c r="G797" s="214"/>
      <c r="H797" s="214"/>
      <c r="I797" s="214"/>
      <c r="J797" s="214"/>
      <c r="K797" s="214"/>
      <c r="L797" s="214"/>
      <c r="M797" s="214"/>
      <c r="N797" s="214"/>
      <c r="O797" s="214"/>
      <c r="P797" s="214"/>
      <c r="Q797" s="214"/>
      <c r="R797" s="214"/>
      <c r="S797" s="214"/>
      <c r="T797" s="214"/>
      <c r="U797" s="214"/>
      <c r="V797" s="214"/>
      <c r="W797" s="214"/>
      <c r="X797" s="214"/>
      <c r="Y797" s="214"/>
      <c r="Z797" s="214"/>
    </row>
    <row r="798" ht="12.0" customHeight="1">
      <c r="A798" s="214"/>
      <c r="B798" s="214"/>
      <c r="C798" s="214"/>
      <c r="D798" s="214"/>
      <c r="E798" s="214"/>
      <c r="F798" s="214"/>
      <c r="G798" s="214"/>
      <c r="H798" s="214"/>
      <c r="I798" s="214"/>
      <c r="J798" s="214"/>
      <c r="K798" s="214"/>
      <c r="L798" s="214"/>
      <c r="M798" s="214"/>
      <c r="N798" s="214"/>
      <c r="O798" s="214"/>
      <c r="P798" s="214"/>
      <c r="Q798" s="214"/>
      <c r="R798" s="214"/>
      <c r="S798" s="214"/>
      <c r="T798" s="214"/>
      <c r="U798" s="214"/>
      <c r="V798" s="214"/>
      <c r="W798" s="214"/>
      <c r="X798" s="214"/>
      <c r="Y798" s="214"/>
      <c r="Z798" s="214"/>
    </row>
    <row r="799" ht="12.0" customHeight="1">
      <c r="A799" s="214"/>
      <c r="B799" s="214"/>
      <c r="C799" s="214"/>
      <c r="D799" s="214"/>
      <c r="E799" s="214"/>
      <c r="F799" s="214"/>
      <c r="G799" s="214"/>
      <c r="H799" s="214"/>
      <c r="I799" s="214"/>
      <c r="J799" s="214"/>
      <c r="K799" s="214"/>
      <c r="L799" s="214"/>
      <c r="M799" s="214"/>
      <c r="N799" s="214"/>
      <c r="O799" s="214"/>
      <c r="P799" s="214"/>
      <c r="Q799" s="214"/>
      <c r="R799" s="214"/>
      <c r="S799" s="214"/>
      <c r="T799" s="214"/>
      <c r="U799" s="214"/>
      <c r="V799" s="214"/>
      <c r="W799" s="214"/>
      <c r="X799" s="214"/>
      <c r="Y799" s="214"/>
      <c r="Z799" s="214"/>
    </row>
    <row r="800" ht="12.0" customHeight="1">
      <c r="A800" s="214"/>
      <c r="B800" s="214"/>
      <c r="C800" s="214"/>
      <c r="D800" s="214"/>
      <c r="E800" s="214"/>
      <c r="F800" s="214"/>
      <c r="G800" s="214"/>
      <c r="H800" s="214"/>
      <c r="I800" s="214"/>
      <c r="J800" s="214"/>
      <c r="K800" s="214"/>
      <c r="L800" s="214"/>
      <c r="M800" s="214"/>
      <c r="N800" s="214"/>
      <c r="O800" s="214"/>
      <c r="P800" s="214"/>
      <c r="Q800" s="214"/>
      <c r="R800" s="214"/>
      <c r="S800" s="214"/>
      <c r="T800" s="214"/>
      <c r="U800" s="214"/>
      <c r="V800" s="214"/>
      <c r="W800" s="214"/>
      <c r="X800" s="214"/>
      <c r="Y800" s="214"/>
      <c r="Z800" s="214"/>
    </row>
    <row r="801" ht="12.0" customHeight="1">
      <c r="A801" s="214"/>
      <c r="B801" s="214"/>
      <c r="C801" s="214"/>
      <c r="D801" s="214"/>
      <c r="E801" s="214"/>
      <c r="F801" s="214"/>
      <c r="G801" s="214"/>
      <c r="H801" s="214"/>
      <c r="I801" s="214"/>
      <c r="J801" s="214"/>
      <c r="K801" s="214"/>
      <c r="L801" s="214"/>
      <c r="M801" s="214"/>
      <c r="N801" s="214"/>
      <c r="O801" s="214"/>
      <c r="P801" s="214"/>
      <c r="Q801" s="214"/>
      <c r="R801" s="214"/>
      <c r="S801" s="214"/>
      <c r="T801" s="214"/>
      <c r="U801" s="214"/>
      <c r="V801" s="214"/>
      <c r="W801" s="214"/>
      <c r="X801" s="214"/>
      <c r="Y801" s="214"/>
      <c r="Z801" s="214"/>
    </row>
    <row r="802" ht="12.0" customHeight="1">
      <c r="A802" s="214"/>
      <c r="B802" s="214"/>
      <c r="C802" s="214"/>
      <c r="D802" s="214"/>
      <c r="E802" s="214"/>
      <c r="F802" s="214"/>
      <c r="G802" s="214"/>
      <c r="H802" s="214"/>
      <c r="I802" s="214"/>
      <c r="J802" s="214"/>
      <c r="K802" s="214"/>
      <c r="L802" s="214"/>
      <c r="M802" s="214"/>
      <c r="N802" s="214"/>
      <c r="O802" s="214"/>
      <c r="P802" s="214"/>
      <c r="Q802" s="214"/>
      <c r="R802" s="214"/>
      <c r="S802" s="214"/>
      <c r="T802" s="214"/>
      <c r="U802" s="214"/>
      <c r="V802" s="214"/>
      <c r="W802" s="214"/>
      <c r="X802" s="214"/>
      <c r="Y802" s="214"/>
      <c r="Z802" s="214"/>
    </row>
    <row r="803" ht="12.0" customHeight="1">
      <c r="A803" s="214"/>
      <c r="B803" s="214"/>
      <c r="C803" s="214"/>
      <c r="D803" s="214"/>
      <c r="E803" s="214"/>
      <c r="F803" s="214"/>
      <c r="G803" s="214"/>
      <c r="H803" s="214"/>
      <c r="I803" s="214"/>
      <c r="J803" s="214"/>
      <c r="K803" s="214"/>
      <c r="L803" s="214"/>
      <c r="M803" s="214"/>
      <c r="N803" s="214"/>
      <c r="O803" s="214"/>
      <c r="P803" s="214"/>
      <c r="Q803" s="214"/>
      <c r="R803" s="214"/>
      <c r="S803" s="214"/>
      <c r="T803" s="214"/>
      <c r="U803" s="214"/>
      <c r="V803" s="214"/>
      <c r="W803" s="214"/>
      <c r="X803" s="214"/>
      <c r="Y803" s="214"/>
      <c r="Z803" s="214"/>
    </row>
    <row r="804" ht="12.0" customHeight="1">
      <c r="A804" s="214"/>
      <c r="B804" s="214"/>
      <c r="C804" s="214"/>
      <c r="D804" s="214"/>
      <c r="E804" s="214"/>
      <c r="F804" s="214"/>
      <c r="G804" s="214"/>
      <c r="H804" s="214"/>
      <c r="I804" s="214"/>
      <c r="J804" s="214"/>
      <c r="K804" s="214"/>
      <c r="L804" s="214"/>
      <c r="M804" s="214"/>
      <c r="N804" s="214"/>
      <c r="O804" s="214"/>
      <c r="P804" s="214"/>
      <c r="Q804" s="214"/>
      <c r="R804" s="214"/>
      <c r="S804" s="214"/>
      <c r="T804" s="214"/>
      <c r="U804" s="214"/>
      <c r="V804" s="214"/>
      <c r="W804" s="214"/>
      <c r="X804" s="214"/>
      <c r="Y804" s="214"/>
      <c r="Z804" s="214"/>
    </row>
    <row r="805" ht="12.0" customHeight="1">
      <c r="A805" s="214"/>
      <c r="B805" s="214"/>
      <c r="C805" s="214"/>
      <c r="D805" s="214"/>
      <c r="E805" s="214"/>
      <c r="F805" s="214"/>
      <c r="G805" s="214"/>
      <c r="H805" s="214"/>
      <c r="I805" s="214"/>
      <c r="J805" s="214"/>
      <c r="K805" s="214"/>
      <c r="L805" s="214"/>
      <c r="M805" s="214"/>
      <c r="N805" s="214"/>
      <c r="O805" s="214"/>
      <c r="P805" s="214"/>
      <c r="Q805" s="214"/>
      <c r="R805" s="214"/>
      <c r="S805" s="214"/>
      <c r="T805" s="214"/>
      <c r="U805" s="214"/>
      <c r="V805" s="214"/>
      <c r="W805" s="214"/>
      <c r="X805" s="214"/>
      <c r="Y805" s="214"/>
      <c r="Z805" s="214"/>
    </row>
    <row r="806" ht="12.0" customHeight="1">
      <c r="A806" s="214"/>
      <c r="B806" s="214"/>
      <c r="C806" s="214"/>
      <c r="D806" s="214"/>
      <c r="E806" s="214"/>
      <c r="F806" s="214"/>
      <c r="G806" s="214"/>
      <c r="H806" s="214"/>
      <c r="I806" s="214"/>
      <c r="J806" s="214"/>
      <c r="K806" s="214"/>
      <c r="L806" s="214"/>
      <c r="M806" s="214"/>
      <c r="N806" s="214"/>
      <c r="O806" s="214"/>
      <c r="P806" s="214"/>
      <c r="Q806" s="214"/>
      <c r="R806" s="214"/>
      <c r="S806" s="214"/>
      <c r="T806" s="214"/>
      <c r="U806" s="214"/>
      <c r="V806" s="214"/>
      <c r="W806" s="214"/>
      <c r="X806" s="214"/>
      <c r="Y806" s="214"/>
      <c r="Z806" s="214"/>
    </row>
    <row r="807" ht="12.0" customHeight="1">
      <c r="A807" s="214"/>
      <c r="B807" s="214"/>
      <c r="C807" s="214"/>
      <c r="D807" s="214"/>
      <c r="E807" s="214"/>
      <c r="F807" s="214"/>
      <c r="G807" s="214"/>
      <c r="H807" s="214"/>
      <c r="I807" s="214"/>
      <c r="J807" s="214"/>
      <c r="K807" s="214"/>
      <c r="L807" s="214"/>
      <c r="M807" s="214"/>
      <c r="N807" s="214"/>
      <c r="O807" s="214"/>
      <c r="P807" s="214"/>
      <c r="Q807" s="214"/>
      <c r="R807" s="214"/>
      <c r="S807" s="214"/>
      <c r="T807" s="214"/>
      <c r="U807" s="214"/>
      <c r="V807" s="214"/>
      <c r="W807" s="214"/>
      <c r="X807" s="214"/>
      <c r="Y807" s="214"/>
      <c r="Z807" s="214"/>
    </row>
    <row r="808" ht="12.0" customHeight="1">
      <c r="A808" s="214"/>
      <c r="B808" s="214"/>
      <c r="C808" s="214"/>
      <c r="D808" s="214"/>
      <c r="E808" s="214"/>
      <c r="F808" s="214"/>
      <c r="G808" s="214"/>
      <c r="H808" s="214"/>
      <c r="I808" s="214"/>
      <c r="J808" s="214"/>
      <c r="K808" s="214"/>
      <c r="L808" s="214"/>
      <c r="M808" s="214"/>
      <c r="N808" s="214"/>
      <c r="O808" s="214"/>
      <c r="P808" s="214"/>
      <c r="Q808" s="214"/>
      <c r="R808" s="214"/>
      <c r="S808" s="214"/>
      <c r="T808" s="214"/>
      <c r="U808" s="214"/>
      <c r="V808" s="214"/>
      <c r="W808" s="214"/>
      <c r="X808" s="214"/>
      <c r="Y808" s="214"/>
      <c r="Z808" s="214"/>
    </row>
    <row r="809" ht="12.0" customHeight="1">
      <c r="A809" s="214"/>
      <c r="B809" s="214"/>
      <c r="C809" s="214"/>
      <c r="D809" s="214"/>
      <c r="E809" s="214"/>
      <c r="F809" s="214"/>
      <c r="G809" s="214"/>
      <c r="H809" s="214"/>
      <c r="I809" s="214"/>
      <c r="J809" s="214"/>
      <c r="K809" s="214"/>
      <c r="L809" s="214"/>
      <c r="M809" s="214"/>
      <c r="N809" s="214"/>
      <c r="O809" s="214"/>
      <c r="P809" s="214"/>
      <c r="Q809" s="214"/>
      <c r="R809" s="214"/>
      <c r="S809" s="214"/>
      <c r="T809" s="214"/>
      <c r="U809" s="214"/>
      <c r="V809" s="214"/>
      <c r="W809" s="214"/>
      <c r="X809" s="214"/>
      <c r="Y809" s="214"/>
      <c r="Z809" s="214"/>
    </row>
    <row r="810" ht="12.0" customHeight="1">
      <c r="A810" s="214"/>
      <c r="B810" s="214"/>
      <c r="C810" s="214"/>
      <c r="D810" s="214"/>
      <c r="E810" s="214"/>
      <c r="F810" s="214"/>
      <c r="G810" s="214"/>
      <c r="H810" s="214"/>
      <c r="I810" s="214"/>
      <c r="J810" s="214"/>
      <c r="K810" s="214"/>
      <c r="L810" s="214"/>
      <c r="M810" s="214"/>
      <c r="N810" s="214"/>
      <c r="O810" s="214"/>
      <c r="P810" s="214"/>
      <c r="Q810" s="214"/>
      <c r="R810" s="214"/>
      <c r="S810" s="214"/>
      <c r="T810" s="214"/>
      <c r="U810" s="214"/>
      <c r="V810" s="214"/>
      <c r="W810" s="214"/>
      <c r="X810" s="214"/>
      <c r="Y810" s="214"/>
      <c r="Z810" s="214"/>
    </row>
    <row r="811" ht="12.0" customHeight="1">
      <c r="A811" s="214"/>
      <c r="B811" s="214"/>
      <c r="C811" s="214"/>
      <c r="D811" s="214"/>
      <c r="E811" s="214"/>
      <c r="F811" s="214"/>
      <c r="G811" s="214"/>
      <c r="H811" s="214"/>
      <c r="I811" s="214"/>
      <c r="J811" s="214"/>
      <c r="K811" s="214"/>
      <c r="L811" s="214"/>
      <c r="M811" s="214"/>
      <c r="N811" s="214"/>
      <c r="O811" s="214"/>
      <c r="P811" s="214"/>
      <c r="Q811" s="214"/>
      <c r="R811" s="214"/>
      <c r="S811" s="214"/>
      <c r="T811" s="214"/>
      <c r="U811" s="214"/>
      <c r="V811" s="214"/>
      <c r="W811" s="214"/>
      <c r="X811" s="214"/>
      <c r="Y811" s="214"/>
      <c r="Z811" s="214"/>
    </row>
    <row r="812" ht="12.0" customHeight="1">
      <c r="A812" s="214"/>
      <c r="B812" s="214"/>
      <c r="C812" s="214"/>
      <c r="D812" s="214"/>
      <c r="E812" s="214"/>
      <c r="F812" s="214"/>
      <c r="G812" s="214"/>
      <c r="H812" s="214"/>
      <c r="I812" s="214"/>
      <c r="J812" s="214"/>
      <c r="K812" s="214"/>
      <c r="L812" s="214"/>
      <c r="M812" s="214"/>
      <c r="N812" s="214"/>
      <c r="O812" s="214"/>
      <c r="P812" s="214"/>
      <c r="Q812" s="214"/>
      <c r="R812" s="214"/>
      <c r="S812" s="214"/>
      <c r="T812" s="214"/>
      <c r="U812" s="214"/>
      <c r="V812" s="214"/>
      <c r="W812" s="214"/>
      <c r="X812" s="214"/>
      <c r="Y812" s="214"/>
      <c r="Z812" s="214"/>
    </row>
    <row r="813" ht="12.0" customHeight="1">
      <c r="A813" s="214"/>
      <c r="B813" s="214"/>
      <c r="C813" s="214"/>
      <c r="D813" s="214"/>
      <c r="E813" s="214"/>
      <c r="F813" s="214"/>
      <c r="G813" s="214"/>
      <c r="H813" s="214"/>
      <c r="I813" s="214"/>
      <c r="J813" s="214"/>
      <c r="K813" s="214"/>
      <c r="L813" s="214"/>
      <c r="M813" s="214"/>
      <c r="N813" s="214"/>
      <c r="O813" s="214"/>
      <c r="P813" s="214"/>
      <c r="Q813" s="214"/>
      <c r="R813" s="214"/>
      <c r="S813" s="214"/>
      <c r="T813" s="214"/>
      <c r="U813" s="214"/>
      <c r="V813" s="214"/>
      <c r="W813" s="214"/>
      <c r="X813" s="214"/>
      <c r="Y813" s="214"/>
      <c r="Z813" s="214"/>
    </row>
    <row r="814" ht="12.0" customHeight="1">
      <c r="A814" s="214"/>
      <c r="B814" s="214"/>
      <c r="C814" s="214"/>
      <c r="D814" s="214"/>
      <c r="E814" s="214"/>
      <c r="F814" s="214"/>
      <c r="G814" s="214"/>
      <c r="H814" s="214"/>
      <c r="I814" s="214"/>
      <c r="J814" s="214"/>
      <c r="K814" s="214"/>
      <c r="L814" s="214"/>
      <c r="M814" s="214"/>
      <c r="N814" s="214"/>
      <c r="O814" s="214"/>
      <c r="P814" s="214"/>
      <c r="Q814" s="214"/>
      <c r="R814" s="214"/>
      <c r="S814" s="214"/>
      <c r="T814" s="214"/>
      <c r="U814" s="214"/>
      <c r="V814" s="214"/>
      <c r="W814" s="214"/>
      <c r="X814" s="214"/>
      <c r="Y814" s="214"/>
      <c r="Z814" s="214"/>
    </row>
    <row r="815" ht="12.0" customHeight="1">
      <c r="A815" s="214"/>
      <c r="B815" s="214"/>
      <c r="C815" s="214"/>
      <c r="D815" s="214"/>
      <c r="E815" s="214"/>
      <c r="F815" s="214"/>
      <c r="G815" s="214"/>
      <c r="H815" s="214"/>
      <c r="I815" s="214"/>
      <c r="J815" s="214"/>
      <c r="K815" s="214"/>
      <c r="L815" s="214"/>
      <c r="M815" s="214"/>
      <c r="N815" s="214"/>
      <c r="O815" s="214"/>
      <c r="P815" s="214"/>
      <c r="Q815" s="214"/>
      <c r="R815" s="214"/>
      <c r="S815" s="214"/>
      <c r="T815" s="214"/>
      <c r="U815" s="214"/>
      <c r="V815" s="214"/>
      <c r="W815" s="214"/>
      <c r="X815" s="214"/>
      <c r="Y815" s="214"/>
      <c r="Z815" s="214"/>
    </row>
    <row r="816" ht="12.0" customHeight="1">
      <c r="A816" s="214"/>
      <c r="B816" s="214"/>
      <c r="C816" s="214"/>
      <c r="D816" s="214"/>
      <c r="E816" s="214"/>
      <c r="F816" s="214"/>
      <c r="G816" s="214"/>
      <c r="H816" s="214"/>
      <c r="I816" s="214"/>
      <c r="J816" s="214"/>
      <c r="K816" s="214"/>
      <c r="L816" s="214"/>
      <c r="M816" s="214"/>
      <c r="N816" s="214"/>
      <c r="O816" s="214"/>
      <c r="P816" s="214"/>
      <c r="Q816" s="214"/>
      <c r="R816" s="214"/>
      <c r="S816" s="214"/>
      <c r="T816" s="214"/>
      <c r="U816" s="214"/>
      <c r="V816" s="214"/>
      <c r="W816" s="214"/>
      <c r="X816" s="214"/>
      <c r="Y816" s="214"/>
      <c r="Z816" s="214"/>
    </row>
    <row r="817" ht="12.0" customHeight="1">
      <c r="A817" s="214"/>
      <c r="B817" s="214"/>
      <c r="C817" s="214"/>
      <c r="D817" s="214"/>
      <c r="E817" s="214"/>
      <c r="F817" s="214"/>
      <c r="G817" s="214"/>
      <c r="H817" s="214"/>
      <c r="I817" s="214"/>
      <c r="J817" s="214"/>
      <c r="K817" s="214"/>
      <c r="L817" s="214"/>
      <c r="M817" s="214"/>
      <c r="N817" s="214"/>
      <c r="O817" s="214"/>
      <c r="P817" s="214"/>
      <c r="Q817" s="214"/>
      <c r="R817" s="214"/>
      <c r="S817" s="214"/>
      <c r="T817" s="214"/>
      <c r="U817" s="214"/>
      <c r="V817" s="214"/>
      <c r="W817" s="214"/>
      <c r="X817" s="214"/>
      <c r="Y817" s="214"/>
      <c r="Z817" s="214"/>
    </row>
    <row r="818" ht="12.0" customHeight="1">
      <c r="A818" s="214"/>
      <c r="B818" s="214"/>
      <c r="C818" s="214"/>
      <c r="D818" s="214"/>
      <c r="E818" s="214"/>
      <c r="F818" s="214"/>
      <c r="G818" s="214"/>
      <c r="H818" s="214"/>
      <c r="I818" s="214"/>
      <c r="J818" s="214"/>
      <c r="K818" s="214"/>
      <c r="L818" s="214"/>
      <c r="M818" s="214"/>
      <c r="N818" s="214"/>
      <c r="O818" s="214"/>
      <c r="P818" s="214"/>
      <c r="Q818" s="214"/>
      <c r="R818" s="214"/>
      <c r="S818" s="214"/>
      <c r="T818" s="214"/>
      <c r="U818" s="214"/>
      <c r="V818" s="214"/>
      <c r="W818" s="214"/>
      <c r="X818" s="214"/>
      <c r="Y818" s="214"/>
      <c r="Z818" s="214"/>
    </row>
    <row r="819" ht="12.0" customHeight="1">
      <c r="A819" s="214"/>
      <c r="B819" s="214"/>
      <c r="C819" s="214"/>
      <c r="D819" s="214"/>
      <c r="E819" s="214"/>
      <c r="F819" s="214"/>
      <c r="G819" s="214"/>
      <c r="H819" s="214"/>
      <c r="I819" s="214"/>
      <c r="J819" s="214"/>
      <c r="K819" s="214"/>
      <c r="L819" s="214"/>
      <c r="M819" s="214"/>
      <c r="N819" s="214"/>
      <c r="O819" s="214"/>
      <c r="P819" s="214"/>
      <c r="Q819" s="214"/>
      <c r="R819" s="214"/>
      <c r="S819" s="214"/>
      <c r="T819" s="214"/>
      <c r="U819" s="214"/>
      <c r="V819" s="214"/>
      <c r="W819" s="214"/>
      <c r="X819" s="214"/>
      <c r="Y819" s="214"/>
      <c r="Z819" s="214"/>
    </row>
    <row r="820" ht="12.0" customHeight="1">
      <c r="A820" s="214"/>
      <c r="B820" s="214"/>
      <c r="C820" s="214"/>
      <c r="D820" s="214"/>
      <c r="E820" s="214"/>
      <c r="F820" s="214"/>
      <c r="G820" s="214"/>
      <c r="H820" s="214"/>
      <c r="I820" s="214"/>
      <c r="J820" s="214"/>
      <c r="K820" s="214"/>
      <c r="L820" s="214"/>
      <c r="M820" s="214"/>
      <c r="N820" s="214"/>
      <c r="O820" s="214"/>
      <c r="P820" s="214"/>
      <c r="Q820" s="214"/>
      <c r="R820" s="214"/>
      <c r="S820" s="214"/>
      <c r="T820" s="214"/>
      <c r="U820" s="214"/>
      <c r="V820" s="214"/>
      <c r="W820" s="214"/>
      <c r="X820" s="214"/>
      <c r="Y820" s="214"/>
      <c r="Z820" s="214"/>
    </row>
    <row r="821" ht="12.0" customHeight="1">
      <c r="A821" s="214"/>
      <c r="B821" s="214"/>
      <c r="C821" s="214"/>
      <c r="D821" s="214"/>
      <c r="E821" s="214"/>
      <c r="F821" s="214"/>
      <c r="G821" s="214"/>
      <c r="H821" s="214"/>
      <c r="I821" s="214"/>
      <c r="J821" s="214"/>
      <c r="K821" s="214"/>
      <c r="L821" s="214"/>
      <c r="M821" s="214"/>
      <c r="N821" s="214"/>
      <c r="O821" s="214"/>
      <c r="P821" s="214"/>
      <c r="Q821" s="214"/>
      <c r="R821" s="214"/>
      <c r="S821" s="214"/>
      <c r="T821" s="214"/>
      <c r="U821" s="214"/>
      <c r="V821" s="214"/>
      <c r="W821" s="214"/>
      <c r="X821" s="214"/>
      <c r="Y821" s="214"/>
      <c r="Z821" s="214"/>
    </row>
    <row r="822" ht="12.0" customHeight="1">
      <c r="A822" s="214"/>
      <c r="B822" s="214"/>
      <c r="C822" s="214"/>
      <c r="D822" s="214"/>
      <c r="E822" s="214"/>
      <c r="F822" s="214"/>
      <c r="G822" s="214"/>
      <c r="H822" s="214"/>
      <c r="I822" s="214"/>
      <c r="J822" s="214"/>
      <c r="K822" s="214"/>
      <c r="L822" s="214"/>
      <c r="M822" s="214"/>
      <c r="N822" s="214"/>
      <c r="O822" s="214"/>
      <c r="P822" s="214"/>
      <c r="Q822" s="214"/>
      <c r="R822" s="214"/>
      <c r="S822" s="214"/>
      <c r="T822" s="214"/>
      <c r="U822" s="214"/>
      <c r="V822" s="214"/>
      <c r="W822" s="214"/>
      <c r="X822" s="214"/>
      <c r="Y822" s="214"/>
      <c r="Z822" s="214"/>
    </row>
    <row r="823" ht="12.0" customHeight="1">
      <c r="A823" s="214"/>
      <c r="B823" s="214"/>
      <c r="C823" s="214"/>
      <c r="D823" s="214"/>
      <c r="E823" s="214"/>
      <c r="F823" s="214"/>
      <c r="G823" s="214"/>
      <c r="H823" s="214"/>
      <c r="I823" s="214"/>
      <c r="J823" s="214"/>
      <c r="K823" s="214"/>
      <c r="L823" s="214"/>
      <c r="M823" s="214"/>
      <c r="N823" s="214"/>
      <c r="O823" s="214"/>
      <c r="P823" s="214"/>
      <c r="Q823" s="214"/>
      <c r="R823" s="214"/>
      <c r="S823" s="214"/>
      <c r="T823" s="214"/>
      <c r="U823" s="214"/>
      <c r="V823" s="214"/>
      <c r="W823" s="214"/>
      <c r="X823" s="214"/>
      <c r="Y823" s="214"/>
      <c r="Z823" s="214"/>
    </row>
    <row r="824" ht="12.0" customHeight="1">
      <c r="A824" s="214"/>
      <c r="B824" s="214"/>
      <c r="C824" s="214"/>
      <c r="D824" s="214"/>
      <c r="E824" s="214"/>
      <c r="F824" s="214"/>
      <c r="G824" s="214"/>
      <c r="H824" s="214"/>
      <c r="I824" s="214"/>
      <c r="J824" s="214"/>
      <c r="K824" s="214"/>
      <c r="L824" s="214"/>
      <c r="M824" s="214"/>
      <c r="N824" s="214"/>
      <c r="O824" s="214"/>
      <c r="P824" s="214"/>
      <c r="Q824" s="214"/>
      <c r="R824" s="214"/>
      <c r="S824" s="214"/>
      <c r="T824" s="214"/>
      <c r="U824" s="214"/>
      <c r="V824" s="214"/>
      <c r="W824" s="214"/>
      <c r="X824" s="214"/>
      <c r="Y824" s="214"/>
      <c r="Z824" s="214"/>
    </row>
    <row r="825" ht="12.0" customHeight="1">
      <c r="A825" s="214"/>
      <c r="B825" s="214"/>
      <c r="C825" s="214"/>
      <c r="D825" s="214"/>
      <c r="E825" s="214"/>
      <c r="F825" s="214"/>
      <c r="G825" s="214"/>
      <c r="H825" s="214"/>
      <c r="I825" s="214"/>
      <c r="J825" s="214"/>
      <c r="K825" s="214"/>
      <c r="L825" s="214"/>
      <c r="M825" s="214"/>
      <c r="N825" s="214"/>
      <c r="O825" s="214"/>
      <c r="P825" s="214"/>
      <c r="Q825" s="214"/>
      <c r="R825" s="214"/>
      <c r="S825" s="214"/>
      <c r="T825" s="214"/>
      <c r="U825" s="214"/>
      <c r="V825" s="214"/>
      <c r="W825" s="214"/>
      <c r="X825" s="214"/>
      <c r="Y825" s="214"/>
      <c r="Z825" s="214"/>
    </row>
    <row r="826" ht="12.0" customHeight="1">
      <c r="A826" s="214"/>
      <c r="B826" s="214"/>
      <c r="C826" s="214"/>
      <c r="D826" s="214"/>
      <c r="E826" s="214"/>
      <c r="F826" s="214"/>
      <c r="G826" s="214"/>
      <c r="H826" s="214"/>
      <c r="I826" s="214"/>
      <c r="J826" s="214"/>
      <c r="K826" s="214"/>
      <c r="L826" s="214"/>
      <c r="M826" s="214"/>
      <c r="N826" s="214"/>
      <c r="O826" s="214"/>
      <c r="P826" s="214"/>
      <c r="Q826" s="214"/>
      <c r="R826" s="214"/>
      <c r="S826" s="214"/>
      <c r="T826" s="214"/>
      <c r="U826" s="214"/>
      <c r="V826" s="214"/>
      <c r="W826" s="214"/>
      <c r="X826" s="214"/>
      <c r="Y826" s="214"/>
      <c r="Z826" s="214"/>
    </row>
    <row r="827" ht="12.0" customHeight="1">
      <c r="A827" s="214"/>
      <c r="B827" s="214"/>
      <c r="C827" s="214"/>
      <c r="D827" s="214"/>
      <c r="E827" s="214"/>
      <c r="F827" s="214"/>
      <c r="G827" s="214"/>
      <c r="H827" s="214"/>
      <c r="I827" s="214"/>
      <c r="J827" s="214"/>
      <c r="K827" s="214"/>
      <c r="L827" s="214"/>
      <c r="M827" s="214"/>
      <c r="N827" s="214"/>
      <c r="O827" s="214"/>
      <c r="P827" s="214"/>
      <c r="Q827" s="214"/>
      <c r="R827" s="214"/>
      <c r="S827" s="214"/>
      <c r="T827" s="214"/>
      <c r="U827" s="214"/>
      <c r="V827" s="214"/>
      <c r="W827" s="214"/>
      <c r="X827" s="214"/>
      <c r="Y827" s="214"/>
      <c r="Z827" s="214"/>
    </row>
    <row r="828" ht="12.0" customHeight="1">
      <c r="A828" s="214"/>
      <c r="B828" s="214"/>
      <c r="C828" s="214"/>
      <c r="D828" s="214"/>
      <c r="E828" s="214"/>
      <c r="F828" s="214"/>
      <c r="G828" s="214"/>
      <c r="H828" s="214"/>
      <c r="I828" s="214"/>
      <c r="J828" s="214"/>
      <c r="K828" s="214"/>
      <c r="L828" s="214"/>
      <c r="M828" s="214"/>
      <c r="N828" s="214"/>
      <c r="O828" s="214"/>
      <c r="P828" s="214"/>
      <c r="Q828" s="214"/>
      <c r="R828" s="214"/>
      <c r="S828" s="214"/>
      <c r="T828" s="214"/>
      <c r="U828" s="214"/>
      <c r="V828" s="214"/>
      <c r="W828" s="214"/>
      <c r="X828" s="214"/>
      <c r="Y828" s="214"/>
      <c r="Z828" s="214"/>
    </row>
    <row r="829" ht="12.0" customHeight="1">
      <c r="A829" s="214"/>
      <c r="B829" s="214"/>
      <c r="C829" s="214"/>
      <c r="D829" s="214"/>
      <c r="E829" s="214"/>
      <c r="F829" s="214"/>
      <c r="G829" s="214"/>
      <c r="H829" s="214"/>
      <c r="I829" s="214"/>
      <c r="J829" s="214"/>
      <c r="K829" s="214"/>
      <c r="L829" s="214"/>
      <c r="M829" s="214"/>
      <c r="N829" s="214"/>
      <c r="O829" s="214"/>
      <c r="P829" s="214"/>
      <c r="Q829" s="214"/>
      <c r="R829" s="214"/>
      <c r="S829" s="214"/>
      <c r="T829" s="214"/>
      <c r="U829" s="214"/>
      <c r="V829" s="214"/>
      <c r="W829" s="214"/>
      <c r="X829" s="214"/>
      <c r="Y829" s="214"/>
      <c r="Z829" s="214"/>
    </row>
    <row r="830" ht="12.0" customHeight="1">
      <c r="A830" s="214"/>
      <c r="B830" s="214"/>
      <c r="C830" s="214"/>
      <c r="D830" s="214"/>
      <c r="E830" s="214"/>
      <c r="F830" s="214"/>
      <c r="G830" s="214"/>
      <c r="H830" s="214"/>
      <c r="I830" s="214"/>
      <c r="J830" s="214"/>
      <c r="K830" s="214"/>
      <c r="L830" s="214"/>
      <c r="M830" s="214"/>
      <c r="N830" s="214"/>
      <c r="O830" s="214"/>
      <c r="P830" s="214"/>
      <c r="Q830" s="214"/>
      <c r="R830" s="214"/>
      <c r="S830" s="214"/>
      <c r="T830" s="214"/>
      <c r="U830" s="214"/>
      <c r="V830" s="214"/>
      <c r="W830" s="214"/>
      <c r="X830" s="214"/>
      <c r="Y830" s="214"/>
      <c r="Z830" s="214"/>
    </row>
    <row r="831" ht="12.0" customHeight="1">
      <c r="A831" s="214"/>
      <c r="B831" s="214"/>
      <c r="C831" s="214"/>
      <c r="D831" s="214"/>
      <c r="E831" s="214"/>
      <c r="F831" s="214"/>
      <c r="G831" s="214"/>
      <c r="H831" s="214"/>
      <c r="I831" s="214"/>
      <c r="J831" s="214"/>
      <c r="K831" s="214"/>
      <c r="L831" s="214"/>
      <c r="M831" s="214"/>
      <c r="N831" s="214"/>
      <c r="O831" s="214"/>
      <c r="P831" s="214"/>
      <c r="Q831" s="214"/>
      <c r="R831" s="214"/>
      <c r="S831" s="214"/>
      <c r="T831" s="214"/>
      <c r="U831" s="214"/>
      <c r="V831" s="214"/>
      <c r="W831" s="214"/>
      <c r="X831" s="214"/>
      <c r="Y831" s="214"/>
      <c r="Z831" s="214"/>
    </row>
    <row r="832" ht="12.0" customHeight="1">
      <c r="A832" s="214"/>
      <c r="B832" s="214"/>
      <c r="C832" s="214"/>
      <c r="D832" s="214"/>
      <c r="E832" s="214"/>
      <c r="F832" s="214"/>
      <c r="G832" s="214"/>
      <c r="H832" s="214"/>
      <c r="I832" s="214"/>
      <c r="J832" s="214"/>
      <c r="K832" s="214"/>
      <c r="L832" s="214"/>
      <c r="M832" s="214"/>
      <c r="N832" s="214"/>
      <c r="O832" s="214"/>
      <c r="P832" s="214"/>
      <c r="Q832" s="214"/>
      <c r="R832" s="214"/>
      <c r="S832" s="214"/>
      <c r="T832" s="214"/>
      <c r="U832" s="214"/>
      <c r="V832" s="214"/>
      <c r="W832" s="214"/>
      <c r="X832" s="214"/>
      <c r="Y832" s="214"/>
      <c r="Z832" s="214"/>
    </row>
    <row r="833" ht="12.0" customHeight="1">
      <c r="A833" s="214"/>
      <c r="B833" s="214"/>
      <c r="C833" s="214"/>
      <c r="D833" s="214"/>
      <c r="E833" s="214"/>
      <c r="F833" s="214"/>
      <c r="G833" s="214"/>
      <c r="H833" s="214"/>
      <c r="I833" s="214"/>
      <c r="J833" s="214"/>
      <c r="K833" s="214"/>
      <c r="L833" s="214"/>
      <c r="M833" s="214"/>
      <c r="N833" s="214"/>
      <c r="O833" s="214"/>
      <c r="P833" s="214"/>
      <c r="Q833" s="214"/>
      <c r="R833" s="214"/>
      <c r="S833" s="214"/>
      <c r="T833" s="214"/>
      <c r="U833" s="214"/>
      <c r="V833" s="214"/>
      <c r="W833" s="214"/>
      <c r="X833" s="214"/>
      <c r="Y833" s="214"/>
      <c r="Z833" s="214"/>
    </row>
    <row r="834" ht="12.0" customHeight="1">
      <c r="A834" s="214"/>
      <c r="B834" s="214"/>
      <c r="C834" s="214"/>
      <c r="D834" s="214"/>
      <c r="E834" s="214"/>
      <c r="F834" s="214"/>
      <c r="G834" s="214"/>
      <c r="H834" s="214"/>
      <c r="I834" s="214"/>
      <c r="J834" s="214"/>
      <c r="K834" s="214"/>
      <c r="L834" s="214"/>
      <c r="M834" s="214"/>
      <c r="N834" s="214"/>
      <c r="O834" s="214"/>
      <c r="P834" s="214"/>
      <c r="Q834" s="214"/>
      <c r="R834" s="214"/>
      <c r="S834" s="214"/>
      <c r="T834" s="214"/>
      <c r="U834" s="214"/>
      <c r="V834" s="214"/>
      <c r="W834" s="214"/>
      <c r="X834" s="214"/>
      <c r="Y834" s="214"/>
      <c r="Z834" s="214"/>
    </row>
    <row r="835" ht="12.0" customHeight="1">
      <c r="A835" s="214"/>
      <c r="B835" s="214"/>
      <c r="C835" s="214"/>
      <c r="D835" s="214"/>
      <c r="E835" s="214"/>
      <c r="F835" s="214"/>
      <c r="G835" s="214"/>
      <c r="H835" s="214"/>
      <c r="I835" s="214"/>
      <c r="J835" s="214"/>
      <c r="K835" s="214"/>
      <c r="L835" s="214"/>
      <c r="M835" s="214"/>
      <c r="N835" s="214"/>
      <c r="O835" s="214"/>
      <c r="P835" s="214"/>
      <c r="Q835" s="214"/>
      <c r="R835" s="214"/>
      <c r="S835" s="214"/>
      <c r="T835" s="214"/>
      <c r="U835" s="214"/>
      <c r="V835" s="214"/>
      <c r="W835" s="214"/>
      <c r="X835" s="214"/>
      <c r="Y835" s="214"/>
      <c r="Z835" s="214"/>
    </row>
    <row r="836" ht="12.0" customHeight="1">
      <c r="A836" s="214"/>
      <c r="B836" s="214"/>
      <c r="C836" s="214"/>
      <c r="D836" s="214"/>
      <c r="E836" s="214"/>
      <c r="F836" s="214"/>
      <c r="G836" s="214"/>
      <c r="H836" s="214"/>
      <c r="I836" s="214"/>
      <c r="J836" s="214"/>
      <c r="K836" s="214"/>
      <c r="L836" s="214"/>
      <c r="M836" s="214"/>
      <c r="N836" s="214"/>
      <c r="O836" s="214"/>
      <c r="P836" s="214"/>
      <c r="Q836" s="214"/>
      <c r="R836" s="214"/>
      <c r="S836" s="214"/>
      <c r="T836" s="214"/>
      <c r="U836" s="214"/>
      <c r="V836" s="214"/>
      <c r="W836" s="214"/>
      <c r="X836" s="214"/>
      <c r="Y836" s="214"/>
      <c r="Z836" s="214"/>
    </row>
    <row r="837" ht="12.0" customHeight="1">
      <c r="A837" s="214"/>
      <c r="B837" s="214"/>
      <c r="C837" s="214"/>
      <c r="D837" s="214"/>
      <c r="E837" s="214"/>
      <c r="F837" s="214"/>
      <c r="G837" s="214"/>
      <c r="H837" s="214"/>
      <c r="I837" s="214"/>
      <c r="J837" s="214"/>
      <c r="K837" s="214"/>
      <c r="L837" s="214"/>
      <c r="M837" s="214"/>
      <c r="N837" s="214"/>
      <c r="O837" s="214"/>
      <c r="P837" s="214"/>
      <c r="Q837" s="214"/>
      <c r="R837" s="214"/>
      <c r="S837" s="214"/>
      <c r="T837" s="214"/>
      <c r="U837" s="214"/>
      <c r="V837" s="214"/>
      <c r="W837" s="214"/>
      <c r="X837" s="214"/>
      <c r="Y837" s="214"/>
      <c r="Z837" s="214"/>
    </row>
    <row r="838" ht="12.0" customHeight="1">
      <c r="A838" s="214"/>
      <c r="B838" s="214"/>
      <c r="C838" s="214"/>
      <c r="D838" s="214"/>
      <c r="E838" s="214"/>
      <c r="F838" s="214"/>
      <c r="G838" s="214"/>
      <c r="H838" s="214"/>
      <c r="I838" s="214"/>
      <c r="J838" s="214"/>
      <c r="K838" s="214"/>
      <c r="L838" s="214"/>
      <c r="M838" s="214"/>
      <c r="N838" s="214"/>
      <c r="O838" s="214"/>
      <c r="P838" s="214"/>
      <c r="Q838" s="214"/>
      <c r="R838" s="214"/>
      <c r="S838" s="214"/>
      <c r="T838" s="214"/>
      <c r="U838" s="214"/>
      <c r="V838" s="214"/>
      <c r="W838" s="214"/>
      <c r="X838" s="214"/>
      <c r="Y838" s="214"/>
      <c r="Z838" s="214"/>
    </row>
    <row r="839" ht="12.0" customHeight="1">
      <c r="A839" s="214"/>
      <c r="B839" s="214"/>
      <c r="C839" s="214"/>
      <c r="D839" s="214"/>
      <c r="E839" s="214"/>
      <c r="F839" s="214"/>
      <c r="G839" s="214"/>
      <c r="H839" s="214"/>
      <c r="I839" s="214"/>
      <c r="J839" s="214"/>
      <c r="K839" s="214"/>
      <c r="L839" s="214"/>
      <c r="M839" s="214"/>
      <c r="N839" s="214"/>
      <c r="O839" s="214"/>
      <c r="P839" s="214"/>
      <c r="Q839" s="214"/>
      <c r="R839" s="214"/>
      <c r="S839" s="214"/>
      <c r="T839" s="214"/>
      <c r="U839" s="214"/>
      <c r="V839" s="214"/>
      <c r="W839" s="214"/>
      <c r="X839" s="214"/>
      <c r="Y839" s="214"/>
      <c r="Z839" s="214"/>
    </row>
    <row r="840" ht="12.0" customHeight="1">
      <c r="A840" s="214"/>
      <c r="B840" s="214"/>
      <c r="C840" s="214"/>
      <c r="D840" s="214"/>
      <c r="E840" s="214"/>
      <c r="F840" s="214"/>
      <c r="G840" s="214"/>
      <c r="H840" s="214"/>
      <c r="I840" s="214"/>
      <c r="J840" s="214"/>
      <c r="K840" s="214"/>
      <c r="L840" s="214"/>
      <c r="M840" s="214"/>
      <c r="N840" s="214"/>
      <c r="O840" s="214"/>
      <c r="P840" s="214"/>
      <c r="Q840" s="214"/>
      <c r="R840" s="214"/>
      <c r="S840" s="214"/>
      <c r="T840" s="214"/>
      <c r="U840" s="214"/>
      <c r="V840" s="214"/>
      <c r="W840" s="214"/>
      <c r="X840" s="214"/>
      <c r="Y840" s="214"/>
      <c r="Z840" s="214"/>
    </row>
    <row r="841" ht="12.0" customHeight="1">
      <c r="A841" s="214"/>
      <c r="B841" s="214"/>
      <c r="C841" s="214"/>
      <c r="D841" s="214"/>
      <c r="E841" s="214"/>
      <c r="F841" s="214"/>
      <c r="G841" s="214"/>
      <c r="H841" s="214"/>
      <c r="I841" s="214"/>
      <c r="J841" s="214"/>
      <c r="K841" s="214"/>
      <c r="L841" s="214"/>
      <c r="M841" s="214"/>
      <c r="N841" s="214"/>
      <c r="O841" s="214"/>
      <c r="P841" s="214"/>
      <c r="Q841" s="214"/>
      <c r="R841" s="214"/>
      <c r="S841" s="214"/>
      <c r="T841" s="214"/>
      <c r="U841" s="214"/>
      <c r="V841" s="214"/>
      <c r="W841" s="214"/>
      <c r="X841" s="214"/>
      <c r="Y841" s="214"/>
      <c r="Z841" s="214"/>
    </row>
    <row r="842" ht="12.0" customHeight="1">
      <c r="A842" s="214"/>
      <c r="B842" s="214"/>
      <c r="C842" s="214"/>
      <c r="D842" s="214"/>
      <c r="E842" s="214"/>
      <c r="F842" s="214"/>
      <c r="G842" s="214"/>
      <c r="H842" s="214"/>
      <c r="I842" s="214"/>
      <c r="J842" s="214"/>
      <c r="K842" s="214"/>
      <c r="L842" s="214"/>
      <c r="M842" s="214"/>
      <c r="N842" s="214"/>
      <c r="O842" s="214"/>
      <c r="P842" s="214"/>
      <c r="Q842" s="214"/>
      <c r="R842" s="214"/>
      <c r="S842" s="214"/>
      <c r="T842" s="214"/>
      <c r="U842" s="214"/>
      <c r="V842" s="214"/>
      <c r="W842" s="214"/>
      <c r="X842" s="214"/>
      <c r="Y842" s="214"/>
      <c r="Z842" s="214"/>
    </row>
    <row r="843" ht="12.0" customHeight="1">
      <c r="A843" s="214"/>
      <c r="B843" s="214"/>
      <c r="C843" s="214"/>
      <c r="D843" s="214"/>
      <c r="E843" s="214"/>
      <c r="F843" s="214"/>
      <c r="G843" s="214"/>
      <c r="H843" s="214"/>
      <c r="I843" s="214"/>
      <c r="J843" s="214"/>
      <c r="K843" s="214"/>
      <c r="L843" s="214"/>
      <c r="M843" s="214"/>
      <c r="N843" s="214"/>
      <c r="O843" s="214"/>
      <c r="P843" s="214"/>
      <c r="Q843" s="214"/>
      <c r="R843" s="214"/>
      <c r="S843" s="214"/>
      <c r="T843" s="214"/>
      <c r="U843" s="214"/>
      <c r="V843" s="214"/>
      <c r="W843" s="214"/>
      <c r="X843" s="214"/>
      <c r="Y843" s="214"/>
      <c r="Z843" s="214"/>
    </row>
    <row r="844" ht="12.0" customHeight="1">
      <c r="A844" s="214"/>
      <c r="B844" s="214"/>
      <c r="C844" s="214"/>
      <c r="D844" s="214"/>
      <c r="E844" s="214"/>
      <c r="F844" s="214"/>
      <c r="G844" s="214"/>
      <c r="H844" s="214"/>
      <c r="I844" s="214"/>
      <c r="J844" s="214"/>
      <c r="K844" s="214"/>
      <c r="L844" s="214"/>
      <c r="M844" s="214"/>
      <c r="N844" s="214"/>
      <c r="O844" s="214"/>
      <c r="P844" s="214"/>
      <c r="Q844" s="214"/>
      <c r="R844" s="214"/>
      <c r="S844" s="214"/>
      <c r="T844" s="214"/>
      <c r="U844" s="214"/>
      <c r="V844" s="214"/>
      <c r="W844" s="214"/>
      <c r="X844" s="214"/>
      <c r="Y844" s="214"/>
      <c r="Z844" s="214"/>
    </row>
    <row r="845" ht="12.0" customHeight="1">
      <c r="A845" s="214"/>
      <c r="B845" s="214"/>
      <c r="C845" s="214"/>
      <c r="D845" s="214"/>
      <c r="E845" s="214"/>
      <c r="F845" s="214"/>
      <c r="G845" s="214"/>
      <c r="H845" s="214"/>
      <c r="I845" s="214"/>
      <c r="J845" s="214"/>
      <c r="K845" s="214"/>
      <c r="L845" s="214"/>
      <c r="M845" s="214"/>
      <c r="N845" s="214"/>
      <c r="O845" s="214"/>
      <c r="P845" s="214"/>
      <c r="Q845" s="214"/>
      <c r="R845" s="214"/>
      <c r="S845" s="214"/>
      <c r="T845" s="214"/>
      <c r="U845" s="214"/>
      <c r="V845" s="214"/>
      <c r="W845" s="214"/>
      <c r="X845" s="214"/>
      <c r="Y845" s="214"/>
      <c r="Z845" s="214"/>
    </row>
    <row r="846" ht="12.0" customHeight="1">
      <c r="A846" s="214"/>
      <c r="B846" s="214"/>
      <c r="C846" s="214"/>
      <c r="D846" s="214"/>
      <c r="E846" s="214"/>
      <c r="F846" s="214"/>
      <c r="G846" s="214"/>
      <c r="H846" s="214"/>
      <c r="I846" s="214"/>
      <c r="J846" s="214"/>
      <c r="K846" s="214"/>
      <c r="L846" s="214"/>
      <c r="M846" s="214"/>
      <c r="N846" s="214"/>
      <c r="O846" s="214"/>
      <c r="P846" s="214"/>
      <c r="Q846" s="214"/>
      <c r="R846" s="214"/>
      <c r="S846" s="214"/>
      <c r="T846" s="214"/>
      <c r="U846" s="214"/>
      <c r="V846" s="214"/>
      <c r="W846" s="214"/>
      <c r="X846" s="214"/>
      <c r="Y846" s="214"/>
      <c r="Z846" s="214"/>
    </row>
    <row r="847" ht="12.0" customHeight="1">
      <c r="A847" s="214"/>
      <c r="B847" s="214"/>
      <c r="C847" s="214"/>
      <c r="D847" s="214"/>
      <c r="E847" s="214"/>
      <c r="F847" s="214"/>
      <c r="G847" s="214"/>
      <c r="H847" s="214"/>
      <c r="I847" s="214"/>
      <c r="J847" s="214"/>
      <c r="K847" s="214"/>
      <c r="L847" s="214"/>
      <c r="M847" s="214"/>
      <c r="N847" s="214"/>
      <c r="O847" s="214"/>
      <c r="P847" s="214"/>
      <c r="Q847" s="214"/>
      <c r="R847" s="214"/>
      <c r="S847" s="214"/>
      <c r="T847" s="214"/>
      <c r="U847" s="214"/>
      <c r="V847" s="214"/>
      <c r="W847" s="214"/>
      <c r="X847" s="214"/>
      <c r="Y847" s="214"/>
      <c r="Z847" s="214"/>
    </row>
    <row r="848" ht="12.0" customHeight="1">
      <c r="A848" s="214"/>
      <c r="B848" s="214"/>
      <c r="C848" s="214"/>
      <c r="D848" s="214"/>
      <c r="E848" s="214"/>
      <c r="F848" s="214"/>
      <c r="G848" s="214"/>
      <c r="H848" s="214"/>
      <c r="I848" s="214"/>
      <c r="J848" s="214"/>
      <c r="K848" s="214"/>
      <c r="L848" s="214"/>
      <c r="M848" s="214"/>
      <c r="N848" s="214"/>
      <c r="O848" s="214"/>
      <c r="P848" s="214"/>
      <c r="Q848" s="214"/>
      <c r="R848" s="214"/>
      <c r="S848" s="214"/>
      <c r="T848" s="214"/>
      <c r="U848" s="214"/>
      <c r="V848" s="214"/>
      <c r="W848" s="214"/>
      <c r="X848" s="214"/>
      <c r="Y848" s="214"/>
      <c r="Z848" s="214"/>
    </row>
    <row r="849" ht="12.0" customHeight="1">
      <c r="A849" s="214"/>
      <c r="B849" s="214"/>
      <c r="C849" s="214"/>
      <c r="D849" s="214"/>
      <c r="E849" s="214"/>
      <c r="F849" s="214"/>
      <c r="G849" s="214"/>
      <c r="H849" s="214"/>
      <c r="I849" s="214"/>
      <c r="J849" s="214"/>
      <c r="K849" s="214"/>
      <c r="L849" s="214"/>
      <c r="M849" s="214"/>
      <c r="N849" s="214"/>
      <c r="O849" s="214"/>
      <c r="P849" s="214"/>
      <c r="Q849" s="214"/>
      <c r="R849" s="214"/>
      <c r="S849" s="214"/>
      <c r="T849" s="214"/>
      <c r="U849" s="214"/>
      <c r="V849" s="214"/>
      <c r="W849" s="214"/>
      <c r="X849" s="214"/>
      <c r="Y849" s="214"/>
      <c r="Z849" s="214"/>
    </row>
    <row r="850" ht="12.0" customHeight="1">
      <c r="A850" s="214"/>
      <c r="B850" s="214"/>
      <c r="C850" s="214"/>
      <c r="D850" s="214"/>
      <c r="E850" s="214"/>
      <c r="F850" s="214"/>
      <c r="G850" s="214"/>
      <c r="H850" s="214"/>
      <c r="I850" s="214"/>
      <c r="J850" s="214"/>
      <c r="K850" s="214"/>
      <c r="L850" s="214"/>
      <c r="M850" s="214"/>
      <c r="N850" s="214"/>
      <c r="O850" s="214"/>
      <c r="P850" s="214"/>
      <c r="Q850" s="214"/>
      <c r="R850" s="214"/>
      <c r="S850" s="214"/>
      <c r="T850" s="214"/>
      <c r="U850" s="214"/>
      <c r="V850" s="214"/>
      <c r="W850" s="214"/>
      <c r="X850" s="214"/>
      <c r="Y850" s="214"/>
      <c r="Z850" s="214"/>
    </row>
    <row r="851" ht="12.0" customHeight="1">
      <c r="A851" s="214"/>
      <c r="B851" s="214"/>
      <c r="C851" s="214"/>
      <c r="D851" s="214"/>
      <c r="E851" s="214"/>
      <c r="F851" s="214"/>
      <c r="G851" s="214"/>
      <c r="H851" s="214"/>
      <c r="I851" s="214"/>
      <c r="J851" s="214"/>
      <c r="K851" s="214"/>
      <c r="L851" s="214"/>
      <c r="M851" s="214"/>
      <c r="N851" s="214"/>
      <c r="O851" s="214"/>
      <c r="P851" s="214"/>
      <c r="Q851" s="214"/>
      <c r="R851" s="214"/>
      <c r="S851" s="214"/>
      <c r="T851" s="214"/>
      <c r="U851" s="214"/>
      <c r="V851" s="214"/>
      <c r="W851" s="214"/>
      <c r="X851" s="214"/>
      <c r="Y851" s="214"/>
      <c r="Z851" s="214"/>
    </row>
    <row r="852" ht="12.0" customHeight="1">
      <c r="A852" s="214"/>
      <c r="B852" s="214"/>
      <c r="C852" s="214"/>
      <c r="D852" s="214"/>
      <c r="E852" s="214"/>
      <c r="F852" s="214"/>
      <c r="G852" s="214"/>
      <c r="H852" s="214"/>
      <c r="I852" s="214"/>
      <c r="J852" s="214"/>
      <c r="K852" s="214"/>
      <c r="L852" s="214"/>
      <c r="M852" s="214"/>
      <c r="N852" s="214"/>
      <c r="O852" s="214"/>
      <c r="P852" s="214"/>
      <c r="Q852" s="214"/>
      <c r="R852" s="214"/>
      <c r="S852" s="214"/>
      <c r="T852" s="214"/>
      <c r="U852" s="214"/>
      <c r="V852" s="214"/>
      <c r="W852" s="214"/>
      <c r="X852" s="214"/>
      <c r="Y852" s="214"/>
      <c r="Z852" s="214"/>
    </row>
    <row r="853" ht="12.0" customHeight="1">
      <c r="A853" s="214"/>
      <c r="B853" s="214"/>
      <c r="C853" s="214"/>
      <c r="D853" s="214"/>
      <c r="E853" s="214"/>
      <c r="F853" s="214"/>
      <c r="G853" s="214"/>
      <c r="H853" s="214"/>
      <c r="I853" s="214"/>
      <c r="J853" s="214"/>
      <c r="K853" s="214"/>
      <c r="L853" s="214"/>
      <c r="M853" s="214"/>
      <c r="N853" s="214"/>
      <c r="O853" s="214"/>
      <c r="P853" s="214"/>
      <c r="Q853" s="214"/>
      <c r="R853" s="214"/>
      <c r="S853" s="214"/>
      <c r="T853" s="214"/>
      <c r="U853" s="214"/>
      <c r="V853" s="214"/>
      <c r="W853" s="214"/>
      <c r="X853" s="214"/>
      <c r="Y853" s="214"/>
      <c r="Z853" s="214"/>
    </row>
    <row r="854" ht="12.0" customHeight="1">
      <c r="A854" s="214"/>
      <c r="B854" s="214"/>
      <c r="C854" s="214"/>
      <c r="D854" s="214"/>
      <c r="E854" s="214"/>
      <c r="F854" s="214"/>
      <c r="G854" s="214"/>
      <c r="H854" s="214"/>
      <c r="I854" s="214"/>
      <c r="J854" s="214"/>
      <c r="K854" s="214"/>
      <c r="L854" s="214"/>
      <c r="M854" s="214"/>
      <c r="N854" s="214"/>
      <c r="O854" s="214"/>
      <c r="P854" s="214"/>
      <c r="Q854" s="214"/>
      <c r="R854" s="214"/>
      <c r="S854" s="214"/>
      <c r="T854" s="214"/>
      <c r="U854" s="214"/>
      <c r="V854" s="214"/>
      <c r="W854" s="214"/>
      <c r="X854" s="214"/>
      <c r="Y854" s="214"/>
      <c r="Z854" s="214"/>
    </row>
    <row r="855" ht="12.0" customHeight="1">
      <c r="A855" s="214"/>
      <c r="B855" s="214"/>
      <c r="C855" s="214"/>
      <c r="D855" s="214"/>
      <c r="E855" s="214"/>
      <c r="F855" s="214"/>
      <c r="G855" s="214"/>
      <c r="H855" s="214"/>
      <c r="I855" s="214"/>
      <c r="J855" s="214"/>
      <c r="K855" s="214"/>
      <c r="L855" s="214"/>
      <c r="M855" s="214"/>
      <c r="N855" s="214"/>
      <c r="O855" s="214"/>
      <c r="P855" s="214"/>
      <c r="Q855" s="214"/>
      <c r="R855" s="214"/>
      <c r="S855" s="214"/>
      <c r="T855" s="214"/>
      <c r="U855" s="214"/>
      <c r="V855" s="214"/>
      <c r="W855" s="214"/>
      <c r="X855" s="214"/>
      <c r="Y855" s="214"/>
      <c r="Z855" s="214"/>
    </row>
    <row r="856" ht="12.0" customHeight="1">
      <c r="A856" s="214"/>
      <c r="B856" s="214"/>
      <c r="C856" s="214"/>
      <c r="D856" s="214"/>
      <c r="E856" s="214"/>
      <c r="F856" s="214"/>
      <c r="G856" s="214"/>
      <c r="H856" s="214"/>
      <c r="I856" s="214"/>
      <c r="J856" s="214"/>
      <c r="K856" s="214"/>
      <c r="L856" s="214"/>
      <c r="M856" s="214"/>
      <c r="N856" s="214"/>
      <c r="O856" s="214"/>
      <c r="P856" s="214"/>
      <c r="Q856" s="214"/>
      <c r="R856" s="214"/>
      <c r="S856" s="214"/>
      <c r="T856" s="214"/>
      <c r="U856" s="214"/>
      <c r="V856" s="214"/>
      <c r="W856" s="214"/>
      <c r="X856" s="214"/>
      <c r="Y856" s="214"/>
      <c r="Z856" s="214"/>
    </row>
    <row r="857" ht="12.0" customHeight="1">
      <c r="A857" s="214"/>
      <c r="B857" s="214"/>
      <c r="C857" s="214"/>
      <c r="D857" s="214"/>
      <c r="E857" s="214"/>
      <c r="F857" s="214"/>
      <c r="G857" s="214"/>
      <c r="H857" s="214"/>
      <c r="I857" s="214"/>
      <c r="J857" s="214"/>
      <c r="K857" s="214"/>
      <c r="L857" s="214"/>
      <c r="M857" s="214"/>
      <c r="N857" s="214"/>
      <c r="O857" s="214"/>
      <c r="P857" s="214"/>
      <c r="Q857" s="214"/>
      <c r="R857" s="214"/>
      <c r="S857" s="214"/>
      <c r="T857" s="214"/>
      <c r="U857" s="214"/>
      <c r="V857" s="214"/>
      <c r="W857" s="214"/>
      <c r="X857" s="214"/>
      <c r="Y857" s="214"/>
      <c r="Z857" s="214"/>
    </row>
    <row r="858" ht="12.0" customHeight="1">
      <c r="A858" s="214"/>
      <c r="B858" s="214"/>
      <c r="C858" s="214"/>
      <c r="D858" s="214"/>
      <c r="E858" s="214"/>
      <c r="F858" s="214"/>
      <c r="G858" s="214"/>
      <c r="H858" s="214"/>
      <c r="I858" s="214"/>
      <c r="J858" s="214"/>
      <c r="K858" s="214"/>
      <c r="L858" s="214"/>
      <c r="M858" s="214"/>
      <c r="N858" s="214"/>
      <c r="O858" s="214"/>
      <c r="P858" s="214"/>
      <c r="Q858" s="214"/>
      <c r="R858" s="214"/>
      <c r="S858" s="214"/>
      <c r="T858" s="214"/>
      <c r="U858" s="214"/>
      <c r="V858" s="214"/>
      <c r="W858" s="214"/>
      <c r="X858" s="214"/>
      <c r="Y858" s="214"/>
      <c r="Z858" s="214"/>
    </row>
    <row r="859" ht="12.0" customHeight="1">
      <c r="A859" s="214"/>
      <c r="B859" s="214"/>
      <c r="C859" s="214"/>
      <c r="D859" s="214"/>
      <c r="E859" s="214"/>
      <c r="F859" s="214"/>
      <c r="G859" s="214"/>
      <c r="H859" s="214"/>
      <c r="I859" s="214"/>
      <c r="J859" s="214"/>
      <c r="K859" s="214"/>
      <c r="L859" s="214"/>
      <c r="M859" s="214"/>
      <c r="N859" s="214"/>
      <c r="O859" s="214"/>
      <c r="P859" s="214"/>
      <c r="Q859" s="214"/>
      <c r="R859" s="214"/>
      <c r="S859" s="214"/>
      <c r="T859" s="214"/>
      <c r="U859" s="214"/>
      <c r="V859" s="214"/>
      <c r="W859" s="214"/>
      <c r="X859" s="214"/>
      <c r="Y859" s="214"/>
      <c r="Z859" s="214"/>
    </row>
    <row r="860" ht="12.0" customHeight="1">
      <c r="A860" s="214"/>
      <c r="B860" s="214"/>
      <c r="C860" s="214"/>
      <c r="D860" s="214"/>
      <c r="E860" s="214"/>
      <c r="F860" s="214"/>
      <c r="G860" s="214"/>
      <c r="H860" s="214"/>
      <c r="I860" s="214"/>
      <c r="J860" s="214"/>
      <c r="K860" s="214"/>
      <c r="L860" s="214"/>
      <c r="M860" s="214"/>
      <c r="N860" s="214"/>
      <c r="O860" s="214"/>
      <c r="P860" s="214"/>
      <c r="Q860" s="214"/>
      <c r="R860" s="214"/>
      <c r="S860" s="214"/>
      <c r="T860" s="214"/>
      <c r="U860" s="214"/>
      <c r="V860" s="214"/>
      <c r="W860" s="214"/>
      <c r="X860" s="214"/>
      <c r="Y860" s="214"/>
      <c r="Z860" s="214"/>
    </row>
    <row r="861" ht="12.0" customHeight="1">
      <c r="A861" s="214"/>
      <c r="B861" s="214"/>
      <c r="C861" s="214"/>
      <c r="D861" s="214"/>
      <c r="E861" s="214"/>
      <c r="F861" s="214"/>
      <c r="G861" s="214"/>
      <c r="H861" s="214"/>
      <c r="I861" s="214"/>
      <c r="J861" s="214"/>
      <c r="K861" s="214"/>
      <c r="L861" s="214"/>
      <c r="M861" s="214"/>
      <c r="N861" s="214"/>
      <c r="O861" s="214"/>
      <c r="P861" s="214"/>
      <c r="Q861" s="214"/>
      <c r="R861" s="214"/>
      <c r="S861" s="214"/>
      <c r="T861" s="214"/>
      <c r="U861" s="214"/>
      <c r="V861" s="214"/>
      <c r="W861" s="214"/>
      <c r="X861" s="214"/>
      <c r="Y861" s="214"/>
      <c r="Z861" s="214"/>
    </row>
    <row r="862" ht="12.0" customHeight="1">
      <c r="A862" s="214"/>
      <c r="B862" s="214"/>
      <c r="C862" s="214"/>
      <c r="D862" s="214"/>
      <c r="E862" s="214"/>
      <c r="F862" s="214"/>
      <c r="G862" s="214"/>
      <c r="H862" s="214"/>
      <c r="I862" s="214"/>
      <c r="J862" s="214"/>
      <c r="K862" s="214"/>
      <c r="L862" s="214"/>
      <c r="M862" s="214"/>
      <c r="N862" s="214"/>
      <c r="O862" s="214"/>
      <c r="P862" s="214"/>
      <c r="Q862" s="214"/>
      <c r="R862" s="214"/>
      <c r="S862" s="214"/>
      <c r="T862" s="214"/>
      <c r="U862" s="214"/>
      <c r="V862" s="214"/>
      <c r="W862" s="214"/>
      <c r="X862" s="214"/>
      <c r="Y862" s="214"/>
      <c r="Z862" s="214"/>
    </row>
    <row r="863" ht="12.0" customHeight="1">
      <c r="A863" s="214"/>
      <c r="B863" s="214"/>
      <c r="C863" s="214"/>
      <c r="D863" s="214"/>
      <c r="E863" s="214"/>
      <c r="F863" s="214"/>
      <c r="G863" s="214"/>
      <c r="H863" s="214"/>
      <c r="I863" s="214"/>
      <c r="J863" s="214"/>
      <c r="K863" s="214"/>
      <c r="L863" s="214"/>
      <c r="M863" s="214"/>
      <c r="N863" s="214"/>
      <c r="O863" s="214"/>
      <c r="P863" s="214"/>
      <c r="Q863" s="214"/>
      <c r="R863" s="214"/>
      <c r="S863" s="214"/>
      <c r="T863" s="214"/>
      <c r="U863" s="214"/>
      <c r="V863" s="214"/>
      <c r="W863" s="214"/>
      <c r="X863" s="214"/>
      <c r="Y863" s="214"/>
      <c r="Z863" s="214"/>
    </row>
    <row r="864" ht="12.0" customHeight="1">
      <c r="A864" s="214"/>
      <c r="B864" s="214"/>
      <c r="C864" s="214"/>
      <c r="D864" s="214"/>
      <c r="E864" s="214"/>
      <c r="F864" s="214"/>
      <c r="G864" s="214"/>
      <c r="H864" s="214"/>
      <c r="I864" s="214"/>
      <c r="J864" s="214"/>
      <c r="K864" s="214"/>
      <c r="L864" s="214"/>
      <c r="M864" s="214"/>
      <c r="N864" s="214"/>
      <c r="O864" s="214"/>
      <c r="P864" s="214"/>
      <c r="Q864" s="214"/>
      <c r="R864" s="214"/>
      <c r="S864" s="214"/>
      <c r="T864" s="214"/>
      <c r="U864" s="214"/>
      <c r="V864" s="214"/>
      <c r="W864" s="214"/>
      <c r="X864" s="214"/>
      <c r="Y864" s="214"/>
      <c r="Z864" s="214"/>
    </row>
    <row r="865" ht="12.0" customHeight="1">
      <c r="A865" s="214"/>
      <c r="B865" s="214"/>
      <c r="C865" s="214"/>
      <c r="D865" s="214"/>
      <c r="E865" s="214"/>
      <c r="F865" s="214"/>
      <c r="G865" s="214"/>
      <c r="H865" s="214"/>
      <c r="I865" s="214"/>
      <c r="J865" s="214"/>
      <c r="K865" s="214"/>
      <c r="L865" s="214"/>
      <c r="M865" s="214"/>
      <c r="N865" s="214"/>
      <c r="O865" s="214"/>
      <c r="P865" s="214"/>
      <c r="Q865" s="214"/>
      <c r="R865" s="214"/>
      <c r="S865" s="214"/>
      <c r="T865" s="214"/>
      <c r="U865" s="214"/>
      <c r="V865" s="214"/>
      <c r="W865" s="214"/>
      <c r="X865" s="214"/>
      <c r="Y865" s="214"/>
      <c r="Z865" s="214"/>
    </row>
    <row r="866" ht="12.0" customHeight="1">
      <c r="A866" s="214"/>
      <c r="B866" s="214"/>
      <c r="C866" s="214"/>
      <c r="D866" s="214"/>
      <c r="E866" s="214"/>
      <c r="F866" s="214"/>
      <c r="G866" s="214"/>
      <c r="H866" s="214"/>
      <c r="I866" s="214"/>
      <c r="J866" s="214"/>
      <c r="K866" s="214"/>
      <c r="L866" s="214"/>
      <c r="M866" s="214"/>
      <c r="N866" s="214"/>
      <c r="O866" s="214"/>
      <c r="P866" s="214"/>
      <c r="Q866" s="214"/>
      <c r="R866" s="214"/>
      <c r="S866" s="214"/>
      <c r="T866" s="214"/>
      <c r="U866" s="214"/>
      <c r="V866" s="214"/>
      <c r="W866" s="214"/>
      <c r="X866" s="214"/>
      <c r="Y866" s="214"/>
      <c r="Z866" s="214"/>
    </row>
    <row r="867" ht="12.0" customHeight="1">
      <c r="A867" s="214"/>
      <c r="B867" s="214"/>
      <c r="C867" s="214"/>
      <c r="D867" s="214"/>
      <c r="E867" s="214"/>
      <c r="F867" s="214"/>
      <c r="G867" s="214"/>
      <c r="H867" s="214"/>
      <c r="I867" s="214"/>
      <c r="J867" s="214"/>
      <c r="K867" s="214"/>
      <c r="L867" s="214"/>
      <c r="M867" s="214"/>
      <c r="N867" s="214"/>
      <c r="O867" s="214"/>
      <c r="P867" s="214"/>
      <c r="Q867" s="214"/>
      <c r="R867" s="214"/>
      <c r="S867" s="214"/>
      <c r="T867" s="214"/>
      <c r="U867" s="214"/>
      <c r="V867" s="214"/>
      <c r="W867" s="214"/>
      <c r="X867" s="214"/>
      <c r="Y867" s="214"/>
      <c r="Z867" s="214"/>
    </row>
    <row r="868" ht="12.0" customHeight="1">
      <c r="A868" s="214"/>
      <c r="B868" s="214"/>
      <c r="C868" s="214"/>
      <c r="D868" s="214"/>
      <c r="E868" s="214"/>
      <c r="F868" s="214"/>
      <c r="G868" s="214"/>
      <c r="H868" s="214"/>
      <c r="I868" s="214"/>
      <c r="J868" s="214"/>
      <c r="K868" s="214"/>
      <c r="L868" s="214"/>
      <c r="M868" s="214"/>
      <c r="N868" s="214"/>
      <c r="O868" s="214"/>
      <c r="P868" s="214"/>
      <c r="Q868" s="214"/>
      <c r="R868" s="214"/>
      <c r="S868" s="214"/>
      <c r="T868" s="214"/>
      <c r="U868" s="214"/>
      <c r="V868" s="214"/>
      <c r="W868" s="214"/>
      <c r="X868" s="214"/>
      <c r="Y868" s="214"/>
      <c r="Z868" s="214"/>
    </row>
    <row r="869" ht="12.0" customHeight="1">
      <c r="A869" s="214"/>
      <c r="B869" s="214"/>
      <c r="C869" s="214"/>
      <c r="D869" s="214"/>
      <c r="E869" s="214"/>
      <c r="F869" s="214"/>
      <c r="G869" s="214"/>
      <c r="H869" s="214"/>
      <c r="I869" s="214"/>
      <c r="J869" s="214"/>
      <c r="K869" s="214"/>
      <c r="L869" s="214"/>
      <c r="M869" s="214"/>
      <c r="N869" s="214"/>
      <c r="O869" s="214"/>
      <c r="P869" s="214"/>
      <c r="Q869" s="214"/>
      <c r="R869" s="214"/>
      <c r="S869" s="214"/>
      <c r="T869" s="214"/>
      <c r="U869" s="214"/>
      <c r="V869" s="214"/>
      <c r="W869" s="214"/>
      <c r="X869" s="214"/>
      <c r="Y869" s="214"/>
      <c r="Z869" s="214"/>
    </row>
    <row r="870" ht="12.0" customHeight="1">
      <c r="A870" s="214"/>
      <c r="B870" s="214"/>
      <c r="C870" s="214"/>
      <c r="D870" s="214"/>
      <c r="E870" s="214"/>
      <c r="F870" s="214"/>
      <c r="G870" s="214"/>
      <c r="H870" s="214"/>
      <c r="I870" s="214"/>
      <c r="J870" s="214"/>
      <c r="K870" s="214"/>
      <c r="L870" s="214"/>
      <c r="M870" s="214"/>
      <c r="N870" s="214"/>
      <c r="O870" s="214"/>
      <c r="P870" s="214"/>
      <c r="Q870" s="214"/>
      <c r="R870" s="214"/>
      <c r="S870" s="214"/>
      <c r="T870" s="214"/>
      <c r="U870" s="214"/>
      <c r="V870" s="214"/>
      <c r="W870" s="214"/>
      <c r="X870" s="214"/>
      <c r="Y870" s="214"/>
      <c r="Z870" s="214"/>
    </row>
    <row r="871" ht="12.0" customHeight="1">
      <c r="A871" s="214"/>
      <c r="B871" s="214"/>
      <c r="C871" s="214"/>
      <c r="D871" s="214"/>
      <c r="E871" s="214"/>
      <c r="F871" s="214"/>
      <c r="G871" s="214"/>
      <c r="H871" s="214"/>
      <c r="I871" s="214"/>
      <c r="J871" s="214"/>
      <c r="K871" s="214"/>
      <c r="L871" s="214"/>
      <c r="M871" s="214"/>
      <c r="N871" s="214"/>
      <c r="O871" s="214"/>
      <c r="P871" s="214"/>
      <c r="Q871" s="214"/>
      <c r="R871" s="214"/>
      <c r="S871" s="214"/>
      <c r="T871" s="214"/>
      <c r="U871" s="214"/>
      <c r="V871" s="214"/>
      <c r="W871" s="214"/>
      <c r="X871" s="214"/>
      <c r="Y871" s="214"/>
      <c r="Z871" s="214"/>
    </row>
    <row r="872" ht="12.0" customHeight="1">
      <c r="A872" s="214"/>
      <c r="B872" s="214"/>
      <c r="C872" s="214"/>
      <c r="D872" s="214"/>
      <c r="E872" s="214"/>
      <c r="F872" s="214"/>
      <c r="G872" s="214"/>
      <c r="H872" s="214"/>
      <c r="I872" s="214"/>
      <c r="J872" s="214"/>
      <c r="K872" s="214"/>
      <c r="L872" s="214"/>
      <c r="M872" s="214"/>
      <c r="N872" s="214"/>
      <c r="O872" s="214"/>
      <c r="P872" s="214"/>
      <c r="Q872" s="214"/>
      <c r="R872" s="214"/>
      <c r="S872" s="214"/>
      <c r="T872" s="214"/>
      <c r="U872" s="214"/>
      <c r="V872" s="214"/>
      <c r="W872" s="214"/>
      <c r="X872" s="214"/>
      <c r="Y872" s="214"/>
      <c r="Z872" s="214"/>
    </row>
    <row r="873" ht="12.0" customHeight="1">
      <c r="A873" s="214"/>
      <c r="B873" s="214"/>
      <c r="C873" s="214"/>
      <c r="D873" s="214"/>
      <c r="E873" s="214"/>
      <c r="F873" s="214"/>
      <c r="G873" s="214"/>
      <c r="H873" s="214"/>
      <c r="I873" s="214"/>
      <c r="J873" s="214"/>
      <c r="K873" s="214"/>
      <c r="L873" s="214"/>
      <c r="M873" s="214"/>
      <c r="N873" s="214"/>
      <c r="O873" s="214"/>
      <c r="P873" s="214"/>
      <c r="Q873" s="214"/>
      <c r="R873" s="214"/>
      <c r="S873" s="214"/>
      <c r="T873" s="214"/>
      <c r="U873" s="214"/>
      <c r="V873" s="214"/>
      <c r="W873" s="214"/>
      <c r="X873" s="214"/>
      <c r="Y873" s="214"/>
      <c r="Z873" s="214"/>
    </row>
    <row r="874" ht="12.0" customHeight="1">
      <c r="A874" s="214"/>
      <c r="B874" s="214"/>
      <c r="C874" s="214"/>
      <c r="D874" s="214"/>
      <c r="E874" s="214"/>
      <c r="F874" s="214"/>
      <c r="G874" s="214"/>
      <c r="H874" s="214"/>
      <c r="I874" s="214"/>
      <c r="J874" s="214"/>
      <c r="K874" s="214"/>
      <c r="L874" s="214"/>
      <c r="M874" s="214"/>
      <c r="N874" s="214"/>
      <c r="O874" s="214"/>
      <c r="P874" s="214"/>
      <c r="Q874" s="214"/>
      <c r="R874" s="214"/>
      <c r="S874" s="214"/>
      <c r="T874" s="214"/>
      <c r="U874" s="214"/>
      <c r="V874" s="214"/>
      <c r="W874" s="214"/>
      <c r="X874" s="214"/>
      <c r="Y874" s="214"/>
      <c r="Z874" s="214"/>
    </row>
    <row r="875" ht="12.0" customHeight="1">
      <c r="A875" s="214"/>
      <c r="B875" s="214"/>
      <c r="C875" s="214"/>
      <c r="D875" s="214"/>
      <c r="E875" s="214"/>
      <c r="F875" s="214"/>
      <c r="G875" s="214"/>
      <c r="H875" s="214"/>
      <c r="I875" s="214"/>
      <c r="J875" s="214"/>
      <c r="K875" s="214"/>
      <c r="L875" s="214"/>
      <c r="M875" s="214"/>
      <c r="N875" s="214"/>
      <c r="O875" s="214"/>
      <c r="P875" s="214"/>
      <c r="Q875" s="214"/>
      <c r="R875" s="214"/>
      <c r="S875" s="214"/>
      <c r="T875" s="214"/>
      <c r="U875" s="214"/>
      <c r="V875" s="214"/>
      <c r="W875" s="214"/>
      <c r="X875" s="214"/>
      <c r="Y875" s="214"/>
      <c r="Z875" s="214"/>
    </row>
    <row r="876" ht="12.0" customHeight="1">
      <c r="A876" s="214"/>
      <c r="B876" s="214"/>
      <c r="C876" s="214"/>
      <c r="D876" s="214"/>
      <c r="E876" s="214"/>
      <c r="F876" s="214"/>
      <c r="G876" s="214"/>
      <c r="H876" s="214"/>
      <c r="I876" s="214"/>
      <c r="J876" s="214"/>
      <c r="K876" s="214"/>
      <c r="L876" s="214"/>
      <c r="M876" s="214"/>
      <c r="N876" s="214"/>
      <c r="O876" s="214"/>
      <c r="P876" s="214"/>
      <c r="Q876" s="214"/>
      <c r="R876" s="214"/>
      <c r="S876" s="214"/>
      <c r="T876" s="214"/>
      <c r="U876" s="214"/>
      <c r="V876" s="214"/>
      <c r="W876" s="214"/>
      <c r="X876" s="214"/>
      <c r="Y876" s="214"/>
      <c r="Z876" s="214"/>
    </row>
    <row r="877" ht="12.0" customHeight="1">
      <c r="A877" s="214"/>
      <c r="B877" s="214"/>
      <c r="C877" s="214"/>
      <c r="D877" s="214"/>
      <c r="E877" s="214"/>
      <c r="F877" s="214"/>
      <c r="G877" s="214"/>
      <c r="H877" s="214"/>
      <c r="I877" s="214"/>
      <c r="J877" s="214"/>
      <c r="K877" s="214"/>
      <c r="L877" s="214"/>
      <c r="M877" s="214"/>
      <c r="N877" s="214"/>
      <c r="O877" s="214"/>
      <c r="P877" s="214"/>
      <c r="Q877" s="214"/>
      <c r="R877" s="214"/>
      <c r="S877" s="214"/>
      <c r="T877" s="214"/>
      <c r="U877" s="214"/>
      <c r="V877" s="214"/>
      <c r="W877" s="214"/>
      <c r="X877" s="214"/>
      <c r="Y877" s="214"/>
      <c r="Z877" s="214"/>
    </row>
    <row r="878" ht="12.0" customHeight="1">
      <c r="A878" s="214"/>
      <c r="B878" s="214"/>
      <c r="C878" s="214"/>
      <c r="D878" s="214"/>
      <c r="E878" s="214"/>
      <c r="F878" s="214"/>
      <c r="G878" s="214"/>
      <c r="H878" s="214"/>
      <c r="I878" s="214"/>
      <c r="J878" s="214"/>
      <c r="K878" s="214"/>
      <c r="L878" s="214"/>
      <c r="M878" s="214"/>
      <c r="N878" s="214"/>
      <c r="O878" s="214"/>
      <c r="P878" s="214"/>
      <c r="Q878" s="214"/>
      <c r="R878" s="214"/>
      <c r="S878" s="214"/>
      <c r="T878" s="214"/>
      <c r="U878" s="214"/>
      <c r="V878" s="214"/>
      <c r="W878" s="214"/>
      <c r="X878" s="214"/>
      <c r="Y878" s="214"/>
      <c r="Z878" s="214"/>
    </row>
    <row r="879" ht="12.0" customHeight="1">
      <c r="A879" s="214"/>
      <c r="B879" s="214"/>
      <c r="C879" s="214"/>
      <c r="D879" s="214"/>
      <c r="E879" s="214"/>
      <c r="F879" s="214"/>
      <c r="G879" s="214"/>
      <c r="H879" s="214"/>
      <c r="I879" s="214"/>
      <c r="J879" s="214"/>
      <c r="K879" s="214"/>
      <c r="L879" s="214"/>
      <c r="M879" s="214"/>
      <c r="N879" s="214"/>
      <c r="O879" s="214"/>
      <c r="P879" s="214"/>
      <c r="Q879" s="214"/>
      <c r="R879" s="214"/>
      <c r="S879" s="214"/>
      <c r="T879" s="214"/>
      <c r="U879" s="214"/>
      <c r="V879" s="214"/>
      <c r="W879" s="214"/>
      <c r="X879" s="214"/>
      <c r="Y879" s="214"/>
      <c r="Z879" s="214"/>
    </row>
    <row r="880" ht="12.0" customHeight="1">
      <c r="A880" s="214"/>
      <c r="B880" s="214"/>
      <c r="C880" s="214"/>
      <c r="D880" s="214"/>
      <c r="E880" s="214"/>
      <c r="F880" s="214"/>
      <c r="G880" s="214"/>
      <c r="H880" s="214"/>
      <c r="I880" s="214"/>
      <c r="J880" s="214"/>
      <c r="K880" s="214"/>
      <c r="L880" s="214"/>
      <c r="M880" s="214"/>
      <c r="N880" s="214"/>
      <c r="O880" s="214"/>
      <c r="P880" s="214"/>
      <c r="Q880" s="214"/>
      <c r="R880" s="214"/>
      <c r="S880" s="214"/>
      <c r="T880" s="214"/>
      <c r="U880" s="214"/>
      <c r="V880" s="214"/>
      <c r="W880" s="214"/>
      <c r="X880" s="214"/>
      <c r="Y880" s="214"/>
      <c r="Z880" s="214"/>
    </row>
    <row r="881" ht="12.0" customHeight="1">
      <c r="A881" s="214"/>
      <c r="B881" s="214"/>
      <c r="C881" s="214"/>
      <c r="D881" s="214"/>
      <c r="E881" s="214"/>
      <c r="F881" s="214"/>
      <c r="G881" s="214"/>
      <c r="H881" s="214"/>
      <c r="I881" s="214"/>
      <c r="J881" s="214"/>
      <c r="K881" s="214"/>
      <c r="L881" s="214"/>
      <c r="M881" s="214"/>
      <c r="N881" s="214"/>
      <c r="O881" s="214"/>
      <c r="P881" s="214"/>
      <c r="Q881" s="214"/>
      <c r="R881" s="214"/>
      <c r="S881" s="214"/>
      <c r="T881" s="214"/>
      <c r="U881" s="214"/>
      <c r="V881" s="214"/>
      <c r="W881" s="214"/>
      <c r="X881" s="214"/>
      <c r="Y881" s="214"/>
      <c r="Z881" s="214"/>
    </row>
    <row r="882" ht="12.0" customHeight="1">
      <c r="A882" s="214"/>
      <c r="B882" s="214"/>
      <c r="C882" s="214"/>
      <c r="D882" s="214"/>
      <c r="E882" s="214"/>
      <c r="F882" s="214"/>
      <c r="G882" s="214"/>
      <c r="H882" s="214"/>
      <c r="I882" s="214"/>
      <c r="J882" s="214"/>
      <c r="K882" s="214"/>
      <c r="L882" s="214"/>
      <c r="M882" s="214"/>
      <c r="N882" s="214"/>
      <c r="O882" s="214"/>
      <c r="P882" s="214"/>
      <c r="Q882" s="214"/>
      <c r="R882" s="214"/>
      <c r="S882" s="214"/>
      <c r="T882" s="214"/>
      <c r="U882" s="214"/>
      <c r="V882" s="214"/>
      <c r="W882" s="214"/>
      <c r="X882" s="214"/>
      <c r="Y882" s="214"/>
      <c r="Z882" s="214"/>
    </row>
    <row r="883" ht="12.0" customHeight="1">
      <c r="A883" s="214"/>
      <c r="B883" s="214"/>
      <c r="C883" s="214"/>
      <c r="D883" s="214"/>
      <c r="E883" s="214"/>
      <c r="F883" s="214"/>
      <c r="G883" s="214"/>
      <c r="H883" s="214"/>
      <c r="I883" s="214"/>
      <c r="J883" s="214"/>
      <c r="K883" s="214"/>
      <c r="L883" s="214"/>
      <c r="M883" s="214"/>
      <c r="N883" s="214"/>
      <c r="O883" s="214"/>
      <c r="P883" s="214"/>
      <c r="Q883" s="214"/>
      <c r="R883" s="214"/>
      <c r="S883" s="214"/>
      <c r="T883" s="214"/>
      <c r="U883" s="214"/>
      <c r="V883" s="214"/>
      <c r="W883" s="214"/>
      <c r="X883" s="214"/>
      <c r="Y883" s="214"/>
      <c r="Z883" s="214"/>
    </row>
    <row r="884" ht="12.0" customHeight="1">
      <c r="A884" s="214"/>
      <c r="B884" s="214"/>
      <c r="C884" s="214"/>
      <c r="D884" s="214"/>
      <c r="E884" s="214"/>
      <c r="F884" s="214"/>
      <c r="G884" s="214"/>
      <c r="H884" s="214"/>
      <c r="I884" s="214"/>
      <c r="J884" s="214"/>
      <c r="K884" s="214"/>
      <c r="L884" s="214"/>
      <c r="M884" s="214"/>
      <c r="N884" s="214"/>
      <c r="O884" s="214"/>
      <c r="P884" s="214"/>
      <c r="Q884" s="214"/>
      <c r="R884" s="214"/>
      <c r="S884" s="214"/>
      <c r="T884" s="214"/>
      <c r="U884" s="214"/>
      <c r="V884" s="214"/>
      <c r="W884" s="214"/>
      <c r="X884" s="214"/>
      <c r="Y884" s="214"/>
      <c r="Z884" s="214"/>
    </row>
    <row r="885" ht="12.0" customHeight="1">
      <c r="A885" s="214"/>
      <c r="B885" s="214"/>
      <c r="C885" s="214"/>
      <c r="D885" s="214"/>
      <c r="E885" s="214"/>
      <c r="F885" s="214"/>
      <c r="G885" s="214"/>
      <c r="H885" s="214"/>
      <c r="I885" s="214"/>
      <c r="J885" s="214"/>
      <c r="K885" s="214"/>
      <c r="L885" s="214"/>
      <c r="M885" s="214"/>
      <c r="N885" s="214"/>
      <c r="O885" s="214"/>
      <c r="P885" s="214"/>
      <c r="Q885" s="214"/>
      <c r="R885" s="214"/>
      <c r="S885" s="214"/>
      <c r="T885" s="214"/>
      <c r="U885" s="214"/>
      <c r="V885" s="214"/>
      <c r="W885" s="214"/>
      <c r="X885" s="214"/>
      <c r="Y885" s="214"/>
      <c r="Z885" s="214"/>
    </row>
    <row r="886" ht="12.0" customHeight="1">
      <c r="A886" s="214"/>
      <c r="B886" s="214"/>
      <c r="C886" s="214"/>
      <c r="D886" s="214"/>
      <c r="E886" s="214"/>
      <c r="F886" s="214"/>
      <c r="G886" s="214"/>
      <c r="H886" s="214"/>
      <c r="I886" s="214"/>
      <c r="J886" s="214"/>
      <c r="K886" s="214"/>
      <c r="L886" s="214"/>
      <c r="M886" s="214"/>
      <c r="N886" s="214"/>
      <c r="O886" s="214"/>
      <c r="P886" s="214"/>
      <c r="Q886" s="214"/>
      <c r="R886" s="214"/>
      <c r="S886" s="214"/>
      <c r="T886" s="214"/>
      <c r="U886" s="214"/>
      <c r="V886" s="214"/>
      <c r="W886" s="214"/>
      <c r="X886" s="214"/>
      <c r="Y886" s="214"/>
      <c r="Z886" s="214"/>
    </row>
    <row r="887" ht="12.0" customHeight="1">
      <c r="A887" s="214"/>
      <c r="B887" s="214"/>
      <c r="C887" s="214"/>
      <c r="D887" s="214"/>
      <c r="E887" s="214"/>
      <c r="F887" s="214"/>
      <c r="G887" s="214"/>
      <c r="H887" s="214"/>
      <c r="I887" s="214"/>
      <c r="J887" s="214"/>
      <c r="K887" s="214"/>
      <c r="L887" s="214"/>
      <c r="M887" s="214"/>
      <c r="N887" s="214"/>
      <c r="O887" s="214"/>
      <c r="P887" s="214"/>
      <c r="Q887" s="214"/>
      <c r="R887" s="214"/>
      <c r="S887" s="214"/>
      <c r="T887" s="214"/>
      <c r="U887" s="214"/>
      <c r="V887" s="214"/>
      <c r="W887" s="214"/>
      <c r="X887" s="214"/>
      <c r="Y887" s="214"/>
      <c r="Z887" s="214"/>
    </row>
    <row r="888" ht="12.0" customHeight="1">
      <c r="A888" s="214"/>
      <c r="B888" s="214"/>
      <c r="C888" s="214"/>
      <c r="D888" s="214"/>
      <c r="E888" s="214"/>
      <c r="F888" s="214"/>
      <c r="G888" s="214"/>
      <c r="H888" s="214"/>
      <c r="I888" s="214"/>
      <c r="J888" s="214"/>
      <c r="K888" s="214"/>
      <c r="L888" s="214"/>
      <c r="M888" s="214"/>
      <c r="N888" s="214"/>
      <c r="O888" s="214"/>
      <c r="P888" s="214"/>
      <c r="Q888" s="214"/>
      <c r="R888" s="214"/>
      <c r="S888" s="214"/>
      <c r="T888" s="214"/>
      <c r="U888" s="214"/>
      <c r="V888" s="214"/>
      <c r="W888" s="214"/>
      <c r="X888" s="214"/>
      <c r="Y888" s="214"/>
      <c r="Z888" s="214"/>
    </row>
    <row r="889" ht="12.0" customHeight="1">
      <c r="A889" s="214"/>
      <c r="B889" s="214"/>
      <c r="C889" s="214"/>
      <c r="D889" s="214"/>
      <c r="E889" s="214"/>
      <c r="F889" s="214"/>
      <c r="G889" s="214"/>
      <c r="H889" s="214"/>
      <c r="I889" s="214"/>
      <c r="J889" s="214"/>
      <c r="K889" s="214"/>
      <c r="L889" s="214"/>
      <c r="M889" s="214"/>
      <c r="N889" s="214"/>
      <c r="O889" s="214"/>
      <c r="P889" s="214"/>
      <c r="Q889" s="214"/>
      <c r="R889" s="214"/>
      <c r="S889" s="214"/>
      <c r="T889" s="214"/>
      <c r="U889" s="214"/>
      <c r="V889" s="214"/>
      <c r="W889" s="214"/>
      <c r="X889" s="214"/>
      <c r="Y889" s="214"/>
      <c r="Z889" s="214"/>
    </row>
    <row r="890" ht="12.0" customHeight="1">
      <c r="A890" s="214"/>
      <c r="B890" s="214"/>
      <c r="C890" s="214"/>
      <c r="D890" s="214"/>
      <c r="E890" s="214"/>
      <c r="F890" s="214"/>
      <c r="G890" s="214"/>
      <c r="H890" s="214"/>
      <c r="I890" s="214"/>
      <c r="J890" s="214"/>
      <c r="K890" s="214"/>
      <c r="L890" s="214"/>
      <c r="M890" s="214"/>
      <c r="N890" s="214"/>
      <c r="O890" s="214"/>
      <c r="P890" s="214"/>
      <c r="Q890" s="214"/>
      <c r="R890" s="214"/>
      <c r="S890" s="214"/>
      <c r="T890" s="214"/>
      <c r="U890" s="214"/>
      <c r="V890" s="214"/>
      <c r="W890" s="214"/>
      <c r="X890" s="214"/>
      <c r="Y890" s="214"/>
      <c r="Z890" s="214"/>
    </row>
    <row r="891" ht="12.0" customHeight="1">
      <c r="A891" s="214"/>
      <c r="B891" s="214"/>
      <c r="C891" s="214"/>
      <c r="D891" s="214"/>
      <c r="E891" s="214"/>
      <c r="F891" s="214"/>
      <c r="G891" s="214"/>
      <c r="H891" s="214"/>
      <c r="I891" s="214"/>
      <c r="J891" s="214"/>
      <c r="K891" s="214"/>
      <c r="L891" s="214"/>
      <c r="M891" s="214"/>
      <c r="N891" s="214"/>
      <c r="O891" s="214"/>
      <c r="P891" s="214"/>
      <c r="Q891" s="214"/>
      <c r="R891" s="214"/>
      <c r="S891" s="214"/>
      <c r="T891" s="214"/>
      <c r="U891" s="214"/>
      <c r="V891" s="214"/>
      <c r="W891" s="214"/>
      <c r="X891" s="214"/>
      <c r="Y891" s="214"/>
      <c r="Z891" s="214"/>
    </row>
    <row r="892" ht="12.0" customHeight="1">
      <c r="A892" s="214"/>
      <c r="B892" s="214"/>
      <c r="C892" s="214"/>
      <c r="D892" s="214"/>
      <c r="E892" s="214"/>
      <c r="F892" s="214"/>
      <c r="G892" s="214"/>
      <c r="H892" s="214"/>
      <c r="I892" s="214"/>
      <c r="J892" s="214"/>
      <c r="K892" s="214"/>
      <c r="L892" s="214"/>
      <c r="M892" s="214"/>
      <c r="N892" s="214"/>
      <c r="O892" s="214"/>
      <c r="P892" s="214"/>
      <c r="Q892" s="214"/>
      <c r="R892" s="214"/>
      <c r="S892" s="214"/>
      <c r="T892" s="214"/>
      <c r="U892" s="214"/>
      <c r="V892" s="214"/>
      <c r="W892" s="214"/>
      <c r="X892" s="214"/>
      <c r="Y892" s="214"/>
      <c r="Z892" s="214"/>
    </row>
    <row r="893" ht="12.0" customHeight="1">
      <c r="A893" s="214"/>
      <c r="B893" s="214"/>
      <c r="C893" s="214"/>
      <c r="D893" s="214"/>
      <c r="E893" s="214"/>
      <c r="F893" s="214"/>
      <c r="G893" s="214"/>
      <c r="H893" s="214"/>
      <c r="I893" s="214"/>
      <c r="J893" s="214"/>
      <c r="K893" s="214"/>
      <c r="L893" s="214"/>
      <c r="M893" s="214"/>
      <c r="N893" s="214"/>
      <c r="O893" s="214"/>
      <c r="P893" s="214"/>
      <c r="Q893" s="214"/>
      <c r="R893" s="214"/>
      <c r="S893" s="214"/>
      <c r="T893" s="214"/>
      <c r="U893" s="214"/>
      <c r="V893" s="214"/>
      <c r="W893" s="214"/>
      <c r="X893" s="214"/>
      <c r="Y893" s="214"/>
      <c r="Z893" s="214"/>
    </row>
    <row r="894" ht="12.0" customHeight="1">
      <c r="A894" s="214"/>
      <c r="B894" s="214"/>
      <c r="C894" s="214"/>
      <c r="D894" s="214"/>
      <c r="E894" s="214"/>
      <c r="F894" s="214"/>
      <c r="G894" s="214"/>
      <c r="H894" s="214"/>
      <c r="I894" s="214"/>
      <c r="J894" s="214"/>
      <c r="K894" s="214"/>
      <c r="L894" s="214"/>
      <c r="M894" s="214"/>
      <c r="N894" s="214"/>
      <c r="O894" s="214"/>
      <c r="P894" s="214"/>
      <c r="Q894" s="214"/>
      <c r="R894" s="214"/>
      <c r="S894" s="214"/>
      <c r="T894" s="214"/>
      <c r="U894" s="214"/>
      <c r="V894" s="214"/>
      <c r="W894" s="214"/>
      <c r="X894" s="214"/>
      <c r="Y894" s="214"/>
      <c r="Z894" s="214"/>
    </row>
    <row r="895" ht="12.0" customHeight="1">
      <c r="A895" s="214"/>
      <c r="B895" s="214"/>
      <c r="C895" s="214"/>
      <c r="D895" s="214"/>
      <c r="E895" s="214"/>
      <c r="F895" s="214"/>
      <c r="G895" s="214"/>
      <c r="H895" s="214"/>
      <c r="I895" s="214"/>
      <c r="J895" s="214"/>
      <c r="K895" s="214"/>
      <c r="L895" s="214"/>
      <c r="M895" s="214"/>
      <c r="N895" s="214"/>
      <c r="O895" s="214"/>
      <c r="P895" s="214"/>
      <c r="Q895" s="214"/>
      <c r="R895" s="214"/>
      <c r="S895" s="214"/>
      <c r="T895" s="214"/>
      <c r="U895" s="214"/>
      <c r="V895" s="214"/>
      <c r="W895" s="214"/>
      <c r="X895" s="214"/>
      <c r="Y895" s="214"/>
      <c r="Z895" s="214"/>
    </row>
    <row r="896" ht="12.0" customHeight="1">
      <c r="A896" s="214"/>
      <c r="B896" s="214"/>
      <c r="C896" s="214"/>
      <c r="D896" s="214"/>
      <c r="E896" s="214"/>
      <c r="F896" s="214"/>
      <c r="G896" s="214"/>
      <c r="H896" s="214"/>
      <c r="I896" s="214"/>
      <c r="J896" s="214"/>
      <c r="K896" s="214"/>
      <c r="L896" s="214"/>
      <c r="M896" s="214"/>
      <c r="N896" s="214"/>
      <c r="O896" s="214"/>
      <c r="P896" s="214"/>
      <c r="Q896" s="214"/>
      <c r="R896" s="214"/>
      <c r="S896" s="214"/>
      <c r="T896" s="214"/>
      <c r="U896" s="214"/>
      <c r="V896" s="214"/>
      <c r="W896" s="214"/>
      <c r="X896" s="214"/>
      <c r="Y896" s="214"/>
      <c r="Z896" s="214"/>
    </row>
    <row r="897" ht="12.0" customHeight="1">
      <c r="A897" s="214"/>
      <c r="B897" s="214"/>
      <c r="C897" s="214"/>
      <c r="D897" s="214"/>
      <c r="E897" s="214"/>
      <c r="F897" s="214"/>
      <c r="G897" s="214"/>
      <c r="H897" s="214"/>
      <c r="I897" s="214"/>
      <c r="J897" s="214"/>
      <c r="K897" s="214"/>
      <c r="L897" s="214"/>
      <c r="M897" s="214"/>
      <c r="N897" s="214"/>
      <c r="O897" s="214"/>
      <c r="P897" s="214"/>
      <c r="Q897" s="214"/>
      <c r="R897" s="214"/>
      <c r="S897" s="214"/>
      <c r="T897" s="214"/>
      <c r="U897" s="214"/>
      <c r="V897" s="214"/>
      <c r="W897" s="214"/>
      <c r="X897" s="214"/>
      <c r="Y897" s="214"/>
      <c r="Z897" s="214"/>
    </row>
    <row r="898" ht="12.0" customHeight="1">
      <c r="A898" s="214"/>
      <c r="B898" s="214"/>
      <c r="C898" s="214"/>
      <c r="D898" s="214"/>
      <c r="E898" s="214"/>
      <c r="F898" s="214"/>
      <c r="G898" s="214"/>
      <c r="H898" s="214"/>
      <c r="I898" s="214"/>
      <c r="J898" s="214"/>
      <c r="K898" s="214"/>
      <c r="L898" s="214"/>
      <c r="M898" s="214"/>
      <c r="N898" s="214"/>
      <c r="O898" s="214"/>
      <c r="P898" s="214"/>
      <c r="Q898" s="214"/>
      <c r="R898" s="214"/>
      <c r="S898" s="214"/>
      <c r="T898" s="214"/>
      <c r="U898" s="214"/>
      <c r="V898" s="214"/>
      <c r="W898" s="214"/>
      <c r="X898" s="214"/>
      <c r="Y898" s="214"/>
      <c r="Z898" s="214"/>
    </row>
    <row r="899" ht="12.0" customHeight="1">
      <c r="A899" s="214"/>
      <c r="B899" s="214"/>
      <c r="C899" s="214"/>
      <c r="D899" s="214"/>
      <c r="E899" s="214"/>
      <c r="F899" s="214"/>
      <c r="G899" s="214"/>
      <c r="H899" s="214"/>
      <c r="I899" s="214"/>
      <c r="J899" s="214"/>
      <c r="K899" s="214"/>
      <c r="L899" s="214"/>
      <c r="M899" s="214"/>
      <c r="N899" s="214"/>
      <c r="O899" s="214"/>
      <c r="P899" s="214"/>
      <c r="Q899" s="214"/>
      <c r="R899" s="214"/>
      <c r="S899" s="214"/>
      <c r="T899" s="214"/>
      <c r="U899" s="214"/>
      <c r="V899" s="214"/>
      <c r="W899" s="214"/>
      <c r="X899" s="214"/>
      <c r="Y899" s="214"/>
      <c r="Z899" s="214"/>
    </row>
    <row r="900" ht="12.0" customHeight="1">
      <c r="A900" s="214"/>
      <c r="B900" s="214"/>
      <c r="C900" s="214"/>
      <c r="D900" s="214"/>
      <c r="E900" s="214"/>
      <c r="F900" s="214"/>
      <c r="G900" s="214"/>
      <c r="H900" s="214"/>
      <c r="I900" s="214"/>
      <c r="J900" s="214"/>
      <c r="K900" s="214"/>
      <c r="L900" s="214"/>
      <c r="M900" s="214"/>
      <c r="N900" s="214"/>
      <c r="O900" s="214"/>
      <c r="P900" s="214"/>
      <c r="Q900" s="214"/>
      <c r="R900" s="214"/>
      <c r="S900" s="214"/>
      <c r="T900" s="214"/>
      <c r="U900" s="214"/>
      <c r="V900" s="214"/>
      <c r="W900" s="214"/>
      <c r="X900" s="214"/>
      <c r="Y900" s="214"/>
      <c r="Z900" s="214"/>
    </row>
    <row r="901" ht="12.0" customHeight="1">
      <c r="A901" s="214"/>
      <c r="B901" s="214"/>
      <c r="C901" s="214"/>
      <c r="D901" s="214"/>
      <c r="E901" s="214"/>
      <c r="F901" s="214"/>
      <c r="G901" s="214"/>
      <c r="H901" s="214"/>
      <c r="I901" s="214"/>
      <c r="J901" s="214"/>
      <c r="K901" s="214"/>
      <c r="L901" s="214"/>
      <c r="M901" s="214"/>
      <c r="N901" s="214"/>
      <c r="O901" s="214"/>
      <c r="P901" s="214"/>
      <c r="Q901" s="214"/>
      <c r="R901" s="214"/>
      <c r="S901" s="214"/>
      <c r="T901" s="214"/>
      <c r="U901" s="214"/>
      <c r="V901" s="214"/>
      <c r="W901" s="214"/>
      <c r="X901" s="214"/>
      <c r="Y901" s="214"/>
      <c r="Z901" s="214"/>
    </row>
    <row r="902" ht="12.0" customHeight="1">
      <c r="A902" s="214"/>
      <c r="B902" s="214"/>
      <c r="C902" s="214"/>
      <c r="D902" s="214"/>
      <c r="E902" s="214"/>
      <c r="F902" s="214"/>
      <c r="G902" s="214"/>
      <c r="H902" s="214"/>
      <c r="I902" s="214"/>
      <c r="J902" s="214"/>
      <c r="K902" s="214"/>
      <c r="L902" s="214"/>
      <c r="M902" s="214"/>
      <c r="N902" s="214"/>
      <c r="O902" s="214"/>
      <c r="P902" s="214"/>
      <c r="Q902" s="214"/>
      <c r="R902" s="214"/>
      <c r="S902" s="214"/>
      <c r="T902" s="214"/>
      <c r="U902" s="214"/>
      <c r="V902" s="214"/>
      <c r="W902" s="214"/>
      <c r="X902" s="214"/>
      <c r="Y902" s="214"/>
      <c r="Z902" s="214"/>
    </row>
    <row r="903" ht="12.0" customHeight="1">
      <c r="A903" s="214"/>
      <c r="B903" s="214"/>
      <c r="C903" s="214"/>
      <c r="D903" s="214"/>
      <c r="E903" s="214"/>
      <c r="F903" s="214"/>
      <c r="G903" s="214"/>
      <c r="H903" s="214"/>
      <c r="I903" s="214"/>
      <c r="J903" s="214"/>
      <c r="K903" s="214"/>
      <c r="L903" s="214"/>
      <c r="M903" s="214"/>
      <c r="N903" s="214"/>
      <c r="O903" s="214"/>
      <c r="P903" s="214"/>
      <c r="Q903" s="214"/>
      <c r="R903" s="214"/>
      <c r="S903" s="214"/>
      <c r="T903" s="214"/>
      <c r="U903" s="214"/>
      <c r="V903" s="214"/>
      <c r="W903" s="214"/>
      <c r="X903" s="214"/>
      <c r="Y903" s="214"/>
      <c r="Z903" s="214"/>
    </row>
    <row r="904" ht="12.0" customHeight="1">
      <c r="A904" s="214"/>
      <c r="B904" s="214"/>
      <c r="C904" s="214"/>
      <c r="D904" s="214"/>
      <c r="E904" s="214"/>
      <c r="F904" s="214"/>
      <c r="G904" s="214"/>
      <c r="H904" s="214"/>
      <c r="I904" s="214"/>
      <c r="J904" s="214"/>
      <c r="K904" s="214"/>
      <c r="L904" s="214"/>
      <c r="M904" s="214"/>
      <c r="N904" s="214"/>
      <c r="O904" s="214"/>
      <c r="P904" s="214"/>
      <c r="Q904" s="214"/>
      <c r="R904" s="214"/>
      <c r="S904" s="214"/>
      <c r="T904" s="214"/>
      <c r="U904" s="214"/>
      <c r="V904" s="214"/>
      <c r="W904" s="214"/>
      <c r="X904" s="214"/>
      <c r="Y904" s="214"/>
      <c r="Z904" s="214"/>
    </row>
    <row r="905" ht="12.0" customHeight="1">
      <c r="A905" s="214"/>
      <c r="B905" s="214"/>
      <c r="C905" s="214"/>
      <c r="D905" s="214"/>
      <c r="E905" s="214"/>
      <c r="F905" s="214"/>
      <c r="G905" s="214"/>
      <c r="H905" s="214"/>
      <c r="I905" s="214"/>
      <c r="J905" s="214"/>
      <c r="K905" s="214"/>
      <c r="L905" s="214"/>
      <c r="M905" s="214"/>
      <c r="N905" s="214"/>
      <c r="O905" s="214"/>
      <c r="P905" s="214"/>
      <c r="Q905" s="214"/>
      <c r="R905" s="214"/>
      <c r="S905" s="214"/>
      <c r="T905" s="214"/>
      <c r="U905" s="214"/>
      <c r="V905" s="214"/>
      <c r="W905" s="214"/>
      <c r="X905" s="214"/>
      <c r="Y905" s="214"/>
      <c r="Z905" s="214"/>
    </row>
    <row r="906" ht="12.0" customHeight="1">
      <c r="A906" s="214"/>
      <c r="B906" s="214"/>
      <c r="C906" s="214"/>
      <c r="D906" s="214"/>
      <c r="E906" s="214"/>
      <c r="F906" s="214"/>
      <c r="G906" s="214"/>
      <c r="H906" s="214"/>
      <c r="I906" s="214"/>
      <c r="J906" s="214"/>
      <c r="K906" s="214"/>
      <c r="L906" s="214"/>
      <c r="M906" s="214"/>
      <c r="N906" s="214"/>
      <c r="O906" s="214"/>
      <c r="P906" s="214"/>
      <c r="Q906" s="214"/>
      <c r="R906" s="214"/>
      <c r="S906" s="214"/>
      <c r="T906" s="214"/>
      <c r="U906" s="214"/>
      <c r="V906" s="214"/>
      <c r="W906" s="214"/>
      <c r="X906" s="214"/>
      <c r="Y906" s="214"/>
      <c r="Z906" s="214"/>
    </row>
    <row r="907" ht="12.0" customHeight="1">
      <c r="A907" s="214"/>
      <c r="B907" s="214"/>
      <c r="C907" s="214"/>
      <c r="D907" s="214"/>
      <c r="E907" s="214"/>
      <c r="F907" s="214"/>
      <c r="G907" s="214"/>
      <c r="H907" s="214"/>
      <c r="I907" s="214"/>
      <c r="J907" s="214"/>
      <c r="K907" s="214"/>
      <c r="L907" s="214"/>
      <c r="M907" s="214"/>
      <c r="N907" s="214"/>
      <c r="O907" s="214"/>
      <c r="P907" s="214"/>
      <c r="Q907" s="214"/>
      <c r="R907" s="214"/>
      <c r="S907" s="214"/>
      <c r="T907" s="214"/>
      <c r="U907" s="214"/>
      <c r="V907" s="214"/>
      <c r="W907" s="214"/>
      <c r="X907" s="214"/>
      <c r="Y907" s="214"/>
      <c r="Z907" s="214"/>
    </row>
    <row r="908" ht="12.0" customHeight="1">
      <c r="A908" s="214"/>
      <c r="B908" s="214"/>
      <c r="C908" s="214"/>
      <c r="D908" s="214"/>
      <c r="E908" s="214"/>
      <c r="F908" s="214"/>
      <c r="G908" s="214"/>
      <c r="H908" s="214"/>
      <c r="I908" s="214"/>
      <c r="J908" s="214"/>
      <c r="K908" s="214"/>
      <c r="L908" s="214"/>
      <c r="M908" s="214"/>
      <c r="N908" s="214"/>
      <c r="O908" s="214"/>
      <c r="P908" s="214"/>
      <c r="Q908" s="214"/>
      <c r="R908" s="214"/>
      <c r="S908" s="214"/>
      <c r="T908" s="214"/>
      <c r="U908" s="214"/>
      <c r="V908" s="214"/>
      <c r="W908" s="214"/>
      <c r="X908" s="214"/>
      <c r="Y908" s="214"/>
      <c r="Z908" s="214"/>
    </row>
    <row r="909" ht="12.0" customHeight="1">
      <c r="A909" s="214"/>
      <c r="B909" s="214"/>
      <c r="C909" s="214"/>
      <c r="D909" s="214"/>
      <c r="E909" s="214"/>
      <c r="F909" s="214"/>
      <c r="G909" s="214"/>
      <c r="H909" s="214"/>
      <c r="I909" s="214"/>
      <c r="J909" s="214"/>
      <c r="K909" s="214"/>
      <c r="L909" s="214"/>
      <c r="M909" s="214"/>
      <c r="N909" s="214"/>
      <c r="O909" s="214"/>
      <c r="P909" s="214"/>
      <c r="Q909" s="214"/>
      <c r="R909" s="214"/>
      <c r="S909" s="214"/>
      <c r="T909" s="214"/>
      <c r="U909" s="214"/>
      <c r="V909" s="214"/>
      <c r="W909" s="214"/>
      <c r="X909" s="214"/>
      <c r="Y909" s="214"/>
      <c r="Z909" s="214"/>
    </row>
    <row r="910" ht="12.0" customHeight="1">
      <c r="A910" s="214"/>
      <c r="B910" s="214"/>
      <c r="C910" s="214"/>
      <c r="D910" s="214"/>
      <c r="E910" s="214"/>
      <c r="F910" s="214"/>
      <c r="G910" s="214"/>
      <c r="H910" s="214"/>
      <c r="I910" s="214"/>
      <c r="J910" s="214"/>
      <c r="K910" s="214"/>
      <c r="L910" s="214"/>
      <c r="M910" s="214"/>
      <c r="N910" s="214"/>
      <c r="O910" s="214"/>
      <c r="P910" s="214"/>
      <c r="Q910" s="214"/>
      <c r="R910" s="214"/>
      <c r="S910" s="214"/>
      <c r="T910" s="214"/>
      <c r="U910" s="214"/>
      <c r="V910" s="214"/>
      <c r="W910" s="214"/>
      <c r="X910" s="214"/>
      <c r="Y910" s="214"/>
      <c r="Z910" s="214"/>
    </row>
    <row r="911" ht="12.0" customHeight="1">
      <c r="A911" s="214"/>
      <c r="B911" s="214"/>
      <c r="C911" s="214"/>
      <c r="D911" s="214"/>
      <c r="E911" s="214"/>
      <c r="F911" s="214"/>
      <c r="G911" s="214"/>
      <c r="H911" s="214"/>
      <c r="I911" s="214"/>
      <c r="J911" s="214"/>
      <c r="K911" s="214"/>
      <c r="L911" s="214"/>
      <c r="M911" s="214"/>
      <c r="N911" s="214"/>
      <c r="O911" s="214"/>
      <c r="P911" s="214"/>
      <c r="Q911" s="214"/>
      <c r="R911" s="214"/>
      <c r="S911" s="214"/>
      <c r="T911" s="214"/>
      <c r="U911" s="214"/>
      <c r="V911" s="214"/>
      <c r="W911" s="214"/>
      <c r="X911" s="214"/>
      <c r="Y911" s="214"/>
      <c r="Z911" s="214"/>
    </row>
    <row r="912" ht="12.0" customHeight="1">
      <c r="A912" s="214"/>
      <c r="B912" s="214"/>
      <c r="C912" s="214"/>
      <c r="D912" s="214"/>
      <c r="E912" s="214"/>
      <c r="F912" s="214"/>
      <c r="G912" s="214"/>
      <c r="H912" s="214"/>
      <c r="I912" s="214"/>
      <c r="J912" s="214"/>
      <c r="K912" s="214"/>
      <c r="L912" s="214"/>
      <c r="M912" s="214"/>
      <c r="N912" s="214"/>
      <c r="O912" s="214"/>
      <c r="P912" s="214"/>
      <c r="Q912" s="214"/>
      <c r="R912" s="214"/>
      <c r="S912" s="214"/>
      <c r="T912" s="214"/>
      <c r="U912" s="214"/>
      <c r="V912" s="214"/>
      <c r="W912" s="214"/>
      <c r="X912" s="214"/>
      <c r="Y912" s="214"/>
      <c r="Z912" s="214"/>
    </row>
    <row r="913" ht="12.0" customHeight="1">
      <c r="A913" s="214"/>
      <c r="B913" s="214"/>
      <c r="C913" s="214"/>
      <c r="D913" s="214"/>
      <c r="E913" s="214"/>
      <c r="F913" s="214"/>
      <c r="G913" s="214"/>
      <c r="H913" s="214"/>
      <c r="I913" s="214"/>
      <c r="J913" s="214"/>
      <c r="K913" s="214"/>
      <c r="L913" s="214"/>
      <c r="M913" s="214"/>
      <c r="N913" s="214"/>
      <c r="O913" s="214"/>
      <c r="P913" s="214"/>
      <c r="Q913" s="214"/>
      <c r="R913" s="214"/>
      <c r="S913" s="214"/>
      <c r="T913" s="214"/>
      <c r="U913" s="214"/>
      <c r="V913" s="214"/>
      <c r="W913" s="214"/>
      <c r="X913" s="214"/>
      <c r="Y913" s="214"/>
      <c r="Z913" s="214"/>
    </row>
    <row r="914" ht="12.0" customHeight="1">
      <c r="A914" s="214"/>
      <c r="B914" s="214"/>
      <c r="C914" s="214"/>
      <c r="D914" s="214"/>
      <c r="E914" s="214"/>
      <c r="F914" s="214"/>
      <c r="G914" s="214"/>
      <c r="H914" s="214"/>
      <c r="I914" s="214"/>
      <c r="J914" s="214"/>
      <c r="K914" s="214"/>
      <c r="L914" s="214"/>
      <c r="M914" s="214"/>
      <c r="N914" s="214"/>
      <c r="O914" s="214"/>
      <c r="P914" s="214"/>
      <c r="Q914" s="214"/>
      <c r="R914" s="214"/>
      <c r="S914" s="214"/>
      <c r="T914" s="214"/>
      <c r="U914" s="214"/>
      <c r="V914" s="214"/>
      <c r="W914" s="214"/>
      <c r="X914" s="214"/>
      <c r="Y914" s="214"/>
      <c r="Z914" s="214"/>
    </row>
    <row r="915" ht="12.0" customHeight="1">
      <c r="A915" s="214"/>
      <c r="B915" s="214"/>
      <c r="C915" s="214"/>
      <c r="D915" s="214"/>
      <c r="E915" s="214"/>
      <c r="F915" s="214"/>
      <c r="G915" s="214"/>
      <c r="H915" s="214"/>
      <c r="I915" s="214"/>
      <c r="J915" s="214"/>
      <c r="K915" s="214"/>
      <c r="L915" s="214"/>
      <c r="M915" s="214"/>
      <c r="N915" s="214"/>
      <c r="O915" s="214"/>
      <c r="P915" s="214"/>
      <c r="Q915" s="214"/>
      <c r="R915" s="214"/>
      <c r="S915" s="214"/>
      <c r="T915" s="214"/>
      <c r="U915" s="214"/>
      <c r="V915" s="214"/>
      <c r="W915" s="214"/>
      <c r="X915" s="214"/>
      <c r="Y915" s="214"/>
      <c r="Z915" s="214"/>
    </row>
    <row r="916" ht="12.0" customHeight="1">
      <c r="A916" s="214"/>
      <c r="B916" s="214"/>
      <c r="C916" s="214"/>
      <c r="D916" s="214"/>
      <c r="E916" s="214"/>
      <c r="F916" s="214"/>
      <c r="G916" s="214"/>
      <c r="H916" s="214"/>
      <c r="I916" s="214"/>
      <c r="J916" s="214"/>
      <c r="K916" s="214"/>
      <c r="L916" s="214"/>
      <c r="M916" s="214"/>
      <c r="N916" s="214"/>
      <c r="O916" s="214"/>
      <c r="P916" s="214"/>
      <c r="Q916" s="214"/>
      <c r="R916" s="214"/>
      <c r="S916" s="214"/>
      <c r="T916" s="214"/>
      <c r="U916" s="214"/>
      <c r="V916" s="214"/>
      <c r="W916" s="214"/>
      <c r="X916" s="214"/>
      <c r="Y916" s="214"/>
      <c r="Z916" s="214"/>
    </row>
    <row r="917" ht="12.0" customHeight="1">
      <c r="A917" s="214"/>
      <c r="B917" s="214"/>
      <c r="C917" s="214"/>
      <c r="D917" s="214"/>
      <c r="E917" s="214"/>
      <c r="F917" s="214"/>
      <c r="G917" s="214"/>
      <c r="H917" s="214"/>
      <c r="I917" s="214"/>
      <c r="J917" s="214"/>
      <c r="K917" s="214"/>
      <c r="L917" s="214"/>
      <c r="M917" s="214"/>
      <c r="N917" s="214"/>
      <c r="O917" s="214"/>
      <c r="P917" s="214"/>
      <c r="Q917" s="214"/>
      <c r="R917" s="214"/>
      <c r="S917" s="214"/>
      <c r="T917" s="214"/>
      <c r="U917" s="214"/>
      <c r="V917" s="214"/>
      <c r="W917" s="214"/>
      <c r="X917" s="214"/>
      <c r="Y917" s="214"/>
      <c r="Z917" s="214"/>
    </row>
    <row r="918" ht="12.0" customHeight="1">
      <c r="A918" s="214"/>
      <c r="B918" s="214"/>
      <c r="C918" s="214"/>
      <c r="D918" s="214"/>
      <c r="E918" s="214"/>
      <c r="F918" s="214"/>
      <c r="G918" s="214"/>
      <c r="H918" s="214"/>
      <c r="I918" s="214"/>
      <c r="J918" s="214"/>
      <c r="K918" s="214"/>
      <c r="L918" s="214"/>
      <c r="M918" s="214"/>
      <c r="N918" s="214"/>
      <c r="O918" s="214"/>
      <c r="P918" s="214"/>
      <c r="Q918" s="214"/>
      <c r="R918" s="214"/>
      <c r="S918" s="214"/>
      <c r="T918" s="214"/>
      <c r="U918" s="214"/>
      <c r="V918" s="214"/>
      <c r="W918" s="214"/>
      <c r="X918" s="214"/>
      <c r="Y918" s="214"/>
      <c r="Z918" s="214"/>
    </row>
    <row r="919" ht="12.0" customHeight="1">
      <c r="A919" s="214"/>
      <c r="B919" s="214"/>
      <c r="C919" s="214"/>
      <c r="D919" s="214"/>
      <c r="E919" s="214"/>
      <c r="F919" s="214"/>
      <c r="G919" s="214"/>
      <c r="H919" s="214"/>
      <c r="I919" s="214"/>
      <c r="J919" s="214"/>
      <c r="K919" s="214"/>
      <c r="L919" s="214"/>
      <c r="M919" s="214"/>
      <c r="N919" s="214"/>
      <c r="O919" s="214"/>
      <c r="P919" s="214"/>
      <c r="Q919" s="214"/>
      <c r="R919" s="214"/>
      <c r="S919" s="214"/>
      <c r="T919" s="214"/>
      <c r="U919" s="214"/>
      <c r="V919" s="214"/>
      <c r="W919" s="214"/>
      <c r="X919" s="214"/>
      <c r="Y919" s="214"/>
      <c r="Z919" s="214"/>
    </row>
    <row r="920" ht="12.0" customHeight="1">
      <c r="A920" s="214"/>
      <c r="B920" s="214"/>
      <c r="C920" s="214"/>
      <c r="D920" s="214"/>
      <c r="E920" s="214"/>
      <c r="F920" s="214"/>
      <c r="G920" s="214"/>
      <c r="H920" s="214"/>
      <c r="I920" s="214"/>
      <c r="J920" s="214"/>
      <c r="K920" s="214"/>
      <c r="L920" s="214"/>
      <c r="M920" s="214"/>
      <c r="N920" s="214"/>
      <c r="O920" s="214"/>
      <c r="P920" s="214"/>
      <c r="Q920" s="214"/>
      <c r="R920" s="214"/>
      <c r="S920" s="214"/>
      <c r="T920" s="214"/>
      <c r="U920" s="214"/>
      <c r="V920" s="214"/>
      <c r="W920" s="214"/>
      <c r="X920" s="214"/>
      <c r="Y920" s="214"/>
      <c r="Z920" s="214"/>
    </row>
    <row r="921" ht="12.0" customHeight="1">
      <c r="A921" s="214"/>
      <c r="B921" s="214"/>
      <c r="C921" s="214"/>
      <c r="D921" s="214"/>
      <c r="E921" s="214"/>
      <c r="F921" s="214"/>
      <c r="G921" s="214"/>
      <c r="H921" s="214"/>
      <c r="I921" s="214"/>
      <c r="J921" s="214"/>
      <c r="K921" s="214"/>
      <c r="L921" s="214"/>
      <c r="M921" s="214"/>
      <c r="N921" s="214"/>
      <c r="O921" s="214"/>
      <c r="P921" s="214"/>
      <c r="Q921" s="214"/>
      <c r="R921" s="214"/>
      <c r="S921" s="214"/>
      <c r="T921" s="214"/>
      <c r="U921" s="214"/>
      <c r="V921" s="214"/>
      <c r="W921" s="214"/>
      <c r="X921" s="214"/>
      <c r="Y921" s="214"/>
      <c r="Z921" s="214"/>
    </row>
    <row r="922" ht="12.0" customHeight="1">
      <c r="A922" s="214"/>
      <c r="B922" s="214"/>
      <c r="C922" s="214"/>
      <c r="D922" s="214"/>
      <c r="E922" s="214"/>
      <c r="F922" s="214"/>
      <c r="G922" s="214"/>
      <c r="H922" s="214"/>
      <c r="I922" s="214"/>
      <c r="J922" s="214"/>
      <c r="K922" s="214"/>
      <c r="L922" s="214"/>
      <c r="M922" s="214"/>
      <c r="N922" s="214"/>
      <c r="O922" s="214"/>
      <c r="P922" s="214"/>
      <c r="Q922" s="214"/>
      <c r="R922" s="214"/>
      <c r="S922" s="214"/>
      <c r="T922" s="214"/>
      <c r="U922" s="214"/>
      <c r="V922" s="214"/>
      <c r="W922" s="214"/>
      <c r="X922" s="214"/>
      <c r="Y922" s="214"/>
      <c r="Z922" s="214"/>
    </row>
    <row r="923" ht="12.0" customHeight="1">
      <c r="A923" s="214"/>
      <c r="B923" s="214"/>
      <c r="C923" s="214"/>
      <c r="D923" s="214"/>
      <c r="E923" s="214"/>
      <c r="F923" s="214"/>
      <c r="G923" s="214"/>
      <c r="H923" s="214"/>
      <c r="I923" s="214"/>
      <c r="J923" s="214"/>
      <c r="K923" s="214"/>
      <c r="L923" s="214"/>
      <c r="M923" s="214"/>
      <c r="N923" s="214"/>
      <c r="O923" s="214"/>
      <c r="P923" s="214"/>
      <c r="Q923" s="214"/>
      <c r="R923" s="214"/>
      <c r="S923" s="214"/>
      <c r="T923" s="214"/>
      <c r="U923" s="214"/>
      <c r="V923" s="214"/>
      <c r="W923" s="214"/>
      <c r="X923" s="214"/>
      <c r="Y923" s="214"/>
      <c r="Z923" s="214"/>
    </row>
    <row r="924" ht="12.0" customHeight="1">
      <c r="A924" s="214"/>
      <c r="B924" s="214"/>
      <c r="C924" s="214"/>
      <c r="D924" s="214"/>
      <c r="E924" s="214"/>
      <c r="F924" s="214"/>
      <c r="G924" s="214"/>
      <c r="H924" s="214"/>
      <c r="I924" s="214"/>
      <c r="J924" s="214"/>
      <c r="K924" s="214"/>
      <c r="L924" s="214"/>
      <c r="M924" s="214"/>
      <c r="N924" s="214"/>
      <c r="O924" s="214"/>
      <c r="P924" s="214"/>
      <c r="Q924" s="214"/>
      <c r="R924" s="214"/>
      <c r="S924" s="214"/>
      <c r="T924" s="214"/>
      <c r="U924" s="214"/>
      <c r="V924" s="214"/>
      <c r="W924" s="214"/>
      <c r="X924" s="214"/>
      <c r="Y924" s="214"/>
      <c r="Z924" s="214"/>
    </row>
    <row r="925" ht="12.0" customHeight="1">
      <c r="A925" s="214"/>
      <c r="B925" s="214"/>
      <c r="C925" s="214"/>
      <c r="D925" s="214"/>
      <c r="E925" s="214"/>
      <c r="F925" s="214"/>
      <c r="G925" s="214"/>
      <c r="H925" s="214"/>
      <c r="I925" s="214"/>
      <c r="J925" s="214"/>
      <c r="K925" s="214"/>
      <c r="L925" s="214"/>
      <c r="M925" s="214"/>
      <c r="N925" s="214"/>
      <c r="O925" s="214"/>
      <c r="P925" s="214"/>
      <c r="Q925" s="214"/>
      <c r="R925" s="214"/>
      <c r="S925" s="214"/>
      <c r="T925" s="214"/>
      <c r="U925" s="214"/>
      <c r="V925" s="214"/>
      <c r="W925" s="214"/>
      <c r="X925" s="214"/>
      <c r="Y925" s="214"/>
      <c r="Z925" s="214"/>
    </row>
    <row r="926" ht="12.0" customHeight="1">
      <c r="A926" s="214"/>
      <c r="B926" s="214"/>
      <c r="C926" s="214"/>
      <c r="D926" s="214"/>
      <c r="E926" s="214"/>
      <c r="F926" s="214"/>
      <c r="G926" s="214"/>
      <c r="H926" s="214"/>
      <c r="I926" s="214"/>
      <c r="J926" s="214"/>
      <c r="K926" s="214"/>
      <c r="L926" s="214"/>
      <c r="M926" s="214"/>
      <c r="N926" s="214"/>
      <c r="O926" s="214"/>
      <c r="P926" s="214"/>
      <c r="Q926" s="214"/>
      <c r="R926" s="214"/>
      <c r="S926" s="214"/>
      <c r="T926" s="214"/>
      <c r="U926" s="214"/>
      <c r="V926" s="214"/>
      <c r="W926" s="214"/>
      <c r="X926" s="214"/>
      <c r="Y926" s="214"/>
      <c r="Z926" s="214"/>
    </row>
    <row r="927" ht="12.0" customHeight="1">
      <c r="A927" s="214"/>
      <c r="B927" s="214"/>
      <c r="C927" s="214"/>
      <c r="D927" s="214"/>
      <c r="E927" s="214"/>
      <c r="F927" s="214"/>
      <c r="G927" s="214"/>
      <c r="H927" s="214"/>
      <c r="I927" s="214"/>
      <c r="J927" s="214"/>
      <c r="K927" s="214"/>
      <c r="L927" s="214"/>
      <c r="M927" s="214"/>
      <c r="N927" s="214"/>
      <c r="O927" s="214"/>
      <c r="P927" s="214"/>
      <c r="Q927" s="214"/>
      <c r="R927" s="214"/>
      <c r="S927" s="214"/>
      <c r="T927" s="214"/>
      <c r="U927" s="214"/>
      <c r="V927" s="214"/>
      <c r="W927" s="214"/>
      <c r="X927" s="214"/>
      <c r="Y927" s="214"/>
      <c r="Z927" s="214"/>
    </row>
    <row r="928" ht="12.0" customHeight="1">
      <c r="A928" s="214"/>
      <c r="B928" s="214"/>
      <c r="C928" s="214"/>
      <c r="D928" s="214"/>
      <c r="E928" s="214"/>
      <c r="F928" s="214"/>
      <c r="G928" s="214"/>
      <c r="H928" s="214"/>
      <c r="I928" s="214"/>
      <c r="J928" s="214"/>
      <c r="K928" s="214"/>
      <c r="L928" s="214"/>
      <c r="M928" s="214"/>
      <c r="N928" s="214"/>
      <c r="O928" s="214"/>
      <c r="P928" s="214"/>
      <c r="Q928" s="214"/>
      <c r="R928" s="214"/>
      <c r="S928" s="214"/>
      <c r="T928" s="214"/>
      <c r="U928" s="214"/>
      <c r="V928" s="214"/>
      <c r="W928" s="214"/>
      <c r="X928" s="214"/>
      <c r="Y928" s="214"/>
      <c r="Z928" s="214"/>
    </row>
    <row r="929" ht="12.0" customHeight="1">
      <c r="A929" s="214"/>
      <c r="B929" s="214"/>
      <c r="C929" s="214"/>
      <c r="D929" s="214"/>
      <c r="E929" s="214"/>
      <c r="F929" s="214"/>
      <c r="G929" s="214"/>
      <c r="H929" s="214"/>
      <c r="I929" s="214"/>
      <c r="J929" s="214"/>
      <c r="K929" s="214"/>
      <c r="L929" s="214"/>
      <c r="M929" s="214"/>
      <c r="N929" s="214"/>
      <c r="O929" s="214"/>
      <c r="P929" s="214"/>
      <c r="Q929" s="214"/>
      <c r="R929" s="214"/>
      <c r="S929" s="214"/>
      <c r="T929" s="214"/>
      <c r="U929" s="214"/>
      <c r="V929" s="214"/>
      <c r="W929" s="214"/>
      <c r="X929" s="214"/>
      <c r="Y929" s="214"/>
      <c r="Z929" s="214"/>
    </row>
    <row r="930" ht="12.0" customHeight="1">
      <c r="A930" s="214"/>
      <c r="B930" s="214"/>
      <c r="C930" s="214"/>
      <c r="D930" s="214"/>
      <c r="E930" s="214"/>
      <c r="F930" s="214"/>
      <c r="G930" s="214"/>
      <c r="H930" s="214"/>
      <c r="I930" s="214"/>
      <c r="J930" s="214"/>
      <c r="K930" s="214"/>
      <c r="L930" s="214"/>
      <c r="M930" s="214"/>
      <c r="N930" s="214"/>
      <c r="O930" s="214"/>
      <c r="P930" s="214"/>
      <c r="Q930" s="214"/>
      <c r="R930" s="214"/>
      <c r="S930" s="214"/>
      <c r="T930" s="214"/>
      <c r="U930" s="214"/>
      <c r="V930" s="214"/>
      <c r="W930" s="214"/>
      <c r="X930" s="214"/>
      <c r="Y930" s="214"/>
      <c r="Z930" s="214"/>
    </row>
    <row r="931" ht="12.0" customHeight="1">
      <c r="A931" s="214"/>
      <c r="B931" s="214"/>
      <c r="C931" s="214"/>
      <c r="D931" s="214"/>
      <c r="E931" s="214"/>
      <c r="F931" s="214"/>
      <c r="G931" s="214"/>
      <c r="H931" s="214"/>
      <c r="I931" s="214"/>
      <c r="J931" s="214"/>
      <c r="K931" s="214"/>
      <c r="L931" s="214"/>
      <c r="M931" s="214"/>
      <c r="N931" s="214"/>
      <c r="O931" s="214"/>
      <c r="P931" s="214"/>
      <c r="Q931" s="214"/>
      <c r="R931" s="214"/>
      <c r="S931" s="214"/>
      <c r="T931" s="214"/>
      <c r="U931" s="214"/>
      <c r="V931" s="214"/>
      <c r="W931" s="214"/>
      <c r="X931" s="214"/>
      <c r="Y931" s="214"/>
      <c r="Z931" s="214"/>
    </row>
    <row r="932" ht="12.0" customHeight="1">
      <c r="A932" s="214"/>
      <c r="B932" s="214"/>
      <c r="C932" s="214"/>
      <c r="D932" s="214"/>
      <c r="E932" s="214"/>
      <c r="F932" s="214"/>
      <c r="G932" s="214"/>
      <c r="H932" s="214"/>
      <c r="I932" s="214"/>
      <c r="J932" s="214"/>
      <c r="K932" s="214"/>
      <c r="L932" s="214"/>
      <c r="M932" s="214"/>
      <c r="N932" s="214"/>
      <c r="O932" s="214"/>
      <c r="P932" s="214"/>
      <c r="Q932" s="214"/>
      <c r="R932" s="214"/>
      <c r="S932" s="214"/>
      <c r="T932" s="214"/>
      <c r="U932" s="214"/>
      <c r="V932" s="214"/>
      <c r="W932" s="214"/>
      <c r="X932" s="214"/>
      <c r="Y932" s="214"/>
      <c r="Z932" s="214"/>
    </row>
    <row r="933" ht="12.0" customHeight="1">
      <c r="A933" s="214"/>
      <c r="B933" s="214"/>
      <c r="C933" s="214"/>
      <c r="D933" s="214"/>
      <c r="E933" s="214"/>
      <c r="F933" s="214"/>
      <c r="G933" s="214"/>
      <c r="H933" s="214"/>
      <c r="I933" s="214"/>
      <c r="J933" s="214"/>
      <c r="K933" s="214"/>
      <c r="L933" s="214"/>
      <c r="M933" s="214"/>
      <c r="N933" s="214"/>
      <c r="O933" s="214"/>
      <c r="P933" s="214"/>
      <c r="Q933" s="214"/>
      <c r="R933" s="214"/>
      <c r="S933" s="214"/>
      <c r="T933" s="214"/>
      <c r="U933" s="214"/>
      <c r="V933" s="214"/>
      <c r="W933" s="214"/>
      <c r="X933" s="214"/>
      <c r="Y933" s="214"/>
      <c r="Z933" s="214"/>
    </row>
    <row r="934" ht="12.0" customHeight="1">
      <c r="A934" s="214"/>
      <c r="B934" s="214"/>
      <c r="C934" s="214"/>
      <c r="D934" s="214"/>
      <c r="E934" s="214"/>
      <c r="F934" s="214"/>
      <c r="G934" s="214"/>
      <c r="H934" s="214"/>
      <c r="I934" s="214"/>
      <c r="J934" s="214"/>
      <c r="K934" s="214"/>
      <c r="L934" s="214"/>
      <c r="M934" s="214"/>
      <c r="N934" s="214"/>
      <c r="O934" s="214"/>
      <c r="P934" s="214"/>
      <c r="Q934" s="214"/>
      <c r="R934" s="214"/>
      <c r="S934" s="214"/>
      <c r="T934" s="214"/>
      <c r="U934" s="214"/>
      <c r="V934" s="214"/>
      <c r="W934" s="214"/>
      <c r="X934" s="214"/>
      <c r="Y934" s="214"/>
      <c r="Z934" s="214"/>
    </row>
    <row r="935" ht="12.0" customHeight="1">
      <c r="A935" s="214"/>
      <c r="B935" s="214"/>
      <c r="C935" s="214"/>
      <c r="D935" s="214"/>
      <c r="E935" s="214"/>
      <c r="F935" s="214"/>
      <c r="G935" s="214"/>
      <c r="H935" s="214"/>
      <c r="I935" s="214"/>
      <c r="J935" s="214"/>
      <c r="K935" s="214"/>
      <c r="L935" s="214"/>
      <c r="M935" s="214"/>
      <c r="N935" s="214"/>
      <c r="O935" s="214"/>
      <c r="P935" s="214"/>
      <c r="Q935" s="214"/>
      <c r="R935" s="214"/>
      <c r="S935" s="214"/>
      <c r="T935" s="214"/>
      <c r="U935" s="214"/>
      <c r="V935" s="214"/>
      <c r="W935" s="214"/>
      <c r="X935" s="214"/>
      <c r="Y935" s="214"/>
      <c r="Z935" s="214"/>
    </row>
    <row r="936" ht="12.0" customHeight="1">
      <c r="A936" s="214"/>
      <c r="B936" s="214"/>
      <c r="C936" s="214"/>
      <c r="D936" s="214"/>
      <c r="E936" s="214"/>
      <c r="F936" s="214"/>
      <c r="G936" s="214"/>
      <c r="H936" s="214"/>
      <c r="I936" s="214"/>
      <c r="J936" s="214"/>
      <c r="K936" s="214"/>
      <c r="L936" s="214"/>
      <c r="M936" s="214"/>
      <c r="N936" s="214"/>
      <c r="O936" s="214"/>
      <c r="P936" s="214"/>
      <c r="Q936" s="214"/>
      <c r="R936" s="214"/>
      <c r="S936" s="214"/>
      <c r="T936" s="214"/>
      <c r="U936" s="214"/>
      <c r="V936" s="214"/>
      <c r="W936" s="214"/>
      <c r="X936" s="214"/>
      <c r="Y936" s="214"/>
      <c r="Z936" s="214"/>
    </row>
    <row r="937" ht="12.0" customHeight="1">
      <c r="A937" s="214"/>
      <c r="B937" s="214"/>
      <c r="C937" s="214"/>
      <c r="D937" s="214"/>
      <c r="E937" s="214"/>
      <c r="F937" s="214"/>
      <c r="G937" s="214"/>
      <c r="H937" s="214"/>
      <c r="I937" s="214"/>
      <c r="J937" s="214"/>
      <c r="K937" s="214"/>
      <c r="L937" s="214"/>
      <c r="M937" s="214"/>
      <c r="N937" s="214"/>
      <c r="O937" s="214"/>
      <c r="P937" s="214"/>
      <c r="Q937" s="214"/>
      <c r="R937" s="214"/>
      <c r="S937" s="214"/>
      <c r="T937" s="214"/>
      <c r="U937" s="214"/>
      <c r="V937" s="214"/>
      <c r="W937" s="214"/>
      <c r="X937" s="214"/>
      <c r="Y937" s="214"/>
      <c r="Z937" s="214"/>
    </row>
    <row r="938" ht="12.0" customHeight="1">
      <c r="A938" s="214"/>
      <c r="B938" s="214"/>
      <c r="C938" s="214"/>
      <c r="D938" s="214"/>
      <c r="E938" s="214"/>
      <c r="F938" s="214"/>
      <c r="G938" s="214"/>
      <c r="H938" s="214"/>
      <c r="I938" s="214"/>
      <c r="J938" s="214"/>
      <c r="K938" s="214"/>
      <c r="L938" s="214"/>
      <c r="M938" s="214"/>
      <c r="N938" s="214"/>
      <c r="O938" s="214"/>
      <c r="P938" s="214"/>
      <c r="Q938" s="214"/>
      <c r="R938" s="214"/>
      <c r="S938" s="214"/>
      <c r="T938" s="214"/>
      <c r="U938" s="214"/>
      <c r="V938" s="214"/>
      <c r="W938" s="214"/>
      <c r="X938" s="214"/>
      <c r="Y938" s="214"/>
      <c r="Z938" s="214"/>
    </row>
    <row r="939" ht="12.0" customHeight="1">
      <c r="A939" s="214"/>
      <c r="B939" s="214"/>
      <c r="C939" s="214"/>
      <c r="D939" s="214"/>
      <c r="E939" s="214"/>
      <c r="F939" s="214"/>
      <c r="G939" s="214"/>
      <c r="H939" s="214"/>
      <c r="I939" s="214"/>
      <c r="J939" s="214"/>
      <c r="K939" s="214"/>
      <c r="L939" s="214"/>
      <c r="M939" s="214"/>
      <c r="N939" s="214"/>
      <c r="O939" s="214"/>
      <c r="P939" s="214"/>
      <c r="Q939" s="214"/>
      <c r="R939" s="214"/>
      <c r="S939" s="214"/>
      <c r="T939" s="214"/>
      <c r="U939" s="214"/>
      <c r="V939" s="214"/>
      <c r="W939" s="214"/>
      <c r="X939" s="214"/>
      <c r="Y939" s="214"/>
      <c r="Z939" s="214"/>
    </row>
    <row r="940" ht="12.0" customHeight="1">
      <c r="A940" s="214"/>
      <c r="B940" s="214"/>
      <c r="C940" s="214"/>
      <c r="D940" s="214"/>
      <c r="E940" s="214"/>
      <c r="F940" s="214"/>
      <c r="G940" s="214"/>
      <c r="H940" s="214"/>
      <c r="I940" s="214"/>
      <c r="J940" s="214"/>
      <c r="K940" s="214"/>
      <c r="L940" s="214"/>
      <c r="M940" s="214"/>
      <c r="N940" s="214"/>
      <c r="O940" s="214"/>
      <c r="P940" s="214"/>
      <c r="Q940" s="214"/>
      <c r="R940" s="214"/>
      <c r="S940" s="214"/>
      <c r="T940" s="214"/>
      <c r="U940" s="214"/>
      <c r="V940" s="214"/>
      <c r="W940" s="214"/>
      <c r="X940" s="214"/>
      <c r="Y940" s="214"/>
      <c r="Z940" s="214"/>
    </row>
    <row r="941" ht="12.0" customHeight="1">
      <c r="A941" s="214"/>
      <c r="B941" s="214"/>
      <c r="C941" s="214"/>
      <c r="D941" s="214"/>
      <c r="E941" s="214"/>
      <c r="F941" s="214"/>
      <c r="G941" s="214"/>
      <c r="H941" s="214"/>
      <c r="I941" s="214"/>
      <c r="J941" s="214"/>
      <c r="K941" s="214"/>
      <c r="L941" s="214"/>
      <c r="M941" s="214"/>
      <c r="N941" s="214"/>
      <c r="O941" s="214"/>
      <c r="P941" s="214"/>
      <c r="Q941" s="214"/>
      <c r="R941" s="214"/>
      <c r="S941" s="214"/>
      <c r="T941" s="214"/>
      <c r="U941" s="214"/>
      <c r="V941" s="214"/>
      <c r="W941" s="214"/>
      <c r="X941" s="214"/>
      <c r="Y941" s="214"/>
      <c r="Z941" s="214"/>
    </row>
    <row r="942" ht="12.0" customHeight="1">
      <c r="A942" s="214"/>
      <c r="B942" s="214"/>
      <c r="C942" s="214"/>
      <c r="D942" s="214"/>
      <c r="E942" s="214"/>
      <c r="F942" s="214"/>
      <c r="G942" s="214"/>
      <c r="H942" s="214"/>
      <c r="I942" s="214"/>
      <c r="J942" s="214"/>
      <c r="K942" s="214"/>
      <c r="L942" s="214"/>
      <c r="M942" s="214"/>
      <c r="N942" s="214"/>
      <c r="O942" s="214"/>
      <c r="P942" s="214"/>
      <c r="Q942" s="214"/>
      <c r="R942" s="214"/>
      <c r="S942" s="214"/>
      <c r="T942" s="214"/>
      <c r="U942" s="214"/>
      <c r="V942" s="214"/>
      <c r="W942" s="214"/>
      <c r="X942" s="214"/>
      <c r="Y942" s="214"/>
      <c r="Z942" s="214"/>
    </row>
    <row r="943" ht="12.0" customHeight="1">
      <c r="A943" s="214"/>
      <c r="B943" s="214"/>
      <c r="C943" s="214"/>
      <c r="D943" s="214"/>
      <c r="E943" s="214"/>
      <c r="F943" s="214"/>
      <c r="G943" s="214"/>
      <c r="H943" s="214"/>
      <c r="I943" s="214"/>
      <c r="J943" s="214"/>
      <c r="K943" s="214"/>
      <c r="L943" s="214"/>
      <c r="M943" s="214"/>
      <c r="N943" s="214"/>
      <c r="O943" s="214"/>
      <c r="P943" s="214"/>
      <c r="Q943" s="214"/>
      <c r="R943" s="214"/>
      <c r="S943" s="214"/>
      <c r="T943" s="214"/>
      <c r="U943" s="214"/>
      <c r="V943" s="214"/>
      <c r="W943" s="214"/>
      <c r="X943" s="214"/>
      <c r="Y943" s="214"/>
      <c r="Z943" s="214"/>
    </row>
    <row r="944" ht="12.0" customHeight="1">
      <c r="A944" s="214"/>
      <c r="B944" s="214"/>
      <c r="C944" s="214"/>
      <c r="D944" s="214"/>
      <c r="E944" s="214"/>
      <c r="F944" s="214"/>
      <c r="G944" s="214"/>
      <c r="H944" s="214"/>
      <c r="I944" s="214"/>
      <c r="J944" s="214"/>
      <c r="K944" s="214"/>
      <c r="L944" s="214"/>
      <c r="M944" s="214"/>
      <c r="N944" s="214"/>
      <c r="O944" s="214"/>
      <c r="P944" s="214"/>
      <c r="Q944" s="214"/>
      <c r="R944" s="214"/>
      <c r="S944" s="214"/>
      <c r="T944" s="214"/>
      <c r="U944" s="214"/>
      <c r="V944" s="214"/>
      <c r="W944" s="214"/>
      <c r="X944" s="214"/>
      <c r="Y944" s="214"/>
      <c r="Z944" s="214"/>
    </row>
    <row r="945" ht="12.0" customHeight="1">
      <c r="A945" s="214"/>
      <c r="B945" s="214"/>
      <c r="C945" s="214"/>
      <c r="D945" s="214"/>
      <c r="E945" s="214"/>
      <c r="F945" s="214"/>
      <c r="G945" s="214"/>
      <c r="H945" s="214"/>
      <c r="I945" s="214"/>
      <c r="J945" s="214"/>
      <c r="K945" s="214"/>
      <c r="L945" s="214"/>
      <c r="M945" s="214"/>
      <c r="N945" s="214"/>
      <c r="O945" s="214"/>
      <c r="P945" s="214"/>
      <c r="Q945" s="214"/>
      <c r="R945" s="214"/>
      <c r="S945" s="214"/>
      <c r="T945" s="214"/>
      <c r="U945" s="214"/>
      <c r="V945" s="214"/>
      <c r="W945" s="214"/>
      <c r="X945" s="214"/>
      <c r="Y945" s="214"/>
      <c r="Z945" s="214"/>
    </row>
    <row r="946" ht="12.0" customHeight="1">
      <c r="A946" s="214"/>
      <c r="B946" s="214"/>
      <c r="C946" s="214"/>
      <c r="D946" s="214"/>
      <c r="E946" s="214"/>
      <c r="F946" s="214"/>
      <c r="G946" s="214"/>
      <c r="H946" s="214"/>
      <c r="I946" s="214"/>
      <c r="J946" s="214"/>
      <c r="K946" s="214"/>
      <c r="L946" s="214"/>
      <c r="M946" s="214"/>
      <c r="N946" s="214"/>
      <c r="O946" s="214"/>
      <c r="P946" s="214"/>
      <c r="Q946" s="214"/>
      <c r="R946" s="214"/>
      <c r="S946" s="214"/>
      <c r="T946" s="214"/>
      <c r="U946" s="214"/>
      <c r="V946" s="214"/>
      <c r="W946" s="214"/>
      <c r="X946" s="214"/>
      <c r="Y946" s="214"/>
      <c r="Z946" s="214"/>
    </row>
    <row r="947" ht="12.0" customHeight="1">
      <c r="A947" s="214"/>
      <c r="B947" s="214"/>
      <c r="C947" s="214"/>
      <c r="D947" s="214"/>
      <c r="E947" s="214"/>
      <c r="F947" s="214"/>
      <c r="G947" s="214"/>
      <c r="H947" s="214"/>
      <c r="I947" s="214"/>
      <c r="J947" s="214"/>
      <c r="K947" s="214"/>
      <c r="L947" s="214"/>
      <c r="M947" s="214"/>
      <c r="N947" s="214"/>
      <c r="O947" s="214"/>
      <c r="P947" s="214"/>
      <c r="Q947" s="214"/>
      <c r="R947" s="214"/>
      <c r="S947" s="214"/>
      <c r="T947" s="214"/>
      <c r="U947" s="214"/>
      <c r="V947" s="214"/>
      <c r="W947" s="214"/>
      <c r="X947" s="214"/>
      <c r="Y947" s="214"/>
      <c r="Z947" s="214"/>
    </row>
    <row r="948" ht="12.0" customHeight="1">
      <c r="A948" s="214"/>
      <c r="B948" s="214"/>
      <c r="C948" s="214"/>
      <c r="D948" s="214"/>
      <c r="E948" s="214"/>
      <c r="F948" s="214"/>
      <c r="G948" s="214"/>
      <c r="H948" s="214"/>
      <c r="I948" s="214"/>
      <c r="J948" s="214"/>
      <c r="K948" s="214"/>
      <c r="L948" s="214"/>
      <c r="M948" s="214"/>
      <c r="N948" s="214"/>
      <c r="O948" s="214"/>
      <c r="P948" s="214"/>
      <c r="Q948" s="214"/>
      <c r="R948" s="214"/>
      <c r="S948" s="214"/>
      <c r="T948" s="214"/>
      <c r="U948" s="214"/>
      <c r="V948" s="214"/>
      <c r="W948" s="214"/>
      <c r="X948" s="214"/>
      <c r="Y948" s="214"/>
      <c r="Z948" s="214"/>
    </row>
    <row r="949" ht="12.0" customHeight="1">
      <c r="A949" s="214"/>
      <c r="B949" s="214"/>
      <c r="C949" s="214"/>
      <c r="D949" s="214"/>
      <c r="E949" s="214"/>
      <c r="F949" s="214"/>
      <c r="G949" s="214"/>
      <c r="H949" s="214"/>
      <c r="I949" s="214"/>
      <c r="J949" s="214"/>
      <c r="K949" s="214"/>
      <c r="L949" s="214"/>
      <c r="M949" s="214"/>
      <c r="N949" s="214"/>
      <c r="O949" s="214"/>
      <c r="P949" s="214"/>
      <c r="Q949" s="214"/>
      <c r="R949" s="214"/>
      <c r="S949" s="214"/>
      <c r="T949" s="214"/>
      <c r="U949" s="214"/>
      <c r="V949" s="214"/>
      <c r="W949" s="214"/>
      <c r="X949" s="214"/>
      <c r="Y949" s="214"/>
      <c r="Z949" s="214"/>
    </row>
    <row r="950" ht="12.0" customHeight="1">
      <c r="A950" s="214"/>
      <c r="B950" s="214"/>
      <c r="C950" s="214"/>
      <c r="D950" s="214"/>
      <c r="E950" s="214"/>
      <c r="F950" s="214"/>
      <c r="G950" s="214"/>
      <c r="H950" s="214"/>
      <c r="I950" s="214"/>
      <c r="J950" s="214"/>
      <c r="K950" s="214"/>
      <c r="L950" s="214"/>
      <c r="M950" s="214"/>
      <c r="N950" s="214"/>
      <c r="O950" s="214"/>
      <c r="P950" s="214"/>
      <c r="Q950" s="214"/>
      <c r="R950" s="214"/>
      <c r="S950" s="214"/>
      <c r="T950" s="214"/>
      <c r="U950" s="214"/>
      <c r="V950" s="214"/>
      <c r="W950" s="214"/>
      <c r="X950" s="214"/>
      <c r="Y950" s="214"/>
      <c r="Z950" s="214"/>
    </row>
    <row r="951" ht="12.0" customHeight="1">
      <c r="A951" s="214"/>
      <c r="B951" s="214"/>
      <c r="C951" s="214"/>
      <c r="D951" s="214"/>
      <c r="E951" s="214"/>
      <c r="F951" s="214"/>
      <c r="G951" s="214"/>
      <c r="H951" s="214"/>
      <c r="I951" s="214"/>
      <c r="J951" s="214"/>
      <c r="K951" s="214"/>
      <c r="L951" s="214"/>
      <c r="M951" s="214"/>
      <c r="N951" s="214"/>
      <c r="O951" s="214"/>
      <c r="P951" s="214"/>
      <c r="Q951" s="214"/>
      <c r="R951" s="214"/>
      <c r="S951" s="214"/>
      <c r="T951" s="214"/>
      <c r="U951" s="214"/>
      <c r="V951" s="214"/>
      <c r="W951" s="214"/>
      <c r="X951" s="214"/>
      <c r="Y951" s="214"/>
      <c r="Z951" s="214"/>
    </row>
    <row r="952" ht="12.0" customHeight="1">
      <c r="A952" s="214"/>
      <c r="B952" s="214"/>
      <c r="C952" s="214"/>
      <c r="D952" s="214"/>
      <c r="E952" s="214"/>
      <c r="F952" s="214"/>
      <c r="G952" s="214"/>
      <c r="H952" s="214"/>
      <c r="I952" s="214"/>
      <c r="J952" s="214"/>
      <c r="K952" s="214"/>
      <c r="L952" s="214"/>
      <c r="M952" s="214"/>
      <c r="N952" s="214"/>
      <c r="O952" s="214"/>
      <c r="P952" s="214"/>
      <c r="Q952" s="214"/>
      <c r="R952" s="214"/>
      <c r="S952" s="214"/>
      <c r="T952" s="214"/>
      <c r="U952" s="214"/>
      <c r="V952" s="214"/>
      <c r="W952" s="214"/>
      <c r="X952" s="214"/>
      <c r="Y952" s="214"/>
      <c r="Z952" s="214"/>
    </row>
    <row r="953" ht="12.0" customHeight="1">
      <c r="A953" s="214"/>
      <c r="B953" s="214"/>
      <c r="C953" s="214"/>
      <c r="D953" s="214"/>
      <c r="E953" s="214"/>
      <c r="F953" s="214"/>
      <c r="G953" s="214"/>
      <c r="H953" s="214"/>
      <c r="I953" s="214"/>
      <c r="J953" s="214"/>
      <c r="K953" s="214"/>
      <c r="L953" s="214"/>
      <c r="M953" s="214"/>
      <c r="N953" s="214"/>
      <c r="O953" s="214"/>
      <c r="P953" s="214"/>
      <c r="Q953" s="214"/>
      <c r="R953" s="214"/>
      <c r="S953" s="214"/>
      <c r="T953" s="214"/>
      <c r="U953" s="214"/>
      <c r="V953" s="214"/>
      <c r="W953" s="214"/>
      <c r="X953" s="214"/>
      <c r="Y953" s="214"/>
      <c r="Z953" s="214"/>
    </row>
    <row r="954" ht="12.0" customHeight="1">
      <c r="A954" s="214"/>
      <c r="B954" s="214"/>
      <c r="C954" s="214"/>
      <c r="D954" s="214"/>
      <c r="E954" s="214"/>
      <c r="F954" s="214"/>
      <c r="G954" s="214"/>
      <c r="H954" s="214"/>
      <c r="I954" s="214"/>
      <c r="J954" s="214"/>
      <c r="K954" s="214"/>
      <c r="L954" s="214"/>
      <c r="M954" s="214"/>
      <c r="N954" s="214"/>
      <c r="O954" s="214"/>
      <c r="P954" s="214"/>
      <c r="Q954" s="214"/>
      <c r="R954" s="214"/>
      <c r="S954" s="214"/>
      <c r="T954" s="214"/>
      <c r="U954" s="214"/>
      <c r="V954" s="214"/>
      <c r="W954" s="214"/>
      <c r="X954" s="214"/>
      <c r="Y954" s="214"/>
      <c r="Z954" s="214"/>
    </row>
    <row r="955" ht="12.0" customHeight="1">
      <c r="A955" s="214"/>
      <c r="B955" s="214"/>
      <c r="C955" s="214"/>
      <c r="D955" s="214"/>
      <c r="E955" s="214"/>
      <c r="F955" s="214"/>
      <c r="G955" s="214"/>
      <c r="H955" s="214"/>
      <c r="I955" s="214"/>
      <c r="J955" s="214"/>
      <c r="K955" s="214"/>
      <c r="L955" s="214"/>
      <c r="M955" s="214"/>
      <c r="N955" s="214"/>
      <c r="O955" s="214"/>
      <c r="P955" s="214"/>
      <c r="Q955" s="214"/>
      <c r="R955" s="214"/>
      <c r="S955" s="214"/>
      <c r="T955" s="214"/>
      <c r="U955" s="214"/>
      <c r="V955" s="214"/>
      <c r="W955" s="214"/>
      <c r="X955" s="214"/>
      <c r="Y955" s="214"/>
      <c r="Z955" s="214"/>
    </row>
    <row r="956" ht="12.0" customHeight="1">
      <c r="A956" s="214"/>
      <c r="B956" s="214"/>
      <c r="C956" s="214"/>
      <c r="D956" s="214"/>
      <c r="E956" s="214"/>
      <c r="F956" s="214"/>
      <c r="G956" s="214"/>
      <c r="H956" s="214"/>
      <c r="I956" s="214"/>
      <c r="J956" s="214"/>
      <c r="K956" s="214"/>
      <c r="L956" s="214"/>
      <c r="M956" s="214"/>
      <c r="N956" s="214"/>
      <c r="O956" s="214"/>
      <c r="P956" s="214"/>
      <c r="Q956" s="214"/>
      <c r="R956" s="214"/>
      <c r="S956" s="214"/>
      <c r="T956" s="214"/>
      <c r="U956" s="214"/>
      <c r="V956" s="214"/>
      <c r="W956" s="214"/>
      <c r="X956" s="214"/>
      <c r="Y956" s="214"/>
      <c r="Z956" s="214"/>
    </row>
    <row r="957" ht="12.0" customHeight="1">
      <c r="A957" s="214"/>
      <c r="B957" s="214"/>
      <c r="C957" s="214"/>
      <c r="D957" s="214"/>
      <c r="E957" s="214"/>
      <c r="F957" s="214"/>
      <c r="G957" s="214"/>
      <c r="H957" s="214"/>
      <c r="I957" s="214"/>
      <c r="J957" s="214"/>
      <c r="K957" s="214"/>
      <c r="L957" s="214"/>
      <c r="M957" s="214"/>
      <c r="N957" s="214"/>
      <c r="O957" s="214"/>
      <c r="P957" s="214"/>
      <c r="Q957" s="214"/>
      <c r="R957" s="214"/>
      <c r="S957" s="214"/>
      <c r="T957" s="214"/>
      <c r="U957" s="214"/>
      <c r="V957" s="214"/>
      <c r="W957" s="214"/>
      <c r="X957" s="214"/>
      <c r="Y957" s="214"/>
      <c r="Z957" s="214"/>
    </row>
    <row r="958" ht="12.0" customHeight="1">
      <c r="A958" s="214"/>
      <c r="B958" s="214"/>
      <c r="C958" s="214"/>
      <c r="D958" s="214"/>
      <c r="E958" s="214"/>
      <c r="F958" s="214"/>
      <c r="G958" s="214"/>
      <c r="H958" s="214"/>
      <c r="I958" s="214"/>
      <c r="J958" s="214"/>
      <c r="K958" s="214"/>
      <c r="L958" s="214"/>
      <c r="M958" s="214"/>
      <c r="N958" s="214"/>
      <c r="O958" s="214"/>
      <c r="P958" s="214"/>
      <c r="Q958" s="214"/>
      <c r="R958" s="214"/>
      <c r="S958" s="214"/>
      <c r="T958" s="214"/>
      <c r="U958" s="214"/>
      <c r="V958" s="214"/>
      <c r="W958" s="214"/>
      <c r="X958" s="214"/>
      <c r="Y958" s="214"/>
      <c r="Z958" s="214"/>
    </row>
    <row r="959" ht="12.0" customHeight="1">
      <c r="A959" s="214"/>
      <c r="B959" s="214"/>
      <c r="C959" s="214"/>
      <c r="D959" s="214"/>
      <c r="E959" s="214"/>
      <c r="F959" s="214"/>
      <c r="G959" s="214"/>
      <c r="H959" s="214"/>
      <c r="I959" s="214"/>
      <c r="J959" s="214"/>
      <c r="K959" s="214"/>
      <c r="L959" s="214"/>
      <c r="M959" s="214"/>
      <c r="N959" s="214"/>
      <c r="O959" s="214"/>
      <c r="P959" s="214"/>
      <c r="Q959" s="214"/>
      <c r="R959" s="214"/>
      <c r="S959" s="214"/>
      <c r="T959" s="214"/>
      <c r="U959" s="214"/>
      <c r="V959" s="214"/>
      <c r="W959" s="214"/>
      <c r="X959" s="214"/>
      <c r="Y959" s="214"/>
      <c r="Z959" s="214"/>
    </row>
    <row r="960" ht="12.0" customHeight="1">
      <c r="A960" s="214"/>
      <c r="B960" s="214"/>
      <c r="C960" s="214"/>
      <c r="D960" s="214"/>
      <c r="E960" s="214"/>
      <c r="F960" s="214"/>
      <c r="G960" s="214"/>
      <c r="H960" s="214"/>
      <c r="I960" s="214"/>
      <c r="J960" s="214"/>
      <c r="K960" s="214"/>
      <c r="L960" s="214"/>
      <c r="M960" s="214"/>
      <c r="N960" s="214"/>
      <c r="O960" s="214"/>
      <c r="P960" s="214"/>
      <c r="Q960" s="214"/>
      <c r="R960" s="214"/>
      <c r="S960" s="214"/>
      <c r="T960" s="214"/>
      <c r="U960" s="214"/>
      <c r="V960" s="214"/>
      <c r="W960" s="214"/>
      <c r="X960" s="214"/>
      <c r="Y960" s="214"/>
      <c r="Z960" s="214"/>
    </row>
    <row r="961" ht="12.0" customHeight="1">
      <c r="A961" s="214"/>
      <c r="B961" s="214"/>
      <c r="C961" s="214"/>
      <c r="D961" s="214"/>
      <c r="E961" s="214"/>
      <c r="F961" s="214"/>
      <c r="G961" s="214"/>
      <c r="H961" s="214"/>
      <c r="I961" s="214"/>
      <c r="J961" s="214"/>
      <c r="K961" s="214"/>
      <c r="L961" s="214"/>
      <c r="M961" s="214"/>
      <c r="N961" s="214"/>
      <c r="O961" s="214"/>
      <c r="P961" s="214"/>
      <c r="Q961" s="214"/>
      <c r="R961" s="214"/>
      <c r="S961" s="214"/>
      <c r="T961" s="214"/>
      <c r="U961" s="214"/>
      <c r="V961" s="214"/>
      <c r="W961" s="214"/>
      <c r="X961" s="214"/>
      <c r="Y961" s="214"/>
      <c r="Z961" s="214"/>
    </row>
    <row r="962" ht="12.0" customHeight="1">
      <c r="A962" s="214"/>
      <c r="B962" s="214"/>
      <c r="C962" s="214"/>
      <c r="D962" s="214"/>
      <c r="E962" s="214"/>
      <c r="F962" s="214"/>
      <c r="G962" s="214"/>
      <c r="H962" s="214"/>
      <c r="I962" s="214"/>
      <c r="J962" s="214"/>
      <c r="K962" s="214"/>
      <c r="L962" s="214"/>
      <c r="M962" s="214"/>
      <c r="N962" s="214"/>
      <c r="O962" s="214"/>
      <c r="P962" s="214"/>
      <c r="Q962" s="214"/>
      <c r="R962" s="214"/>
      <c r="S962" s="214"/>
      <c r="T962" s="214"/>
      <c r="U962" s="214"/>
      <c r="V962" s="214"/>
      <c r="W962" s="214"/>
      <c r="X962" s="214"/>
      <c r="Y962" s="214"/>
      <c r="Z962" s="214"/>
    </row>
    <row r="963" ht="12.0" customHeight="1">
      <c r="A963" s="214"/>
      <c r="B963" s="214"/>
      <c r="C963" s="214"/>
      <c r="D963" s="214"/>
      <c r="E963" s="214"/>
      <c r="F963" s="214"/>
      <c r="G963" s="214"/>
      <c r="H963" s="214"/>
      <c r="I963" s="214"/>
      <c r="J963" s="214"/>
      <c r="K963" s="214"/>
      <c r="L963" s="214"/>
      <c r="M963" s="214"/>
      <c r="N963" s="214"/>
      <c r="O963" s="214"/>
      <c r="P963" s="214"/>
      <c r="Q963" s="214"/>
      <c r="R963" s="214"/>
      <c r="S963" s="214"/>
      <c r="T963" s="214"/>
      <c r="U963" s="214"/>
      <c r="V963" s="214"/>
      <c r="W963" s="214"/>
      <c r="X963" s="214"/>
      <c r="Y963" s="214"/>
      <c r="Z963" s="214"/>
    </row>
    <row r="964" ht="12.0" customHeight="1">
      <c r="A964" s="214"/>
      <c r="B964" s="214"/>
      <c r="C964" s="214"/>
      <c r="D964" s="214"/>
      <c r="E964" s="214"/>
      <c r="F964" s="214"/>
      <c r="G964" s="214"/>
      <c r="H964" s="214"/>
      <c r="I964" s="214"/>
      <c r="J964" s="214"/>
      <c r="K964" s="214"/>
      <c r="L964" s="214"/>
      <c r="M964" s="214"/>
      <c r="N964" s="214"/>
      <c r="O964" s="214"/>
      <c r="P964" s="214"/>
      <c r="Q964" s="214"/>
      <c r="R964" s="214"/>
      <c r="S964" s="214"/>
      <c r="T964" s="214"/>
      <c r="U964" s="214"/>
      <c r="V964" s="214"/>
      <c r="W964" s="214"/>
      <c r="X964" s="214"/>
      <c r="Y964" s="214"/>
      <c r="Z964" s="214"/>
    </row>
    <row r="965" ht="12.0" customHeight="1">
      <c r="A965" s="214"/>
      <c r="B965" s="214"/>
      <c r="C965" s="214"/>
      <c r="D965" s="214"/>
      <c r="E965" s="214"/>
      <c r="F965" s="214"/>
      <c r="G965" s="214"/>
      <c r="H965" s="214"/>
      <c r="I965" s="214"/>
      <c r="J965" s="214"/>
      <c r="K965" s="214"/>
      <c r="L965" s="214"/>
      <c r="M965" s="214"/>
      <c r="N965" s="214"/>
      <c r="O965" s="214"/>
      <c r="P965" s="214"/>
      <c r="Q965" s="214"/>
      <c r="R965" s="214"/>
      <c r="S965" s="214"/>
      <c r="T965" s="214"/>
      <c r="U965" s="214"/>
      <c r="V965" s="214"/>
      <c r="W965" s="214"/>
      <c r="X965" s="214"/>
      <c r="Y965" s="214"/>
      <c r="Z965" s="214"/>
    </row>
    <row r="966" ht="12.0" customHeight="1">
      <c r="A966" s="214"/>
      <c r="B966" s="214"/>
      <c r="C966" s="214"/>
      <c r="D966" s="214"/>
      <c r="E966" s="214"/>
      <c r="F966" s="214"/>
      <c r="G966" s="214"/>
      <c r="H966" s="214"/>
      <c r="I966" s="214"/>
      <c r="J966" s="214"/>
      <c r="K966" s="214"/>
      <c r="L966" s="214"/>
      <c r="M966" s="214"/>
      <c r="N966" s="214"/>
      <c r="O966" s="214"/>
      <c r="P966" s="214"/>
      <c r="Q966" s="214"/>
      <c r="R966" s="214"/>
      <c r="S966" s="214"/>
      <c r="T966" s="214"/>
      <c r="U966" s="214"/>
      <c r="V966" s="214"/>
      <c r="W966" s="214"/>
      <c r="X966" s="214"/>
      <c r="Y966" s="214"/>
      <c r="Z966" s="214"/>
    </row>
    <row r="967" ht="12.0" customHeight="1">
      <c r="A967" s="214"/>
      <c r="B967" s="214"/>
      <c r="C967" s="214"/>
      <c r="D967" s="214"/>
      <c r="E967" s="214"/>
      <c r="F967" s="214"/>
      <c r="G967" s="214"/>
      <c r="H967" s="214"/>
      <c r="I967" s="214"/>
      <c r="J967" s="214"/>
      <c r="K967" s="214"/>
      <c r="L967" s="214"/>
      <c r="M967" s="214"/>
      <c r="N967" s="214"/>
      <c r="O967" s="214"/>
      <c r="P967" s="214"/>
      <c r="Q967" s="214"/>
      <c r="R967" s="214"/>
      <c r="S967" s="214"/>
      <c r="T967" s="214"/>
      <c r="U967" s="214"/>
      <c r="V967" s="214"/>
      <c r="W967" s="214"/>
      <c r="X967" s="214"/>
      <c r="Y967" s="214"/>
      <c r="Z967" s="214"/>
    </row>
    <row r="968" ht="12.0" customHeight="1">
      <c r="A968" s="214"/>
      <c r="B968" s="214"/>
      <c r="C968" s="214"/>
      <c r="D968" s="214"/>
      <c r="E968" s="214"/>
      <c r="F968" s="214"/>
      <c r="G968" s="214"/>
      <c r="H968" s="214"/>
      <c r="I968" s="214"/>
      <c r="J968" s="214"/>
      <c r="K968" s="214"/>
      <c r="L968" s="214"/>
      <c r="M968" s="214"/>
      <c r="N968" s="214"/>
      <c r="O968" s="214"/>
      <c r="P968" s="214"/>
      <c r="Q968" s="214"/>
      <c r="R968" s="214"/>
      <c r="S968" s="214"/>
      <c r="T968" s="214"/>
      <c r="U968" s="214"/>
      <c r="V968" s="214"/>
      <c r="W968" s="214"/>
      <c r="X968" s="214"/>
      <c r="Y968" s="214"/>
      <c r="Z968" s="214"/>
    </row>
    <row r="969" ht="12.0" customHeight="1">
      <c r="A969" s="214"/>
      <c r="B969" s="214"/>
      <c r="C969" s="214"/>
      <c r="D969" s="214"/>
      <c r="E969" s="214"/>
      <c r="F969" s="214"/>
      <c r="G969" s="214"/>
      <c r="H969" s="214"/>
      <c r="I969" s="214"/>
      <c r="J969" s="214"/>
      <c r="K969" s="214"/>
      <c r="L969" s="214"/>
      <c r="M969" s="214"/>
      <c r="N969" s="214"/>
      <c r="O969" s="214"/>
      <c r="P969" s="214"/>
      <c r="Q969" s="214"/>
      <c r="R969" s="214"/>
      <c r="S969" s="214"/>
      <c r="T969" s="214"/>
      <c r="U969" s="214"/>
      <c r="V969" s="214"/>
      <c r="W969" s="214"/>
      <c r="X969" s="214"/>
      <c r="Y969" s="214"/>
      <c r="Z969" s="214"/>
    </row>
    <row r="970" ht="12.0" customHeight="1">
      <c r="A970" s="214"/>
      <c r="B970" s="214"/>
      <c r="C970" s="214"/>
      <c r="D970" s="214"/>
      <c r="E970" s="214"/>
      <c r="F970" s="214"/>
      <c r="G970" s="214"/>
      <c r="H970" s="214"/>
      <c r="I970" s="214"/>
      <c r="J970" s="214"/>
      <c r="K970" s="214"/>
      <c r="L970" s="214"/>
      <c r="M970" s="214"/>
      <c r="N970" s="214"/>
      <c r="O970" s="214"/>
      <c r="P970" s="214"/>
      <c r="Q970" s="214"/>
      <c r="R970" s="214"/>
      <c r="S970" s="214"/>
      <c r="T970" s="214"/>
      <c r="U970" s="214"/>
      <c r="V970" s="214"/>
      <c r="W970" s="214"/>
      <c r="X970" s="214"/>
      <c r="Y970" s="214"/>
      <c r="Z970" s="214"/>
    </row>
    <row r="971" ht="12.0" customHeight="1">
      <c r="A971" s="214"/>
      <c r="B971" s="214"/>
      <c r="C971" s="214"/>
      <c r="D971" s="214"/>
      <c r="E971" s="214"/>
      <c r="F971" s="214"/>
      <c r="G971" s="214"/>
      <c r="H971" s="214"/>
      <c r="I971" s="214"/>
      <c r="J971" s="214"/>
      <c r="K971" s="214"/>
      <c r="L971" s="214"/>
      <c r="M971" s="214"/>
      <c r="N971" s="214"/>
      <c r="O971" s="214"/>
      <c r="P971" s="214"/>
      <c r="Q971" s="214"/>
      <c r="R971" s="214"/>
      <c r="S971" s="214"/>
      <c r="T971" s="214"/>
      <c r="U971" s="214"/>
      <c r="V971" s="214"/>
      <c r="W971" s="214"/>
      <c r="X971" s="214"/>
      <c r="Y971" s="214"/>
      <c r="Z971" s="214"/>
    </row>
    <row r="972" ht="12.0" customHeight="1">
      <c r="A972" s="214"/>
      <c r="B972" s="214"/>
      <c r="C972" s="214"/>
      <c r="D972" s="214"/>
      <c r="E972" s="214"/>
      <c r="F972" s="214"/>
      <c r="G972" s="214"/>
      <c r="H972" s="214"/>
      <c r="I972" s="214"/>
      <c r="J972" s="214"/>
      <c r="K972" s="214"/>
      <c r="L972" s="214"/>
      <c r="M972" s="214"/>
      <c r="N972" s="214"/>
      <c r="O972" s="214"/>
      <c r="P972" s="214"/>
      <c r="Q972" s="214"/>
      <c r="R972" s="214"/>
      <c r="S972" s="214"/>
      <c r="T972" s="214"/>
      <c r="U972" s="214"/>
      <c r="V972" s="214"/>
      <c r="W972" s="214"/>
      <c r="X972" s="214"/>
      <c r="Y972" s="214"/>
      <c r="Z972" s="214"/>
    </row>
    <row r="973" ht="12.0" customHeight="1">
      <c r="A973" s="214"/>
      <c r="B973" s="214"/>
      <c r="C973" s="214"/>
      <c r="D973" s="214"/>
      <c r="E973" s="214"/>
      <c r="F973" s="214"/>
      <c r="G973" s="214"/>
      <c r="H973" s="214"/>
      <c r="I973" s="214"/>
      <c r="J973" s="214"/>
      <c r="K973" s="214"/>
      <c r="L973" s="214"/>
      <c r="M973" s="214"/>
      <c r="N973" s="214"/>
      <c r="O973" s="214"/>
      <c r="P973" s="214"/>
      <c r="Q973" s="214"/>
      <c r="R973" s="214"/>
      <c r="S973" s="214"/>
      <c r="T973" s="214"/>
      <c r="U973" s="214"/>
      <c r="V973" s="214"/>
      <c r="W973" s="214"/>
      <c r="X973" s="214"/>
      <c r="Y973" s="214"/>
      <c r="Z973" s="214"/>
    </row>
    <row r="974" ht="12.0" customHeight="1">
      <c r="A974" s="214"/>
      <c r="B974" s="214"/>
      <c r="C974" s="214"/>
      <c r="D974" s="214"/>
      <c r="E974" s="214"/>
      <c r="F974" s="214"/>
      <c r="G974" s="214"/>
      <c r="H974" s="214"/>
      <c r="I974" s="214"/>
      <c r="J974" s="214"/>
      <c r="K974" s="214"/>
      <c r="L974" s="214"/>
      <c r="M974" s="214"/>
      <c r="N974" s="214"/>
      <c r="O974" s="214"/>
      <c r="P974" s="214"/>
      <c r="Q974" s="214"/>
      <c r="R974" s="214"/>
      <c r="S974" s="214"/>
      <c r="T974" s="214"/>
      <c r="U974" s="214"/>
      <c r="V974" s="214"/>
      <c r="W974" s="214"/>
      <c r="X974" s="214"/>
      <c r="Y974" s="214"/>
      <c r="Z974" s="214"/>
    </row>
    <row r="975" ht="12.0" customHeight="1">
      <c r="A975" s="214"/>
      <c r="B975" s="214"/>
      <c r="C975" s="214"/>
      <c r="D975" s="214"/>
      <c r="E975" s="214"/>
      <c r="F975" s="214"/>
      <c r="G975" s="214"/>
      <c r="H975" s="214"/>
      <c r="I975" s="214"/>
      <c r="J975" s="214"/>
      <c r="K975" s="214"/>
      <c r="L975" s="214"/>
      <c r="M975" s="214"/>
      <c r="N975" s="214"/>
      <c r="O975" s="214"/>
      <c r="P975" s="214"/>
      <c r="Q975" s="214"/>
      <c r="R975" s="214"/>
      <c r="S975" s="214"/>
      <c r="T975" s="214"/>
      <c r="U975" s="214"/>
      <c r="V975" s="214"/>
      <c r="W975" s="214"/>
      <c r="X975" s="214"/>
      <c r="Y975" s="214"/>
      <c r="Z975" s="214"/>
    </row>
    <row r="976" ht="12.0" customHeight="1">
      <c r="A976" s="214"/>
      <c r="B976" s="214"/>
      <c r="C976" s="214"/>
      <c r="D976" s="214"/>
      <c r="E976" s="214"/>
      <c r="F976" s="214"/>
      <c r="G976" s="214"/>
      <c r="H976" s="214"/>
      <c r="I976" s="214"/>
      <c r="J976" s="214"/>
      <c r="K976" s="214"/>
      <c r="L976" s="214"/>
      <c r="M976" s="214"/>
      <c r="N976" s="214"/>
      <c r="O976" s="214"/>
      <c r="P976" s="214"/>
      <c r="Q976" s="214"/>
      <c r="R976" s="214"/>
      <c r="S976" s="214"/>
      <c r="T976" s="214"/>
      <c r="U976" s="214"/>
      <c r="V976" s="214"/>
      <c r="W976" s="214"/>
      <c r="X976" s="214"/>
      <c r="Y976" s="214"/>
      <c r="Z976" s="214"/>
    </row>
    <row r="977" ht="12.0" customHeight="1">
      <c r="A977" s="214"/>
      <c r="B977" s="214"/>
      <c r="C977" s="214"/>
      <c r="D977" s="214"/>
      <c r="E977" s="214"/>
      <c r="F977" s="214"/>
      <c r="G977" s="214"/>
      <c r="H977" s="214"/>
      <c r="I977" s="214"/>
      <c r="J977" s="214"/>
      <c r="K977" s="214"/>
      <c r="L977" s="214"/>
      <c r="M977" s="214"/>
      <c r="N977" s="214"/>
      <c r="O977" s="214"/>
      <c r="P977" s="214"/>
      <c r="Q977" s="214"/>
      <c r="R977" s="214"/>
      <c r="S977" s="214"/>
      <c r="T977" s="214"/>
      <c r="U977" s="214"/>
      <c r="V977" s="214"/>
      <c r="W977" s="214"/>
      <c r="X977" s="214"/>
      <c r="Y977" s="214"/>
      <c r="Z977" s="214"/>
    </row>
    <row r="978" ht="12.0" customHeight="1">
      <c r="A978" s="214"/>
      <c r="B978" s="214"/>
      <c r="C978" s="214"/>
      <c r="D978" s="214"/>
      <c r="E978" s="214"/>
      <c r="F978" s="214"/>
      <c r="G978" s="214"/>
      <c r="H978" s="214"/>
      <c r="I978" s="214"/>
      <c r="J978" s="214"/>
      <c r="K978" s="214"/>
      <c r="L978" s="214"/>
      <c r="M978" s="214"/>
      <c r="N978" s="214"/>
      <c r="O978" s="214"/>
      <c r="P978" s="214"/>
      <c r="Q978" s="214"/>
      <c r="R978" s="214"/>
      <c r="S978" s="214"/>
      <c r="T978" s="214"/>
      <c r="U978" s="214"/>
      <c r="V978" s="214"/>
      <c r="W978" s="214"/>
      <c r="X978" s="214"/>
      <c r="Y978" s="214"/>
      <c r="Z978" s="214"/>
    </row>
    <row r="979" ht="12.0" customHeight="1">
      <c r="A979" s="214"/>
      <c r="B979" s="214"/>
      <c r="C979" s="214"/>
      <c r="D979" s="214"/>
      <c r="E979" s="214"/>
      <c r="F979" s="214"/>
      <c r="G979" s="214"/>
      <c r="H979" s="214"/>
      <c r="I979" s="214"/>
      <c r="J979" s="214"/>
      <c r="K979" s="214"/>
      <c r="L979" s="214"/>
      <c r="M979" s="214"/>
      <c r="N979" s="214"/>
      <c r="O979" s="214"/>
      <c r="P979" s="214"/>
      <c r="Q979" s="214"/>
      <c r="R979" s="214"/>
      <c r="S979" s="214"/>
      <c r="T979" s="214"/>
      <c r="U979" s="214"/>
      <c r="V979" s="214"/>
      <c r="W979" s="214"/>
      <c r="X979" s="214"/>
      <c r="Y979" s="214"/>
      <c r="Z979" s="214"/>
    </row>
    <row r="980" ht="12.0" customHeight="1">
      <c r="A980" s="214"/>
      <c r="B980" s="214"/>
      <c r="C980" s="214"/>
      <c r="D980" s="214"/>
      <c r="E980" s="214"/>
      <c r="F980" s="214"/>
      <c r="G980" s="214"/>
      <c r="H980" s="214"/>
      <c r="I980" s="214"/>
      <c r="J980" s="214"/>
      <c r="K980" s="214"/>
      <c r="L980" s="214"/>
      <c r="M980" s="214"/>
      <c r="N980" s="214"/>
      <c r="O980" s="214"/>
      <c r="P980" s="214"/>
      <c r="Q980" s="214"/>
      <c r="R980" s="214"/>
      <c r="S980" s="214"/>
      <c r="T980" s="214"/>
      <c r="U980" s="214"/>
      <c r="V980" s="214"/>
      <c r="W980" s="214"/>
      <c r="X980" s="214"/>
      <c r="Y980" s="214"/>
      <c r="Z980" s="214"/>
    </row>
    <row r="981" ht="12.0" customHeight="1">
      <c r="A981" s="214"/>
      <c r="B981" s="214"/>
      <c r="C981" s="214"/>
      <c r="D981" s="214"/>
      <c r="E981" s="214"/>
      <c r="F981" s="214"/>
      <c r="G981" s="214"/>
      <c r="H981" s="214"/>
      <c r="I981" s="214"/>
      <c r="J981" s="214"/>
      <c r="K981" s="214"/>
      <c r="L981" s="214"/>
      <c r="M981" s="214"/>
      <c r="N981" s="214"/>
      <c r="O981" s="214"/>
      <c r="P981" s="214"/>
      <c r="Q981" s="214"/>
      <c r="R981" s="214"/>
      <c r="S981" s="214"/>
      <c r="T981" s="214"/>
      <c r="U981" s="214"/>
      <c r="V981" s="214"/>
      <c r="W981" s="214"/>
      <c r="X981" s="214"/>
      <c r="Y981" s="214"/>
      <c r="Z981" s="214"/>
    </row>
    <row r="982" ht="12.0" customHeight="1">
      <c r="A982" s="214"/>
      <c r="B982" s="214"/>
      <c r="C982" s="214"/>
      <c r="D982" s="214"/>
      <c r="E982" s="214"/>
      <c r="F982" s="214"/>
      <c r="G982" s="214"/>
      <c r="H982" s="214"/>
      <c r="I982" s="214"/>
      <c r="J982" s="214"/>
      <c r="K982" s="214"/>
      <c r="L982" s="214"/>
      <c r="M982" s="214"/>
      <c r="N982" s="214"/>
      <c r="O982" s="214"/>
      <c r="P982" s="214"/>
      <c r="Q982" s="214"/>
      <c r="R982" s="214"/>
      <c r="S982" s="214"/>
      <c r="T982" s="214"/>
      <c r="U982" s="214"/>
      <c r="V982" s="214"/>
      <c r="W982" s="214"/>
      <c r="X982" s="214"/>
      <c r="Y982" s="214"/>
      <c r="Z982" s="214"/>
    </row>
    <row r="983" ht="12.0" customHeight="1">
      <c r="A983" s="214"/>
      <c r="B983" s="214"/>
      <c r="C983" s="214"/>
      <c r="D983" s="214"/>
      <c r="E983" s="214"/>
      <c r="F983" s="214"/>
      <c r="G983" s="214"/>
      <c r="H983" s="214"/>
      <c r="I983" s="214"/>
      <c r="J983" s="214"/>
      <c r="K983" s="214"/>
      <c r="L983" s="214"/>
      <c r="M983" s="214"/>
      <c r="N983" s="214"/>
      <c r="O983" s="214"/>
      <c r="P983" s="214"/>
      <c r="Q983" s="214"/>
      <c r="R983" s="214"/>
      <c r="S983" s="214"/>
      <c r="T983" s="214"/>
      <c r="U983" s="214"/>
      <c r="V983" s="214"/>
      <c r="W983" s="214"/>
      <c r="X983" s="214"/>
      <c r="Y983" s="214"/>
      <c r="Z983" s="214"/>
    </row>
    <row r="984" ht="12.0" customHeight="1">
      <c r="A984" s="214"/>
      <c r="B984" s="214"/>
      <c r="C984" s="214"/>
      <c r="D984" s="214"/>
      <c r="E984" s="214"/>
      <c r="F984" s="214"/>
      <c r="G984" s="214"/>
      <c r="H984" s="214"/>
      <c r="I984" s="214"/>
      <c r="J984" s="214"/>
      <c r="K984" s="214"/>
      <c r="L984" s="214"/>
      <c r="M984" s="214"/>
      <c r="N984" s="214"/>
      <c r="O984" s="214"/>
      <c r="P984" s="214"/>
      <c r="Q984" s="214"/>
      <c r="R984" s="214"/>
      <c r="S984" s="214"/>
      <c r="T984" s="214"/>
      <c r="U984" s="214"/>
      <c r="V984" s="214"/>
      <c r="W984" s="214"/>
      <c r="X984" s="214"/>
      <c r="Y984" s="214"/>
      <c r="Z984" s="214"/>
    </row>
    <row r="985" ht="12.0" customHeight="1">
      <c r="A985" s="214"/>
      <c r="B985" s="214"/>
      <c r="C985" s="214"/>
      <c r="D985" s="214"/>
      <c r="E985" s="214"/>
      <c r="F985" s="214"/>
      <c r="G985" s="214"/>
      <c r="H985" s="214"/>
      <c r="I985" s="214"/>
      <c r="J985" s="214"/>
      <c r="K985" s="214"/>
      <c r="L985" s="214"/>
      <c r="M985" s="214"/>
      <c r="N985" s="214"/>
      <c r="O985" s="214"/>
      <c r="P985" s="214"/>
      <c r="Q985" s="214"/>
      <c r="R985" s="214"/>
      <c r="S985" s="214"/>
      <c r="T985" s="214"/>
      <c r="U985" s="214"/>
      <c r="V985" s="214"/>
      <c r="W985" s="214"/>
      <c r="X985" s="214"/>
      <c r="Y985" s="214"/>
      <c r="Z985" s="214"/>
    </row>
    <row r="986" ht="12.0" customHeight="1">
      <c r="A986" s="214"/>
      <c r="B986" s="214"/>
      <c r="C986" s="214"/>
      <c r="D986" s="214"/>
      <c r="E986" s="214"/>
      <c r="F986" s="214"/>
      <c r="G986" s="214"/>
      <c r="H986" s="214"/>
      <c r="I986" s="214"/>
      <c r="J986" s="214"/>
      <c r="K986" s="214"/>
      <c r="L986" s="214"/>
      <c r="M986" s="214"/>
      <c r="N986" s="214"/>
      <c r="O986" s="214"/>
      <c r="P986" s="214"/>
      <c r="Q986" s="214"/>
      <c r="R986" s="214"/>
      <c r="S986" s="214"/>
      <c r="T986" s="214"/>
      <c r="U986" s="214"/>
      <c r="V986" s="214"/>
      <c r="W986" s="214"/>
      <c r="X986" s="214"/>
      <c r="Y986" s="214"/>
      <c r="Z986" s="214"/>
    </row>
    <row r="987" ht="12.0" customHeight="1">
      <c r="A987" s="214"/>
      <c r="B987" s="214"/>
      <c r="C987" s="214"/>
      <c r="D987" s="214"/>
      <c r="E987" s="214"/>
      <c r="F987" s="214"/>
      <c r="G987" s="214"/>
      <c r="H987" s="214"/>
      <c r="I987" s="214"/>
      <c r="J987" s="214"/>
      <c r="K987" s="214"/>
      <c r="L987" s="214"/>
      <c r="M987" s="214"/>
      <c r="N987" s="214"/>
      <c r="O987" s="214"/>
      <c r="P987" s="214"/>
      <c r="Q987" s="214"/>
      <c r="R987" s="214"/>
      <c r="S987" s="214"/>
      <c r="T987" s="214"/>
      <c r="U987" s="214"/>
      <c r="V987" s="214"/>
      <c r="W987" s="214"/>
      <c r="X987" s="214"/>
      <c r="Y987" s="214"/>
      <c r="Z987" s="214"/>
    </row>
    <row r="988" ht="12.0" customHeight="1">
      <c r="A988" s="214"/>
      <c r="B988" s="214"/>
      <c r="C988" s="214"/>
      <c r="D988" s="214"/>
      <c r="E988" s="214"/>
      <c r="F988" s="214"/>
      <c r="G988" s="214"/>
      <c r="H988" s="214"/>
      <c r="I988" s="214"/>
      <c r="J988" s="214"/>
      <c r="K988" s="214"/>
      <c r="L988" s="214"/>
      <c r="M988" s="214"/>
      <c r="N988" s="214"/>
      <c r="O988" s="214"/>
      <c r="P988" s="214"/>
      <c r="Q988" s="214"/>
      <c r="R988" s="214"/>
      <c r="S988" s="214"/>
      <c r="T988" s="214"/>
      <c r="U988" s="214"/>
      <c r="V988" s="214"/>
      <c r="W988" s="214"/>
      <c r="X988" s="214"/>
      <c r="Y988" s="214"/>
      <c r="Z988" s="214"/>
    </row>
    <row r="989" ht="12.0" customHeight="1">
      <c r="A989" s="214"/>
      <c r="B989" s="214"/>
      <c r="C989" s="214"/>
      <c r="D989" s="214"/>
      <c r="E989" s="214"/>
      <c r="F989" s="214"/>
      <c r="G989" s="214"/>
      <c r="H989" s="214"/>
      <c r="I989" s="214"/>
      <c r="J989" s="214"/>
      <c r="K989" s="214"/>
      <c r="L989" s="214"/>
      <c r="M989" s="214"/>
      <c r="N989" s="214"/>
      <c r="O989" s="214"/>
      <c r="P989" s="214"/>
      <c r="Q989" s="214"/>
      <c r="R989" s="214"/>
      <c r="S989" s="214"/>
      <c r="T989" s="214"/>
      <c r="U989" s="214"/>
      <c r="V989" s="214"/>
      <c r="W989" s="214"/>
      <c r="X989" s="214"/>
      <c r="Y989" s="214"/>
      <c r="Z989" s="214"/>
    </row>
    <row r="990" ht="12.0" customHeight="1">
      <c r="A990" s="214"/>
      <c r="B990" s="214"/>
      <c r="C990" s="214"/>
      <c r="D990" s="214"/>
      <c r="E990" s="214"/>
      <c r="F990" s="214"/>
      <c r="G990" s="214"/>
      <c r="H990" s="214"/>
      <c r="I990" s="214"/>
      <c r="J990" s="214"/>
      <c r="K990" s="214"/>
      <c r="L990" s="214"/>
      <c r="M990" s="214"/>
      <c r="N990" s="214"/>
      <c r="O990" s="214"/>
      <c r="P990" s="214"/>
      <c r="Q990" s="214"/>
      <c r="R990" s="214"/>
      <c r="S990" s="214"/>
      <c r="T990" s="214"/>
      <c r="U990" s="214"/>
      <c r="V990" s="214"/>
      <c r="W990" s="214"/>
      <c r="X990" s="214"/>
      <c r="Y990" s="214"/>
      <c r="Z990" s="214"/>
    </row>
    <row r="991" ht="12.0" customHeight="1">
      <c r="A991" s="214"/>
      <c r="B991" s="214"/>
      <c r="C991" s="214"/>
      <c r="D991" s="214"/>
      <c r="E991" s="214"/>
      <c r="F991" s="214"/>
      <c r="G991" s="214"/>
      <c r="H991" s="214"/>
      <c r="I991" s="214"/>
      <c r="J991" s="214"/>
      <c r="K991" s="214"/>
      <c r="L991" s="214"/>
      <c r="M991" s="214"/>
      <c r="N991" s="214"/>
      <c r="O991" s="214"/>
      <c r="P991" s="214"/>
      <c r="Q991" s="214"/>
      <c r="R991" s="214"/>
      <c r="S991" s="214"/>
      <c r="T991" s="214"/>
      <c r="U991" s="214"/>
      <c r="V991" s="214"/>
      <c r="W991" s="214"/>
      <c r="X991" s="214"/>
      <c r="Y991" s="214"/>
      <c r="Z991" s="214"/>
    </row>
    <row r="992" ht="12.0" customHeight="1">
      <c r="A992" s="214"/>
      <c r="B992" s="214"/>
      <c r="C992" s="214"/>
      <c r="D992" s="214"/>
      <c r="E992" s="214"/>
      <c r="F992" s="214"/>
      <c r="G992" s="214"/>
      <c r="H992" s="214"/>
      <c r="I992" s="214"/>
      <c r="J992" s="214"/>
      <c r="K992" s="214"/>
      <c r="L992" s="214"/>
      <c r="M992" s="214"/>
      <c r="N992" s="214"/>
      <c r="O992" s="214"/>
      <c r="P992" s="214"/>
      <c r="Q992" s="214"/>
      <c r="R992" s="214"/>
      <c r="S992" s="214"/>
      <c r="T992" s="214"/>
      <c r="U992" s="214"/>
      <c r="V992" s="214"/>
      <c r="W992" s="214"/>
      <c r="X992" s="214"/>
      <c r="Y992" s="214"/>
      <c r="Z992" s="214"/>
    </row>
    <row r="993" ht="12.0" customHeight="1">
      <c r="A993" s="214"/>
      <c r="B993" s="214"/>
      <c r="C993" s="214"/>
      <c r="D993" s="214"/>
      <c r="E993" s="214"/>
      <c r="F993" s="214"/>
      <c r="G993" s="214"/>
      <c r="H993" s="214"/>
      <c r="I993" s="214"/>
      <c r="J993" s="214"/>
      <c r="K993" s="214"/>
      <c r="L993" s="214"/>
      <c r="M993" s="214"/>
      <c r="N993" s="214"/>
      <c r="O993" s="214"/>
      <c r="P993" s="214"/>
      <c r="Q993" s="214"/>
      <c r="R993" s="214"/>
      <c r="S993" s="214"/>
      <c r="T993" s="214"/>
      <c r="U993" s="214"/>
      <c r="V993" s="214"/>
      <c r="W993" s="214"/>
      <c r="X993" s="214"/>
      <c r="Y993" s="214"/>
      <c r="Z993" s="214"/>
    </row>
    <row r="994" ht="12.0" customHeight="1">
      <c r="A994" s="214"/>
      <c r="B994" s="214"/>
      <c r="C994" s="214"/>
      <c r="D994" s="214"/>
      <c r="E994" s="214"/>
      <c r="F994" s="214"/>
      <c r="G994" s="214"/>
      <c r="H994" s="214"/>
      <c r="I994" s="214"/>
      <c r="J994" s="214"/>
      <c r="K994" s="214"/>
      <c r="L994" s="214"/>
      <c r="M994" s="214"/>
      <c r="N994" s="214"/>
      <c r="O994" s="214"/>
      <c r="P994" s="214"/>
      <c r="Q994" s="214"/>
      <c r="R994" s="214"/>
      <c r="S994" s="214"/>
      <c r="T994" s="214"/>
      <c r="U994" s="214"/>
      <c r="V994" s="214"/>
      <c r="W994" s="214"/>
      <c r="X994" s="214"/>
      <c r="Y994" s="214"/>
      <c r="Z994" s="214"/>
    </row>
    <row r="995" ht="12.0" customHeight="1">
      <c r="A995" s="214"/>
      <c r="B995" s="214"/>
      <c r="C995" s="214"/>
      <c r="D995" s="214"/>
      <c r="E995" s="214"/>
      <c r="F995" s="214"/>
      <c r="G995" s="214"/>
      <c r="H995" s="214"/>
      <c r="I995" s="214"/>
      <c r="J995" s="214"/>
      <c r="K995" s="214"/>
      <c r="L995" s="214"/>
      <c r="M995" s="214"/>
      <c r="N995" s="214"/>
      <c r="O995" s="214"/>
      <c r="P995" s="214"/>
      <c r="Q995" s="214"/>
      <c r="R995" s="214"/>
      <c r="S995" s="214"/>
      <c r="T995" s="214"/>
      <c r="U995" s="214"/>
      <c r="V995" s="214"/>
      <c r="W995" s="214"/>
      <c r="X995" s="214"/>
      <c r="Y995" s="214"/>
      <c r="Z995" s="214"/>
    </row>
    <row r="996" ht="12.0" customHeight="1">
      <c r="A996" s="214"/>
      <c r="B996" s="214"/>
      <c r="C996" s="214"/>
      <c r="D996" s="214"/>
      <c r="E996" s="214"/>
      <c r="F996" s="214"/>
      <c r="G996" s="214"/>
      <c r="H996" s="214"/>
      <c r="I996" s="214"/>
      <c r="J996" s="214"/>
      <c r="K996" s="214"/>
      <c r="L996" s="214"/>
      <c r="M996" s="214"/>
      <c r="N996" s="214"/>
      <c r="O996" s="214"/>
      <c r="P996" s="214"/>
      <c r="Q996" s="214"/>
      <c r="R996" s="214"/>
      <c r="S996" s="214"/>
      <c r="T996" s="214"/>
      <c r="U996" s="214"/>
      <c r="V996" s="214"/>
      <c r="W996" s="214"/>
      <c r="X996" s="214"/>
      <c r="Y996" s="214"/>
      <c r="Z996" s="214"/>
    </row>
    <row r="997" ht="12.0" customHeight="1">
      <c r="A997" s="214"/>
      <c r="B997" s="214"/>
      <c r="C997" s="214"/>
      <c r="D997" s="214"/>
      <c r="E997" s="214"/>
      <c r="F997" s="214"/>
      <c r="G997" s="214"/>
      <c r="H997" s="214"/>
      <c r="I997" s="214"/>
      <c r="J997" s="214"/>
      <c r="K997" s="214"/>
      <c r="L997" s="214"/>
      <c r="M997" s="214"/>
      <c r="N997" s="214"/>
      <c r="O997" s="214"/>
      <c r="P997" s="214"/>
      <c r="Q997" s="214"/>
      <c r="R997" s="214"/>
      <c r="S997" s="214"/>
      <c r="T997" s="214"/>
      <c r="U997" s="214"/>
      <c r="V997" s="214"/>
      <c r="W997" s="214"/>
      <c r="X997" s="214"/>
      <c r="Y997" s="214"/>
      <c r="Z997" s="214"/>
    </row>
    <row r="998" ht="12.0" customHeight="1">
      <c r="A998" s="214"/>
      <c r="B998" s="214"/>
      <c r="C998" s="214"/>
      <c r="D998" s="214"/>
      <c r="E998" s="214"/>
      <c r="F998" s="214"/>
      <c r="G998" s="214"/>
      <c r="H998" s="214"/>
      <c r="I998" s="214"/>
      <c r="J998" s="214"/>
      <c r="K998" s="214"/>
      <c r="L998" s="214"/>
      <c r="M998" s="214"/>
      <c r="N998" s="214"/>
      <c r="O998" s="214"/>
      <c r="P998" s="214"/>
      <c r="Q998" s="214"/>
      <c r="R998" s="214"/>
      <c r="S998" s="214"/>
      <c r="T998" s="214"/>
      <c r="U998" s="214"/>
      <c r="V998" s="214"/>
      <c r="W998" s="214"/>
      <c r="X998" s="214"/>
      <c r="Y998" s="214"/>
      <c r="Z998" s="214"/>
    </row>
    <row r="999" ht="12.0" customHeight="1">
      <c r="A999" s="214"/>
      <c r="B999" s="214"/>
      <c r="C999" s="214"/>
      <c r="D999" s="214"/>
      <c r="E999" s="214"/>
      <c r="F999" s="214"/>
      <c r="G999" s="214"/>
      <c r="H999" s="214"/>
      <c r="I999" s="214"/>
      <c r="J999" s="214"/>
      <c r="K999" s="214"/>
      <c r="L999" s="214"/>
      <c r="M999" s="214"/>
      <c r="N999" s="214"/>
      <c r="O999" s="214"/>
      <c r="P999" s="214"/>
      <c r="Q999" s="214"/>
      <c r="R999" s="214"/>
      <c r="S999" s="214"/>
      <c r="T999" s="214"/>
      <c r="U999" s="214"/>
      <c r="V999" s="214"/>
      <c r="W999" s="214"/>
      <c r="X999" s="214"/>
      <c r="Y999" s="214"/>
      <c r="Z999" s="214"/>
    </row>
    <row r="1000" ht="12.0" customHeight="1">
      <c r="A1000" s="214"/>
      <c r="B1000" s="214"/>
      <c r="C1000" s="214"/>
      <c r="D1000" s="214"/>
      <c r="E1000" s="214"/>
      <c r="F1000" s="214"/>
      <c r="G1000" s="214"/>
      <c r="H1000" s="214"/>
      <c r="I1000" s="214"/>
      <c r="J1000" s="214"/>
      <c r="K1000" s="214"/>
      <c r="L1000" s="214"/>
      <c r="M1000" s="214"/>
      <c r="N1000" s="214"/>
      <c r="O1000" s="214"/>
      <c r="P1000" s="214"/>
      <c r="Q1000" s="214"/>
      <c r="R1000" s="214"/>
      <c r="S1000" s="214"/>
      <c r="T1000" s="214"/>
      <c r="U1000" s="214"/>
      <c r="V1000" s="214"/>
      <c r="W1000" s="214"/>
      <c r="X1000" s="214"/>
      <c r="Y1000" s="214"/>
      <c r="Z1000" s="214"/>
    </row>
  </sheetData>
  <printOptions/>
  <pageMargins bottom="1.0" footer="0.0" header="0.0" left="0.75" right="0.75" top="1.0"/>
  <pageSetup orientation="portrait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B0F0"/>
    <pageSetUpPr/>
  </sheetPr>
  <sheetViews>
    <sheetView showGridLines="0" workbookViewId="0"/>
  </sheetViews>
  <sheetFormatPr customHeight="1" defaultColWidth="12.63" defaultRowHeight="15.0"/>
  <cols>
    <col customWidth="1" min="1" max="1" width="0.38"/>
    <col customWidth="1" min="2" max="2" width="4.38"/>
    <col customWidth="1" min="3" max="3" width="2.0"/>
    <col customWidth="1" min="4" max="4" width="29.38"/>
    <col customWidth="1" min="5" max="6" width="14.38"/>
    <col customWidth="1" min="7" max="7" width="13.13"/>
    <col customWidth="1" min="8" max="26" width="6.75"/>
  </cols>
  <sheetData>
    <row r="1" ht="12.0" customHeight="1">
      <c r="A1" s="232"/>
      <c r="B1" s="232"/>
      <c r="C1" s="232"/>
      <c r="D1" s="232"/>
      <c r="E1" s="232"/>
      <c r="F1" s="232"/>
      <c r="G1" s="232"/>
      <c r="H1" s="232"/>
      <c r="I1" s="232"/>
      <c r="J1" s="232"/>
      <c r="K1" s="232"/>
      <c r="L1" s="232"/>
      <c r="M1" s="232"/>
      <c r="N1" s="232"/>
      <c r="O1" s="232"/>
      <c r="P1" s="232"/>
      <c r="Q1" s="232"/>
      <c r="R1" s="232"/>
      <c r="S1" s="232"/>
      <c r="T1" s="232"/>
      <c r="U1" s="232"/>
      <c r="V1" s="232"/>
      <c r="W1" s="232"/>
      <c r="X1" s="232"/>
      <c r="Y1" s="232"/>
      <c r="Z1" s="232"/>
    </row>
    <row r="2" ht="12.0" customHeight="1">
      <c r="A2" s="232"/>
      <c r="B2" s="232"/>
      <c r="C2" s="232"/>
      <c r="D2" s="232"/>
      <c r="E2" s="232"/>
      <c r="F2" s="232"/>
      <c r="G2" s="232"/>
      <c r="H2" s="232"/>
      <c r="I2" s="232"/>
      <c r="J2" s="232"/>
      <c r="K2" s="232"/>
      <c r="L2" s="232"/>
      <c r="M2" s="232"/>
      <c r="N2" s="232"/>
      <c r="O2" s="232"/>
      <c r="P2" s="232"/>
      <c r="Q2" s="232"/>
      <c r="R2" s="232"/>
      <c r="S2" s="232"/>
      <c r="T2" s="232"/>
      <c r="U2" s="232"/>
      <c r="V2" s="232"/>
      <c r="W2" s="232"/>
      <c r="X2" s="232"/>
      <c r="Y2" s="232"/>
      <c r="Z2" s="232"/>
    </row>
    <row r="3" ht="12.0" customHeight="1">
      <c r="A3" s="232"/>
      <c r="B3" s="232"/>
      <c r="C3" s="232"/>
      <c r="D3" s="232"/>
      <c r="E3" s="232"/>
      <c r="F3" s="232"/>
      <c r="G3" s="232"/>
      <c r="H3" s="232"/>
      <c r="I3" s="232"/>
      <c r="J3" s="232"/>
      <c r="K3" s="232"/>
      <c r="L3" s="232"/>
      <c r="M3" s="232"/>
      <c r="N3" s="232"/>
      <c r="O3" s="232"/>
      <c r="P3" s="232"/>
      <c r="Q3" s="232"/>
      <c r="R3" s="232"/>
      <c r="S3" s="232"/>
      <c r="T3" s="232"/>
      <c r="U3" s="232"/>
      <c r="V3" s="232"/>
      <c r="W3" s="232"/>
      <c r="X3" s="232"/>
      <c r="Y3" s="232"/>
      <c r="Z3" s="232"/>
    </row>
    <row r="4" ht="12.0" customHeight="1">
      <c r="A4" s="232"/>
      <c r="B4" s="232"/>
      <c r="C4" s="232"/>
      <c r="D4" s="232"/>
      <c r="E4" s="232"/>
      <c r="F4" s="232"/>
      <c r="G4" s="232"/>
      <c r="H4" s="232"/>
      <c r="I4" s="232"/>
      <c r="J4" s="232"/>
      <c r="K4" s="232"/>
      <c r="L4" s="232"/>
      <c r="M4" s="232"/>
      <c r="N4" s="232"/>
      <c r="O4" s="232"/>
      <c r="P4" s="232"/>
      <c r="Q4" s="232"/>
      <c r="R4" s="232"/>
      <c r="S4" s="232"/>
      <c r="T4" s="232"/>
      <c r="U4" s="232"/>
      <c r="V4" s="232"/>
      <c r="W4" s="232"/>
      <c r="X4" s="232"/>
      <c r="Y4" s="232"/>
      <c r="Z4" s="232"/>
    </row>
    <row r="5" ht="19.5" customHeight="1">
      <c r="A5" s="232"/>
      <c r="B5" s="232"/>
      <c r="C5" s="232"/>
      <c r="D5" s="249" t="s">
        <v>523</v>
      </c>
      <c r="E5" s="249"/>
      <c r="F5" s="249"/>
      <c r="G5" s="249"/>
      <c r="H5" s="232"/>
      <c r="I5" s="232"/>
      <c r="J5" s="232"/>
      <c r="K5" s="232"/>
      <c r="L5" s="232"/>
      <c r="M5" s="232"/>
      <c r="N5" s="232"/>
      <c r="O5" s="232"/>
      <c r="P5" s="232"/>
      <c r="Q5" s="232"/>
      <c r="R5" s="232"/>
      <c r="S5" s="232"/>
      <c r="T5" s="232"/>
      <c r="U5" s="232"/>
      <c r="V5" s="232"/>
      <c r="W5" s="232"/>
      <c r="X5" s="232"/>
      <c r="Y5" s="232"/>
      <c r="Z5" s="232"/>
    </row>
    <row r="6" ht="19.5" customHeight="1">
      <c r="A6" s="232"/>
      <c r="B6" s="232"/>
      <c r="C6" s="232"/>
      <c r="D6" s="250"/>
      <c r="E6" s="251">
        <v>43738.0</v>
      </c>
      <c r="F6" s="252">
        <v>43465.0</v>
      </c>
      <c r="G6" s="252">
        <v>43100.0</v>
      </c>
      <c r="H6" s="253"/>
      <c r="I6" s="232"/>
      <c r="J6" s="232"/>
      <c r="K6" s="232"/>
      <c r="L6" s="232"/>
      <c r="M6" s="232"/>
      <c r="N6" s="232"/>
      <c r="O6" s="232"/>
      <c r="P6" s="232"/>
      <c r="Q6" s="232"/>
      <c r="R6" s="232"/>
      <c r="S6" s="232"/>
      <c r="T6" s="232"/>
      <c r="U6" s="232"/>
      <c r="V6" s="232"/>
      <c r="W6" s="232"/>
      <c r="X6" s="232"/>
      <c r="Y6" s="232"/>
      <c r="Z6" s="232"/>
    </row>
    <row r="7" ht="19.5" customHeight="1">
      <c r="A7" s="232"/>
      <c r="B7" s="232"/>
      <c r="C7" s="232"/>
      <c r="D7" s="250" t="s">
        <v>524</v>
      </c>
      <c r="E7" s="251"/>
      <c r="F7" s="252"/>
      <c r="G7" s="252"/>
      <c r="H7" s="253"/>
      <c r="I7" s="232"/>
      <c r="J7" s="232"/>
      <c r="K7" s="232"/>
      <c r="L7" s="232"/>
      <c r="M7" s="232"/>
      <c r="N7" s="232"/>
      <c r="O7" s="232"/>
      <c r="P7" s="232"/>
      <c r="Q7" s="232"/>
      <c r="R7" s="232"/>
      <c r="S7" s="232"/>
      <c r="T7" s="232"/>
      <c r="U7" s="232"/>
      <c r="V7" s="232"/>
      <c r="W7" s="232"/>
      <c r="X7" s="232"/>
      <c r="Y7" s="232"/>
      <c r="Z7" s="232"/>
    </row>
    <row r="8" ht="19.5" customHeight="1">
      <c r="A8" s="232">
        <v>1.0</v>
      </c>
      <c r="B8" s="232"/>
      <c r="C8" s="232"/>
      <c r="D8" s="254" t="s">
        <v>525</v>
      </c>
      <c r="E8" s="255">
        <v>90300.65</v>
      </c>
      <c r="F8" s="256">
        <v>530268.45</v>
      </c>
      <c r="G8" s="256">
        <v>0.0</v>
      </c>
      <c r="H8" s="253"/>
      <c r="I8" s="232"/>
      <c r="J8" s="232"/>
      <c r="K8" s="232"/>
      <c r="L8" s="232"/>
      <c r="M8" s="232"/>
      <c r="N8" s="232"/>
      <c r="O8" s="232"/>
      <c r="P8" s="232"/>
      <c r="Q8" s="232"/>
      <c r="R8" s="232"/>
      <c r="S8" s="232"/>
      <c r="T8" s="232"/>
      <c r="U8" s="232"/>
      <c r="V8" s="232"/>
      <c r="W8" s="232"/>
      <c r="X8" s="232"/>
      <c r="Y8" s="232"/>
      <c r="Z8" s="232"/>
    </row>
    <row r="9" ht="19.5" customHeight="1">
      <c r="A9" s="232"/>
      <c r="B9" s="232"/>
      <c r="C9" s="232"/>
      <c r="D9" s="254" t="s">
        <v>526</v>
      </c>
      <c r="E9" s="255">
        <v>154363.36</v>
      </c>
      <c r="F9" s="256">
        <v>154363.36</v>
      </c>
      <c r="G9" s="256">
        <v>0.0</v>
      </c>
      <c r="H9" s="253"/>
      <c r="I9" s="232"/>
      <c r="J9" s="232"/>
      <c r="K9" s="232"/>
      <c r="L9" s="232"/>
      <c r="M9" s="232"/>
      <c r="N9" s="232"/>
      <c r="O9" s="232"/>
      <c r="P9" s="232"/>
      <c r="Q9" s="232"/>
      <c r="R9" s="232"/>
      <c r="S9" s="232"/>
      <c r="T9" s="232"/>
      <c r="U9" s="232"/>
      <c r="V9" s="232"/>
      <c r="W9" s="232"/>
      <c r="X9" s="232"/>
      <c r="Y9" s="232"/>
      <c r="Z9" s="232"/>
    </row>
    <row r="10" ht="19.5" customHeight="1">
      <c r="A10" s="232"/>
      <c r="B10" s="232"/>
      <c r="C10" s="232"/>
      <c r="D10" s="254" t="s">
        <v>527</v>
      </c>
      <c r="E10" s="255">
        <v>7057.27</v>
      </c>
      <c r="F10" s="256">
        <v>7057.27</v>
      </c>
      <c r="G10" s="256">
        <v>0.0</v>
      </c>
      <c r="H10" s="253"/>
      <c r="I10" s="232"/>
      <c r="J10" s="232"/>
      <c r="K10" s="232"/>
      <c r="L10" s="232"/>
      <c r="M10" s="232"/>
      <c r="N10" s="232"/>
      <c r="O10" s="232"/>
      <c r="P10" s="232"/>
      <c r="Q10" s="232"/>
      <c r="R10" s="232"/>
      <c r="S10" s="232"/>
      <c r="T10" s="232"/>
      <c r="U10" s="232"/>
      <c r="V10" s="232"/>
      <c r="W10" s="232"/>
      <c r="X10" s="232"/>
      <c r="Y10" s="232"/>
      <c r="Z10" s="232"/>
    </row>
    <row r="11" ht="19.5" customHeight="1">
      <c r="A11" s="232"/>
      <c r="B11" s="232"/>
      <c r="C11" s="232"/>
      <c r="D11" s="254" t="s">
        <v>528</v>
      </c>
      <c r="E11" s="255">
        <v>129984.65</v>
      </c>
      <c r="F11" s="256">
        <v>-6729.03</v>
      </c>
      <c r="G11" s="256">
        <v>371504.67</v>
      </c>
      <c r="H11" s="253"/>
      <c r="I11" s="232"/>
      <c r="J11" s="232"/>
      <c r="K11" s="232"/>
      <c r="L11" s="232"/>
      <c r="M11" s="232"/>
      <c r="N11" s="232"/>
      <c r="O11" s="232"/>
      <c r="P11" s="232"/>
      <c r="Q11" s="232"/>
      <c r="R11" s="232"/>
      <c r="S11" s="232"/>
      <c r="T11" s="232"/>
      <c r="U11" s="232"/>
      <c r="V11" s="232"/>
      <c r="W11" s="232"/>
      <c r="X11" s="232"/>
      <c r="Y11" s="232"/>
      <c r="Z11" s="232"/>
    </row>
    <row r="12" ht="19.5" customHeight="1">
      <c r="A12" s="232">
        <v>2.0</v>
      </c>
      <c r="B12" s="232"/>
      <c r="C12" s="232"/>
      <c r="D12" s="254" t="s">
        <v>529</v>
      </c>
      <c r="E12" s="255">
        <v>119923.2</v>
      </c>
      <c r="F12" s="256">
        <v>0.0</v>
      </c>
      <c r="G12" s="256">
        <v>0.0</v>
      </c>
      <c r="H12" s="253"/>
      <c r="I12" s="232"/>
      <c r="J12" s="232"/>
      <c r="K12" s="232"/>
      <c r="L12" s="232"/>
      <c r="M12" s="232"/>
      <c r="N12" s="232"/>
      <c r="O12" s="232"/>
      <c r="P12" s="232"/>
      <c r="Q12" s="232"/>
      <c r="R12" s="232"/>
      <c r="S12" s="232"/>
      <c r="T12" s="232"/>
      <c r="U12" s="232"/>
      <c r="V12" s="232"/>
      <c r="W12" s="232"/>
      <c r="X12" s="232"/>
      <c r="Y12" s="232"/>
      <c r="Z12" s="232"/>
    </row>
    <row r="13" ht="19.5" customHeight="1">
      <c r="A13" s="232">
        <v>4.0</v>
      </c>
      <c r="B13" s="232"/>
      <c r="C13" s="232"/>
      <c r="D13" s="250" t="s">
        <v>530</v>
      </c>
      <c r="E13" s="257">
        <f t="shared" ref="E13:G13" si="1">SUM(E8:E12)</f>
        <v>501629.13</v>
      </c>
      <c r="F13" s="258">
        <f t="shared" si="1"/>
        <v>684960.05</v>
      </c>
      <c r="G13" s="258">
        <f t="shared" si="1"/>
        <v>371504.67</v>
      </c>
      <c r="H13" s="253"/>
      <c r="I13" s="232"/>
      <c r="J13" s="232"/>
      <c r="K13" s="232"/>
      <c r="L13" s="232"/>
      <c r="M13" s="232"/>
      <c r="N13" s="232"/>
      <c r="O13" s="232"/>
      <c r="P13" s="232"/>
      <c r="Q13" s="232"/>
      <c r="R13" s="232"/>
      <c r="S13" s="232"/>
      <c r="T13" s="232"/>
      <c r="U13" s="232"/>
      <c r="V13" s="232"/>
      <c r="W13" s="232"/>
      <c r="X13" s="232"/>
      <c r="Y13" s="232"/>
      <c r="Z13" s="232"/>
    </row>
    <row r="14" ht="19.5" customHeight="1">
      <c r="A14" s="232"/>
      <c r="B14" s="232"/>
      <c r="C14" s="232"/>
      <c r="D14" s="259"/>
      <c r="E14" s="255"/>
      <c r="F14" s="256"/>
      <c r="G14" s="256"/>
      <c r="H14" s="253"/>
      <c r="I14" s="232"/>
      <c r="J14" s="232"/>
      <c r="K14" s="232"/>
      <c r="L14" s="232"/>
      <c r="M14" s="232"/>
      <c r="N14" s="232"/>
      <c r="O14" s="232"/>
      <c r="P14" s="232"/>
      <c r="Q14" s="232"/>
      <c r="R14" s="232"/>
      <c r="S14" s="232"/>
      <c r="T14" s="232"/>
      <c r="U14" s="232"/>
      <c r="V14" s="232"/>
      <c r="W14" s="232"/>
      <c r="X14" s="232"/>
      <c r="Y14" s="232"/>
      <c r="Z14" s="232"/>
    </row>
    <row r="15" ht="19.5" customHeight="1">
      <c r="A15" s="232"/>
      <c r="B15" s="232"/>
      <c r="C15" s="232"/>
      <c r="D15" s="250" t="s">
        <v>531</v>
      </c>
      <c r="E15" s="255"/>
      <c r="F15" s="256"/>
      <c r="G15" s="256"/>
      <c r="H15" s="253"/>
      <c r="I15" s="232"/>
      <c r="J15" s="232"/>
      <c r="K15" s="232"/>
      <c r="L15" s="232"/>
      <c r="M15" s="232"/>
      <c r="N15" s="232"/>
      <c r="O15" s="232"/>
      <c r="P15" s="232"/>
      <c r="Q15" s="232"/>
      <c r="R15" s="232"/>
      <c r="S15" s="232"/>
      <c r="T15" s="232"/>
      <c r="U15" s="232"/>
      <c r="V15" s="232"/>
      <c r="W15" s="232"/>
      <c r="X15" s="232"/>
      <c r="Y15" s="232"/>
      <c r="Z15" s="232"/>
    </row>
    <row r="16" ht="19.5" customHeight="1">
      <c r="A16" s="232">
        <v>5.0</v>
      </c>
      <c r="B16" s="232"/>
      <c r="C16" s="232"/>
      <c r="D16" s="254" t="s">
        <v>532</v>
      </c>
      <c r="E16" s="255">
        <v>29919.58</v>
      </c>
      <c r="F16" s="256">
        <v>20305.43</v>
      </c>
      <c r="G16" s="256">
        <v>0.0</v>
      </c>
      <c r="H16" s="253"/>
      <c r="I16" s="232"/>
      <c r="J16" s="232"/>
      <c r="K16" s="232"/>
      <c r="L16" s="232"/>
      <c r="M16" s="232"/>
      <c r="N16" s="232"/>
      <c r="O16" s="232"/>
      <c r="P16" s="232"/>
      <c r="Q16" s="232"/>
      <c r="R16" s="232"/>
      <c r="S16" s="232"/>
      <c r="T16" s="232"/>
      <c r="U16" s="232"/>
      <c r="V16" s="232"/>
      <c r="W16" s="232"/>
      <c r="X16" s="232"/>
      <c r="Y16" s="232"/>
      <c r="Z16" s="232"/>
    </row>
    <row r="17" ht="19.5" customHeight="1">
      <c r="A17" s="232"/>
      <c r="B17" s="232"/>
      <c r="C17" s="232"/>
      <c r="D17" s="254" t="s">
        <v>533</v>
      </c>
      <c r="E17" s="255">
        <v>11120.05</v>
      </c>
      <c r="F17" s="256">
        <v>3022.48</v>
      </c>
      <c r="G17" s="256">
        <v>131864.19</v>
      </c>
      <c r="H17" s="253"/>
      <c r="I17" s="232"/>
      <c r="J17" s="232"/>
      <c r="K17" s="232"/>
      <c r="L17" s="232"/>
      <c r="M17" s="232"/>
      <c r="N17" s="232"/>
      <c r="O17" s="232"/>
      <c r="P17" s="232"/>
      <c r="Q17" s="232"/>
      <c r="R17" s="232"/>
      <c r="S17" s="232"/>
      <c r="T17" s="232"/>
      <c r="U17" s="232"/>
      <c r="V17" s="232"/>
      <c r="W17" s="232"/>
      <c r="X17" s="232"/>
      <c r="Y17" s="232"/>
      <c r="Z17" s="232"/>
    </row>
    <row r="18" ht="19.5" customHeight="1">
      <c r="A18" s="232"/>
      <c r="B18" s="232"/>
      <c r="C18" s="232"/>
      <c r="D18" s="260" t="s">
        <v>534</v>
      </c>
      <c r="E18" s="257">
        <f t="shared" ref="E18:G18" si="2">E16+E17</f>
        <v>41039.63</v>
      </c>
      <c r="F18" s="258">
        <f t="shared" si="2"/>
        <v>23327.91</v>
      </c>
      <c r="G18" s="258">
        <f t="shared" si="2"/>
        <v>131864.19</v>
      </c>
      <c r="H18" s="253"/>
      <c r="I18" s="232"/>
      <c r="J18" s="232"/>
      <c r="K18" s="232"/>
      <c r="L18" s="232"/>
      <c r="M18" s="232"/>
      <c r="N18" s="232"/>
      <c r="O18" s="232"/>
      <c r="P18" s="232"/>
      <c r="Q18" s="232"/>
      <c r="R18" s="232"/>
      <c r="S18" s="232"/>
      <c r="T18" s="232"/>
      <c r="U18" s="232"/>
      <c r="V18" s="232"/>
      <c r="W18" s="232"/>
      <c r="X18" s="232"/>
      <c r="Y18" s="232"/>
      <c r="Z18" s="232"/>
    </row>
    <row r="19" ht="19.5" customHeight="1">
      <c r="A19" s="232"/>
      <c r="B19" s="232"/>
      <c r="C19" s="232"/>
      <c r="D19" s="254"/>
      <c r="E19" s="261"/>
      <c r="F19" s="262"/>
      <c r="G19" s="262"/>
      <c r="H19" s="253"/>
      <c r="I19" s="232"/>
      <c r="J19" s="232"/>
      <c r="K19" s="232"/>
      <c r="L19" s="232"/>
      <c r="M19" s="232"/>
      <c r="N19" s="232"/>
      <c r="O19" s="232"/>
      <c r="P19" s="232"/>
      <c r="Q19" s="232"/>
      <c r="R19" s="232"/>
      <c r="S19" s="232"/>
      <c r="T19" s="232"/>
      <c r="U19" s="232"/>
      <c r="V19" s="232"/>
      <c r="W19" s="232"/>
      <c r="X19" s="232"/>
      <c r="Y19" s="232"/>
      <c r="Z19" s="232"/>
    </row>
    <row r="20" ht="19.5" customHeight="1">
      <c r="A20" s="232"/>
      <c r="B20" s="232"/>
      <c r="C20" s="232"/>
      <c r="D20" s="260" t="s">
        <v>535</v>
      </c>
      <c r="E20" s="261"/>
      <c r="F20" s="262"/>
      <c r="G20" s="262"/>
      <c r="H20" s="253"/>
      <c r="I20" s="232"/>
      <c r="J20" s="232"/>
      <c r="K20" s="232"/>
      <c r="L20" s="232"/>
      <c r="M20" s="232"/>
      <c r="N20" s="232"/>
      <c r="O20" s="232"/>
      <c r="P20" s="232"/>
      <c r="Q20" s="232"/>
      <c r="R20" s="232"/>
      <c r="S20" s="232"/>
      <c r="T20" s="232"/>
      <c r="U20" s="232"/>
      <c r="V20" s="232"/>
      <c r="W20" s="232"/>
      <c r="X20" s="232"/>
      <c r="Y20" s="232"/>
      <c r="Z20" s="232"/>
    </row>
    <row r="21" ht="19.5" customHeight="1">
      <c r="A21" s="232"/>
      <c r="B21" s="232"/>
      <c r="C21" s="232"/>
      <c r="D21" s="254" t="s">
        <v>536</v>
      </c>
      <c r="E21" s="255">
        <v>661632.14</v>
      </c>
      <c r="F21" s="256">
        <v>239640.48</v>
      </c>
      <c r="G21" s="256">
        <v>0.0</v>
      </c>
      <c r="H21" s="263"/>
      <c r="I21" s="232"/>
      <c r="J21" s="232"/>
      <c r="K21" s="232"/>
      <c r="L21" s="232"/>
      <c r="M21" s="232"/>
      <c r="N21" s="232"/>
      <c r="O21" s="232"/>
      <c r="P21" s="232"/>
      <c r="Q21" s="232"/>
      <c r="R21" s="232"/>
      <c r="S21" s="232"/>
      <c r="T21" s="232"/>
      <c r="U21" s="232"/>
      <c r="V21" s="232"/>
      <c r="W21" s="232"/>
      <c r="X21" s="232"/>
      <c r="Y21" s="232"/>
      <c r="Z21" s="232"/>
    </row>
    <row r="22" ht="19.5" customHeight="1">
      <c r="A22" s="232"/>
      <c r="B22" s="232"/>
      <c r="C22" s="232"/>
      <c r="D22" s="254" t="s">
        <v>537</v>
      </c>
      <c r="E22" s="255">
        <v>-201042.63999999998</v>
      </c>
      <c r="F22" s="256">
        <v>421991.66000000003</v>
      </c>
      <c r="G22" s="256">
        <v>239640.47999999998</v>
      </c>
      <c r="H22" s="263"/>
      <c r="I22" s="232"/>
      <c r="J22" s="232"/>
      <c r="K22" s="232"/>
      <c r="L22" s="232"/>
      <c r="M22" s="232"/>
      <c r="N22" s="232"/>
      <c r="O22" s="232"/>
      <c r="P22" s="232"/>
      <c r="Q22" s="232"/>
      <c r="R22" s="232"/>
      <c r="S22" s="232"/>
      <c r="T22" s="232"/>
      <c r="U22" s="232"/>
      <c r="V22" s="232"/>
      <c r="W22" s="232"/>
      <c r="X22" s="232"/>
      <c r="Y22" s="232"/>
      <c r="Z22" s="232"/>
    </row>
    <row r="23" ht="19.5" customHeight="1">
      <c r="A23" s="232"/>
      <c r="B23" s="232"/>
      <c r="C23" s="232"/>
      <c r="D23" s="260" t="s">
        <v>538</v>
      </c>
      <c r="E23" s="257">
        <f t="shared" ref="E23:G23" si="3">E21+E22</f>
        <v>460589.5</v>
      </c>
      <c r="F23" s="258">
        <f t="shared" si="3"/>
        <v>661632.14</v>
      </c>
      <c r="G23" s="258">
        <f t="shared" si="3"/>
        <v>239640.48</v>
      </c>
      <c r="H23" s="263"/>
      <c r="I23" s="232"/>
      <c r="J23" s="232"/>
      <c r="K23" s="232"/>
      <c r="L23" s="232"/>
      <c r="M23" s="232"/>
      <c r="N23" s="232"/>
      <c r="O23" s="232"/>
      <c r="P23" s="232"/>
      <c r="Q23" s="232"/>
      <c r="R23" s="232"/>
      <c r="S23" s="232"/>
      <c r="T23" s="232"/>
      <c r="U23" s="232"/>
      <c r="V23" s="232"/>
      <c r="W23" s="232"/>
      <c r="X23" s="232"/>
      <c r="Y23" s="232"/>
      <c r="Z23" s="232"/>
    </row>
    <row r="24" ht="19.5" customHeight="1">
      <c r="A24" s="232"/>
      <c r="B24" s="232"/>
      <c r="C24" s="232"/>
      <c r="D24" s="254"/>
      <c r="E24" s="261"/>
      <c r="F24" s="262"/>
      <c r="G24" s="262"/>
      <c r="H24" s="253"/>
      <c r="I24" s="232"/>
      <c r="J24" s="232"/>
      <c r="K24" s="232"/>
      <c r="L24" s="232"/>
      <c r="M24" s="232"/>
      <c r="N24" s="232"/>
      <c r="O24" s="232"/>
      <c r="P24" s="232"/>
      <c r="Q24" s="232"/>
      <c r="R24" s="232"/>
      <c r="S24" s="232"/>
      <c r="T24" s="232"/>
      <c r="U24" s="232"/>
      <c r="V24" s="232"/>
      <c r="W24" s="232"/>
      <c r="X24" s="232"/>
      <c r="Y24" s="232"/>
      <c r="Z24" s="232"/>
    </row>
    <row r="25" ht="19.5" customHeight="1">
      <c r="A25" s="232">
        <v>6.0</v>
      </c>
      <c r="B25" s="232"/>
      <c r="C25" s="232"/>
      <c r="D25" s="250" t="s">
        <v>539</v>
      </c>
      <c r="E25" s="257">
        <f t="shared" ref="E25:G25" si="4">E18+E23</f>
        <v>501629.13</v>
      </c>
      <c r="F25" s="258">
        <f t="shared" si="4"/>
        <v>684960.05</v>
      </c>
      <c r="G25" s="258">
        <f t="shared" si="4"/>
        <v>371504.67</v>
      </c>
      <c r="H25" s="253"/>
      <c r="I25" s="232"/>
      <c r="J25" s="232"/>
      <c r="K25" s="232"/>
      <c r="L25" s="232"/>
      <c r="M25" s="232"/>
      <c r="N25" s="232"/>
      <c r="O25" s="232"/>
      <c r="P25" s="232"/>
      <c r="Q25" s="232"/>
      <c r="R25" s="232"/>
      <c r="S25" s="232"/>
      <c r="T25" s="232"/>
      <c r="U25" s="232"/>
      <c r="V25" s="232"/>
      <c r="W25" s="232"/>
      <c r="X25" s="232"/>
      <c r="Y25" s="232"/>
      <c r="Z25" s="232"/>
    </row>
    <row r="26" ht="19.5" customHeight="1">
      <c r="A26" s="232"/>
      <c r="B26" s="232"/>
      <c r="C26" s="232"/>
      <c r="D26" s="259"/>
      <c r="E26" s="261"/>
      <c r="F26" s="262"/>
      <c r="G26" s="262"/>
      <c r="H26" s="253"/>
      <c r="I26" s="232"/>
      <c r="J26" s="232"/>
      <c r="K26" s="232"/>
      <c r="L26" s="232"/>
      <c r="M26" s="232"/>
      <c r="N26" s="232"/>
      <c r="O26" s="232"/>
      <c r="P26" s="232"/>
      <c r="Q26" s="232"/>
      <c r="R26" s="232"/>
      <c r="S26" s="232"/>
      <c r="T26" s="232"/>
      <c r="U26" s="232"/>
      <c r="V26" s="232"/>
      <c r="W26" s="232"/>
      <c r="X26" s="232"/>
      <c r="Y26" s="232"/>
      <c r="Z26" s="232"/>
    </row>
    <row r="27" ht="19.5" customHeight="1">
      <c r="A27" s="232"/>
      <c r="B27" s="232"/>
      <c r="C27" s="232"/>
      <c r="D27" s="264" t="s">
        <v>540</v>
      </c>
      <c r="E27" s="265">
        <v>75973.17181610849</v>
      </c>
      <c r="F27" s="266">
        <v>81429.92735387798</v>
      </c>
      <c r="G27" s="266">
        <v>0.0</v>
      </c>
      <c r="H27" s="253"/>
      <c r="I27" s="232"/>
      <c r="J27" s="232"/>
      <c r="K27" s="232"/>
      <c r="L27" s="232"/>
      <c r="M27" s="232"/>
      <c r="N27" s="232"/>
      <c r="O27" s="232"/>
      <c r="P27" s="232"/>
      <c r="Q27" s="232"/>
      <c r="R27" s="232"/>
      <c r="S27" s="232"/>
      <c r="T27" s="232"/>
      <c r="U27" s="232"/>
      <c r="V27" s="232"/>
      <c r="W27" s="232"/>
      <c r="X27" s="232"/>
      <c r="Y27" s="232"/>
      <c r="Z27" s="232"/>
    </row>
    <row r="28" ht="19.5" customHeight="1">
      <c r="A28" s="232"/>
      <c r="B28" s="232"/>
      <c r="C28" s="232"/>
      <c r="D28" s="250" t="s">
        <v>541</v>
      </c>
      <c r="E28" s="267">
        <f t="shared" ref="E28:G28" si="5">E8+E27</f>
        <v>166273.8218</v>
      </c>
      <c r="F28" s="268">
        <f t="shared" si="5"/>
        <v>611698.3774</v>
      </c>
      <c r="G28" s="268">
        <f t="shared" si="5"/>
        <v>0</v>
      </c>
      <c r="H28" s="253"/>
      <c r="I28" s="232"/>
      <c r="J28" s="232"/>
      <c r="K28" s="232"/>
      <c r="L28" s="232"/>
      <c r="M28" s="232"/>
      <c r="N28" s="232"/>
      <c r="O28" s="232"/>
      <c r="P28" s="232"/>
      <c r="Q28" s="232"/>
      <c r="R28" s="232"/>
      <c r="S28" s="232"/>
      <c r="T28" s="232"/>
      <c r="U28" s="232"/>
      <c r="V28" s="232"/>
      <c r="W28" s="232"/>
      <c r="X28" s="232"/>
      <c r="Y28" s="232"/>
      <c r="Z28" s="232"/>
    </row>
    <row r="29" ht="12.0" customHeight="1">
      <c r="A29" s="232"/>
      <c r="B29" s="232"/>
      <c r="C29" s="232"/>
      <c r="D29" s="232"/>
      <c r="E29" s="253"/>
      <c r="F29" s="253"/>
      <c r="G29" s="253"/>
      <c r="H29" s="253"/>
      <c r="I29" s="232"/>
      <c r="J29" s="232"/>
      <c r="K29" s="232"/>
      <c r="L29" s="232"/>
      <c r="M29" s="232"/>
      <c r="N29" s="232"/>
      <c r="O29" s="232"/>
      <c r="P29" s="232"/>
      <c r="Q29" s="232"/>
      <c r="R29" s="232"/>
      <c r="S29" s="232"/>
      <c r="T29" s="232"/>
      <c r="U29" s="232"/>
      <c r="V29" s="232"/>
      <c r="W29" s="232"/>
      <c r="X29" s="232"/>
      <c r="Y29" s="232"/>
      <c r="Z29" s="232"/>
    </row>
    <row r="30" ht="12.0" customHeight="1">
      <c r="A30" s="232"/>
      <c r="B30" s="232"/>
      <c r="C30" s="269">
        <v>1.0</v>
      </c>
      <c r="D30" s="235" t="s">
        <v>542</v>
      </c>
      <c r="E30" s="253"/>
      <c r="F30" s="253"/>
      <c r="G30" s="253"/>
      <c r="H30" s="253"/>
      <c r="I30" s="232"/>
      <c r="J30" s="232"/>
      <c r="K30" s="232"/>
      <c r="L30" s="232"/>
      <c r="M30" s="232"/>
      <c r="N30" s="232"/>
      <c r="O30" s="232"/>
      <c r="P30" s="232"/>
      <c r="Q30" s="232"/>
      <c r="R30" s="232"/>
      <c r="S30" s="232"/>
      <c r="T30" s="232"/>
      <c r="U30" s="232"/>
      <c r="V30" s="232"/>
      <c r="W30" s="232"/>
      <c r="X30" s="232"/>
      <c r="Y30" s="232"/>
      <c r="Z30" s="232"/>
    </row>
    <row r="31" ht="12.0" customHeight="1">
      <c r="A31" s="232"/>
      <c r="B31" s="232"/>
      <c r="C31" s="269">
        <v>2.0</v>
      </c>
      <c r="D31" s="235" t="s">
        <v>543</v>
      </c>
      <c r="E31" s="253"/>
      <c r="F31" s="253"/>
      <c r="G31" s="253"/>
      <c r="H31" s="253"/>
      <c r="I31" s="232"/>
      <c r="J31" s="232"/>
      <c r="K31" s="232"/>
      <c r="L31" s="232"/>
      <c r="M31" s="232"/>
      <c r="N31" s="232"/>
      <c r="O31" s="232"/>
      <c r="P31" s="232"/>
      <c r="Q31" s="232"/>
      <c r="R31" s="232"/>
      <c r="S31" s="232"/>
      <c r="T31" s="232"/>
      <c r="U31" s="232"/>
      <c r="V31" s="232"/>
      <c r="W31" s="232"/>
      <c r="X31" s="232"/>
      <c r="Y31" s="232"/>
      <c r="Z31" s="232"/>
    </row>
    <row r="32" ht="12.0" customHeight="1">
      <c r="A32" s="232"/>
      <c r="B32" s="232"/>
      <c r="C32" s="269">
        <v>3.0</v>
      </c>
      <c r="D32" s="235" t="s">
        <v>544</v>
      </c>
      <c r="E32" s="253"/>
      <c r="F32" s="253"/>
      <c r="G32" s="253"/>
      <c r="H32" s="253"/>
      <c r="I32" s="232"/>
      <c r="J32" s="232"/>
      <c r="K32" s="232"/>
      <c r="L32" s="232"/>
      <c r="M32" s="232"/>
      <c r="N32" s="232"/>
      <c r="O32" s="232"/>
      <c r="P32" s="232"/>
      <c r="Q32" s="232"/>
      <c r="R32" s="232"/>
      <c r="S32" s="232"/>
      <c r="T32" s="232"/>
      <c r="U32" s="232"/>
      <c r="V32" s="232"/>
      <c r="W32" s="232"/>
      <c r="X32" s="232"/>
      <c r="Y32" s="232"/>
      <c r="Z32" s="232"/>
    </row>
    <row r="33" ht="12.0" customHeight="1">
      <c r="A33" s="232"/>
      <c r="B33" s="232"/>
      <c r="C33" s="269"/>
      <c r="D33" s="235"/>
      <c r="E33" s="253"/>
      <c r="F33" s="253"/>
      <c r="G33" s="253"/>
      <c r="H33" s="253"/>
      <c r="I33" s="232"/>
      <c r="J33" s="232"/>
      <c r="K33" s="232"/>
      <c r="L33" s="232"/>
      <c r="M33" s="232"/>
      <c r="N33" s="232"/>
      <c r="O33" s="232"/>
      <c r="P33" s="232"/>
      <c r="Q33" s="232"/>
      <c r="R33" s="232"/>
      <c r="S33" s="232"/>
      <c r="T33" s="232"/>
      <c r="U33" s="232"/>
      <c r="V33" s="232"/>
      <c r="W33" s="232"/>
      <c r="X33" s="232"/>
      <c r="Y33" s="232"/>
      <c r="Z33" s="232"/>
    </row>
    <row r="34" ht="12.0" customHeight="1">
      <c r="A34" s="232"/>
      <c r="B34" s="232"/>
      <c r="C34" s="269"/>
      <c r="D34" s="235"/>
      <c r="E34" s="253"/>
      <c r="F34" s="253"/>
      <c r="G34" s="253"/>
      <c r="H34" s="253"/>
      <c r="I34" s="232"/>
      <c r="J34" s="232"/>
      <c r="K34" s="232"/>
      <c r="L34" s="232"/>
      <c r="M34" s="232"/>
      <c r="N34" s="232"/>
      <c r="O34" s="232"/>
      <c r="P34" s="232"/>
      <c r="Q34" s="232"/>
      <c r="R34" s="232"/>
      <c r="S34" s="232"/>
      <c r="T34" s="232"/>
      <c r="U34" s="232"/>
      <c r="V34" s="232"/>
      <c r="W34" s="232"/>
      <c r="X34" s="232"/>
      <c r="Y34" s="232"/>
      <c r="Z34" s="232"/>
    </row>
    <row r="35" ht="12.0" customHeight="1">
      <c r="A35" s="232"/>
      <c r="B35" s="232"/>
      <c r="C35" s="232"/>
      <c r="D35" s="232"/>
      <c r="E35" s="232"/>
      <c r="F35" s="232"/>
      <c r="G35" s="232"/>
      <c r="H35" s="232"/>
      <c r="I35" s="232"/>
      <c r="J35" s="232"/>
      <c r="K35" s="232"/>
      <c r="L35" s="232"/>
      <c r="M35" s="232"/>
      <c r="N35" s="232"/>
      <c r="O35" s="232"/>
      <c r="P35" s="232"/>
      <c r="Q35" s="232"/>
      <c r="R35" s="232"/>
      <c r="S35" s="232"/>
      <c r="T35" s="232"/>
      <c r="U35" s="232"/>
      <c r="V35" s="232"/>
      <c r="W35" s="232"/>
      <c r="X35" s="232"/>
      <c r="Y35" s="232"/>
      <c r="Z35" s="232"/>
    </row>
    <row r="36" ht="12.0" customHeight="1">
      <c r="A36" s="232"/>
      <c r="B36" s="232"/>
      <c r="C36" s="232"/>
      <c r="D36" s="232"/>
      <c r="E36" s="232"/>
      <c r="F36" s="232"/>
      <c r="G36" s="232"/>
      <c r="H36" s="232"/>
      <c r="I36" s="232"/>
      <c r="J36" s="232"/>
      <c r="K36" s="232"/>
      <c r="L36" s="232"/>
      <c r="M36" s="232"/>
      <c r="N36" s="232"/>
      <c r="O36" s="232"/>
      <c r="P36" s="232"/>
      <c r="Q36" s="232"/>
      <c r="R36" s="232"/>
      <c r="S36" s="232"/>
      <c r="T36" s="232"/>
      <c r="U36" s="232"/>
      <c r="V36" s="232"/>
      <c r="W36" s="232"/>
      <c r="X36" s="232"/>
      <c r="Y36" s="232"/>
      <c r="Z36" s="232"/>
    </row>
    <row r="37" ht="12.0" customHeight="1">
      <c r="A37" s="232"/>
      <c r="B37" s="232"/>
      <c r="C37" s="232"/>
      <c r="D37" s="232"/>
      <c r="E37" s="232"/>
      <c r="F37" s="232"/>
      <c r="G37" s="232"/>
      <c r="H37" s="232"/>
      <c r="I37" s="232"/>
      <c r="J37" s="232"/>
      <c r="K37" s="232"/>
      <c r="L37" s="232"/>
      <c r="M37" s="232"/>
      <c r="N37" s="232"/>
      <c r="O37" s="232"/>
      <c r="P37" s="232"/>
      <c r="Q37" s="232"/>
      <c r="R37" s="232"/>
      <c r="S37" s="232"/>
      <c r="T37" s="232"/>
      <c r="U37" s="232"/>
      <c r="V37" s="232"/>
      <c r="W37" s="232"/>
      <c r="X37" s="232"/>
      <c r="Y37" s="232"/>
      <c r="Z37" s="232"/>
    </row>
    <row r="38" ht="12.0" customHeight="1">
      <c r="A38" s="232"/>
      <c r="B38" s="232"/>
      <c r="C38" s="232"/>
      <c r="D38" s="232"/>
      <c r="E38" s="232"/>
      <c r="F38" s="232"/>
      <c r="G38" s="232"/>
      <c r="H38" s="232"/>
      <c r="I38" s="232"/>
      <c r="J38" s="232"/>
      <c r="K38" s="232"/>
      <c r="L38" s="232"/>
      <c r="M38" s="232"/>
      <c r="N38" s="232"/>
      <c r="O38" s="232"/>
      <c r="P38" s="232"/>
      <c r="Q38" s="232"/>
      <c r="R38" s="232"/>
      <c r="S38" s="232"/>
      <c r="T38" s="232"/>
      <c r="U38" s="232"/>
      <c r="V38" s="232"/>
      <c r="W38" s="232"/>
      <c r="X38" s="232"/>
      <c r="Y38" s="232"/>
      <c r="Z38" s="232"/>
    </row>
    <row r="39" ht="12.0" customHeight="1">
      <c r="A39" s="232"/>
      <c r="B39" s="232"/>
      <c r="C39" s="232"/>
      <c r="D39" s="232"/>
      <c r="E39" s="232"/>
      <c r="F39" s="232"/>
      <c r="G39" s="232"/>
      <c r="H39" s="232"/>
      <c r="I39" s="232"/>
      <c r="J39" s="232"/>
      <c r="K39" s="232"/>
      <c r="L39" s="232"/>
      <c r="M39" s="232"/>
      <c r="N39" s="232"/>
      <c r="O39" s="232"/>
      <c r="P39" s="232"/>
      <c r="Q39" s="232"/>
      <c r="R39" s="232"/>
      <c r="S39" s="232"/>
      <c r="T39" s="232"/>
      <c r="U39" s="232"/>
      <c r="V39" s="232"/>
      <c r="W39" s="232"/>
      <c r="X39" s="232"/>
      <c r="Y39" s="232"/>
      <c r="Z39" s="232"/>
    </row>
    <row r="40" ht="12.0" customHeight="1">
      <c r="A40" s="232"/>
      <c r="B40" s="232"/>
      <c r="C40" s="232"/>
      <c r="D40" s="232"/>
      <c r="E40" s="232"/>
      <c r="F40" s="232"/>
      <c r="G40" s="232"/>
      <c r="H40" s="232"/>
      <c r="I40" s="232"/>
      <c r="J40" s="232"/>
      <c r="K40" s="232"/>
      <c r="L40" s="232"/>
      <c r="M40" s="232"/>
      <c r="N40" s="232"/>
      <c r="O40" s="232"/>
      <c r="P40" s="232"/>
      <c r="Q40" s="232"/>
      <c r="R40" s="232"/>
      <c r="S40" s="232"/>
      <c r="T40" s="232"/>
      <c r="U40" s="232"/>
      <c r="V40" s="232"/>
      <c r="W40" s="232"/>
      <c r="X40" s="232"/>
      <c r="Y40" s="232"/>
      <c r="Z40" s="232"/>
    </row>
    <row r="41" ht="12.0" customHeight="1">
      <c r="A41" s="232"/>
      <c r="B41" s="232"/>
      <c r="C41" s="232"/>
      <c r="D41" s="232"/>
      <c r="E41" s="232"/>
      <c r="F41" s="232"/>
      <c r="G41" s="232"/>
      <c r="H41" s="232"/>
      <c r="I41" s="232"/>
      <c r="J41" s="232"/>
      <c r="K41" s="232"/>
      <c r="L41" s="232"/>
      <c r="M41" s="232"/>
      <c r="N41" s="232"/>
      <c r="O41" s="232"/>
      <c r="P41" s="232"/>
      <c r="Q41" s="232"/>
      <c r="R41" s="232"/>
      <c r="S41" s="232"/>
      <c r="T41" s="232"/>
      <c r="U41" s="232"/>
      <c r="V41" s="232"/>
      <c r="W41" s="232"/>
      <c r="X41" s="232"/>
      <c r="Y41" s="232"/>
      <c r="Z41" s="232"/>
    </row>
    <row r="42" ht="12.0" customHeight="1">
      <c r="A42" s="232"/>
      <c r="B42" s="232"/>
      <c r="C42" s="232"/>
      <c r="D42" s="232"/>
      <c r="E42" s="232"/>
      <c r="F42" s="232"/>
      <c r="G42" s="232"/>
      <c r="H42" s="232"/>
      <c r="I42" s="232"/>
      <c r="J42" s="232"/>
      <c r="K42" s="232"/>
      <c r="L42" s="232"/>
      <c r="M42" s="232"/>
      <c r="N42" s="232"/>
      <c r="O42" s="232"/>
      <c r="P42" s="232"/>
      <c r="Q42" s="232"/>
      <c r="R42" s="232"/>
      <c r="S42" s="232"/>
      <c r="T42" s="232"/>
      <c r="U42" s="232"/>
      <c r="V42" s="232"/>
      <c r="W42" s="232"/>
      <c r="X42" s="232"/>
      <c r="Y42" s="232"/>
      <c r="Z42" s="232"/>
    </row>
    <row r="43" ht="12.0" customHeight="1">
      <c r="A43" s="232"/>
      <c r="B43" s="232"/>
      <c r="C43" s="232"/>
      <c r="D43" s="232"/>
      <c r="E43" s="232"/>
      <c r="F43" s="232"/>
      <c r="G43" s="232"/>
      <c r="H43" s="232"/>
      <c r="I43" s="232"/>
      <c r="J43" s="232"/>
      <c r="K43" s="232"/>
      <c r="L43" s="232"/>
      <c r="M43" s="232"/>
      <c r="N43" s="232"/>
      <c r="O43" s="232"/>
      <c r="P43" s="232"/>
      <c r="Q43" s="232"/>
      <c r="R43" s="232"/>
      <c r="S43" s="232"/>
      <c r="T43" s="232"/>
      <c r="U43" s="232"/>
      <c r="V43" s="232"/>
      <c r="W43" s="232"/>
      <c r="X43" s="232"/>
      <c r="Y43" s="232"/>
      <c r="Z43" s="232"/>
    </row>
    <row r="44" ht="12.0" customHeight="1">
      <c r="A44" s="232"/>
      <c r="B44" s="232"/>
      <c r="C44" s="232"/>
      <c r="D44" s="232"/>
      <c r="E44" s="232"/>
      <c r="F44" s="232"/>
      <c r="G44" s="232"/>
      <c r="H44" s="232"/>
      <c r="I44" s="232"/>
      <c r="J44" s="232"/>
      <c r="K44" s="232"/>
      <c r="L44" s="232"/>
      <c r="M44" s="232"/>
      <c r="N44" s="232"/>
      <c r="O44" s="232"/>
      <c r="P44" s="232"/>
      <c r="Q44" s="232"/>
      <c r="R44" s="232"/>
      <c r="S44" s="232"/>
      <c r="T44" s="232"/>
      <c r="U44" s="232"/>
      <c r="V44" s="232"/>
      <c r="W44" s="232"/>
      <c r="X44" s="232"/>
      <c r="Y44" s="232"/>
      <c r="Z44" s="232"/>
    </row>
    <row r="45" ht="12.0" customHeight="1">
      <c r="A45" s="232"/>
      <c r="B45" s="232"/>
      <c r="C45" s="232"/>
      <c r="D45" s="232"/>
      <c r="E45" s="232"/>
      <c r="F45" s="232"/>
      <c r="G45" s="232"/>
      <c r="H45" s="232"/>
      <c r="I45" s="232"/>
      <c r="J45" s="232"/>
      <c r="K45" s="232"/>
      <c r="L45" s="232"/>
      <c r="M45" s="232"/>
      <c r="N45" s="232"/>
      <c r="O45" s="232"/>
      <c r="P45" s="232"/>
      <c r="Q45" s="232"/>
      <c r="R45" s="232"/>
      <c r="S45" s="232"/>
      <c r="T45" s="232"/>
      <c r="U45" s="232"/>
      <c r="V45" s="232"/>
      <c r="W45" s="232"/>
      <c r="X45" s="232"/>
      <c r="Y45" s="232"/>
      <c r="Z45" s="232"/>
    </row>
    <row r="46" ht="12.0" customHeight="1">
      <c r="A46" s="232"/>
      <c r="B46" s="232"/>
      <c r="C46" s="232"/>
      <c r="D46" s="232"/>
      <c r="E46" s="232"/>
      <c r="F46" s="232"/>
      <c r="G46" s="232"/>
      <c r="H46" s="232"/>
      <c r="I46" s="232"/>
      <c r="J46" s="232"/>
      <c r="K46" s="232"/>
      <c r="L46" s="232"/>
      <c r="M46" s="232"/>
      <c r="N46" s="232"/>
      <c r="O46" s="232"/>
      <c r="P46" s="232"/>
      <c r="Q46" s="232"/>
      <c r="R46" s="232"/>
      <c r="S46" s="232"/>
      <c r="T46" s="232"/>
      <c r="U46" s="232"/>
      <c r="V46" s="232"/>
      <c r="W46" s="232"/>
      <c r="X46" s="232"/>
      <c r="Y46" s="232"/>
      <c r="Z46" s="232"/>
    </row>
    <row r="47" ht="12.0" customHeight="1">
      <c r="A47" s="232"/>
      <c r="B47" s="232"/>
      <c r="C47" s="232"/>
      <c r="D47" s="232"/>
      <c r="E47" s="232"/>
      <c r="F47" s="232"/>
      <c r="G47" s="232"/>
      <c r="H47" s="232"/>
      <c r="I47" s="232"/>
      <c r="J47" s="232"/>
      <c r="K47" s="232"/>
      <c r="L47" s="232"/>
      <c r="M47" s="232"/>
      <c r="N47" s="232"/>
      <c r="O47" s="232"/>
      <c r="P47" s="232"/>
      <c r="Q47" s="232"/>
      <c r="R47" s="232"/>
      <c r="S47" s="232"/>
      <c r="T47" s="232"/>
      <c r="U47" s="232"/>
      <c r="V47" s="232"/>
      <c r="W47" s="232"/>
      <c r="X47" s="232"/>
      <c r="Y47" s="232"/>
      <c r="Z47" s="232"/>
    </row>
    <row r="48" ht="12.0" customHeight="1">
      <c r="A48" s="232"/>
      <c r="B48" s="232"/>
      <c r="C48" s="232"/>
      <c r="D48" s="232"/>
      <c r="E48" s="232"/>
      <c r="F48" s="232"/>
      <c r="G48" s="232"/>
      <c r="H48" s="232"/>
      <c r="I48" s="232"/>
      <c r="J48" s="232"/>
      <c r="K48" s="232"/>
      <c r="L48" s="232"/>
      <c r="M48" s="232"/>
      <c r="N48" s="232"/>
      <c r="O48" s="232"/>
      <c r="P48" s="232"/>
      <c r="Q48" s="232"/>
      <c r="R48" s="232"/>
      <c r="S48" s="232"/>
      <c r="T48" s="232"/>
      <c r="U48" s="232"/>
      <c r="V48" s="232"/>
      <c r="W48" s="232"/>
      <c r="X48" s="232"/>
      <c r="Y48" s="232"/>
      <c r="Z48" s="232"/>
    </row>
    <row r="49" ht="12.0" customHeight="1">
      <c r="A49" s="232"/>
      <c r="B49" s="232"/>
      <c r="C49" s="232"/>
      <c r="D49" s="232"/>
      <c r="E49" s="232"/>
      <c r="F49" s="232"/>
      <c r="G49" s="232"/>
      <c r="H49" s="232"/>
      <c r="I49" s="232"/>
      <c r="J49" s="232"/>
      <c r="K49" s="232"/>
      <c r="L49" s="232"/>
      <c r="M49" s="232"/>
      <c r="N49" s="232"/>
      <c r="O49" s="232"/>
      <c r="P49" s="232"/>
      <c r="Q49" s="232"/>
      <c r="R49" s="232"/>
      <c r="S49" s="232"/>
      <c r="T49" s="232"/>
      <c r="U49" s="232"/>
      <c r="V49" s="232"/>
      <c r="W49" s="232"/>
      <c r="X49" s="232"/>
      <c r="Y49" s="232"/>
      <c r="Z49" s="232"/>
    </row>
    <row r="50" ht="12.0" customHeight="1">
      <c r="A50" s="232"/>
      <c r="B50" s="232"/>
      <c r="C50" s="232"/>
      <c r="D50" s="232"/>
      <c r="E50" s="232"/>
      <c r="F50" s="232"/>
      <c r="G50" s="232"/>
      <c r="H50" s="232"/>
      <c r="I50" s="232"/>
      <c r="J50" s="232"/>
      <c r="K50" s="232"/>
      <c r="L50" s="232"/>
      <c r="M50" s="232"/>
      <c r="N50" s="232"/>
      <c r="O50" s="232"/>
      <c r="P50" s="232"/>
      <c r="Q50" s="232"/>
      <c r="R50" s="232"/>
      <c r="S50" s="232"/>
      <c r="T50" s="232"/>
      <c r="U50" s="232"/>
      <c r="V50" s="232"/>
      <c r="W50" s="232"/>
      <c r="X50" s="232"/>
      <c r="Y50" s="232"/>
      <c r="Z50" s="232"/>
    </row>
    <row r="51" ht="12.0" customHeight="1">
      <c r="A51" s="232"/>
      <c r="B51" s="232"/>
      <c r="C51" s="232"/>
      <c r="D51" s="232"/>
      <c r="E51" s="232"/>
      <c r="F51" s="232"/>
      <c r="G51" s="232"/>
      <c r="H51" s="232"/>
      <c r="I51" s="232"/>
      <c r="J51" s="232"/>
      <c r="K51" s="232"/>
      <c r="L51" s="232"/>
      <c r="M51" s="232"/>
      <c r="N51" s="232"/>
      <c r="O51" s="232"/>
      <c r="P51" s="232"/>
      <c r="Q51" s="232"/>
      <c r="R51" s="232"/>
      <c r="S51" s="232"/>
      <c r="T51" s="232"/>
      <c r="U51" s="232"/>
      <c r="V51" s="232"/>
      <c r="W51" s="232"/>
      <c r="X51" s="232"/>
      <c r="Y51" s="232"/>
      <c r="Z51" s="232"/>
    </row>
    <row r="52" ht="12.0" customHeight="1">
      <c r="A52" s="232"/>
      <c r="B52" s="232"/>
      <c r="C52" s="232"/>
      <c r="D52" s="232"/>
      <c r="E52" s="232"/>
      <c r="F52" s="232"/>
      <c r="G52" s="232"/>
      <c r="H52" s="232"/>
      <c r="I52" s="232"/>
      <c r="J52" s="232"/>
      <c r="K52" s="232"/>
      <c r="L52" s="232"/>
      <c r="M52" s="232"/>
      <c r="N52" s="232"/>
      <c r="O52" s="232"/>
      <c r="P52" s="232"/>
      <c r="Q52" s="232"/>
      <c r="R52" s="232"/>
      <c r="S52" s="232"/>
      <c r="T52" s="232"/>
      <c r="U52" s="232"/>
      <c r="V52" s="232"/>
      <c r="W52" s="232"/>
      <c r="X52" s="232"/>
      <c r="Y52" s="232"/>
      <c r="Z52" s="232"/>
    </row>
    <row r="53" ht="12.0" customHeight="1">
      <c r="A53" s="232"/>
      <c r="B53" s="232"/>
      <c r="C53" s="232"/>
      <c r="D53" s="232"/>
      <c r="E53" s="232"/>
      <c r="F53" s="232"/>
      <c r="G53" s="232"/>
      <c r="H53" s="232"/>
      <c r="I53" s="232"/>
      <c r="J53" s="232"/>
      <c r="K53" s="232"/>
      <c r="L53" s="232"/>
      <c r="M53" s="232"/>
      <c r="N53" s="232"/>
      <c r="O53" s="232"/>
      <c r="P53" s="232"/>
      <c r="Q53" s="232"/>
      <c r="R53" s="232"/>
      <c r="S53" s="232"/>
      <c r="T53" s="232"/>
      <c r="U53" s="232"/>
      <c r="V53" s="232"/>
      <c r="W53" s="232"/>
      <c r="X53" s="232"/>
      <c r="Y53" s="232"/>
      <c r="Z53" s="232"/>
    </row>
    <row r="54" ht="12.0" customHeight="1">
      <c r="A54" s="232"/>
      <c r="B54" s="232"/>
      <c r="C54" s="232"/>
      <c r="D54" s="232"/>
      <c r="E54" s="232"/>
      <c r="F54" s="232"/>
      <c r="G54" s="232"/>
      <c r="H54" s="232"/>
      <c r="I54" s="232"/>
      <c r="J54" s="232"/>
      <c r="K54" s="232"/>
      <c r="L54" s="232"/>
      <c r="M54" s="232"/>
      <c r="N54" s="232"/>
      <c r="O54" s="232"/>
      <c r="P54" s="232"/>
      <c r="Q54" s="232"/>
      <c r="R54" s="232"/>
      <c r="S54" s="232"/>
      <c r="T54" s="232"/>
      <c r="U54" s="232"/>
      <c r="V54" s="232"/>
      <c r="W54" s="232"/>
      <c r="X54" s="232"/>
      <c r="Y54" s="232"/>
      <c r="Z54" s="232"/>
    </row>
    <row r="55" ht="12.0" customHeight="1">
      <c r="A55" s="232"/>
      <c r="B55" s="232"/>
      <c r="C55" s="232"/>
      <c r="D55" s="232"/>
      <c r="E55" s="232"/>
      <c r="F55" s="232"/>
      <c r="G55" s="232"/>
      <c r="H55" s="232"/>
      <c r="I55" s="232"/>
      <c r="J55" s="232"/>
      <c r="K55" s="232"/>
      <c r="L55" s="232"/>
      <c r="M55" s="232"/>
      <c r="N55" s="232"/>
      <c r="O55" s="232"/>
      <c r="P55" s="232"/>
      <c r="Q55" s="232"/>
      <c r="R55" s="232"/>
      <c r="S55" s="232"/>
      <c r="T55" s="232"/>
      <c r="U55" s="232"/>
      <c r="V55" s="232"/>
      <c r="W55" s="232"/>
      <c r="X55" s="232"/>
      <c r="Y55" s="232"/>
      <c r="Z55" s="232"/>
    </row>
    <row r="56" ht="12.0" customHeight="1">
      <c r="A56" s="232"/>
      <c r="B56" s="232"/>
      <c r="C56" s="232"/>
      <c r="D56" s="232"/>
      <c r="E56" s="232"/>
      <c r="F56" s="232"/>
      <c r="G56" s="232"/>
      <c r="H56" s="232"/>
      <c r="I56" s="232"/>
      <c r="J56" s="232"/>
      <c r="K56" s="232"/>
      <c r="L56" s="232"/>
      <c r="M56" s="232"/>
      <c r="N56" s="232"/>
      <c r="O56" s="232"/>
      <c r="P56" s="232"/>
      <c r="Q56" s="232"/>
      <c r="R56" s="232"/>
      <c r="S56" s="232"/>
      <c r="T56" s="232"/>
      <c r="U56" s="232"/>
      <c r="V56" s="232"/>
      <c r="W56" s="232"/>
      <c r="X56" s="232"/>
      <c r="Y56" s="232"/>
      <c r="Z56" s="232"/>
    </row>
    <row r="57" ht="12.0" customHeight="1">
      <c r="A57" s="232"/>
      <c r="B57" s="232"/>
      <c r="C57" s="232"/>
      <c r="D57" s="232"/>
      <c r="E57" s="232"/>
      <c r="F57" s="232"/>
      <c r="G57" s="232"/>
      <c r="H57" s="232"/>
      <c r="I57" s="232"/>
      <c r="J57" s="232"/>
      <c r="K57" s="232"/>
      <c r="L57" s="232"/>
      <c r="M57" s="232"/>
      <c r="N57" s="232"/>
      <c r="O57" s="232"/>
      <c r="P57" s="232"/>
      <c r="Q57" s="232"/>
      <c r="R57" s="232"/>
      <c r="S57" s="232"/>
      <c r="T57" s="232"/>
      <c r="U57" s="232"/>
      <c r="V57" s="232"/>
      <c r="W57" s="232"/>
      <c r="X57" s="232"/>
      <c r="Y57" s="232"/>
      <c r="Z57" s="232"/>
    </row>
    <row r="58" ht="12.0" customHeight="1">
      <c r="A58" s="232"/>
      <c r="B58" s="232"/>
      <c r="C58" s="232"/>
      <c r="D58" s="232"/>
      <c r="E58" s="232"/>
      <c r="F58" s="232"/>
      <c r="G58" s="232"/>
      <c r="H58" s="232"/>
      <c r="I58" s="232"/>
      <c r="J58" s="232"/>
      <c r="K58" s="232"/>
      <c r="L58" s="232"/>
      <c r="M58" s="232"/>
      <c r="N58" s="232"/>
      <c r="O58" s="232"/>
      <c r="P58" s="232"/>
      <c r="Q58" s="232"/>
      <c r="R58" s="232"/>
      <c r="S58" s="232"/>
      <c r="T58" s="232"/>
      <c r="U58" s="232"/>
      <c r="V58" s="232"/>
      <c r="W58" s="232"/>
      <c r="X58" s="232"/>
      <c r="Y58" s="232"/>
      <c r="Z58" s="232"/>
    </row>
    <row r="59" ht="12.0" customHeight="1">
      <c r="A59" s="232"/>
      <c r="B59" s="232"/>
      <c r="C59" s="232"/>
      <c r="D59" s="232"/>
      <c r="E59" s="232"/>
      <c r="F59" s="232"/>
      <c r="G59" s="232"/>
      <c r="H59" s="232"/>
      <c r="I59" s="232"/>
      <c r="J59" s="232"/>
      <c r="K59" s="232"/>
      <c r="L59" s="232"/>
      <c r="M59" s="232"/>
      <c r="N59" s="232"/>
      <c r="O59" s="232"/>
      <c r="P59" s="232"/>
      <c r="Q59" s="232"/>
      <c r="R59" s="232"/>
      <c r="S59" s="232"/>
      <c r="T59" s="232"/>
      <c r="U59" s="232"/>
      <c r="V59" s="232"/>
      <c r="W59" s="232"/>
      <c r="X59" s="232"/>
      <c r="Y59" s="232"/>
      <c r="Z59" s="232"/>
    </row>
    <row r="60" ht="12.0" customHeight="1">
      <c r="A60" s="232"/>
      <c r="B60" s="232"/>
      <c r="C60" s="232"/>
      <c r="D60" s="232"/>
      <c r="E60" s="232"/>
      <c r="F60" s="232"/>
      <c r="G60" s="232"/>
      <c r="H60" s="232"/>
      <c r="I60" s="232"/>
      <c r="J60" s="232"/>
      <c r="K60" s="232"/>
      <c r="L60" s="232"/>
      <c r="M60" s="232"/>
      <c r="N60" s="232"/>
      <c r="O60" s="232"/>
      <c r="P60" s="232"/>
      <c r="Q60" s="232"/>
      <c r="R60" s="232"/>
      <c r="S60" s="232"/>
      <c r="T60" s="232"/>
      <c r="U60" s="232"/>
      <c r="V60" s="232"/>
      <c r="W60" s="232"/>
      <c r="X60" s="232"/>
      <c r="Y60" s="232"/>
      <c r="Z60" s="232"/>
    </row>
    <row r="61" ht="12.0" customHeight="1">
      <c r="A61" s="232"/>
      <c r="B61" s="232"/>
      <c r="C61" s="232"/>
      <c r="D61" s="232"/>
      <c r="E61" s="232"/>
      <c r="F61" s="232"/>
      <c r="G61" s="232"/>
      <c r="H61" s="232"/>
      <c r="I61" s="232"/>
      <c r="J61" s="232"/>
      <c r="K61" s="232"/>
      <c r="L61" s="232"/>
      <c r="M61" s="232"/>
      <c r="N61" s="232"/>
      <c r="O61" s="232"/>
      <c r="P61" s="232"/>
      <c r="Q61" s="232"/>
      <c r="R61" s="232"/>
      <c r="S61" s="232"/>
      <c r="T61" s="232"/>
      <c r="U61" s="232"/>
      <c r="V61" s="232"/>
      <c r="W61" s="232"/>
      <c r="X61" s="232"/>
      <c r="Y61" s="232"/>
      <c r="Z61" s="232"/>
    </row>
    <row r="62" ht="12.0" customHeight="1">
      <c r="A62" s="232"/>
      <c r="B62" s="232"/>
      <c r="C62" s="232"/>
      <c r="D62" s="232"/>
      <c r="E62" s="232"/>
      <c r="F62" s="232"/>
      <c r="G62" s="232"/>
      <c r="H62" s="232"/>
      <c r="I62" s="232"/>
      <c r="J62" s="232"/>
      <c r="K62" s="232"/>
      <c r="L62" s="232"/>
      <c r="M62" s="232"/>
      <c r="N62" s="232"/>
      <c r="O62" s="232"/>
      <c r="P62" s="232"/>
      <c r="Q62" s="232"/>
      <c r="R62" s="232"/>
      <c r="S62" s="232"/>
      <c r="T62" s="232"/>
      <c r="U62" s="232"/>
      <c r="V62" s="232"/>
      <c r="W62" s="232"/>
      <c r="X62" s="232"/>
      <c r="Y62" s="232"/>
      <c r="Z62" s="232"/>
    </row>
    <row r="63" ht="12.0" customHeight="1">
      <c r="A63" s="232"/>
      <c r="B63" s="232"/>
      <c r="C63" s="232"/>
      <c r="D63" s="232"/>
      <c r="E63" s="232"/>
      <c r="F63" s="232"/>
      <c r="G63" s="232"/>
      <c r="H63" s="232"/>
      <c r="I63" s="232"/>
      <c r="J63" s="232"/>
      <c r="K63" s="232"/>
      <c r="L63" s="232"/>
      <c r="M63" s="232"/>
      <c r="N63" s="232"/>
      <c r="O63" s="232"/>
      <c r="P63" s="232"/>
      <c r="Q63" s="232"/>
      <c r="R63" s="232"/>
      <c r="S63" s="232"/>
      <c r="T63" s="232"/>
      <c r="U63" s="232"/>
      <c r="V63" s="232"/>
      <c r="W63" s="232"/>
      <c r="X63" s="232"/>
      <c r="Y63" s="232"/>
      <c r="Z63" s="232"/>
    </row>
    <row r="64" ht="12.0" customHeight="1">
      <c r="A64" s="232"/>
      <c r="B64" s="232"/>
      <c r="C64" s="232"/>
      <c r="D64" s="232"/>
      <c r="E64" s="232"/>
      <c r="F64" s="232"/>
      <c r="G64" s="232"/>
      <c r="H64" s="232"/>
      <c r="I64" s="232"/>
      <c r="J64" s="232"/>
      <c r="K64" s="232"/>
      <c r="L64" s="232"/>
      <c r="M64" s="232"/>
      <c r="N64" s="232"/>
      <c r="O64" s="232"/>
      <c r="P64" s="232"/>
      <c r="Q64" s="232"/>
      <c r="R64" s="232"/>
      <c r="S64" s="232"/>
      <c r="T64" s="232"/>
      <c r="U64" s="232"/>
      <c r="V64" s="232"/>
      <c r="W64" s="232"/>
      <c r="X64" s="232"/>
      <c r="Y64" s="232"/>
      <c r="Z64" s="232"/>
    </row>
    <row r="65" ht="12.0" customHeight="1">
      <c r="A65" s="232"/>
      <c r="B65" s="232"/>
      <c r="C65" s="232"/>
      <c r="D65" s="232"/>
      <c r="E65" s="232"/>
      <c r="F65" s="232"/>
      <c r="G65" s="232"/>
      <c r="H65" s="232"/>
      <c r="I65" s="232"/>
      <c r="J65" s="232"/>
      <c r="K65" s="232"/>
      <c r="L65" s="232"/>
      <c r="M65" s="232"/>
      <c r="N65" s="232"/>
      <c r="O65" s="232"/>
      <c r="P65" s="232"/>
      <c r="Q65" s="232"/>
      <c r="R65" s="232"/>
      <c r="S65" s="232"/>
      <c r="T65" s="232"/>
      <c r="U65" s="232"/>
      <c r="V65" s="232"/>
      <c r="W65" s="232"/>
      <c r="X65" s="232"/>
      <c r="Y65" s="232"/>
      <c r="Z65" s="232"/>
    </row>
    <row r="66" ht="12.0" customHeight="1">
      <c r="A66" s="232"/>
      <c r="B66" s="232"/>
      <c r="C66" s="232"/>
      <c r="D66" s="232"/>
      <c r="E66" s="232"/>
      <c r="F66" s="232"/>
      <c r="G66" s="232"/>
      <c r="H66" s="232"/>
      <c r="I66" s="232"/>
      <c r="J66" s="232"/>
      <c r="K66" s="232"/>
      <c r="L66" s="232"/>
      <c r="M66" s="232"/>
      <c r="N66" s="232"/>
      <c r="O66" s="232"/>
      <c r="P66" s="232"/>
      <c r="Q66" s="232"/>
      <c r="R66" s="232"/>
      <c r="S66" s="232"/>
      <c r="T66" s="232"/>
      <c r="U66" s="232"/>
      <c r="V66" s="232"/>
      <c r="W66" s="232"/>
      <c r="X66" s="232"/>
      <c r="Y66" s="232"/>
      <c r="Z66" s="232"/>
    </row>
    <row r="67" ht="12.0" customHeight="1">
      <c r="A67" s="232"/>
      <c r="B67" s="232"/>
      <c r="C67" s="232"/>
      <c r="D67" s="232"/>
      <c r="E67" s="232"/>
      <c r="F67" s="232"/>
      <c r="G67" s="232"/>
      <c r="H67" s="232"/>
      <c r="I67" s="232"/>
      <c r="J67" s="232"/>
      <c r="K67" s="232"/>
      <c r="L67" s="232"/>
      <c r="M67" s="232"/>
      <c r="N67" s="232"/>
      <c r="O67" s="232"/>
      <c r="P67" s="232"/>
      <c r="Q67" s="232"/>
      <c r="R67" s="232"/>
      <c r="S67" s="232"/>
      <c r="T67" s="232"/>
      <c r="U67" s="232"/>
      <c r="V67" s="232"/>
      <c r="W67" s="232"/>
      <c r="X67" s="232"/>
      <c r="Y67" s="232"/>
      <c r="Z67" s="232"/>
    </row>
    <row r="68" ht="12.0" customHeight="1">
      <c r="A68" s="232"/>
      <c r="B68" s="232"/>
      <c r="C68" s="232"/>
      <c r="D68" s="232"/>
      <c r="E68" s="232"/>
      <c r="F68" s="232"/>
      <c r="G68" s="232"/>
      <c r="H68" s="232"/>
      <c r="I68" s="232"/>
      <c r="J68" s="232"/>
      <c r="K68" s="232"/>
      <c r="L68" s="232"/>
      <c r="M68" s="232"/>
      <c r="N68" s="232"/>
      <c r="O68" s="232"/>
      <c r="P68" s="232"/>
      <c r="Q68" s="232"/>
      <c r="R68" s="232"/>
      <c r="S68" s="232"/>
      <c r="T68" s="232"/>
      <c r="U68" s="232"/>
      <c r="V68" s="232"/>
      <c r="W68" s="232"/>
      <c r="X68" s="232"/>
      <c r="Y68" s="232"/>
      <c r="Z68" s="232"/>
    </row>
    <row r="69" ht="12.0" customHeight="1">
      <c r="A69" s="232"/>
      <c r="B69" s="232"/>
      <c r="C69" s="232"/>
      <c r="D69" s="232"/>
      <c r="E69" s="232"/>
      <c r="F69" s="232"/>
      <c r="G69" s="232"/>
      <c r="H69" s="232"/>
      <c r="I69" s="232"/>
      <c r="J69" s="232"/>
      <c r="K69" s="232"/>
      <c r="L69" s="232"/>
      <c r="M69" s="232"/>
      <c r="N69" s="232"/>
      <c r="O69" s="232"/>
      <c r="P69" s="232"/>
      <c r="Q69" s="232"/>
      <c r="R69" s="232"/>
      <c r="S69" s="232"/>
      <c r="T69" s="232"/>
      <c r="U69" s="232"/>
      <c r="V69" s="232"/>
      <c r="W69" s="232"/>
      <c r="X69" s="232"/>
      <c r="Y69" s="232"/>
      <c r="Z69" s="232"/>
    </row>
    <row r="70" ht="12.0" customHeight="1">
      <c r="A70" s="232"/>
      <c r="B70" s="232"/>
      <c r="C70" s="232"/>
      <c r="D70" s="232"/>
      <c r="E70" s="232"/>
      <c r="F70" s="232"/>
      <c r="G70" s="232"/>
      <c r="H70" s="232"/>
      <c r="I70" s="232"/>
      <c r="J70" s="232"/>
      <c r="K70" s="232"/>
      <c r="L70" s="232"/>
      <c r="M70" s="232"/>
      <c r="N70" s="232"/>
      <c r="O70" s="232"/>
      <c r="P70" s="232"/>
      <c r="Q70" s="232"/>
      <c r="R70" s="232"/>
      <c r="S70" s="232"/>
      <c r="T70" s="232"/>
      <c r="U70" s="232"/>
      <c r="V70" s="232"/>
      <c r="W70" s="232"/>
      <c r="X70" s="232"/>
      <c r="Y70" s="232"/>
      <c r="Z70" s="232"/>
    </row>
    <row r="71" ht="12.0" customHeight="1">
      <c r="A71" s="232"/>
      <c r="B71" s="232"/>
      <c r="C71" s="232"/>
      <c r="D71" s="232"/>
      <c r="E71" s="232"/>
      <c r="F71" s="232"/>
      <c r="G71" s="232"/>
      <c r="H71" s="232"/>
      <c r="I71" s="232"/>
      <c r="J71" s="232"/>
      <c r="K71" s="232"/>
      <c r="L71" s="232"/>
      <c r="M71" s="232"/>
      <c r="N71" s="232"/>
      <c r="O71" s="232"/>
      <c r="P71" s="232"/>
      <c r="Q71" s="232"/>
      <c r="R71" s="232"/>
      <c r="S71" s="232"/>
      <c r="T71" s="232"/>
      <c r="U71" s="232"/>
      <c r="V71" s="232"/>
      <c r="W71" s="232"/>
      <c r="X71" s="232"/>
      <c r="Y71" s="232"/>
      <c r="Z71" s="232"/>
    </row>
    <row r="72" ht="12.0" customHeight="1">
      <c r="A72" s="232"/>
      <c r="B72" s="232"/>
      <c r="C72" s="232"/>
      <c r="D72" s="232"/>
      <c r="E72" s="232"/>
      <c r="F72" s="232"/>
      <c r="G72" s="232"/>
      <c r="H72" s="232"/>
      <c r="I72" s="232"/>
      <c r="J72" s="232"/>
      <c r="K72" s="232"/>
      <c r="L72" s="232"/>
      <c r="M72" s="232"/>
      <c r="N72" s="232"/>
      <c r="O72" s="232"/>
      <c r="P72" s="232"/>
      <c r="Q72" s="232"/>
      <c r="R72" s="232"/>
      <c r="S72" s="232"/>
      <c r="T72" s="232"/>
      <c r="U72" s="232"/>
      <c r="V72" s="232"/>
      <c r="W72" s="232"/>
      <c r="X72" s="232"/>
      <c r="Y72" s="232"/>
      <c r="Z72" s="232"/>
    </row>
    <row r="73" ht="12.0" customHeight="1">
      <c r="A73" s="232"/>
      <c r="B73" s="232"/>
      <c r="C73" s="232"/>
      <c r="D73" s="232"/>
      <c r="E73" s="232"/>
      <c r="F73" s="232"/>
      <c r="G73" s="232"/>
      <c r="H73" s="232"/>
      <c r="I73" s="232"/>
      <c r="J73" s="232"/>
      <c r="K73" s="232"/>
      <c r="L73" s="232"/>
      <c r="M73" s="232"/>
      <c r="N73" s="232"/>
      <c r="O73" s="232"/>
      <c r="P73" s="232"/>
      <c r="Q73" s="232"/>
      <c r="R73" s="232"/>
      <c r="S73" s="232"/>
      <c r="T73" s="232"/>
      <c r="U73" s="232"/>
      <c r="V73" s="232"/>
      <c r="W73" s="232"/>
      <c r="X73" s="232"/>
      <c r="Y73" s="232"/>
      <c r="Z73" s="232"/>
    </row>
    <row r="74" ht="12.0" customHeight="1">
      <c r="A74" s="232"/>
      <c r="B74" s="232"/>
      <c r="C74" s="232"/>
      <c r="D74" s="232"/>
      <c r="E74" s="232"/>
      <c r="F74" s="232"/>
      <c r="G74" s="232"/>
      <c r="H74" s="232"/>
      <c r="I74" s="232"/>
      <c r="J74" s="232"/>
      <c r="K74" s="232"/>
      <c r="L74" s="232"/>
      <c r="M74" s="232"/>
      <c r="N74" s="232"/>
      <c r="O74" s="232"/>
      <c r="P74" s="232"/>
      <c r="Q74" s="232"/>
      <c r="R74" s="232"/>
      <c r="S74" s="232"/>
      <c r="T74" s="232"/>
      <c r="U74" s="232"/>
      <c r="V74" s="232"/>
      <c r="W74" s="232"/>
      <c r="X74" s="232"/>
      <c r="Y74" s="232"/>
      <c r="Z74" s="232"/>
    </row>
    <row r="75" ht="12.0" customHeight="1">
      <c r="A75" s="232"/>
      <c r="B75" s="232"/>
      <c r="C75" s="232"/>
      <c r="D75" s="232"/>
      <c r="E75" s="232"/>
      <c r="F75" s="232"/>
      <c r="G75" s="232"/>
      <c r="H75" s="232"/>
      <c r="I75" s="232"/>
      <c r="J75" s="232"/>
      <c r="K75" s="232"/>
      <c r="L75" s="232"/>
      <c r="M75" s="232"/>
      <c r="N75" s="232"/>
      <c r="O75" s="232"/>
      <c r="P75" s="232"/>
      <c r="Q75" s="232"/>
      <c r="R75" s="232"/>
      <c r="S75" s="232"/>
      <c r="T75" s="232"/>
      <c r="U75" s="232"/>
      <c r="V75" s="232"/>
      <c r="W75" s="232"/>
      <c r="X75" s="232"/>
      <c r="Y75" s="232"/>
      <c r="Z75" s="232"/>
    </row>
    <row r="76" ht="12.0" customHeight="1">
      <c r="A76" s="232"/>
      <c r="B76" s="232"/>
      <c r="C76" s="232"/>
      <c r="D76" s="232"/>
      <c r="E76" s="232"/>
      <c r="F76" s="232"/>
      <c r="G76" s="232"/>
      <c r="H76" s="232"/>
      <c r="I76" s="232"/>
      <c r="J76" s="232"/>
      <c r="K76" s="232"/>
      <c r="L76" s="232"/>
      <c r="M76" s="232"/>
      <c r="N76" s="232"/>
      <c r="O76" s="232"/>
      <c r="P76" s="232"/>
      <c r="Q76" s="232"/>
      <c r="R76" s="232"/>
      <c r="S76" s="232"/>
      <c r="T76" s="232"/>
      <c r="U76" s="232"/>
      <c r="V76" s="232"/>
      <c r="W76" s="232"/>
      <c r="X76" s="232"/>
      <c r="Y76" s="232"/>
      <c r="Z76" s="232"/>
    </row>
    <row r="77" ht="12.0" customHeight="1">
      <c r="A77" s="232"/>
      <c r="B77" s="232"/>
      <c r="C77" s="232"/>
      <c r="D77" s="232"/>
      <c r="E77" s="232"/>
      <c r="F77" s="232"/>
      <c r="G77" s="232"/>
      <c r="H77" s="232"/>
      <c r="I77" s="232"/>
      <c r="J77" s="232"/>
      <c r="K77" s="232"/>
      <c r="L77" s="232"/>
      <c r="M77" s="232"/>
      <c r="N77" s="232"/>
      <c r="O77" s="232"/>
      <c r="P77" s="232"/>
      <c r="Q77" s="232"/>
      <c r="R77" s="232"/>
      <c r="S77" s="232"/>
      <c r="T77" s="232"/>
      <c r="U77" s="232"/>
      <c r="V77" s="232"/>
      <c r="W77" s="232"/>
      <c r="X77" s="232"/>
      <c r="Y77" s="232"/>
      <c r="Z77" s="232"/>
    </row>
    <row r="78" ht="12.0" customHeight="1">
      <c r="A78" s="232"/>
      <c r="B78" s="232"/>
      <c r="C78" s="232"/>
      <c r="D78" s="232"/>
      <c r="E78" s="232"/>
      <c r="F78" s="232"/>
      <c r="G78" s="232"/>
      <c r="H78" s="232"/>
      <c r="I78" s="232"/>
      <c r="J78" s="232"/>
      <c r="K78" s="232"/>
      <c r="L78" s="232"/>
      <c r="M78" s="232"/>
      <c r="N78" s="232"/>
      <c r="O78" s="232"/>
      <c r="P78" s="232"/>
      <c r="Q78" s="232"/>
      <c r="R78" s="232"/>
      <c r="S78" s="232"/>
      <c r="T78" s="232"/>
      <c r="U78" s="232"/>
      <c r="V78" s="232"/>
      <c r="W78" s="232"/>
      <c r="X78" s="232"/>
      <c r="Y78" s="232"/>
      <c r="Z78" s="232"/>
    </row>
    <row r="79" ht="12.0" customHeight="1">
      <c r="A79" s="232"/>
      <c r="B79" s="232"/>
      <c r="C79" s="232"/>
      <c r="D79" s="232"/>
      <c r="E79" s="232"/>
      <c r="F79" s="232"/>
      <c r="G79" s="232"/>
      <c r="H79" s="232"/>
      <c r="I79" s="232"/>
      <c r="J79" s="232"/>
      <c r="K79" s="232"/>
      <c r="L79" s="232"/>
      <c r="M79" s="232"/>
      <c r="N79" s="232"/>
      <c r="O79" s="232"/>
      <c r="P79" s="232"/>
      <c r="Q79" s="232"/>
      <c r="R79" s="232"/>
      <c r="S79" s="232"/>
      <c r="T79" s="232"/>
      <c r="U79" s="232"/>
      <c r="V79" s="232"/>
      <c r="W79" s="232"/>
      <c r="X79" s="232"/>
      <c r="Y79" s="232"/>
      <c r="Z79" s="232"/>
    </row>
    <row r="80" ht="12.0" customHeight="1">
      <c r="A80" s="232"/>
      <c r="B80" s="232"/>
      <c r="C80" s="232"/>
      <c r="D80" s="232"/>
      <c r="E80" s="232"/>
      <c r="F80" s="232"/>
      <c r="G80" s="232"/>
      <c r="H80" s="232"/>
      <c r="I80" s="232"/>
      <c r="J80" s="232"/>
      <c r="K80" s="232"/>
      <c r="L80" s="232"/>
      <c r="M80" s="232"/>
      <c r="N80" s="232"/>
      <c r="O80" s="232"/>
      <c r="P80" s="232"/>
      <c r="Q80" s="232"/>
      <c r="R80" s="232"/>
      <c r="S80" s="232"/>
      <c r="T80" s="232"/>
      <c r="U80" s="232"/>
      <c r="V80" s="232"/>
      <c r="W80" s="232"/>
      <c r="X80" s="232"/>
      <c r="Y80" s="232"/>
      <c r="Z80" s="232"/>
    </row>
    <row r="81" ht="12.0" customHeight="1">
      <c r="A81" s="232"/>
      <c r="B81" s="232"/>
      <c r="C81" s="232"/>
      <c r="D81" s="232"/>
      <c r="E81" s="232"/>
      <c r="F81" s="232"/>
      <c r="G81" s="232"/>
      <c r="H81" s="232"/>
      <c r="I81" s="232"/>
      <c r="J81" s="232"/>
      <c r="K81" s="232"/>
      <c r="L81" s="232"/>
      <c r="M81" s="232"/>
      <c r="N81" s="232"/>
      <c r="O81" s="232"/>
      <c r="P81" s="232"/>
      <c r="Q81" s="232"/>
      <c r="R81" s="232"/>
      <c r="S81" s="232"/>
      <c r="T81" s="232"/>
      <c r="U81" s="232"/>
      <c r="V81" s="232"/>
      <c r="W81" s="232"/>
      <c r="X81" s="232"/>
      <c r="Y81" s="232"/>
      <c r="Z81" s="232"/>
    </row>
    <row r="82" ht="12.0" customHeight="1">
      <c r="A82" s="232"/>
      <c r="B82" s="232"/>
      <c r="C82" s="232"/>
      <c r="D82" s="232"/>
      <c r="E82" s="232"/>
      <c r="F82" s="232"/>
      <c r="G82" s="232"/>
      <c r="H82" s="232"/>
      <c r="I82" s="232"/>
      <c r="J82" s="232"/>
      <c r="K82" s="232"/>
      <c r="L82" s="232"/>
      <c r="M82" s="232"/>
      <c r="N82" s="232"/>
      <c r="O82" s="232"/>
      <c r="P82" s="232"/>
      <c r="Q82" s="232"/>
      <c r="R82" s="232"/>
      <c r="S82" s="232"/>
      <c r="T82" s="232"/>
      <c r="U82" s="232"/>
      <c r="V82" s="232"/>
      <c r="W82" s="232"/>
      <c r="X82" s="232"/>
      <c r="Y82" s="232"/>
      <c r="Z82" s="232"/>
    </row>
    <row r="83" ht="12.0" customHeight="1">
      <c r="A83" s="232"/>
      <c r="B83" s="232"/>
      <c r="C83" s="232"/>
      <c r="D83" s="232"/>
      <c r="E83" s="232"/>
      <c r="F83" s="232"/>
      <c r="G83" s="232"/>
      <c r="H83" s="232"/>
      <c r="I83" s="232"/>
      <c r="J83" s="232"/>
      <c r="K83" s="232"/>
      <c r="L83" s="232"/>
      <c r="M83" s="232"/>
      <c r="N83" s="232"/>
      <c r="O83" s="232"/>
      <c r="P83" s="232"/>
      <c r="Q83" s="232"/>
      <c r="R83" s="232"/>
      <c r="S83" s="232"/>
      <c r="T83" s="232"/>
      <c r="U83" s="232"/>
      <c r="V83" s="232"/>
      <c r="W83" s="232"/>
      <c r="X83" s="232"/>
      <c r="Y83" s="232"/>
      <c r="Z83" s="232"/>
    </row>
    <row r="84" ht="12.0" customHeight="1">
      <c r="A84" s="232"/>
      <c r="B84" s="232"/>
      <c r="C84" s="232"/>
      <c r="D84" s="232"/>
      <c r="E84" s="232"/>
      <c r="F84" s="232"/>
      <c r="G84" s="232"/>
      <c r="H84" s="232"/>
      <c r="I84" s="232"/>
      <c r="J84" s="232"/>
      <c r="K84" s="232"/>
      <c r="L84" s="232"/>
      <c r="M84" s="232"/>
      <c r="N84" s="232"/>
      <c r="O84" s="232"/>
      <c r="P84" s="232"/>
      <c r="Q84" s="232"/>
      <c r="R84" s="232"/>
      <c r="S84" s="232"/>
      <c r="T84" s="232"/>
      <c r="U84" s="232"/>
      <c r="V84" s="232"/>
      <c r="W84" s="232"/>
      <c r="X84" s="232"/>
      <c r="Y84" s="232"/>
      <c r="Z84" s="232"/>
    </row>
    <row r="85" ht="12.0" customHeight="1">
      <c r="A85" s="232"/>
      <c r="B85" s="232"/>
      <c r="C85" s="232"/>
      <c r="D85" s="232"/>
      <c r="E85" s="232"/>
      <c r="F85" s="232"/>
      <c r="G85" s="232"/>
      <c r="H85" s="232"/>
      <c r="I85" s="232"/>
      <c r="J85" s="232"/>
      <c r="K85" s="232"/>
      <c r="L85" s="232"/>
      <c r="M85" s="232"/>
      <c r="N85" s="232"/>
      <c r="O85" s="232"/>
      <c r="P85" s="232"/>
      <c r="Q85" s="232"/>
      <c r="R85" s="232"/>
      <c r="S85" s="232"/>
      <c r="T85" s="232"/>
      <c r="U85" s="232"/>
      <c r="V85" s="232"/>
      <c r="W85" s="232"/>
      <c r="X85" s="232"/>
      <c r="Y85" s="232"/>
      <c r="Z85" s="232"/>
    </row>
    <row r="86" ht="12.0" customHeight="1">
      <c r="A86" s="232"/>
      <c r="B86" s="232"/>
      <c r="C86" s="232"/>
      <c r="D86" s="232"/>
      <c r="E86" s="232"/>
      <c r="F86" s="232"/>
      <c r="G86" s="232"/>
      <c r="H86" s="232"/>
      <c r="I86" s="232"/>
      <c r="J86" s="232"/>
      <c r="K86" s="232"/>
      <c r="L86" s="232"/>
      <c r="M86" s="232"/>
      <c r="N86" s="232"/>
      <c r="O86" s="232"/>
      <c r="P86" s="232"/>
      <c r="Q86" s="232"/>
      <c r="R86" s="232"/>
      <c r="S86" s="232"/>
      <c r="T86" s="232"/>
      <c r="U86" s="232"/>
      <c r="V86" s="232"/>
      <c r="W86" s="232"/>
      <c r="X86" s="232"/>
      <c r="Y86" s="232"/>
      <c r="Z86" s="232"/>
    </row>
    <row r="87" ht="12.0" customHeight="1">
      <c r="A87" s="232"/>
      <c r="B87" s="232"/>
      <c r="C87" s="232"/>
      <c r="D87" s="232"/>
      <c r="E87" s="232"/>
      <c r="F87" s="232"/>
      <c r="G87" s="232"/>
      <c r="H87" s="232"/>
      <c r="I87" s="232"/>
      <c r="J87" s="232"/>
      <c r="K87" s="232"/>
      <c r="L87" s="232"/>
      <c r="M87" s="232"/>
      <c r="N87" s="232"/>
      <c r="O87" s="232"/>
      <c r="P87" s="232"/>
      <c r="Q87" s="232"/>
      <c r="R87" s="232"/>
      <c r="S87" s="232"/>
      <c r="T87" s="232"/>
      <c r="U87" s="232"/>
      <c r="V87" s="232"/>
      <c r="W87" s="232"/>
      <c r="X87" s="232"/>
      <c r="Y87" s="232"/>
      <c r="Z87" s="232"/>
    </row>
    <row r="88" ht="12.0" customHeight="1">
      <c r="A88" s="232"/>
      <c r="B88" s="232"/>
      <c r="C88" s="232"/>
      <c r="D88" s="232"/>
      <c r="E88" s="232"/>
      <c r="F88" s="232"/>
      <c r="G88" s="232"/>
      <c r="H88" s="232"/>
      <c r="I88" s="232"/>
      <c r="J88" s="232"/>
      <c r="K88" s="232"/>
      <c r="L88" s="232"/>
      <c r="M88" s="232"/>
      <c r="N88" s="232"/>
      <c r="O88" s="232"/>
      <c r="P88" s="232"/>
      <c r="Q88" s="232"/>
      <c r="R88" s="232"/>
      <c r="S88" s="232"/>
      <c r="T88" s="232"/>
      <c r="U88" s="232"/>
      <c r="V88" s="232"/>
      <c r="W88" s="232"/>
      <c r="X88" s="232"/>
      <c r="Y88" s="232"/>
      <c r="Z88" s="232"/>
    </row>
    <row r="89" ht="12.0" customHeight="1">
      <c r="A89" s="232"/>
      <c r="B89" s="232"/>
      <c r="C89" s="232"/>
      <c r="D89" s="232"/>
      <c r="E89" s="232"/>
      <c r="F89" s="232"/>
      <c r="G89" s="232"/>
      <c r="H89" s="232"/>
      <c r="I89" s="232"/>
      <c r="J89" s="232"/>
      <c r="K89" s="232"/>
      <c r="L89" s="232"/>
      <c r="M89" s="232"/>
      <c r="N89" s="232"/>
      <c r="O89" s="232"/>
      <c r="P89" s="232"/>
      <c r="Q89" s="232"/>
      <c r="R89" s="232"/>
      <c r="S89" s="232"/>
      <c r="T89" s="232"/>
      <c r="U89" s="232"/>
      <c r="V89" s="232"/>
      <c r="W89" s="232"/>
      <c r="X89" s="232"/>
      <c r="Y89" s="232"/>
      <c r="Z89" s="232"/>
    </row>
    <row r="90" ht="12.0" customHeight="1">
      <c r="A90" s="232"/>
      <c r="B90" s="232"/>
      <c r="C90" s="232"/>
      <c r="D90" s="232"/>
      <c r="E90" s="232"/>
      <c r="F90" s="232"/>
      <c r="G90" s="232"/>
      <c r="H90" s="232"/>
      <c r="I90" s="232"/>
      <c r="J90" s="232"/>
      <c r="K90" s="232"/>
      <c r="L90" s="232"/>
      <c r="M90" s="232"/>
      <c r="N90" s="232"/>
      <c r="O90" s="232"/>
      <c r="P90" s="232"/>
      <c r="Q90" s="232"/>
      <c r="R90" s="232"/>
      <c r="S90" s="232"/>
      <c r="T90" s="232"/>
      <c r="U90" s="232"/>
      <c r="V90" s="232"/>
      <c r="W90" s="232"/>
      <c r="X90" s="232"/>
      <c r="Y90" s="232"/>
      <c r="Z90" s="232"/>
    </row>
    <row r="91" ht="12.0" customHeight="1">
      <c r="A91" s="232"/>
      <c r="B91" s="232"/>
      <c r="C91" s="232"/>
      <c r="D91" s="232"/>
      <c r="E91" s="232"/>
      <c r="F91" s="232"/>
      <c r="G91" s="232"/>
      <c r="H91" s="232"/>
      <c r="I91" s="232"/>
      <c r="J91" s="232"/>
      <c r="K91" s="232"/>
      <c r="L91" s="232"/>
      <c r="M91" s="232"/>
      <c r="N91" s="232"/>
      <c r="O91" s="232"/>
      <c r="P91" s="232"/>
      <c r="Q91" s="232"/>
      <c r="R91" s="232"/>
      <c r="S91" s="232"/>
      <c r="T91" s="232"/>
      <c r="U91" s="232"/>
      <c r="V91" s="232"/>
      <c r="W91" s="232"/>
      <c r="X91" s="232"/>
      <c r="Y91" s="232"/>
      <c r="Z91" s="232"/>
    </row>
    <row r="92" ht="12.0" customHeight="1">
      <c r="A92" s="232"/>
      <c r="B92" s="232"/>
      <c r="C92" s="232"/>
      <c r="D92" s="232"/>
      <c r="E92" s="232"/>
      <c r="F92" s="232"/>
      <c r="G92" s="232"/>
      <c r="H92" s="232"/>
      <c r="I92" s="232"/>
      <c r="J92" s="232"/>
      <c r="K92" s="232"/>
      <c r="L92" s="232"/>
      <c r="M92" s="232"/>
      <c r="N92" s="232"/>
      <c r="O92" s="232"/>
      <c r="P92" s="232"/>
      <c r="Q92" s="232"/>
      <c r="R92" s="232"/>
      <c r="S92" s="232"/>
      <c r="T92" s="232"/>
      <c r="U92" s="232"/>
      <c r="V92" s="232"/>
      <c r="W92" s="232"/>
      <c r="X92" s="232"/>
      <c r="Y92" s="232"/>
      <c r="Z92" s="232"/>
    </row>
    <row r="93" ht="12.0" customHeight="1">
      <c r="A93" s="232"/>
      <c r="B93" s="232"/>
      <c r="C93" s="232"/>
      <c r="D93" s="232"/>
      <c r="E93" s="232"/>
      <c r="F93" s="232"/>
      <c r="G93" s="232"/>
      <c r="H93" s="232"/>
      <c r="I93" s="232"/>
      <c r="J93" s="232"/>
      <c r="K93" s="232"/>
      <c r="L93" s="232"/>
      <c r="M93" s="232"/>
      <c r="N93" s="232"/>
      <c r="O93" s="232"/>
      <c r="P93" s="232"/>
      <c r="Q93" s="232"/>
      <c r="R93" s="232"/>
      <c r="S93" s="232"/>
      <c r="T93" s="232"/>
      <c r="U93" s="232"/>
      <c r="V93" s="232"/>
      <c r="W93" s="232"/>
      <c r="X93" s="232"/>
      <c r="Y93" s="232"/>
      <c r="Z93" s="232"/>
    </row>
    <row r="94" ht="12.0" customHeight="1">
      <c r="A94" s="232"/>
      <c r="B94" s="232"/>
      <c r="C94" s="232"/>
      <c r="D94" s="232"/>
      <c r="E94" s="232"/>
      <c r="F94" s="232"/>
      <c r="G94" s="232"/>
      <c r="H94" s="232"/>
      <c r="I94" s="232"/>
      <c r="J94" s="232"/>
      <c r="K94" s="232"/>
      <c r="L94" s="232"/>
      <c r="M94" s="232"/>
      <c r="N94" s="232"/>
      <c r="O94" s="232"/>
      <c r="P94" s="232"/>
      <c r="Q94" s="232"/>
      <c r="R94" s="232"/>
      <c r="S94" s="232"/>
      <c r="T94" s="232"/>
      <c r="U94" s="232"/>
      <c r="V94" s="232"/>
      <c r="W94" s="232"/>
      <c r="X94" s="232"/>
      <c r="Y94" s="232"/>
      <c r="Z94" s="232"/>
    </row>
    <row r="95" ht="12.0" customHeight="1">
      <c r="A95" s="232"/>
      <c r="B95" s="232"/>
      <c r="C95" s="232"/>
      <c r="D95" s="232"/>
      <c r="E95" s="232"/>
      <c r="F95" s="232"/>
      <c r="G95" s="232"/>
      <c r="H95" s="232"/>
      <c r="I95" s="232"/>
      <c r="J95" s="232"/>
      <c r="K95" s="232"/>
      <c r="L95" s="232"/>
      <c r="M95" s="232"/>
      <c r="N95" s="232"/>
      <c r="O95" s="232"/>
      <c r="P95" s="232"/>
      <c r="Q95" s="232"/>
      <c r="R95" s="232"/>
      <c r="S95" s="232"/>
      <c r="T95" s="232"/>
      <c r="U95" s="232"/>
      <c r="V95" s="232"/>
      <c r="W95" s="232"/>
      <c r="X95" s="232"/>
      <c r="Y95" s="232"/>
      <c r="Z95" s="232"/>
    </row>
    <row r="96" ht="12.0" customHeight="1">
      <c r="A96" s="232"/>
      <c r="B96" s="232"/>
      <c r="C96" s="232"/>
      <c r="D96" s="232"/>
      <c r="E96" s="232"/>
      <c r="F96" s="232"/>
      <c r="G96" s="232"/>
      <c r="H96" s="232"/>
      <c r="I96" s="232"/>
      <c r="J96" s="232"/>
      <c r="K96" s="232"/>
      <c r="L96" s="232"/>
      <c r="M96" s="232"/>
      <c r="N96" s="232"/>
      <c r="O96" s="232"/>
      <c r="P96" s="232"/>
      <c r="Q96" s="232"/>
      <c r="R96" s="232"/>
      <c r="S96" s="232"/>
      <c r="T96" s="232"/>
      <c r="U96" s="232"/>
      <c r="V96" s="232"/>
      <c r="W96" s="232"/>
      <c r="X96" s="232"/>
      <c r="Y96" s="232"/>
      <c r="Z96" s="232"/>
    </row>
    <row r="97" ht="12.0" customHeight="1">
      <c r="A97" s="232"/>
      <c r="B97" s="232"/>
      <c r="C97" s="232"/>
      <c r="D97" s="232"/>
      <c r="E97" s="232"/>
      <c r="F97" s="232"/>
      <c r="G97" s="232"/>
      <c r="H97" s="232"/>
      <c r="I97" s="232"/>
      <c r="J97" s="232"/>
      <c r="K97" s="232"/>
      <c r="L97" s="232"/>
      <c r="M97" s="232"/>
      <c r="N97" s="232"/>
      <c r="O97" s="232"/>
      <c r="P97" s="232"/>
      <c r="Q97" s="232"/>
      <c r="R97" s="232"/>
      <c r="S97" s="232"/>
      <c r="T97" s="232"/>
      <c r="U97" s="232"/>
      <c r="V97" s="232"/>
      <c r="W97" s="232"/>
      <c r="X97" s="232"/>
      <c r="Y97" s="232"/>
      <c r="Z97" s="232"/>
    </row>
    <row r="98" ht="12.0" customHeight="1">
      <c r="A98" s="232"/>
      <c r="B98" s="232"/>
      <c r="C98" s="232"/>
      <c r="D98" s="232"/>
      <c r="E98" s="232"/>
      <c r="F98" s="232"/>
      <c r="G98" s="232"/>
      <c r="H98" s="232"/>
      <c r="I98" s="232"/>
      <c r="J98" s="232"/>
      <c r="K98" s="232"/>
      <c r="L98" s="232"/>
      <c r="M98" s="232"/>
      <c r="N98" s="232"/>
      <c r="O98" s="232"/>
      <c r="P98" s="232"/>
      <c r="Q98" s="232"/>
      <c r="R98" s="232"/>
      <c r="S98" s="232"/>
      <c r="T98" s="232"/>
      <c r="U98" s="232"/>
      <c r="V98" s="232"/>
      <c r="W98" s="232"/>
      <c r="X98" s="232"/>
      <c r="Y98" s="232"/>
      <c r="Z98" s="232"/>
    </row>
    <row r="99" ht="12.0" customHeight="1">
      <c r="A99" s="232"/>
      <c r="B99" s="232"/>
      <c r="C99" s="232"/>
      <c r="D99" s="232"/>
      <c r="E99" s="232"/>
      <c r="F99" s="232"/>
      <c r="G99" s="232"/>
      <c r="H99" s="232"/>
      <c r="I99" s="232"/>
      <c r="J99" s="232"/>
      <c r="K99" s="232"/>
      <c r="L99" s="232"/>
      <c r="M99" s="232"/>
      <c r="N99" s="232"/>
      <c r="O99" s="232"/>
      <c r="P99" s="232"/>
      <c r="Q99" s="232"/>
      <c r="R99" s="232"/>
      <c r="S99" s="232"/>
      <c r="T99" s="232"/>
      <c r="U99" s="232"/>
      <c r="V99" s="232"/>
      <c r="W99" s="232"/>
      <c r="X99" s="232"/>
      <c r="Y99" s="232"/>
      <c r="Z99" s="232"/>
    </row>
    <row r="100" ht="12.0" customHeight="1">
      <c r="A100" s="232"/>
      <c r="B100" s="232"/>
      <c r="C100" s="232"/>
      <c r="D100" s="232"/>
      <c r="E100" s="232"/>
      <c r="F100" s="232"/>
      <c r="G100" s="232"/>
      <c r="H100" s="232"/>
      <c r="I100" s="232"/>
      <c r="J100" s="232"/>
      <c r="K100" s="232"/>
      <c r="L100" s="232"/>
      <c r="M100" s="232"/>
      <c r="N100" s="232"/>
      <c r="O100" s="232"/>
      <c r="P100" s="232"/>
      <c r="Q100" s="232"/>
      <c r="R100" s="232"/>
      <c r="S100" s="232"/>
      <c r="T100" s="232"/>
      <c r="U100" s="232"/>
      <c r="V100" s="232"/>
      <c r="W100" s="232"/>
      <c r="X100" s="232"/>
      <c r="Y100" s="232"/>
      <c r="Z100" s="232"/>
    </row>
    <row r="101" ht="12.0" customHeight="1">
      <c r="A101" s="232"/>
      <c r="B101" s="232"/>
      <c r="C101" s="232"/>
      <c r="D101" s="232"/>
      <c r="E101" s="232"/>
      <c r="F101" s="232"/>
      <c r="G101" s="232"/>
      <c r="H101" s="232"/>
      <c r="I101" s="232"/>
      <c r="J101" s="232"/>
      <c r="K101" s="232"/>
      <c r="L101" s="232"/>
      <c r="M101" s="232"/>
      <c r="N101" s="232"/>
      <c r="O101" s="232"/>
      <c r="P101" s="232"/>
      <c r="Q101" s="232"/>
      <c r="R101" s="232"/>
      <c r="S101" s="232"/>
      <c r="T101" s="232"/>
      <c r="U101" s="232"/>
      <c r="V101" s="232"/>
      <c r="W101" s="232"/>
      <c r="X101" s="232"/>
      <c r="Y101" s="232"/>
      <c r="Z101" s="232"/>
    </row>
    <row r="102" ht="12.0" customHeight="1">
      <c r="A102" s="232"/>
      <c r="B102" s="232"/>
      <c r="C102" s="232"/>
      <c r="D102" s="232"/>
      <c r="E102" s="232"/>
      <c r="F102" s="232"/>
      <c r="G102" s="232"/>
      <c r="H102" s="232"/>
      <c r="I102" s="232"/>
      <c r="J102" s="232"/>
      <c r="K102" s="232"/>
      <c r="L102" s="232"/>
      <c r="M102" s="232"/>
      <c r="N102" s="232"/>
      <c r="O102" s="232"/>
      <c r="P102" s="232"/>
      <c r="Q102" s="232"/>
      <c r="R102" s="232"/>
      <c r="S102" s="232"/>
      <c r="T102" s="232"/>
      <c r="U102" s="232"/>
      <c r="V102" s="232"/>
      <c r="W102" s="232"/>
      <c r="X102" s="232"/>
      <c r="Y102" s="232"/>
      <c r="Z102" s="232"/>
    </row>
    <row r="103" ht="12.0" customHeight="1">
      <c r="A103" s="232"/>
      <c r="B103" s="232"/>
      <c r="C103" s="232"/>
      <c r="D103" s="232"/>
      <c r="E103" s="232"/>
      <c r="F103" s="232"/>
      <c r="G103" s="232"/>
      <c r="H103" s="232"/>
      <c r="I103" s="232"/>
      <c r="J103" s="232"/>
      <c r="K103" s="232"/>
      <c r="L103" s="232"/>
      <c r="M103" s="232"/>
      <c r="N103" s="232"/>
      <c r="O103" s="232"/>
      <c r="P103" s="232"/>
      <c r="Q103" s="232"/>
      <c r="R103" s="232"/>
      <c r="S103" s="232"/>
      <c r="T103" s="232"/>
      <c r="U103" s="232"/>
      <c r="V103" s="232"/>
      <c r="W103" s="232"/>
      <c r="X103" s="232"/>
      <c r="Y103" s="232"/>
      <c r="Z103" s="232"/>
    </row>
    <row r="104" ht="12.0" customHeight="1">
      <c r="A104" s="232"/>
      <c r="B104" s="232"/>
      <c r="C104" s="232"/>
      <c r="D104" s="232"/>
      <c r="E104" s="232"/>
      <c r="F104" s="232"/>
      <c r="G104" s="232"/>
      <c r="H104" s="232"/>
      <c r="I104" s="232"/>
      <c r="J104" s="232"/>
      <c r="K104" s="232"/>
      <c r="L104" s="232"/>
      <c r="M104" s="232"/>
      <c r="N104" s="232"/>
      <c r="O104" s="232"/>
      <c r="P104" s="232"/>
      <c r="Q104" s="232"/>
      <c r="R104" s="232"/>
      <c r="S104" s="232"/>
      <c r="T104" s="232"/>
      <c r="U104" s="232"/>
      <c r="V104" s="232"/>
      <c r="W104" s="232"/>
      <c r="X104" s="232"/>
      <c r="Y104" s="232"/>
      <c r="Z104" s="232"/>
    </row>
    <row r="105" ht="12.0" customHeight="1">
      <c r="A105" s="232"/>
      <c r="B105" s="232"/>
      <c r="C105" s="232"/>
      <c r="D105" s="232"/>
      <c r="E105" s="232"/>
      <c r="F105" s="232"/>
      <c r="G105" s="232"/>
      <c r="H105" s="232"/>
      <c r="I105" s="232"/>
      <c r="J105" s="232"/>
      <c r="K105" s="232"/>
      <c r="L105" s="232"/>
      <c r="M105" s="232"/>
      <c r="N105" s="232"/>
      <c r="O105" s="232"/>
      <c r="P105" s="232"/>
      <c r="Q105" s="232"/>
      <c r="R105" s="232"/>
      <c r="S105" s="232"/>
      <c r="T105" s="232"/>
      <c r="U105" s="232"/>
      <c r="V105" s="232"/>
      <c r="W105" s="232"/>
      <c r="X105" s="232"/>
      <c r="Y105" s="232"/>
      <c r="Z105" s="232"/>
    </row>
    <row r="106" ht="12.0" customHeight="1">
      <c r="A106" s="232"/>
      <c r="B106" s="232"/>
      <c r="C106" s="232"/>
      <c r="D106" s="232"/>
      <c r="E106" s="232"/>
      <c r="F106" s="232"/>
      <c r="G106" s="232"/>
      <c r="H106" s="232"/>
      <c r="I106" s="232"/>
      <c r="J106" s="232"/>
      <c r="K106" s="232"/>
      <c r="L106" s="232"/>
      <c r="M106" s="232"/>
      <c r="N106" s="232"/>
      <c r="O106" s="232"/>
      <c r="P106" s="232"/>
      <c r="Q106" s="232"/>
      <c r="R106" s="232"/>
      <c r="S106" s="232"/>
      <c r="T106" s="232"/>
      <c r="U106" s="232"/>
      <c r="V106" s="232"/>
      <c r="W106" s="232"/>
      <c r="X106" s="232"/>
      <c r="Y106" s="232"/>
      <c r="Z106" s="232"/>
    </row>
    <row r="107" ht="12.0" customHeight="1">
      <c r="A107" s="232"/>
      <c r="B107" s="232"/>
      <c r="C107" s="232"/>
      <c r="D107" s="232"/>
      <c r="E107" s="232"/>
      <c r="F107" s="232"/>
      <c r="G107" s="232"/>
      <c r="H107" s="232"/>
      <c r="I107" s="232"/>
      <c r="J107" s="232"/>
      <c r="K107" s="232"/>
      <c r="L107" s="232"/>
      <c r="M107" s="232"/>
      <c r="N107" s="232"/>
      <c r="O107" s="232"/>
      <c r="P107" s="232"/>
      <c r="Q107" s="232"/>
      <c r="R107" s="232"/>
      <c r="S107" s="232"/>
      <c r="T107" s="232"/>
      <c r="U107" s="232"/>
      <c r="V107" s="232"/>
      <c r="W107" s="232"/>
      <c r="X107" s="232"/>
      <c r="Y107" s="232"/>
      <c r="Z107" s="232"/>
    </row>
    <row r="108" ht="12.0" customHeight="1">
      <c r="A108" s="232"/>
      <c r="B108" s="232"/>
      <c r="C108" s="232"/>
      <c r="D108" s="232"/>
      <c r="E108" s="232"/>
      <c r="F108" s="232"/>
      <c r="G108" s="232"/>
      <c r="H108" s="232"/>
      <c r="I108" s="232"/>
      <c r="J108" s="232"/>
      <c r="K108" s="232"/>
      <c r="L108" s="232"/>
      <c r="M108" s="232"/>
      <c r="N108" s="232"/>
      <c r="O108" s="232"/>
      <c r="P108" s="232"/>
      <c r="Q108" s="232"/>
      <c r="R108" s="232"/>
      <c r="S108" s="232"/>
      <c r="T108" s="232"/>
      <c r="U108" s="232"/>
      <c r="V108" s="232"/>
      <c r="W108" s="232"/>
      <c r="X108" s="232"/>
      <c r="Y108" s="232"/>
      <c r="Z108" s="232"/>
    </row>
    <row r="109" ht="12.0" customHeight="1">
      <c r="A109" s="232"/>
      <c r="B109" s="232"/>
      <c r="C109" s="232"/>
      <c r="D109" s="232"/>
      <c r="E109" s="232"/>
      <c r="F109" s="232"/>
      <c r="G109" s="232"/>
      <c r="H109" s="232"/>
      <c r="I109" s="232"/>
      <c r="J109" s="232"/>
      <c r="K109" s="232"/>
      <c r="L109" s="232"/>
      <c r="M109" s="232"/>
      <c r="N109" s="232"/>
      <c r="O109" s="232"/>
      <c r="P109" s="232"/>
      <c r="Q109" s="232"/>
      <c r="R109" s="232"/>
      <c r="S109" s="232"/>
      <c r="T109" s="232"/>
      <c r="U109" s="232"/>
      <c r="V109" s="232"/>
      <c r="W109" s="232"/>
      <c r="X109" s="232"/>
      <c r="Y109" s="232"/>
      <c r="Z109" s="232"/>
    </row>
    <row r="110" ht="12.0" customHeight="1">
      <c r="A110" s="232"/>
      <c r="B110" s="232"/>
      <c r="C110" s="232"/>
      <c r="D110" s="232"/>
      <c r="E110" s="232"/>
      <c r="F110" s="232"/>
      <c r="G110" s="232"/>
      <c r="H110" s="232"/>
      <c r="I110" s="232"/>
      <c r="J110" s="232"/>
      <c r="K110" s="232"/>
      <c r="L110" s="232"/>
      <c r="M110" s="232"/>
      <c r="N110" s="232"/>
      <c r="O110" s="232"/>
      <c r="P110" s="232"/>
      <c r="Q110" s="232"/>
      <c r="R110" s="232"/>
      <c r="S110" s="232"/>
      <c r="T110" s="232"/>
      <c r="U110" s="232"/>
      <c r="V110" s="232"/>
      <c r="W110" s="232"/>
      <c r="X110" s="232"/>
      <c r="Y110" s="232"/>
      <c r="Z110" s="232"/>
    </row>
    <row r="111" ht="12.0" customHeight="1">
      <c r="A111" s="232"/>
      <c r="B111" s="232"/>
      <c r="C111" s="232"/>
      <c r="D111" s="232"/>
      <c r="E111" s="232"/>
      <c r="F111" s="232"/>
      <c r="G111" s="232"/>
      <c r="H111" s="232"/>
      <c r="I111" s="232"/>
      <c r="J111" s="232"/>
      <c r="K111" s="232"/>
      <c r="L111" s="232"/>
      <c r="M111" s="232"/>
      <c r="N111" s="232"/>
      <c r="O111" s="232"/>
      <c r="P111" s="232"/>
      <c r="Q111" s="232"/>
      <c r="R111" s="232"/>
      <c r="S111" s="232"/>
      <c r="T111" s="232"/>
      <c r="U111" s="232"/>
      <c r="V111" s="232"/>
      <c r="W111" s="232"/>
      <c r="X111" s="232"/>
      <c r="Y111" s="232"/>
      <c r="Z111" s="232"/>
    </row>
    <row r="112" ht="12.0" customHeight="1">
      <c r="A112" s="232"/>
      <c r="B112" s="232"/>
      <c r="C112" s="232"/>
      <c r="D112" s="232"/>
      <c r="E112" s="232"/>
      <c r="F112" s="232"/>
      <c r="G112" s="232"/>
      <c r="H112" s="232"/>
      <c r="I112" s="232"/>
      <c r="J112" s="232"/>
      <c r="K112" s="232"/>
      <c r="L112" s="232"/>
      <c r="M112" s="232"/>
      <c r="N112" s="232"/>
      <c r="O112" s="232"/>
      <c r="P112" s="232"/>
      <c r="Q112" s="232"/>
      <c r="R112" s="232"/>
      <c r="S112" s="232"/>
      <c r="T112" s="232"/>
      <c r="U112" s="232"/>
      <c r="V112" s="232"/>
      <c r="W112" s="232"/>
      <c r="X112" s="232"/>
      <c r="Y112" s="232"/>
      <c r="Z112" s="232"/>
    </row>
    <row r="113" ht="12.0" customHeight="1">
      <c r="A113" s="232"/>
      <c r="B113" s="232"/>
      <c r="C113" s="232"/>
      <c r="D113" s="232"/>
      <c r="E113" s="232"/>
      <c r="F113" s="232"/>
      <c r="G113" s="232"/>
      <c r="H113" s="232"/>
      <c r="I113" s="232"/>
      <c r="J113" s="232"/>
      <c r="K113" s="232"/>
      <c r="L113" s="232"/>
      <c r="M113" s="232"/>
      <c r="N113" s="232"/>
      <c r="O113" s="232"/>
      <c r="P113" s="232"/>
      <c r="Q113" s="232"/>
      <c r="R113" s="232"/>
      <c r="S113" s="232"/>
      <c r="T113" s="232"/>
      <c r="U113" s="232"/>
      <c r="V113" s="232"/>
      <c r="W113" s="232"/>
      <c r="X113" s="232"/>
      <c r="Y113" s="232"/>
      <c r="Z113" s="232"/>
    </row>
    <row r="114" ht="12.0" customHeight="1">
      <c r="A114" s="232"/>
      <c r="B114" s="232"/>
      <c r="C114" s="232"/>
      <c r="D114" s="232"/>
      <c r="E114" s="232"/>
      <c r="F114" s="232"/>
      <c r="G114" s="232"/>
      <c r="H114" s="232"/>
      <c r="I114" s="232"/>
      <c r="J114" s="232"/>
      <c r="K114" s="232"/>
      <c r="L114" s="232"/>
      <c r="M114" s="232"/>
      <c r="N114" s="232"/>
      <c r="O114" s="232"/>
      <c r="P114" s="232"/>
      <c r="Q114" s="232"/>
      <c r="R114" s="232"/>
      <c r="S114" s="232"/>
      <c r="T114" s="232"/>
      <c r="U114" s="232"/>
      <c r="V114" s="232"/>
      <c r="W114" s="232"/>
      <c r="X114" s="232"/>
      <c r="Y114" s="232"/>
      <c r="Z114" s="232"/>
    </row>
    <row r="115" ht="12.0" customHeight="1">
      <c r="A115" s="232"/>
      <c r="B115" s="232"/>
      <c r="C115" s="232"/>
      <c r="D115" s="232"/>
      <c r="E115" s="232"/>
      <c r="F115" s="232"/>
      <c r="G115" s="232"/>
      <c r="H115" s="232"/>
      <c r="I115" s="232"/>
      <c r="J115" s="232"/>
      <c r="K115" s="232"/>
      <c r="L115" s="232"/>
      <c r="M115" s="232"/>
      <c r="N115" s="232"/>
      <c r="O115" s="232"/>
      <c r="P115" s="232"/>
      <c r="Q115" s="232"/>
      <c r="R115" s="232"/>
      <c r="S115" s="232"/>
      <c r="T115" s="232"/>
      <c r="U115" s="232"/>
      <c r="V115" s="232"/>
      <c r="W115" s="232"/>
      <c r="X115" s="232"/>
      <c r="Y115" s="232"/>
      <c r="Z115" s="232"/>
    </row>
    <row r="116" ht="12.0" customHeight="1">
      <c r="A116" s="232"/>
      <c r="B116" s="232"/>
      <c r="C116" s="232"/>
      <c r="D116" s="232"/>
      <c r="E116" s="232"/>
      <c r="F116" s="232"/>
      <c r="G116" s="232"/>
      <c r="H116" s="232"/>
      <c r="I116" s="232"/>
      <c r="J116" s="232"/>
      <c r="K116" s="232"/>
      <c r="L116" s="232"/>
      <c r="M116" s="232"/>
      <c r="N116" s="232"/>
      <c r="O116" s="232"/>
      <c r="P116" s="232"/>
      <c r="Q116" s="232"/>
      <c r="R116" s="232"/>
      <c r="S116" s="232"/>
      <c r="T116" s="232"/>
      <c r="U116" s="232"/>
      <c r="V116" s="232"/>
      <c r="W116" s="232"/>
      <c r="X116" s="232"/>
      <c r="Y116" s="232"/>
      <c r="Z116" s="232"/>
    </row>
    <row r="117" ht="12.0" customHeight="1">
      <c r="A117" s="232"/>
      <c r="B117" s="232"/>
      <c r="C117" s="232"/>
      <c r="D117" s="232"/>
      <c r="E117" s="232"/>
      <c r="F117" s="232"/>
      <c r="G117" s="232"/>
      <c r="H117" s="232"/>
      <c r="I117" s="232"/>
      <c r="J117" s="232"/>
      <c r="K117" s="232"/>
      <c r="L117" s="232"/>
      <c r="M117" s="232"/>
      <c r="N117" s="232"/>
      <c r="O117" s="232"/>
      <c r="P117" s="232"/>
      <c r="Q117" s="232"/>
      <c r="R117" s="232"/>
      <c r="S117" s="232"/>
      <c r="T117" s="232"/>
      <c r="U117" s="232"/>
      <c r="V117" s="232"/>
      <c r="W117" s="232"/>
      <c r="X117" s="232"/>
      <c r="Y117" s="232"/>
      <c r="Z117" s="232"/>
    </row>
    <row r="118" ht="12.0" customHeight="1">
      <c r="A118" s="232"/>
      <c r="B118" s="232"/>
      <c r="C118" s="232"/>
      <c r="D118" s="232"/>
      <c r="E118" s="232"/>
      <c r="F118" s="232"/>
      <c r="G118" s="232"/>
      <c r="H118" s="232"/>
      <c r="I118" s="232"/>
      <c r="J118" s="232"/>
      <c r="K118" s="232"/>
      <c r="L118" s="232"/>
      <c r="M118" s="232"/>
      <c r="N118" s="232"/>
      <c r="O118" s="232"/>
      <c r="P118" s="232"/>
      <c r="Q118" s="232"/>
      <c r="R118" s="232"/>
      <c r="S118" s="232"/>
      <c r="T118" s="232"/>
      <c r="U118" s="232"/>
      <c r="V118" s="232"/>
      <c r="W118" s="232"/>
      <c r="X118" s="232"/>
      <c r="Y118" s="232"/>
      <c r="Z118" s="232"/>
    </row>
    <row r="119" ht="12.0" customHeight="1">
      <c r="A119" s="232"/>
      <c r="B119" s="232"/>
      <c r="C119" s="232"/>
      <c r="D119" s="232"/>
      <c r="E119" s="232"/>
      <c r="F119" s="232"/>
      <c r="G119" s="232"/>
      <c r="H119" s="232"/>
      <c r="I119" s="232"/>
      <c r="J119" s="232"/>
      <c r="K119" s="232"/>
      <c r="L119" s="232"/>
      <c r="M119" s="232"/>
      <c r="N119" s="232"/>
      <c r="O119" s="232"/>
      <c r="P119" s="232"/>
      <c r="Q119" s="232"/>
      <c r="R119" s="232"/>
      <c r="S119" s="232"/>
      <c r="T119" s="232"/>
      <c r="U119" s="232"/>
      <c r="V119" s="232"/>
      <c r="W119" s="232"/>
      <c r="X119" s="232"/>
      <c r="Y119" s="232"/>
      <c r="Z119" s="232"/>
    </row>
    <row r="120" ht="12.0" customHeight="1">
      <c r="A120" s="232"/>
      <c r="B120" s="232"/>
      <c r="C120" s="232"/>
      <c r="D120" s="232"/>
      <c r="E120" s="232"/>
      <c r="F120" s="232"/>
      <c r="G120" s="232"/>
      <c r="H120" s="232"/>
      <c r="I120" s="232"/>
      <c r="J120" s="232"/>
      <c r="K120" s="232"/>
      <c r="L120" s="232"/>
      <c r="M120" s="232"/>
      <c r="N120" s="232"/>
      <c r="O120" s="232"/>
      <c r="P120" s="232"/>
      <c r="Q120" s="232"/>
      <c r="R120" s="232"/>
      <c r="S120" s="232"/>
      <c r="T120" s="232"/>
      <c r="U120" s="232"/>
      <c r="V120" s="232"/>
      <c r="W120" s="232"/>
      <c r="X120" s="232"/>
      <c r="Y120" s="232"/>
      <c r="Z120" s="232"/>
    </row>
    <row r="121" ht="12.0" customHeight="1">
      <c r="A121" s="232"/>
      <c r="B121" s="232"/>
      <c r="C121" s="232"/>
      <c r="D121" s="232"/>
      <c r="E121" s="232"/>
      <c r="F121" s="232"/>
      <c r="G121" s="232"/>
      <c r="H121" s="232"/>
      <c r="I121" s="232"/>
      <c r="J121" s="232"/>
      <c r="K121" s="232"/>
      <c r="L121" s="232"/>
      <c r="M121" s="232"/>
      <c r="N121" s="232"/>
      <c r="O121" s="232"/>
      <c r="P121" s="232"/>
      <c r="Q121" s="232"/>
      <c r="R121" s="232"/>
      <c r="S121" s="232"/>
      <c r="T121" s="232"/>
      <c r="U121" s="232"/>
      <c r="V121" s="232"/>
      <c r="W121" s="232"/>
      <c r="X121" s="232"/>
      <c r="Y121" s="232"/>
      <c r="Z121" s="232"/>
    </row>
    <row r="122" ht="12.0" customHeight="1">
      <c r="A122" s="232"/>
      <c r="B122" s="232"/>
      <c r="C122" s="232"/>
      <c r="D122" s="232"/>
      <c r="E122" s="232"/>
      <c r="F122" s="232"/>
      <c r="G122" s="232"/>
      <c r="H122" s="232"/>
      <c r="I122" s="232"/>
      <c r="J122" s="232"/>
      <c r="K122" s="232"/>
      <c r="L122" s="232"/>
      <c r="M122" s="232"/>
      <c r="N122" s="232"/>
      <c r="O122" s="232"/>
      <c r="P122" s="232"/>
      <c r="Q122" s="232"/>
      <c r="R122" s="232"/>
      <c r="S122" s="232"/>
      <c r="T122" s="232"/>
      <c r="U122" s="232"/>
      <c r="V122" s="232"/>
      <c r="W122" s="232"/>
      <c r="X122" s="232"/>
      <c r="Y122" s="232"/>
      <c r="Z122" s="232"/>
    </row>
    <row r="123" ht="12.0" customHeight="1">
      <c r="A123" s="232"/>
      <c r="B123" s="232"/>
      <c r="C123" s="232"/>
      <c r="D123" s="232"/>
      <c r="E123" s="232"/>
      <c r="F123" s="232"/>
      <c r="G123" s="232"/>
      <c r="H123" s="232"/>
      <c r="I123" s="232"/>
      <c r="J123" s="232"/>
      <c r="K123" s="232"/>
      <c r="L123" s="232"/>
      <c r="M123" s="232"/>
      <c r="N123" s="232"/>
      <c r="O123" s="232"/>
      <c r="P123" s="232"/>
      <c r="Q123" s="232"/>
      <c r="R123" s="232"/>
      <c r="S123" s="232"/>
      <c r="T123" s="232"/>
      <c r="U123" s="232"/>
      <c r="V123" s="232"/>
      <c r="W123" s="232"/>
      <c r="X123" s="232"/>
      <c r="Y123" s="232"/>
      <c r="Z123" s="232"/>
    </row>
    <row r="124" ht="12.0" customHeight="1">
      <c r="A124" s="232"/>
      <c r="B124" s="232"/>
      <c r="C124" s="232"/>
      <c r="D124" s="232"/>
      <c r="E124" s="232"/>
      <c r="F124" s="232"/>
      <c r="G124" s="232"/>
      <c r="H124" s="232"/>
      <c r="I124" s="232"/>
      <c r="J124" s="232"/>
      <c r="K124" s="232"/>
      <c r="L124" s="232"/>
      <c r="M124" s="232"/>
      <c r="N124" s="232"/>
      <c r="O124" s="232"/>
      <c r="P124" s="232"/>
      <c r="Q124" s="232"/>
      <c r="R124" s="232"/>
      <c r="S124" s="232"/>
      <c r="T124" s="232"/>
      <c r="U124" s="232"/>
      <c r="V124" s="232"/>
      <c r="W124" s="232"/>
      <c r="X124" s="232"/>
      <c r="Y124" s="232"/>
      <c r="Z124" s="232"/>
    </row>
    <row r="125" ht="12.0" customHeight="1">
      <c r="A125" s="232"/>
      <c r="B125" s="232"/>
      <c r="C125" s="232"/>
      <c r="D125" s="232"/>
      <c r="E125" s="232"/>
      <c r="F125" s="232"/>
      <c r="G125" s="232"/>
      <c r="H125" s="232"/>
      <c r="I125" s="232"/>
      <c r="J125" s="232"/>
      <c r="K125" s="232"/>
      <c r="L125" s="232"/>
      <c r="M125" s="232"/>
      <c r="N125" s="232"/>
      <c r="O125" s="232"/>
      <c r="P125" s="232"/>
      <c r="Q125" s="232"/>
      <c r="R125" s="232"/>
      <c r="S125" s="232"/>
      <c r="T125" s="232"/>
      <c r="U125" s="232"/>
      <c r="V125" s="232"/>
      <c r="W125" s="232"/>
      <c r="X125" s="232"/>
      <c r="Y125" s="232"/>
      <c r="Z125" s="232"/>
    </row>
    <row r="126" ht="12.0" customHeight="1">
      <c r="A126" s="232"/>
      <c r="B126" s="232"/>
      <c r="C126" s="232"/>
      <c r="D126" s="232"/>
      <c r="E126" s="232"/>
      <c r="F126" s="232"/>
      <c r="G126" s="232"/>
      <c r="H126" s="232"/>
      <c r="I126" s="232"/>
      <c r="J126" s="232"/>
      <c r="K126" s="232"/>
      <c r="L126" s="232"/>
      <c r="M126" s="232"/>
      <c r="N126" s="232"/>
      <c r="O126" s="232"/>
      <c r="P126" s="232"/>
      <c r="Q126" s="232"/>
      <c r="R126" s="232"/>
      <c r="S126" s="232"/>
      <c r="T126" s="232"/>
      <c r="U126" s="232"/>
      <c r="V126" s="232"/>
      <c r="W126" s="232"/>
      <c r="X126" s="232"/>
      <c r="Y126" s="232"/>
      <c r="Z126" s="232"/>
    </row>
    <row r="127" ht="12.0" customHeight="1">
      <c r="A127" s="232"/>
      <c r="B127" s="232"/>
      <c r="C127" s="232"/>
      <c r="D127" s="232"/>
      <c r="E127" s="232"/>
      <c r="F127" s="232"/>
      <c r="G127" s="232"/>
      <c r="H127" s="232"/>
      <c r="I127" s="232"/>
      <c r="J127" s="232"/>
      <c r="K127" s="232"/>
      <c r="L127" s="232"/>
      <c r="M127" s="232"/>
      <c r="N127" s="232"/>
      <c r="O127" s="232"/>
      <c r="P127" s="232"/>
      <c r="Q127" s="232"/>
      <c r="R127" s="232"/>
      <c r="S127" s="232"/>
      <c r="T127" s="232"/>
      <c r="U127" s="232"/>
      <c r="V127" s="232"/>
      <c r="W127" s="232"/>
      <c r="X127" s="232"/>
      <c r="Y127" s="232"/>
      <c r="Z127" s="232"/>
    </row>
    <row r="128" ht="12.0" customHeight="1">
      <c r="A128" s="232"/>
      <c r="B128" s="232"/>
      <c r="C128" s="232"/>
      <c r="D128" s="232"/>
      <c r="E128" s="232"/>
      <c r="F128" s="232"/>
      <c r="G128" s="232"/>
      <c r="H128" s="232"/>
      <c r="I128" s="232"/>
      <c r="J128" s="232"/>
      <c r="K128" s="232"/>
      <c r="L128" s="232"/>
      <c r="M128" s="232"/>
      <c r="N128" s="232"/>
      <c r="O128" s="232"/>
      <c r="P128" s="232"/>
      <c r="Q128" s="232"/>
      <c r="R128" s="232"/>
      <c r="S128" s="232"/>
      <c r="T128" s="232"/>
      <c r="U128" s="232"/>
      <c r="V128" s="232"/>
      <c r="W128" s="232"/>
      <c r="X128" s="232"/>
      <c r="Y128" s="232"/>
      <c r="Z128" s="232"/>
    </row>
    <row r="129" ht="12.0" customHeight="1">
      <c r="A129" s="232"/>
      <c r="B129" s="232"/>
      <c r="C129" s="232"/>
      <c r="D129" s="232"/>
      <c r="E129" s="232"/>
      <c r="F129" s="232"/>
      <c r="G129" s="232"/>
      <c r="H129" s="232"/>
      <c r="I129" s="232"/>
      <c r="J129" s="232"/>
      <c r="K129" s="232"/>
      <c r="L129" s="232"/>
      <c r="M129" s="232"/>
      <c r="N129" s="232"/>
      <c r="O129" s="232"/>
      <c r="P129" s="232"/>
      <c r="Q129" s="232"/>
      <c r="R129" s="232"/>
      <c r="S129" s="232"/>
      <c r="T129" s="232"/>
      <c r="U129" s="232"/>
      <c r="V129" s="232"/>
      <c r="W129" s="232"/>
      <c r="X129" s="232"/>
      <c r="Y129" s="232"/>
      <c r="Z129" s="232"/>
    </row>
    <row r="130" ht="12.0" customHeight="1">
      <c r="A130" s="232"/>
      <c r="B130" s="232"/>
      <c r="C130" s="232"/>
      <c r="D130" s="232"/>
      <c r="E130" s="232"/>
      <c r="F130" s="232"/>
      <c r="G130" s="232"/>
      <c r="H130" s="232"/>
      <c r="I130" s="232"/>
      <c r="J130" s="232"/>
      <c r="K130" s="232"/>
      <c r="L130" s="232"/>
      <c r="M130" s="232"/>
      <c r="N130" s="232"/>
      <c r="O130" s="232"/>
      <c r="P130" s="232"/>
      <c r="Q130" s="232"/>
      <c r="R130" s="232"/>
      <c r="S130" s="232"/>
      <c r="T130" s="232"/>
      <c r="U130" s="232"/>
      <c r="V130" s="232"/>
      <c r="W130" s="232"/>
      <c r="X130" s="232"/>
      <c r="Y130" s="232"/>
      <c r="Z130" s="232"/>
    </row>
    <row r="131" ht="12.0" customHeight="1">
      <c r="A131" s="232"/>
      <c r="B131" s="232"/>
      <c r="C131" s="232"/>
      <c r="D131" s="232"/>
      <c r="E131" s="232"/>
      <c r="F131" s="232"/>
      <c r="G131" s="232"/>
      <c r="H131" s="232"/>
      <c r="I131" s="232"/>
      <c r="J131" s="232"/>
      <c r="K131" s="232"/>
      <c r="L131" s="232"/>
      <c r="M131" s="232"/>
      <c r="N131" s="232"/>
      <c r="O131" s="232"/>
      <c r="P131" s="232"/>
      <c r="Q131" s="232"/>
      <c r="R131" s="232"/>
      <c r="S131" s="232"/>
      <c r="T131" s="232"/>
      <c r="U131" s="232"/>
      <c r="V131" s="232"/>
      <c r="W131" s="232"/>
      <c r="X131" s="232"/>
      <c r="Y131" s="232"/>
      <c r="Z131" s="232"/>
    </row>
    <row r="132" ht="12.0" customHeight="1">
      <c r="A132" s="232"/>
      <c r="B132" s="232"/>
      <c r="C132" s="232"/>
      <c r="D132" s="232"/>
      <c r="E132" s="232"/>
      <c r="F132" s="232"/>
      <c r="G132" s="232"/>
      <c r="H132" s="232"/>
      <c r="I132" s="232"/>
      <c r="J132" s="232"/>
      <c r="K132" s="232"/>
      <c r="L132" s="232"/>
      <c r="M132" s="232"/>
      <c r="N132" s="232"/>
      <c r="O132" s="232"/>
      <c r="P132" s="232"/>
      <c r="Q132" s="232"/>
      <c r="R132" s="232"/>
      <c r="S132" s="232"/>
      <c r="T132" s="232"/>
      <c r="U132" s="232"/>
      <c r="V132" s="232"/>
      <c r="W132" s="232"/>
      <c r="X132" s="232"/>
      <c r="Y132" s="232"/>
      <c r="Z132" s="232"/>
    </row>
    <row r="133" ht="12.0" customHeight="1">
      <c r="A133" s="232"/>
      <c r="B133" s="232"/>
      <c r="C133" s="232"/>
      <c r="D133" s="232"/>
      <c r="E133" s="232"/>
      <c r="F133" s="232"/>
      <c r="G133" s="232"/>
      <c r="H133" s="232"/>
      <c r="I133" s="232"/>
      <c r="J133" s="232"/>
      <c r="K133" s="232"/>
      <c r="L133" s="232"/>
      <c r="M133" s="232"/>
      <c r="N133" s="232"/>
      <c r="O133" s="232"/>
      <c r="P133" s="232"/>
      <c r="Q133" s="232"/>
      <c r="R133" s="232"/>
      <c r="S133" s="232"/>
      <c r="T133" s="232"/>
      <c r="U133" s="232"/>
      <c r="V133" s="232"/>
      <c r="W133" s="232"/>
      <c r="X133" s="232"/>
      <c r="Y133" s="232"/>
      <c r="Z133" s="232"/>
    </row>
    <row r="134" ht="12.0" customHeight="1">
      <c r="A134" s="232"/>
      <c r="B134" s="232"/>
      <c r="C134" s="232"/>
      <c r="D134" s="232"/>
      <c r="E134" s="232"/>
      <c r="F134" s="232"/>
      <c r="G134" s="232"/>
      <c r="H134" s="232"/>
      <c r="I134" s="232"/>
      <c r="J134" s="232"/>
      <c r="K134" s="232"/>
      <c r="L134" s="232"/>
      <c r="M134" s="232"/>
      <c r="N134" s="232"/>
      <c r="O134" s="232"/>
      <c r="P134" s="232"/>
      <c r="Q134" s="232"/>
      <c r="R134" s="232"/>
      <c r="S134" s="232"/>
      <c r="T134" s="232"/>
      <c r="U134" s="232"/>
      <c r="V134" s="232"/>
      <c r="W134" s="232"/>
      <c r="X134" s="232"/>
      <c r="Y134" s="232"/>
      <c r="Z134" s="232"/>
    </row>
    <row r="135" ht="12.0" customHeight="1">
      <c r="A135" s="232"/>
      <c r="B135" s="232"/>
      <c r="C135" s="232"/>
      <c r="D135" s="232"/>
      <c r="E135" s="232"/>
      <c r="F135" s="232"/>
      <c r="G135" s="232"/>
      <c r="H135" s="232"/>
      <c r="I135" s="232"/>
      <c r="J135" s="232"/>
      <c r="K135" s="232"/>
      <c r="L135" s="232"/>
      <c r="M135" s="232"/>
      <c r="N135" s="232"/>
      <c r="O135" s="232"/>
      <c r="P135" s="232"/>
      <c r="Q135" s="232"/>
      <c r="R135" s="232"/>
      <c r="S135" s="232"/>
      <c r="T135" s="232"/>
      <c r="U135" s="232"/>
      <c r="V135" s="232"/>
      <c r="W135" s="232"/>
      <c r="X135" s="232"/>
      <c r="Y135" s="232"/>
      <c r="Z135" s="232"/>
    </row>
    <row r="136" ht="12.0" customHeight="1">
      <c r="A136" s="232"/>
      <c r="B136" s="232"/>
      <c r="C136" s="232"/>
      <c r="D136" s="232"/>
      <c r="E136" s="232"/>
      <c r="F136" s="232"/>
      <c r="G136" s="232"/>
      <c r="H136" s="232"/>
      <c r="I136" s="232"/>
      <c r="J136" s="232"/>
      <c r="K136" s="232"/>
      <c r="L136" s="232"/>
      <c r="M136" s="232"/>
      <c r="N136" s="232"/>
      <c r="O136" s="232"/>
      <c r="P136" s="232"/>
      <c r="Q136" s="232"/>
      <c r="R136" s="232"/>
      <c r="S136" s="232"/>
      <c r="T136" s="232"/>
      <c r="U136" s="232"/>
      <c r="V136" s="232"/>
      <c r="W136" s="232"/>
      <c r="X136" s="232"/>
      <c r="Y136" s="232"/>
      <c r="Z136" s="232"/>
    </row>
    <row r="137" ht="12.0" customHeight="1">
      <c r="A137" s="232"/>
      <c r="B137" s="232"/>
      <c r="C137" s="232"/>
      <c r="D137" s="232"/>
      <c r="E137" s="232"/>
      <c r="F137" s="232"/>
      <c r="G137" s="232"/>
      <c r="H137" s="232"/>
      <c r="I137" s="232"/>
      <c r="J137" s="232"/>
      <c r="K137" s="232"/>
      <c r="L137" s="232"/>
      <c r="M137" s="232"/>
      <c r="N137" s="232"/>
      <c r="O137" s="232"/>
      <c r="P137" s="232"/>
      <c r="Q137" s="232"/>
      <c r="R137" s="232"/>
      <c r="S137" s="232"/>
      <c r="T137" s="232"/>
      <c r="U137" s="232"/>
      <c r="V137" s="232"/>
      <c r="W137" s="232"/>
      <c r="X137" s="232"/>
      <c r="Y137" s="232"/>
      <c r="Z137" s="232"/>
    </row>
    <row r="138" ht="12.0" customHeight="1">
      <c r="A138" s="232"/>
      <c r="B138" s="232"/>
      <c r="C138" s="232"/>
      <c r="D138" s="232"/>
      <c r="E138" s="232"/>
      <c r="F138" s="232"/>
      <c r="G138" s="232"/>
      <c r="H138" s="232"/>
      <c r="I138" s="232"/>
      <c r="J138" s="232"/>
      <c r="K138" s="232"/>
      <c r="L138" s="232"/>
      <c r="M138" s="232"/>
      <c r="N138" s="232"/>
      <c r="O138" s="232"/>
      <c r="P138" s="232"/>
      <c r="Q138" s="232"/>
      <c r="R138" s="232"/>
      <c r="S138" s="232"/>
      <c r="T138" s="232"/>
      <c r="U138" s="232"/>
      <c r="V138" s="232"/>
      <c r="W138" s="232"/>
      <c r="X138" s="232"/>
      <c r="Y138" s="232"/>
      <c r="Z138" s="232"/>
    </row>
    <row r="139" ht="12.0" customHeight="1">
      <c r="A139" s="232"/>
      <c r="B139" s="232"/>
      <c r="C139" s="232"/>
      <c r="D139" s="232"/>
      <c r="E139" s="232"/>
      <c r="F139" s="232"/>
      <c r="G139" s="232"/>
      <c r="H139" s="232"/>
      <c r="I139" s="232"/>
      <c r="J139" s="232"/>
      <c r="K139" s="232"/>
      <c r="L139" s="232"/>
      <c r="M139" s="232"/>
      <c r="N139" s="232"/>
      <c r="O139" s="232"/>
      <c r="P139" s="232"/>
      <c r="Q139" s="232"/>
      <c r="R139" s="232"/>
      <c r="S139" s="232"/>
      <c r="T139" s="232"/>
      <c r="U139" s="232"/>
      <c r="V139" s="232"/>
      <c r="W139" s="232"/>
      <c r="X139" s="232"/>
      <c r="Y139" s="232"/>
      <c r="Z139" s="232"/>
    </row>
    <row r="140" ht="12.0" customHeight="1">
      <c r="A140" s="232"/>
      <c r="B140" s="232"/>
      <c r="C140" s="232"/>
      <c r="D140" s="232"/>
      <c r="E140" s="232"/>
      <c r="F140" s="232"/>
      <c r="G140" s="232"/>
      <c r="H140" s="232"/>
      <c r="I140" s="232"/>
      <c r="J140" s="232"/>
      <c r="K140" s="232"/>
      <c r="L140" s="232"/>
      <c r="M140" s="232"/>
      <c r="N140" s="232"/>
      <c r="O140" s="232"/>
      <c r="P140" s="232"/>
      <c r="Q140" s="232"/>
      <c r="R140" s="232"/>
      <c r="S140" s="232"/>
      <c r="T140" s="232"/>
      <c r="U140" s="232"/>
      <c r="V140" s="232"/>
      <c r="W140" s="232"/>
      <c r="X140" s="232"/>
      <c r="Y140" s="232"/>
      <c r="Z140" s="232"/>
    </row>
    <row r="141" ht="12.0" customHeight="1">
      <c r="A141" s="232"/>
      <c r="B141" s="232"/>
      <c r="C141" s="232"/>
      <c r="D141" s="232"/>
      <c r="E141" s="232"/>
      <c r="F141" s="232"/>
      <c r="G141" s="232"/>
      <c r="H141" s="232"/>
      <c r="I141" s="232"/>
      <c r="J141" s="232"/>
      <c r="K141" s="232"/>
      <c r="L141" s="232"/>
      <c r="M141" s="232"/>
      <c r="N141" s="232"/>
      <c r="O141" s="232"/>
      <c r="P141" s="232"/>
      <c r="Q141" s="232"/>
      <c r="R141" s="232"/>
      <c r="S141" s="232"/>
      <c r="T141" s="232"/>
      <c r="U141" s="232"/>
      <c r="V141" s="232"/>
      <c r="W141" s="232"/>
      <c r="X141" s="232"/>
      <c r="Y141" s="232"/>
      <c r="Z141" s="232"/>
    </row>
    <row r="142" ht="12.0" customHeight="1">
      <c r="A142" s="232"/>
      <c r="B142" s="232"/>
      <c r="C142" s="232"/>
      <c r="D142" s="232"/>
      <c r="E142" s="232"/>
      <c r="F142" s="232"/>
      <c r="G142" s="232"/>
      <c r="H142" s="232"/>
      <c r="I142" s="232"/>
      <c r="J142" s="232"/>
      <c r="K142" s="232"/>
      <c r="L142" s="232"/>
      <c r="M142" s="232"/>
      <c r="N142" s="232"/>
      <c r="O142" s="232"/>
      <c r="P142" s="232"/>
      <c r="Q142" s="232"/>
      <c r="R142" s="232"/>
      <c r="S142" s="232"/>
      <c r="T142" s="232"/>
      <c r="U142" s="232"/>
      <c r="V142" s="232"/>
      <c r="W142" s="232"/>
      <c r="X142" s="232"/>
      <c r="Y142" s="232"/>
      <c r="Z142" s="232"/>
    </row>
    <row r="143" ht="12.0" customHeight="1">
      <c r="A143" s="232"/>
      <c r="B143" s="232"/>
      <c r="C143" s="232"/>
      <c r="D143" s="232"/>
      <c r="E143" s="232"/>
      <c r="F143" s="232"/>
      <c r="G143" s="232"/>
      <c r="H143" s="232"/>
      <c r="I143" s="232"/>
      <c r="J143" s="232"/>
      <c r="K143" s="232"/>
      <c r="L143" s="232"/>
      <c r="M143" s="232"/>
      <c r="N143" s="232"/>
      <c r="O143" s="232"/>
      <c r="P143" s="232"/>
      <c r="Q143" s="232"/>
      <c r="R143" s="232"/>
      <c r="S143" s="232"/>
      <c r="T143" s="232"/>
      <c r="U143" s="232"/>
      <c r="V143" s="232"/>
      <c r="W143" s="232"/>
      <c r="X143" s="232"/>
      <c r="Y143" s="232"/>
      <c r="Z143" s="232"/>
    </row>
    <row r="144" ht="12.0" customHeight="1">
      <c r="A144" s="232"/>
      <c r="B144" s="232"/>
      <c r="C144" s="232"/>
      <c r="D144" s="232"/>
      <c r="E144" s="232"/>
      <c r="F144" s="232"/>
      <c r="G144" s="232"/>
      <c r="H144" s="232"/>
      <c r="I144" s="232"/>
      <c r="J144" s="232"/>
      <c r="K144" s="232"/>
      <c r="L144" s="232"/>
      <c r="M144" s="232"/>
      <c r="N144" s="232"/>
      <c r="O144" s="232"/>
      <c r="P144" s="232"/>
      <c r="Q144" s="232"/>
      <c r="R144" s="232"/>
      <c r="S144" s="232"/>
      <c r="T144" s="232"/>
      <c r="U144" s="232"/>
      <c r="V144" s="232"/>
      <c r="W144" s="232"/>
      <c r="X144" s="232"/>
      <c r="Y144" s="232"/>
      <c r="Z144" s="232"/>
    </row>
    <row r="145" ht="12.0" customHeight="1">
      <c r="A145" s="232"/>
      <c r="B145" s="232"/>
      <c r="C145" s="232"/>
      <c r="D145" s="232"/>
      <c r="E145" s="232"/>
      <c r="F145" s="232"/>
      <c r="G145" s="232"/>
      <c r="H145" s="232"/>
      <c r="I145" s="232"/>
      <c r="J145" s="232"/>
      <c r="K145" s="232"/>
      <c r="L145" s="232"/>
      <c r="M145" s="232"/>
      <c r="N145" s="232"/>
      <c r="O145" s="232"/>
      <c r="P145" s="232"/>
      <c r="Q145" s="232"/>
      <c r="R145" s="232"/>
      <c r="S145" s="232"/>
      <c r="T145" s="232"/>
      <c r="U145" s="232"/>
      <c r="V145" s="232"/>
      <c r="W145" s="232"/>
      <c r="X145" s="232"/>
      <c r="Y145" s="232"/>
      <c r="Z145" s="232"/>
    </row>
    <row r="146" ht="12.0" customHeight="1">
      <c r="A146" s="232"/>
      <c r="B146" s="232"/>
      <c r="C146" s="232"/>
      <c r="D146" s="232"/>
      <c r="E146" s="232"/>
      <c r="F146" s="232"/>
      <c r="G146" s="232"/>
      <c r="H146" s="232"/>
      <c r="I146" s="232"/>
      <c r="J146" s="232"/>
      <c r="K146" s="232"/>
      <c r="L146" s="232"/>
      <c r="M146" s="232"/>
      <c r="N146" s="232"/>
      <c r="O146" s="232"/>
      <c r="P146" s="232"/>
      <c r="Q146" s="232"/>
      <c r="R146" s="232"/>
      <c r="S146" s="232"/>
      <c r="T146" s="232"/>
      <c r="U146" s="232"/>
      <c r="V146" s="232"/>
      <c r="W146" s="232"/>
      <c r="X146" s="232"/>
      <c r="Y146" s="232"/>
      <c r="Z146" s="232"/>
    </row>
    <row r="147" ht="12.0" customHeight="1">
      <c r="A147" s="232"/>
      <c r="B147" s="232"/>
      <c r="C147" s="232"/>
      <c r="D147" s="232"/>
      <c r="E147" s="232"/>
      <c r="F147" s="232"/>
      <c r="G147" s="232"/>
      <c r="H147" s="232"/>
      <c r="I147" s="232"/>
      <c r="J147" s="232"/>
      <c r="K147" s="232"/>
      <c r="L147" s="232"/>
      <c r="M147" s="232"/>
      <c r="N147" s="232"/>
      <c r="O147" s="232"/>
      <c r="P147" s="232"/>
      <c r="Q147" s="232"/>
      <c r="R147" s="232"/>
      <c r="S147" s="232"/>
      <c r="T147" s="232"/>
      <c r="U147" s="232"/>
      <c r="V147" s="232"/>
      <c r="W147" s="232"/>
      <c r="X147" s="232"/>
      <c r="Y147" s="232"/>
      <c r="Z147" s="232"/>
    </row>
    <row r="148" ht="12.0" customHeight="1">
      <c r="A148" s="232"/>
      <c r="B148" s="232"/>
      <c r="C148" s="232"/>
      <c r="D148" s="232"/>
      <c r="E148" s="232"/>
      <c r="F148" s="232"/>
      <c r="G148" s="232"/>
      <c r="H148" s="232"/>
      <c r="I148" s="232"/>
      <c r="J148" s="232"/>
      <c r="K148" s="232"/>
      <c r="L148" s="232"/>
      <c r="M148" s="232"/>
      <c r="N148" s="232"/>
      <c r="O148" s="232"/>
      <c r="P148" s="232"/>
      <c r="Q148" s="232"/>
      <c r="R148" s="232"/>
      <c r="S148" s="232"/>
      <c r="T148" s="232"/>
      <c r="U148" s="232"/>
      <c r="V148" s="232"/>
      <c r="W148" s="232"/>
      <c r="X148" s="232"/>
      <c r="Y148" s="232"/>
      <c r="Z148" s="232"/>
    </row>
    <row r="149" ht="12.0" customHeight="1">
      <c r="A149" s="232"/>
      <c r="B149" s="232"/>
      <c r="C149" s="232"/>
      <c r="D149" s="232"/>
      <c r="E149" s="232"/>
      <c r="F149" s="232"/>
      <c r="G149" s="232"/>
      <c r="H149" s="232"/>
      <c r="I149" s="232"/>
      <c r="J149" s="232"/>
      <c r="K149" s="232"/>
      <c r="L149" s="232"/>
      <c r="M149" s="232"/>
      <c r="N149" s="232"/>
      <c r="O149" s="232"/>
      <c r="P149" s="232"/>
      <c r="Q149" s="232"/>
      <c r="R149" s="232"/>
      <c r="S149" s="232"/>
      <c r="T149" s="232"/>
      <c r="U149" s="232"/>
      <c r="V149" s="232"/>
      <c r="W149" s="232"/>
      <c r="X149" s="232"/>
      <c r="Y149" s="232"/>
      <c r="Z149" s="232"/>
    </row>
    <row r="150" ht="12.0" customHeight="1">
      <c r="A150" s="232"/>
      <c r="B150" s="232"/>
      <c r="C150" s="232"/>
      <c r="D150" s="232"/>
      <c r="E150" s="232"/>
      <c r="F150" s="232"/>
      <c r="G150" s="232"/>
      <c r="H150" s="232"/>
      <c r="I150" s="232"/>
      <c r="J150" s="232"/>
      <c r="K150" s="232"/>
      <c r="L150" s="232"/>
      <c r="M150" s="232"/>
      <c r="N150" s="232"/>
      <c r="O150" s="232"/>
      <c r="P150" s="232"/>
      <c r="Q150" s="232"/>
      <c r="R150" s="232"/>
      <c r="S150" s="232"/>
      <c r="T150" s="232"/>
      <c r="U150" s="232"/>
      <c r="V150" s="232"/>
      <c r="W150" s="232"/>
      <c r="X150" s="232"/>
      <c r="Y150" s="232"/>
      <c r="Z150" s="232"/>
    </row>
    <row r="151" ht="12.0" customHeight="1">
      <c r="A151" s="232"/>
      <c r="B151" s="232"/>
      <c r="C151" s="232"/>
      <c r="D151" s="232"/>
      <c r="E151" s="232"/>
      <c r="F151" s="232"/>
      <c r="G151" s="232"/>
      <c r="H151" s="232"/>
      <c r="I151" s="232"/>
      <c r="J151" s="232"/>
      <c r="K151" s="232"/>
      <c r="L151" s="232"/>
      <c r="M151" s="232"/>
      <c r="N151" s="232"/>
      <c r="O151" s="232"/>
      <c r="P151" s="232"/>
      <c r="Q151" s="232"/>
      <c r="R151" s="232"/>
      <c r="S151" s="232"/>
      <c r="T151" s="232"/>
      <c r="U151" s="232"/>
      <c r="V151" s="232"/>
      <c r="W151" s="232"/>
      <c r="X151" s="232"/>
      <c r="Y151" s="232"/>
      <c r="Z151" s="232"/>
    </row>
    <row r="152" ht="12.0" customHeight="1">
      <c r="A152" s="232"/>
      <c r="B152" s="232"/>
      <c r="C152" s="232"/>
      <c r="D152" s="232"/>
      <c r="E152" s="232"/>
      <c r="F152" s="232"/>
      <c r="G152" s="232"/>
      <c r="H152" s="232"/>
      <c r="I152" s="232"/>
      <c r="J152" s="232"/>
      <c r="K152" s="232"/>
      <c r="L152" s="232"/>
      <c r="M152" s="232"/>
      <c r="N152" s="232"/>
      <c r="O152" s="232"/>
      <c r="P152" s="232"/>
      <c r="Q152" s="232"/>
      <c r="R152" s="232"/>
      <c r="S152" s="232"/>
      <c r="T152" s="232"/>
      <c r="U152" s="232"/>
      <c r="V152" s="232"/>
      <c r="W152" s="232"/>
      <c r="X152" s="232"/>
      <c r="Y152" s="232"/>
      <c r="Z152" s="232"/>
    </row>
    <row r="153" ht="12.0" customHeight="1">
      <c r="A153" s="232"/>
      <c r="B153" s="232"/>
      <c r="C153" s="232"/>
      <c r="D153" s="232"/>
      <c r="E153" s="232"/>
      <c r="F153" s="232"/>
      <c r="G153" s="232"/>
      <c r="H153" s="232"/>
      <c r="I153" s="232"/>
      <c r="J153" s="232"/>
      <c r="K153" s="232"/>
      <c r="L153" s="232"/>
      <c r="M153" s="232"/>
      <c r="N153" s="232"/>
      <c r="O153" s="232"/>
      <c r="P153" s="232"/>
      <c r="Q153" s="232"/>
      <c r="R153" s="232"/>
      <c r="S153" s="232"/>
      <c r="T153" s="232"/>
      <c r="U153" s="232"/>
      <c r="V153" s="232"/>
      <c r="W153" s="232"/>
      <c r="X153" s="232"/>
      <c r="Y153" s="232"/>
      <c r="Z153" s="232"/>
    </row>
    <row r="154" ht="12.0" customHeight="1">
      <c r="A154" s="232"/>
      <c r="B154" s="232"/>
      <c r="C154" s="232"/>
      <c r="D154" s="232"/>
      <c r="E154" s="232"/>
      <c r="F154" s="232"/>
      <c r="G154" s="232"/>
      <c r="H154" s="232"/>
      <c r="I154" s="232"/>
      <c r="J154" s="232"/>
      <c r="K154" s="232"/>
      <c r="L154" s="232"/>
      <c r="M154" s="232"/>
      <c r="N154" s="232"/>
      <c r="O154" s="232"/>
      <c r="P154" s="232"/>
      <c r="Q154" s="232"/>
      <c r="R154" s="232"/>
      <c r="S154" s="232"/>
      <c r="T154" s="232"/>
      <c r="U154" s="232"/>
      <c r="V154" s="232"/>
      <c r="W154" s="232"/>
      <c r="X154" s="232"/>
      <c r="Y154" s="232"/>
      <c r="Z154" s="232"/>
    </row>
    <row r="155" ht="12.0" customHeight="1">
      <c r="A155" s="232"/>
      <c r="B155" s="232"/>
      <c r="C155" s="232"/>
      <c r="D155" s="232"/>
      <c r="E155" s="232"/>
      <c r="F155" s="232"/>
      <c r="G155" s="232"/>
      <c r="H155" s="232"/>
      <c r="I155" s="232"/>
      <c r="J155" s="232"/>
      <c r="K155" s="232"/>
      <c r="L155" s="232"/>
      <c r="M155" s="232"/>
      <c r="N155" s="232"/>
      <c r="O155" s="232"/>
      <c r="P155" s="232"/>
      <c r="Q155" s="232"/>
      <c r="R155" s="232"/>
      <c r="S155" s="232"/>
      <c r="T155" s="232"/>
      <c r="U155" s="232"/>
      <c r="V155" s="232"/>
      <c r="W155" s="232"/>
      <c r="X155" s="232"/>
      <c r="Y155" s="232"/>
      <c r="Z155" s="232"/>
    </row>
    <row r="156" ht="12.0" customHeight="1">
      <c r="A156" s="232"/>
      <c r="B156" s="232"/>
      <c r="C156" s="232"/>
      <c r="D156" s="232"/>
      <c r="E156" s="232"/>
      <c r="F156" s="232"/>
      <c r="G156" s="232"/>
      <c r="H156" s="232"/>
      <c r="I156" s="232"/>
      <c r="J156" s="232"/>
      <c r="K156" s="232"/>
      <c r="L156" s="232"/>
      <c r="M156" s="232"/>
      <c r="N156" s="232"/>
      <c r="O156" s="232"/>
      <c r="P156" s="232"/>
      <c r="Q156" s="232"/>
      <c r="R156" s="232"/>
      <c r="S156" s="232"/>
      <c r="T156" s="232"/>
      <c r="U156" s="232"/>
      <c r="V156" s="232"/>
      <c r="W156" s="232"/>
      <c r="X156" s="232"/>
      <c r="Y156" s="232"/>
      <c r="Z156" s="232"/>
    </row>
    <row r="157" ht="12.0" customHeight="1">
      <c r="A157" s="232"/>
      <c r="B157" s="232"/>
      <c r="C157" s="232"/>
      <c r="D157" s="232"/>
      <c r="E157" s="232"/>
      <c r="F157" s="232"/>
      <c r="G157" s="232"/>
      <c r="H157" s="232"/>
      <c r="I157" s="232"/>
      <c r="J157" s="232"/>
      <c r="K157" s="232"/>
      <c r="L157" s="232"/>
      <c r="M157" s="232"/>
      <c r="N157" s="232"/>
      <c r="O157" s="232"/>
      <c r="P157" s="232"/>
      <c r="Q157" s="232"/>
      <c r="R157" s="232"/>
      <c r="S157" s="232"/>
      <c r="T157" s="232"/>
      <c r="U157" s="232"/>
      <c r="V157" s="232"/>
      <c r="W157" s="232"/>
      <c r="X157" s="232"/>
      <c r="Y157" s="232"/>
      <c r="Z157" s="232"/>
    </row>
    <row r="158" ht="12.0" customHeight="1">
      <c r="A158" s="232"/>
      <c r="B158" s="232"/>
      <c r="C158" s="232"/>
      <c r="D158" s="232"/>
      <c r="E158" s="232"/>
      <c r="F158" s="232"/>
      <c r="G158" s="232"/>
      <c r="H158" s="232"/>
      <c r="I158" s="232"/>
      <c r="J158" s="232"/>
      <c r="K158" s="232"/>
      <c r="L158" s="232"/>
      <c r="M158" s="232"/>
      <c r="N158" s="232"/>
      <c r="O158" s="232"/>
      <c r="P158" s="232"/>
      <c r="Q158" s="232"/>
      <c r="R158" s="232"/>
      <c r="S158" s="232"/>
      <c r="T158" s="232"/>
      <c r="U158" s="232"/>
      <c r="V158" s="232"/>
      <c r="W158" s="232"/>
      <c r="X158" s="232"/>
      <c r="Y158" s="232"/>
      <c r="Z158" s="232"/>
    </row>
    <row r="159" ht="12.0" customHeight="1">
      <c r="A159" s="232"/>
      <c r="B159" s="232"/>
      <c r="C159" s="232"/>
      <c r="D159" s="232"/>
      <c r="E159" s="232"/>
      <c r="F159" s="232"/>
      <c r="G159" s="232"/>
      <c r="H159" s="232"/>
      <c r="I159" s="232"/>
      <c r="J159" s="232"/>
      <c r="K159" s="232"/>
      <c r="L159" s="232"/>
      <c r="M159" s="232"/>
      <c r="N159" s="232"/>
      <c r="O159" s="232"/>
      <c r="P159" s="232"/>
      <c r="Q159" s="232"/>
      <c r="R159" s="232"/>
      <c r="S159" s="232"/>
      <c r="T159" s="232"/>
      <c r="U159" s="232"/>
      <c r="V159" s="232"/>
      <c r="W159" s="232"/>
      <c r="X159" s="232"/>
      <c r="Y159" s="232"/>
      <c r="Z159" s="232"/>
    </row>
    <row r="160" ht="12.0" customHeight="1">
      <c r="A160" s="232"/>
      <c r="B160" s="232"/>
      <c r="C160" s="232"/>
      <c r="D160" s="232"/>
      <c r="E160" s="232"/>
      <c r="F160" s="232"/>
      <c r="G160" s="232"/>
      <c r="H160" s="232"/>
      <c r="I160" s="232"/>
      <c r="J160" s="232"/>
      <c r="K160" s="232"/>
      <c r="L160" s="232"/>
      <c r="M160" s="232"/>
      <c r="N160" s="232"/>
      <c r="O160" s="232"/>
      <c r="P160" s="232"/>
      <c r="Q160" s="232"/>
      <c r="R160" s="232"/>
      <c r="S160" s="232"/>
      <c r="T160" s="232"/>
      <c r="U160" s="232"/>
      <c r="V160" s="232"/>
      <c r="W160" s="232"/>
      <c r="X160" s="232"/>
      <c r="Y160" s="232"/>
      <c r="Z160" s="232"/>
    </row>
    <row r="161" ht="12.0" customHeight="1">
      <c r="A161" s="232"/>
      <c r="B161" s="232"/>
      <c r="C161" s="232"/>
      <c r="D161" s="232"/>
      <c r="E161" s="232"/>
      <c r="F161" s="232"/>
      <c r="G161" s="232"/>
      <c r="H161" s="232"/>
      <c r="I161" s="232"/>
      <c r="J161" s="232"/>
      <c r="K161" s="232"/>
      <c r="L161" s="232"/>
      <c r="M161" s="232"/>
      <c r="N161" s="232"/>
      <c r="O161" s="232"/>
      <c r="P161" s="232"/>
      <c r="Q161" s="232"/>
      <c r="R161" s="232"/>
      <c r="S161" s="232"/>
      <c r="T161" s="232"/>
      <c r="U161" s="232"/>
      <c r="V161" s="232"/>
      <c r="W161" s="232"/>
      <c r="X161" s="232"/>
      <c r="Y161" s="232"/>
      <c r="Z161" s="232"/>
    </row>
    <row r="162" ht="12.0" customHeight="1">
      <c r="A162" s="232"/>
      <c r="B162" s="232"/>
      <c r="C162" s="232"/>
      <c r="D162" s="232"/>
      <c r="E162" s="232"/>
      <c r="F162" s="232"/>
      <c r="G162" s="232"/>
      <c r="H162" s="232"/>
      <c r="I162" s="232"/>
      <c r="J162" s="232"/>
      <c r="K162" s="232"/>
      <c r="L162" s="232"/>
      <c r="M162" s="232"/>
      <c r="N162" s="232"/>
      <c r="O162" s="232"/>
      <c r="P162" s="232"/>
      <c r="Q162" s="232"/>
      <c r="R162" s="232"/>
      <c r="S162" s="232"/>
      <c r="T162" s="232"/>
      <c r="U162" s="232"/>
      <c r="V162" s="232"/>
      <c r="W162" s="232"/>
      <c r="X162" s="232"/>
      <c r="Y162" s="232"/>
      <c r="Z162" s="232"/>
    </row>
    <row r="163" ht="12.0" customHeight="1">
      <c r="A163" s="232"/>
      <c r="B163" s="232"/>
      <c r="C163" s="232"/>
      <c r="D163" s="232"/>
      <c r="E163" s="232"/>
      <c r="F163" s="232"/>
      <c r="G163" s="232"/>
      <c r="H163" s="232"/>
      <c r="I163" s="232"/>
      <c r="J163" s="232"/>
      <c r="K163" s="232"/>
      <c r="L163" s="232"/>
      <c r="M163" s="232"/>
      <c r="N163" s="232"/>
      <c r="O163" s="232"/>
      <c r="P163" s="232"/>
      <c r="Q163" s="232"/>
      <c r="R163" s="232"/>
      <c r="S163" s="232"/>
      <c r="T163" s="232"/>
      <c r="U163" s="232"/>
      <c r="V163" s="232"/>
      <c r="W163" s="232"/>
      <c r="X163" s="232"/>
      <c r="Y163" s="232"/>
      <c r="Z163" s="232"/>
    </row>
    <row r="164" ht="12.0" customHeight="1">
      <c r="A164" s="232"/>
      <c r="B164" s="232"/>
      <c r="C164" s="232"/>
      <c r="D164" s="232"/>
      <c r="E164" s="232"/>
      <c r="F164" s="232"/>
      <c r="G164" s="232"/>
      <c r="H164" s="232"/>
      <c r="I164" s="232"/>
      <c r="J164" s="232"/>
      <c r="K164" s="232"/>
      <c r="L164" s="232"/>
      <c r="M164" s="232"/>
      <c r="N164" s="232"/>
      <c r="O164" s="232"/>
      <c r="P164" s="232"/>
      <c r="Q164" s="232"/>
      <c r="R164" s="232"/>
      <c r="S164" s="232"/>
      <c r="T164" s="232"/>
      <c r="U164" s="232"/>
      <c r="V164" s="232"/>
      <c r="W164" s="232"/>
      <c r="X164" s="232"/>
      <c r="Y164" s="232"/>
      <c r="Z164" s="232"/>
    </row>
    <row r="165" ht="12.0" customHeight="1">
      <c r="A165" s="232"/>
      <c r="B165" s="232"/>
      <c r="C165" s="232"/>
      <c r="D165" s="232"/>
      <c r="E165" s="232"/>
      <c r="F165" s="232"/>
      <c r="G165" s="232"/>
      <c r="H165" s="232"/>
      <c r="I165" s="232"/>
      <c r="J165" s="232"/>
      <c r="K165" s="232"/>
      <c r="L165" s="232"/>
      <c r="M165" s="232"/>
      <c r="N165" s="232"/>
      <c r="O165" s="232"/>
      <c r="P165" s="232"/>
      <c r="Q165" s="232"/>
      <c r="R165" s="232"/>
      <c r="S165" s="232"/>
      <c r="T165" s="232"/>
      <c r="U165" s="232"/>
      <c r="V165" s="232"/>
      <c r="W165" s="232"/>
      <c r="X165" s="232"/>
      <c r="Y165" s="232"/>
      <c r="Z165" s="232"/>
    </row>
    <row r="166" ht="12.0" customHeight="1">
      <c r="A166" s="232"/>
      <c r="B166" s="232"/>
      <c r="C166" s="232"/>
      <c r="D166" s="232"/>
      <c r="E166" s="232"/>
      <c r="F166" s="232"/>
      <c r="G166" s="232"/>
      <c r="H166" s="232"/>
      <c r="I166" s="232"/>
      <c r="J166" s="232"/>
      <c r="K166" s="232"/>
      <c r="L166" s="232"/>
      <c r="M166" s="232"/>
      <c r="N166" s="232"/>
      <c r="O166" s="232"/>
      <c r="P166" s="232"/>
      <c r="Q166" s="232"/>
      <c r="R166" s="232"/>
      <c r="S166" s="232"/>
      <c r="T166" s="232"/>
      <c r="U166" s="232"/>
      <c r="V166" s="232"/>
      <c r="W166" s="232"/>
      <c r="X166" s="232"/>
      <c r="Y166" s="232"/>
      <c r="Z166" s="232"/>
    </row>
    <row r="167" ht="12.0" customHeight="1">
      <c r="A167" s="232"/>
      <c r="B167" s="232"/>
      <c r="C167" s="232"/>
      <c r="D167" s="232"/>
      <c r="E167" s="232"/>
      <c r="F167" s="232"/>
      <c r="G167" s="232"/>
      <c r="H167" s="232"/>
      <c r="I167" s="232"/>
      <c r="J167" s="232"/>
      <c r="K167" s="232"/>
      <c r="L167" s="232"/>
      <c r="M167" s="232"/>
      <c r="N167" s="232"/>
      <c r="O167" s="232"/>
      <c r="P167" s="232"/>
      <c r="Q167" s="232"/>
      <c r="R167" s="232"/>
      <c r="S167" s="232"/>
      <c r="T167" s="232"/>
      <c r="U167" s="232"/>
      <c r="V167" s="232"/>
      <c r="W167" s="232"/>
      <c r="X167" s="232"/>
      <c r="Y167" s="232"/>
      <c r="Z167" s="232"/>
    </row>
    <row r="168" ht="12.0" customHeight="1">
      <c r="A168" s="232"/>
      <c r="B168" s="232"/>
      <c r="C168" s="232"/>
      <c r="D168" s="232"/>
      <c r="E168" s="232"/>
      <c r="F168" s="232"/>
      <c r="G168" s="232"/>
      <c r="H168" s="232"/>
      <c r="I168" s="232"/>
      <c r="J168" s="232"/>
      <c r="K168" s="232"/>
      <c r="L168" s="232"/>
      <c r="M168" s="232"/>
      <c r="N168" s="232"/>
      <c r="O168" s="232"/>
      <c r="P168" s="232"/>
      <c r="Q168" s="232"/>
      <c r="R168" s="232"/>
      <c r="S168" s="232"/>
      <c r="T168" s="232"/>
      <c r="U168" s="232"/>
      <c r="V168" s="232"/>
      <c r="W168" s="232"/>
      <c r="X168" s="232"/>
      <c r="Y168" s="232"/>
      <c r="Z168" s="232"/>
    </row>
    <row r="169" ht="12.0" customHeight="1">
      <c r="A169" s="232"/>
      <c r="B169" s="232"/>
      <c r="C169" s="232"/>
      <c r="D169" s="232"/>
      <c r="E169" s="232"/>
      <c r="F169" s="232"/>
      <c r="G169" s="232"/>
      <c r="H169" s="232"/>
      <c r="I169" s="232"/>
      <c r="J169" s="232"/>
      <c r="K169" s="232"/>
      <c r="L169" s="232"/>
      <c r="M169" s="232"/>
      <c r="N169" s="232"/>
      <c r="O169" s="232"/>
      <c r="P169" s="232"/>
      <c r="Q169" s="232"/>
      <c r="R169" s="232"/>
      <c r="S169" s="232"/>
      <c r="T169" s="232"/>
      <c r="U169" s="232"/>
      <c r="V169" s="232"/>
      <c r="W169" s="232"/>
      <c r="X169" s="232"/>
      <c r="Y169" s="232"/>
      <c r="Z169" s="232"/>
    </row>
    <row r="170" ht="12.0" customHeight="1">
      <c r="A170" s="232"/>
      <c r="B170" s="232"/>
      <c r="C170" s="232"/>
      <c r="D170" s="232"/>
      <c r="E170" s="232"/>
      <c r="F170" s="232"/>
      <c r="G170" s="232"/>
      <c r="H170" s="232"/>
      <c r="I170" s="232"/>
      <c r="J170" s="232"/>
      <c r="K170" s="232"/>
      <c r="L170" s="232"/>
      <c r="M170" s="232"/>
      <c r="N170" s="232"/>
      <c r="O170" s="232"/>
      <c r="P170" s="232"/>
      <c r="Q170" s="232"/>
      <c r="R170" s="232"/>
      <c r="S170" s="232"/>
      <c r="T170" s="232"/>
      <c r="U170" s="232"/>
      <c r="V170" s="232"/>
      <c r="W170" s="232"/>
      <c r="X170" s="232"/>
      <c r="Y170" s="232"/>
      <c r="Z170" s="232"/>
    </row>
    <row r="171" ht="12.0" customHeight="1">
      <c r="A171" s="232"/>
      <c r="B171" s="232"/>
      <c r="C171" s="232"/>
      <c r="D171" s="232"/>
      <c r="E171" s="232"/>
      <c r="F171" s="232"/>
      <c r="G171" s="232"/>
      <c r="H171" s="232"/>
      <c r="I171" s="232"/>
      <c r="J171" s="232"/>
      <c r="K171" s="232"/>
      <c r="L171" s="232"/>
      <c r="M171" s="232"/>
      <c r="N171" s="232"/>
      <c r="O171" s="232"/>
      <c r="P171" s="232"/>
      <c r="Q171" s="232"/>
      <c r="R171" s="232"/>
      <c r="S171" s="232"/>
      <c r="T171" s="232"/>
      <c r="U171" s="232"/>
      <c r="V171" s="232"/>
      <c r="W171" s="232"/>
      <c r="X171" s="232"/>
      <c r="Y171" s="232"/>
      <c r="Z171" s="232"/>
    </row>
    <row r="172" ht="12.0" customHeight="1">
      <c r="A172" s="232"/>
      <c r="B172" s="232"/>
      <c r="C172" s="232"/>
      <c r="D172" s="232"/>
      <c r="E172" s="232"/>
      <c r="F172" s="232"/>
      <c r="G172" s="232"/>
      <c r="H172" s="232"/>
      <c r="I172" s="232"/>
      <c r="J172" s="232"/>
      <c r="K172" s="232"/>
      <c r="L172" s="232"/>
      <c r="M172" s="232"/>
      <c r="N172" s="232"/>
      <c r="O172" s="232"/>
      <c r="P172" s="232"/>
      <c r="Q172" s="232"/>
      <c r="R172" s="232"/>
      <c r="S172" s="232"/>
      <c r="T172" s="232"/>
      <c r="U172" s="232"/>
      <c r="V172" s="232"/>
      <c r="W172" s="232"/>
      <c r="X172" s="232"/>
      <c r="Y172" s="232"/>
      <c r="Z172" s="232"/>
    </row>
    <row r="173" ht="12.0" customHeight="1">
      <c r="A173" s="232"/>
      <c r="B173" s="232"/>
      <c r="C173" s="232"/>
      <c r="D173" s="232"/>
      <c r="E173" s="232"/>
      <c r="F173" s="232"/>
      <c r="G173" s="232"/>
      <c r="H173" s="232"/>
      <c r="I173" s="232"/>
      <c r="J173" s="232"/>
      <c r="K173" s="232"/>
      <c r="L173" s="232"/>
      <c r="M173" s="232"/>
      <c r="N173" s="232"/>
      <c r="O173" s="232"/>
      <c r="P173" s="232"/>
      <c r="Q173" s="232"/>
      <c r="R173" s="232"/>
      <c r="S173" s="232"/>
      <c r="T173" s="232"/>
      <c r="U173" s="232"/>
      <c r="V173" s="232"/>
      <c r="W173" s="232"/>
      <c r="X173" s="232"/>
      <c r="Y173" s="232"/>
      <c r="Z173" s="232"/>
    </row>
    <row r="174" ht="12.0" customHeight="1">
      <c r="A174" s="232"/>
      <c r="B174" s="232"/>
      <c r="C174" s="232"/>
      <c r="D174" s="232"/>
      <c r="E174" s="232"/>
      <c r="F174" s="232"/>
      <c r="G174" s="232"/>
      <c r="H174" s="232"/>
      <c r="I174" s="232"/>
      <c r="J174" s="232"/>
      <c r="K174" s="232"/>
      <c r="L174" s="232"/>
      <c r="M174" s="232"/>
      <c r="N174" s="232"/>
      <c r="O174" s="232"/>
      <c r="P174" s="232"/>
      <c r="Q174" s="232"/>
      <c r="R174" s="232"/>
      <c r="S174" s="232"/>
      <c r="T174" s="232"/>
      <c r="U174" s="232"/>
      <c r="V174" s="232"/>
      <c r="W174" s="232"/>
      <c r="X174" s="232"/>
      <c r="Y174" s="232"/>
      <c r="Z174" s="232"/>
    </row>
    <row r="175" ht="12.0" customHeight="1">
      <c r="A175" s="232"/>
      <c r="B175" s="232"/>
      <c r="C175" s="232"/>
      <c r="D175" s="232"/>
      <c r="E175" s="232"/>
      <c r="F175" s="232"/>
      <c r="G175" s="232"/>
      <c r="H175" s="232"/>
      <c r="I175" s="232"/>
      <c r="J175" s="232"/>
      <c r="K175" s="232"/>
      <c r="L175" s="232"/>
      <c r="M175" s="232"/>
      <c r="N175" s="232"/>
      <c r="O175" s="232"/>
      <c r="P175" s="232"/>
      <c r="Q175" s="232"/>
      <c r="R175" s="232"/>
      <c r="S175" s="232"/>
      <c r="T175" s="232"/>
      <c r="U175" s="232"/>
      <c r="V175" s="232"/>
      <c r="W175" s="232"/>
      <c r="X175" s="232"/>
      <c r="Y175" s="232"/>
      <c r="Z175" s="232"/>
    </row>
    <row r="176" ht="12.0" customHeight="1">
      <c r="A176" s="232"/>
      <c r="B176" s="232"/>
      <c r="C176" s="232"/>
      <c r="D176" s="232"/>
      <c r="E176" s="232"/>
      <c r="F176" s="232"/>
      <c r="G176" s="232"/>
      <c r="H176" s="232"/>
      <c r="I176" s="232"/>
      <c r="J176" s="232"/>
      <c r="K176" s="232"/>
      <c r="L176" s="232"/>
      <c r="M176" s="232"/>
      <c r="N176" s="232"/>
      <c r="O176" s="232"/>
      <c r="P176" s="232"/>
      <c r="Q176" s="232"/>
      <c r="R176" s="232"/>
      <c r="S176" s="232"/>
      <c r="T176" s="232"/>
      <c r="U176" s="232"/>
      <c r="V176" s="232"/>
      <c r="W176" s="232"/>
      <c r="X176" s="232"/>
      <c r="Y176" s="232"/>
      <c r="Z176" s="232"/>
    </row>
    <row r="177" ht="12.0" customHeight="1">
      <c r="A177" s="232"/>
      <c r="B177" s="232"/>
      <c r="C177" s="232"/>
      <c r="D177" s="232"/>
      <c r="E177" s="232"/>
      <c r="F177" s="232"/>
      <c r="G177" s="232"/>
      <c r="H177" s="232"/>
      <c r="I177" s="232"/>
      <c r="J177" s="232"/>
      <c r="K177" s="232"/>
      <c r="L177" s="232"/>
      <c r="M177" s="232"/>
      <c r="N177" s="232"/>
      <c r="O177" s="232"/>
      <c r="P177" s="232"/>
      <c r="Q177" s="232"/>
      <c r="R177" s="232"/>
      <c r="S177" s="232"/>
      <c r="T177" s="232"/>
      <c r="U177" s="232"/>
      <c r="V177" s="232"/>
      <c r="W177" s="232"/>
      <c r="X177" s="232"/>
      <c r="Y177" s="232"/>
      <c r="Z177" s="232"/>
    </row>
    <row r="178" ht="12.0" customHeight="1">
      <c r="A178" s="232"/>
      <c r="B178" s="232"/>
      <c r="C178" s="232"/>
      <c r="D178" s="232"/>
      <c r="E178" s="232"/>
      <c r="F178" s="232"/>
      <c r="G178" s="232"/>
      <c r="H178" s="232"/>
      <c r="I178" s="232"/>
      <c r="J178" s="232"/>
      <c r="K178" s="232"/>
      <c r="L178" s="232"/>
      <c r="M178" s="232"/>
      <c r="N178" s="232"/>
      <c r="O178" s="232"/>
      <c r="P178" s="232"/>
      <c r="Q178" s="232"/>
      <c r="R178" s="232"/>
      <c r="S178" s="232"/>
      <c r="T178" s="232"/>
      <c r="U178" s="232"/>
      <c r="V178" s="232"/>
      <c r="W178" s="232"/>
      <c r="X178" s="232"/>
      <c r="Y178" s="232"/>
      <c r="Z178" s="232"/>
    </row>
    <row r="179" ht="12.0" customHeight="1">
      <c r="A179" s="232"/>
      <c r="B179" s="232"/>
      <c r="C179" s="232"/>
      <c r="D179" s="232"/>
      <c r="E179" s="232"/>
      <c r="F179" s="232"/>
      <c r="G179" s="232"/>
      <c r="H179" s="232"/>
      <c r="I179" s="232"/>
      <c r="J179" s="232"/>
      <c r="K179" s="232"/>
      <c r="L179" s="232"/>
      <c r="M179" s="232"/>
      <c r="N179" s="232"/>
      <c r="O179" s="232"/>
      <c r="P179" s="232"/>
      <c r="Q179" s="232"/>
      <c r="R179" s="232"/>
      <c r="S179" s="232"/>
      <c r="T179" s="232"/>
      <c r="U179" s="232"/>
      <c r="V179" s="232"/>
      <c r="W179" s="232"/>
      <c r="X179" s="232"/>
      <c r="Y179" s="232"/>
      <c r="Z179" s="232"/>
    </row>
    <row r="180" ht="12.0" customHeight="1">
      <c r="A180" s="232"/>
      <c r="B180" s="232"/>
      <c r="C180" s="232"/>
      <c r="D180" s="232"/>
      <c r="E180" s="232"/>
      <c r="F180" s="232"/>
      <c r="G180" s="232"/>
      <c r="H180" s="232"/>
      <c r="I180" s="232"/>
      <c r="J180" s="232"/>
      <c r="K180" s="232"/>
      <c r="L180" s="232"/>
      <c r="M180" s="232"/>
      <c r="N180" s="232"/>
      <c r="O180" s="232"/>
      <c r="P180" s="232"/>
      <c r="Q180" s="232"/>
      <c r="R180" s="232"/>
      <c r="S180" s="232"/>
      <c r="T180" s="232"/>
      <c r="U180" s="232"/>
      <c r="V180" s="232"/>
      <c r="W180" s="232"/>
      <c r="X180" s="232"/>
      <c r="Y180" s="232"/>
      <c r="Z180" s="232"/>
    </row>
    <row r="181" ht="12.0" customHeight="1">
      <c r="A181" s="232"/>
      <c r="B181" s="232"/>
      <c r="C181" s="232"/>
      <c r="D181" s="232"/>
      <c r="E181" s="232"/>
      <c r="F181" s="232"/>
      <c r="G181" s="232"/>
      <c r="H181" s="232"/>
      <c r="I181" s="232"/>
      <c r="J181" s="232"/>
      <c r="K181" s="232"/>
      <c r="L181" s="232"/>
      <c r="M181" s="232"/>
      <c r="N181" s="232"/>
      <c r="O181" s="232"/>
      <c r="P181" s="232"/>
      <c r="Q181" s="232"/>
      <c r="R181" s="232"/>
      <c r="S181" s="232"/>
      <c r="T181" s="232"/>
      <c r="U181" s="232"/>
      <c r="V181" s="232"/>
      <c r="W181" s="232"/>
      <c r="X181" s="232"/>
      <c r="Y181" s="232"/>
      <c r="Z181" s="232"/>
    </row>
    <row r="182" ht="12.0" customHeight="1">
      <c r="A182" s="232"/>
      <c r="B182" s="232"/>
      <c r="C182" s="232"/>
      <c r="D182" s="232"/>
      <c r="E182" s="232"/>
      <c r="F182" s="232"/>
      <c r="G182" s="232"/>
      <c r="H182" s="232"/>
      <c r="I182" s="232"/>
      <c r="J182" s="232"/>
      <c r="K182" s="232"/>
      <c r="L182" s="232"/>
      <c r="M182" s="232"/>
      <c r="N182" s="232"/>
      <c r="O182" s="232"/>
      <c r="P182" s="232"/>
      <c r="Q182" s="232"/>
      <c r="R182" s="232"/>
      <c r="S182" s="232"/>
      <c r="T182" s="232"/>
      <c r="U182" s="232"/>
      <c r="V182" s="232"/>
      <c r="W182" s="232"/>
      <c r="X182" s="232"/>
      <c r="Y182" s="232"/>
      <c r="Z182" s="232"/>
    </row>
    <row r="183" ht="12.0" customHeight="1">
      <c r="A183" s="232"/>
      <c r="B183" s="232"/>
      <c r="C183" s="232"/>
      <c r="D183" s="232"/>
      <c r="E183" s="232"/>
      <c r="F183" s="232"/>
      <c r="G183" s="232"/>
      <c r="H183" s="232"/>
      <c r="I183" s="232"/>
      <c r="J183" s="232"/>
      <c r="K183" s="232"/>
      <c r="L183" s="232"/>
      <c r="M183" s="232"/>
      <c r="N183" s="232"/>
      <c r="O183" s="232"/>
      <c r="P183" s="232"/>
      <c r="Q183" s="232"/>
      <c r="R183" s="232"/>
      <c r="S183" s="232"/>
      <c r="T183" s="232"/>
      <c r="U183" s="232"/>
      <c r="V183" s="232"/>
      <c r="W183" s="232"/>
      <c r="X183" s="232"/>
      <c r="Y183" s="232"/>
      <c r="Z183" s="232"/>
    </row>
    <row r="184" ht="12.0" customHeight="1">
      <c r="A184" s="232"/>
      <c r="B184" s="232"/>
      <c r="C184" s="232"/>
      <c r="D184" s="232"/>
      <c r="E184" s="232"/>
      <c r="F184" s="232"/>
      <c r="G184" s="232"/>
      <c r="H184" s="232"/>
      <c r="I184" s="232"/>
      <c r="J184" s="232"/>
      <c r="K184" s="232"/>
      <c r="L184" s="232"/>
      <c r="M184" s="232"/>
      <c r="N184" s="232"/>
      <c r="O184" s="232"/>
      <c r="P184" s="232"/>
      <c r="Q184" s="232"/>
      <c r="R184" s="232"/>
      <c r="S184" s="232"/>
      <c r="T184" s="232"/>
      <c r="U184" s="232"/>
      <c r="V184" s="232"/>
      <c r="W184" s="232"/>
      <c r="X184" s="232"/>
      <c r="Y184" s="232"/>
      <c r="Z184" s="232"/>
    </row>
    <row r="185" ht="12.0" customHeight="1">
      <c r="A185" s="232"/>
      <c r="B185" s="232"/>
      <c r="C185" s="232"/>
      <c r="D185" s="232"/>
      <c r="E185" s="232"/>
      <c r="F185" s="232"/>
      <c r="G185" s="232"/>
      <c r="H185" s="232"/>
      <c r="I185" s="232"/>
      <c r="J185" s="232"/>
      <c r="K185" s="232"/>
      <c r="L185" s="232"/>
      <c r="M185" s="232"/>
      <c r="N185" s="232"/>
      <c r="O185" s="232"/>
      <c r="P185" s="232"/>
      <c r="Q185" s="232"/>
      <c r="R185" s="232"/>
      <c r="S185" s="232"/>
      <c r="T185" s="232"/>
      <c r="U185" s="232"/>
      <c r="V185" s="232"/>
      <c r="W185" s="232"/>
      <c r="X185" s="232"/>
      <c r="Y185" s="232"/>
      <c r="Z185" s="232"/>
    </row>
    <row r="186" ht="12.0" customHeight="1">
      <c r="A186" s="232"/>
      <c r="B186" s="232"/>
      <c r="C186" s="232"/>
      <c r="D186" s="232"/>
      <c r="E186" s="232"/>
      <c r="F186" s="232"/>
      <c r="G186" s="232"/>
      <c r="H186" s="232"/>
      <c r="I186" s="232"/>
      <c r="J186" s="232"/>
      <c r="K186" s="232"/>
      <c r="L186" s="232"/>
      <c r="M186" s="232"/>
      <c r="N186" s="232"/>
      <c r="O186" s="232"/>
      <c r="P186" s="232"/>
      <c r="Q186" s="232"/>
      <c r="R186" s="232"/>
      <c r="S186" s="232"/>
      <c r="T186" s="232"/>
      <c r="U186" s="232"/>
      <c r="V186" s="232"/>
      <c r="W186" s="232"/>
      <c r="X186" s="232"/>
      <c r="Y186" s="232"/>
      <c r="Z186" s="232"/>
    </row>
    <row r="187" ht="12.0" customHeight="1">
      <c r="A187" s="232"/>
      <c r="B187" s="232"/>
      <c r="C187" s="232"/>
      <c r="D187" s="232"/>
      <c r="E187" s="232"/>
      <c r="F187" s="232"/>
      <c r="G187" s="232"/>
      <c r="H187" s="232"/>
      <c r="I187" s="232"/>
      <c r="J187" s="232"/>
      <c r="K187" s="232"/>
      <c r="L187" s="232"/>
      <c r="M187" s="232"/>
      <c r="N187" s="232"/>
      <c r="O187" s="232"/>
      <c r="P187" s="232"/>
      <c r="Q187" s="232"/>
      <c r="R187" s="232"/>
      <c r="S187" s="232"/>
      <c r="T187" s="232"/>
      <c r="U187" s="232"/>
      <c r="V187" s="232"/>
      <c r="W187" s="232"/>
      <c r="X187" s="232"/>
      <c r="Y187" s="232"/>
      <c r="Z187" s="232"/>
    </row>
    <row r="188" ht="12.0" customHeight="1">
      <c r="A188" s="232"/>
      <c r="B188" s="232"/>
      <c r="C188" s="232"/>
      <c r="D188" s="232"/>
      <c r="E188" s="232"/>
      <c r="F188" s="232"/>
      <c r="G188" s="232"/>
      <c r="H188" s="232"/>
      <c r="I188" s="232"/>
      <c r="J188" s="232"/>
      <c r="K188" s="232"/>
      <c r="L188" s="232"/>
      <c r="M188" s="232"/>
      <c r="N188" s="232"/>
      <c r="O188" s="232"/>
      <c r="P188" s="232"/>
      <c r="Q188" s="232"/>
      <c r="R188" s="232"/>
      <c r="S188" s="232"/>
      <c r="T188" s="232"/>
      <c r="U188" s="232"/>
      <c r="V188" s="232"/>
      <c r="W188" s="232"/>
      <c r="X188" s="232"/>
      <c r="Y188" s="232"/>
      <c r="Z188" s="232"/>
    </row>
    <row r="189" ht="12.0" customHeight="1">
      <c r="A189" s="232"/>
      <c r="B189" s="232"/>
      <c r="C189" s="232"/>
      <c r="D189" s="232"/>
      <c r="E189" s="232"/>
      <c r="F189" s="232"/>
      <c r="G189" s="232"/>
      <c r="H189" s="232"/>
      <c r="I189" s="232"/>
      <c r="J189" s="232"/>
      <c r="K189" s="232"/>
      <c r="L189" s="232"/>
      <c r="M189" s="232"/>
      <c r="N189" s="232"/>
      <c r="O189" s="232"/>
      <c r="P189" s="232"/>
      <c r="Q189" s="232"/>
      <c r="R189" s="232"/>
      <c r="S189" s="232"/>
      <c r="T189" s="232"/>
      <c r="U189" s="232"/>
      <c r="V189" s="232"/>
      <c r="W189" s="232"/>
      <c r="X189" s="232"/>
      <c r="Y189" s="232"/>
      <c r="Z189" s="232"/>
    </row>
    <row r="190" ht="12.0" customHeight="1">
      <c r="A190" s="232"/>
      <c r="B190" s="232"/>
      <c r="C190" s="232"/>
      <c r="D190" s="232"/>
      <c r="E190" s="232"/>
      <c r="F190" s="232"/>
      <c r="G190" s="232"/>
      <c r="H190" s="232"/>
      <c r="I190" s="232"/>
      <c r="J190" s="232"/>
      <c r="K190" s="232"/>
      <c r="L190" s="232"/>
      <c r="M190" s="232"/>
      <c r="N190" s="232"/>
      <c r="O190" s="232"/>
      <c r="P190" s="232"/>
      <c r="Q190" s="232"/>
      <c r="R190" s="232"/>
      <c r="S190" s="232"/>
      <c r="T190" s="232"/>
      <c r="U190" s="232"/>
      <c r="V190" s="232"/>
      <c r="W190" s="232"/>
      <c r="X190" s="232"/>
      <c r="Y190" s="232"/>
      <c r="Z190" s="232"/>
    </row>
    <row r="191" ht="12.0" customHeight="1">
      <c r="A191" s="232"/>
      <c r="B191" s="232"/>
      <c r="C191" s="232"/>
      <c r="D191" s="232"/>
      <c r="E191" s="232"/>
      <c r="F191" s="232"/>
      <c r="G191" s="232"/>
      <c r="H191" s="232"/>
      <c r="I191" s="232"/>
      <c r="J191" s="232"/>
      <c r="K191" s="232"/>
      <c r="L191" s="232"/>
      <c r="M191" s="232"/>
      <c r="N191" s="232"/>
      <c r="O191" s="232"/>
      <c r="P191" s="232"/>
      <c r="Q191" s="232"/>
      <c r="R191" s="232"/>
      <c r="S191" s="232"/>
      <c r="T191" s="232"/>
      <c r="U191" s="232"/>
      <c r="V191" s="232"/>
      <c r="W191" s="232"/>
      <c r="X191" s="232"/>
      <c r="Y191" s="232"/>
      <c r="Z191" s="232"/>
    </row>
    <row r="192" ht="12.0" customHeight="1">
      <c r="A192" s="232"/>
      <c r="B192" s="232"/>
      <c r="C192" s="232"/>
      <c r="D192" s="232"/>
      <c r="E192" s="232"/>
      <c r="F192" s="232"/>
      <c r="G192" s="232"/>
      <c r="H192" s="232"/>
      <c r="I192" s="232"/>
      <c r="J192" s="232"/>
      <c r="K192" s="232"/>
      <c r="L192" s="232"/>
      <c r="M192" s="232"/>
      <c r="N192" s="232"/>
      <c r="O192" s="232"/>
      <c r="P192" s="232"/>
      <c r="Q192" s="232"/>
      <c r="R192" s="232"/>
      <c r="S192" s="232"/>
      <c r="T192" s="232"/>
      <c r="U192" s="232"/>
      <c r="V192" s="232"/>
      <c r="W192" s="232"/>
      <c r="X192" s="232"/>
      <c r="Y192" s="232"/>
      <c r="Z192" s="232"/>
    </row>
    <row r="193" ht="12.0" customHeight="1">
      <c r="A193" s="232"/>
      <c r="B193" s="232"/>
      <c r="C193" s="232"/>
      <c r="D193" s="232"/>
      <c r="E193" s="232"/>
      <c r="F193" s="232"/>
      <c r="G193" s="232"/>
      <c r="H193" s="232"/>
      <c r="I193" s="232"/>
      <c r="J193" s="232"/>
      <c r="K193" s="232"/>
      <c r="L193" s="232"/>
      <c r="M193" s="232"/>
      <c r="N193" s="232"/>
      <c r="O193" s="232"/>
      <c r="P193" s="232"/>
      <c r="Q193" s="232"/>
      <c r="R193" s="232"/>
      <c r="S193" s="232"/>
      <c r="T193" s="232"/>
      <c r="U193" s="232"/>
      <c r="V193" s="232"/>
      <c r="W193" s="232"/>
      <c r="X193" s="232"/>
      <c r="Y193" s="232"/>
      <c r="Z193" s="232"/>
    </row>
    <row r="194" ht="12.0" customHeight="1">
      <c r="A194" s="232"/>
      <c r="B194" s="232"/>
      <c r="C194" s="232"/>
      <c r="D194" s="232"/>
      <c r="E194" s="232"/>
      <c r="F194" s="232"/>
      <c r="G194" s="232"/>
      <c r="H194" s="232"/>
      <c r="I194" s="232"/>
      <c r="J194" s="232"/>
      <c r="K194" s="232"/>
      <c r="L194" s="232"/>
      <c r="M194" s="232"/>
      <c r="N194" s="232"/>
      <c r="O194" s="232"/>
      <c r="P194" s="232"/>
      <c r="Q194" s="232"/>
      <c r="R194" s="232"/>
      <c r="S194" s="232"/>
      <c r="T194" s="232"/>
      <c r="U194" s="232"/>
      <c r="V194" s="232"/>
      <c r="W194" s="232"/>
      <c r="X194" s="232"/>
      <c r="Y194" s="232"/>
      <c r="Z194" s="232"/>
    </row>
    <row r="195" ht="12.0" customHeight="1">
      <c r="A195" s="232"/>
      <c r="B195" s="232"/>
      <c r="C195" s="232"/>
      <c r="D195" s="232"/>
      <c r="E195" s="232"/>
      <c r="F195" s="232"/>
      <c r="G195" s="232"/>
      <c r="H195" s="232"/>
      <c r="I195" s="232"/>
      <c r="J195" s="232"/>
      <c r="K195" s="232"/>
      <c r="L195" s="232"/>
      <c r="M195" s="232"/>
      <c r="N195" s="232"/>
      <c r="O195" s="232"/>
      <c r="P195" s="232"/>
      <c r="Q195" s="232"/>
      <c r="R195" s="232"/>
      <c r="S195" s="232"/>
      <c r="T195" s="232"/>
      <c r="U195" s="232"/>
      <c r="V195" s="232"/>
      <c r="W195" s="232"/>
      <c r="X195" s="232"/>
      <c r="Y195" s="232"/>
      <c r="Z195" s="232"/>
    </row>
    <row r="196" ht="12.0" customHeight="1">
      <c r="A196" s="232"/>
      <c r="B196" s="232"/>
      <c r="C196" s="232"/>
      <c r="D196" s="232"/>
      <c r="E196" s="232"/>
      <c r="F196" s="232"/>
      <c r="G196" s="232"/>
      <c r="H196" s="232"/>
      <c r="I196" s="232"/>
      <c r="J196" s="232"/>
      <c r="K196" s="232"/>
      <c r="L196" s="232"/>
      <c r="M196" s="232"/>
      <c r="N196" s="232"/>
      <c r="O196" s="232"/>
      <c r="P196" s="232"/>
      <c r="Q196" s="232"/>
      <c r="R196" s="232"/>
      <c r="S196" s="232"/>
      <c r="T196" s="232"/>
      <c r="U196" s="232"/>
      <c r="V196" s="232"/>
      <c r="W196" s="232"/>
      <c r="X196" s="232"/>
      <c r="Y196" s="232"/>
      <c r="Z196" s="232"/>
    </row>
    <row r="197" ht="12.0" customHeight="1">
      <c r="A197" s="232"/>
      <c r="B197" s="232"/>
      <c r="C197" s="232"/>
      <c r="D197" s="232"/>
      <c r="E197" s="232"/>
      <c r="F197" s="232"/>
      <c r="G197" s="232"/>
      <c r="H197" s="232"/>
      <c r="I197" s="232"/>
      <c r="J197" s="232"/>
      <c r="K197" s="232"/>
      <c r="L197" s="232"/>
      <c r="M197" s="232"/>
      <c r="N197" s="232"/>
      <c r="O197" s="232"/>
      <c r="P197" s="232"/>
      <c r="Q197" s="232"/>
      <c r="R197" s="232"/>
      <c r="S197" s="232"/>
      <c r="T197" s="232"/>
      <c r="U197" s="232"/>
      <c r="V197" s="232"/>
      <c r="W197" s="232"/>
      <c r="X197" s="232"/>
      <c r="Y197" s="232"/>
      <c r="Z197" s="232"/>
    </row>
    <row r="198" ht="12.0" customHeight="1">
      <c r="A198" s="232"/>
      <c r="B198" s="232"/>
      <c r="C198" s="232"/>
      <c r="D198" s="232"/>
      <c r="E198" s="232"/>
      <c r="F198" s="232"/>
      <c r="G198" s="232"/>
      <c r="H198" s="232"/>
      <c r="I198" s="232"/>
      <c r="J198" s="232"/>
      <c r="K198" s="232"/>
      <c r="L198" s="232"/>
      <c r="M198" s="232"/>
      <c r="N198" s="232"/>
      <c r="O198" s="232"/>
      <c r="P198" s="232"/>
      <c r="Q198" s="232"/>
      <c r="R198" s="232"/>
      <c r="S198" s="232"/>
      <c r="T198" s="232"/>
      <c r="U198" s="232"/>
      <c r="V198" s="232"/>
      <c r="W198" s="232"/>
      <c r="X198" s="232"/>
      <c r="Y198" s="232"/>
      <c r="Z198" s="232"/>
    </row>
    <row r="199" ht="12.0" customHeight="1">
      <c r="A199" s="232"/>
      <c r="B199" s="232"/>
      <c r="C199" s="232"/>
      <c r="D199" s="232"/>
      <c r="E199" s="232"/>
      <c r="F199" s="232"/>
      <c r="G199" s="232"/>
      <c r="H199" s="232"/>
      <c r="I199" s="232"/>
      <c r="J199" s="232"/>
      <c r="K199" s="232"/>
      <c r="L199" s="232"/>
      <c r="M199" s="232"/>
      <c r="N199" s="232"/>
      <c r="O199" s="232"/>
      <c r="P199" s="232"/>
      <c r="Q199" s="232"/>
      <c r="R199" s="232"/>
      <c r="S199" s="232"/>
      <c r="T199" s="232"/>
      <c r="U199" s="232"/>
      <c r="V199" s="232"/>
      <c r="W199" s="232"/>
      <c r="X199" s="232"/>
      <c r="Y199" s="232"/>
      <c r="Z199" s="232"/>
    </row>
    <row r="200" ht="12.0" customHeight="1">
      <c r="A200" s="232"/>
      <c r="B200" s="232"/>
      <c r="C200" s="232"/>
      <c r="D200" s="232"/>
      <c r="E200" s="232"/>
      <c r="F200" s="232"/>
      <c r="G200" s="232"/>
      <c r="H200" s="232"/>
      <c r="I200" s="232"/>
      <c r="J200" s="232"/>
      <c r="K200" s="232"/>
      <c r="L200" s="232"/>
      <c r="M200" s="232"/>
      <c r="N200" s="232"/>
      <c r="O200" s="232"/>
      <c r="P200" s="232"/>
      <c r="Q200" s="232"/>
      <c r="R200" s="232"/>
      <c r="S200" s="232"/>
      <c r="T200" s="232"/>
      <c r="U200" s="232"/>
      <c r="V200" s="232"/>
      <c r="W200" s="232"/>
      <c r="X200" s="232"/>
      <c r="Y200" s="232"/>
      <c r="Z200" s="232"/>
    </row>
    <row r="201" ht="12.0" customHeight="1">
      <c r="A201" s="232"/>
      <c r="B201" s="232"/>
      <c r="C201" s="232"/>
      <c r="D201" s="232"/>
      <c r="E201" s="232"/>
      <c r="F201" s="232"/>
      <c r="G201" s="232"/>
      <c r="H201" s="232"/>
      <c r="I201" s="232"/>
      <c r="J201" s="232"/>
      <c r="K201" s="232"/>
      <c r="L201" s="232"/>
      <c r="M201" s="232"/>
      <c r="N201" s="232"/>
      <c r="O201" s="232"/>
      <c r="P201" s="232"/>
      <c r="Q201" s="232"/>
      <c r="R201" s="232"/>
      <c r="S201" s="232"/>
      <c r="T201" s="232"/>
      <c r="U201" s="232"/>
      <c r="V201" s="232"/>
      <c r="W201" s="232"/>
      <c r="X201" s="232"/>
      <c r="Y201" s="232"/>
      <c r="Z201" s="232"/>
    </row>
    <row r="202" ht="12.0" customHeight="1">
      <c r="A202" s="232"/>
      <c r="B202" s="232"/>
      <c r="C202" s="232"/>
      <c r="D202" s="232"/>
      <c r="E202" s="232"/>
      <c r="F202" s="232"/>
      <c r="G202" s="232"/>
      <c r="H202" s="232"/>
      <c r="I202" s="232"/>
      <c r="J202" s="232"/>
      <c r="K202" s="232"/>
      <c r="L202" s="232"/>
      <c r="M202" s="232"/>
      <c r="N202" s="232"/>
      <c r="O202" s="232"/>
      <c r="P202" s="232"/>
      <c r="Q202" s="232"/>
      <c r="R202" s="232"/>
      <c r="S202" s="232"/>
      <c r="T202" s="232"/>
      <c r="U202" s="232"/>
      <c r="V202" s="232"/>
      <c r="W202" s="232"/>
      <c r="X202" s="232"/>
      <c r="Y202" s="232"/>
      <c r="Z202" s="232"/>
    </row>
    <row r="203" ht="12.0" customHeight="1">
      <c r="A203" s="232"/>
      <c r="B203" s="232"/>
      <c r="C203" s="232"/>
      <c r="D203" s="232"/>
      <c r="E203" s="232"/>
      <c r="F203" s="232"/>
      <c r="G203" s="232"/>
      <c r="H203" s="232"/>
      <c r="I203" s="232"/>
      <c r="J203" s="232"/>
      <c r="K203" s="232"/>
      <c r="L203" s="232"/>
      <c r="M203" s="232"/>
      <c r="N203" s="232"/>
      <c r="O203" s="232"/>
      <c r="P203" s="232"/>
      <c r="Q203" s="232"/>
      <c r="R203" s="232"/>
      <c r="S203" s="232"/>
      <c r="T203" s="232"/>
      <c r="U203" s="232"/>
      <c r="V203" s="232"/>
      <c r="W203" s="232"/>
      <c r="X203" s="232"/>
      <c r="Y203" s="232"/>
      <c r="Z203" s="232"/>
    </row>
    <row r="204" ht="12.0" customHeight="1">
      <c r="A204" s="232"/>
      <c r="B204" s="232"/>
      <c r="C204" s="232"/>
      <c r="D204" s="232"/>
      <c r="E204" s="232"/>
      <c r="F204" s="232"/>
      <c r="G204" s="232"/>
      <c r="H204" s="232"/>
      <c r="I204" s="232"/>
      <c r="J204" s="232"/>
      <c r="K204" s="232"/>
      <c r="L204" s="232"/>
      <c r="M204" s="232"/>
      <c r="N204" s="232"/>
      <c r="O204" s="232"/>
      <c r="P204" s="232"/>
      <c r="Q204" s="232"/>
      <c r="R204" s="232"/>
      <c r="S204" s="232"/>
      <c r="T204" s="232"/>
      <c r="U204" s="232"/>
      <c r="V204" s="232"/>
      <c r="W204" s="232"/>
      <c r="X204" s="232"/>
      <c r="Y204" s="232"/>
      <c r="Z204" s="232"/>
    </row>
    <row r="205" ht="12.0" customHeight="1">
      <c r="A205" s="232"/>
      <c r="B205" s="232"/>
      <c r="C205" s="232"/>
      <c r="D205" s="232"/>
      <c r="E205" s="232"/>
      <c r="F205" s="232"/>
      <c r="G205" s="232"/>
      <c r="H205" s="232"/>
      <c r="I205" s="232"/>
      <c r="J205" s="232"/>
      <c r="K205" s="232"/>
      <c r="L205" s="232"/>
      <c r="M205" s="232"/>
      <c r="N205" s="232"/>
      <c r="O205" s="232"/>
      <c r="P205" s="232"/>
      <c r="Q205" s="232"/>
      <c r="R205" s="232"/>
      <c r="S205" s="232"/>
      <c r="T205" s="232"/>
      <c r="U205" s="232"/>
      <c r="V205" s="232"/>
      <c r="W205" s="232"/>
      <c r="X205" s="232"/>
      <c r="Y205" s="232"/>
      <c r="Z205" s="232"/>
    </row>
    <row r="206" ht="12.0" customHeight="1">
      <c r="A206" s="232"/>
      <c r="B206" s="232"/>
      <c r="C206" s="232"/>
      <c r="D206" s="232"/>
      <c r="E206" s="232"/>
      <c r="F206" s="232"/>
      <c r="G206" s="232"/>
      <c r="H206" s="232"/>
      <c r="I206" s="232"/>
      <c r="J206" s="232"/>
      <c r="K206" s="232"/>
      <c r="L206" s="232"/>
      <c r="M206" s="232"/>
      <c r="N206" s="232"/>
      <c r="O206" s="232"/>
      <c r="P206" s="232"/>
      <c r="Q206" s="232"/>
      <c r="R206" s="232"/>
      <c r="S206" s="232"/>
      <c r="T206" s="232"/>
      <c r="U206" s="232"/>
      <c r="V206" s="232"/>
      <c r="W206" s="232"/>
      <c r="X206" s="232"/>
      <c r="Y206" s="232"/>
      <c r="Z206" s="232"/>
    </row>
    <row r="207" ht="12.0" customHeight="1">
      <c r="A207" s="232"/>
      <c r="B207" s="232"/>
      <c r="C207" s="232"/>
      <c r="D207" s="232"/>
      <c r="E207" s="232"/>
      <c r="F207" s="232"/>
      <c r="G207" s="232"/>
      <c r="H207" s="232"/>
      <c r="I207" s="232"/>
      <c r="J207" s="232"/>
      <c r="K207" s="232"/>
      <c r="L207" s="232"/>
      <c r="M207" s="232"/>
      <c r="N207" s="232"/>
      <c r="O207" s="232"/>
      <c r="P207" s="232"/>
      <c r="Q207" s="232"/>
      <c r="R207" s="232"/>
      <c r="S207" s="232"/>
      <c r="T207" s="232"/>
      <c r="U207" s="232"/>
      <c r="V207" s="232"/>
      <c r="W207" s="232"/>
      <c r="X207" s="232"/>
      <c r="Y207" s="232"/>
      <c r="Z207" s="232"/>
    </row>
    <row r="208" ht="12.0" customHeight="1">
      <c r="A208" s="232"/>
      <c r="B208" s="232"/>
      <c r="C208" s="232"/>
      <c r="D208" s="232"/>
      <c r="E208" s="232"/>
      <c r="F208" s="232"/>
      <c r="G208" s="232"/>
      <c r="H208" s="232"/>
      <c r="I208" s="232"/>
      <c r="J208" s="232"/>
      <c r="K208" s="232"/>
      <c r="L208" s="232"/>
      <c r="M208" s="232"/>
      <c r="N208" s="232"/>
      <c r="O208" s="232"/>
      <c r="P208" s="232"/>
      <c r="Q208" s="232"/>
      <c r="R208" s="232"/>
      <c r="S208" s="232"/>
      <c r="T208" s="232"/>
      <c r="U208" s="232"/>
      <c r="V208" s="232"/>
      <c r="W208" s="232"/>
      <c r="X208" s="232"/>
      <c r="Y208" s="232"/>
      <c r="Z208" s="232"/>
    </row>
    <row r="209" ht="12.0" customHeight="1">
      <c r="A209" s="232"/>
      <c r="B209" s="232"/>
      <c r="C209" s="232"/>
      <c r="D209" s="232"/>
      <c r="E209" s="232"/>
      <c r="F209" s="232"/>
      <c r="G209" s="232"/>
      <c r="H209" s="232"/>
      <c r="I209" s="232"/>
      <c r="J209" s="232"/>
      <c r="K209" s="232"/>
      <c r="L209" s="232"/>
      <c r="M209" s="232"/>
      <c r="N209" s="232"/>
      <c r="O209" s="232"/>
      <c r="P209" s="232"/>
      <c r="Q209" s="232"/>
      <c r="R209" s="232"/>
      <c r="S209" s="232"/>
      <c r="T209" s="232"/>
      <c r="U209" s="232"/>
      <c r="V209" s="232"/>
      <c r="W209" s="232"/>
      <c r="X209" s="232"/>
      <c r="Y209" s="232"/>
      <c r="Z209" s="232"/>
    </row>
    <row r="210" ht="12.0" customHeight="1">
      <c r="A210" s="232"/>
      <c r="B210" s="232"/>
      <c r="C210" s="232"/>
      <c r="D210" s="232"/>
      <c r="E210" s="232"/>
      <c r="F210" s="232"/>
      <c r="G210" s="232"/>
      <c r="H210" s="232"/>
      <c r="I210" s="232"/>
      <c r="J210" s="232"/>
      <c r="K210" s="232"/>
      <c r="L210" s="232"/>
      <c r="M210" s="232"/>
      <c r="N210" s="232"/>
      <c r="O210" s="232"/>
      <c r="P210" s="232"/>
      <c r="Q210" s="232"/>
      <c r="R210" s="232"/>
      <c r="S210" s="232"/>
      <c r="T210" s="232"/>
      <c r="U210" s="232"/>
      <c r="V210" s="232"/>
      <c r="W210" s="232"/>
      <c r="X210" s="232"/>
      <c r="Y210" s="232"/>
      <c r="Z210" s="232"/>
    </row>
    <row r="211" ht="12.0" customHeight="1">
      <c r="A211" s="232"/>
      <c r="B211" s="232"/>
      <c r="C211" s="232"/>
      <c r="D211" s="232"/>
      <c r="E211" s="232"/>
      <c r="F211" s="232"/>
      <c r="G211" s="232"/>
      <c r="H211" s="232"/>
      <c r="I211" s="232"/>
      <c r="J211" s="232"/>
      <c r="K211" s="232"/>
      <c r="L211" s="232"/>
      <c r="M211" s="232"/>
      <c r="N211" s="232"/>
      <c r="O211" s="232"/>
      <c r="P211" s="232"/>
      <c r="Q211" s="232"/>
      <c r="R211" s="232"/>
      <c r="S211" s="232"/>
      <c r="T211" s="232"/>
      <c r="U211" s="232"/>
      <c r="V211" s="232"/>
      <c r="W211" s="232"/>
      <c r="X211" s="232"/>
      <c r="Y211" s="232"/>
      <c r="Z211" s="232"/>
    </row>
    <row r="212" ht="12.0" customHeight="1">
      <c r="A212" s="232"/>
      <c r="B212" s="232"/>
      <c r="C212" s="232"/>
      <c r="D212" s="232"/>
      <c r="E212" s="232"/>
      <c r="F212" s="232"/>
      <c r="G212" s="232"/>
      <c r="H212" s="232"/>
      <c r="I212" s="232"/>
      <c r="J212" s="232"/>
      <c r="K212" s="232"/>
      <c r="L212" s="232"/>
      <c r="M212" s="232"/>
      <c r="N212" s="232"/>
      <c r="O212" s="232"/>
      <c r="P212" s="232"/>
      <c r="Q212" s="232"/>
      <c r="R212" s="232"/>
      <c r="S212" s="232"/>
      <c r="T212" s="232"/>
      <c r="U212" s="232"/>
      <c r="V212" s="232"/>
      <c r="W212" s="232"/>
      <c r="X212" s="232"/>
      <c r="Y212" s="232"/>
      <c r="Z212" s="232"/>
    </row>
    <row r="213" ht="12.0" customHeight="1">
      <c r="A213" s="232"/>
      <c r="B213" s="232"/>
      <c r="C213" s="232"/>
      <c r="D213" s="232"/>
      <c r="E213" s="232"/>
      <c r="F213" s="232"/>
      <c r="G213" s="232"/>
      <c r="H213" s="232"/>
      <c r="I213" s="232"/>
      <c r="J213" s="232"/>
      <c r="K213" s="232"/>
      <c r="L213" s="232"/>
      <c r="M213" s="232"/>
      <c r="N213" s="232"/>
      <c r="O213" s="232"/>
      <c r="P213" s="232"/>
      <c r="Q213" s="232"/>
      <c r="R213" s="232"/>
      <c r="S213" s="232"/>
      <c r="T213" s="232"/>
      <c r="U213" s="232"/>
      <c r="V213" s="232"/>
      <c r="W213" s="232"/>
      <c r="X213" s="232"/>
      <c r="Y213" s="232"/>
      <c r="Z213" s="232"/>
    </row>
    <row r="214" ht="12.0" customHeight="1">
      <c r="A214" s="232"/>
      <c r="B214" s="232"/>
      <c r="C214" s="232"/>
      <c r="D214" s="232"/>
      <c r="E214" s="232"/>
      <c r="F214" s="232"/>
      <c r="G214" s="232"/>
      <c r="H214" s="232"/>
      <c r="I214" s="232"/>
      <c r="J214" s="232"/>
      <c r="K214" s="232"/>
      <c r="L214" s="232"/>
      <c r="M214" s="232"/>
      <c r="N214" s="232"/>
      <c r="O214" s="232"/>
      <c r="P214" s="232"/>
      <c r="Q214" s="232"/>
      <c r="R214" s="232"/>
      <c r="S214" s="232"/>
      <c r="T214" s="232"/>
      <c r="U214" s="232"/>
      <c r="V214" s="232"/>
      <c r="W214" s="232"/>
      <c r="X214" s="232"/>
      <c r="Y214" s="232"/>
      <c r="Z214" s="232"/>
    </row>
    <row r="215" ht="12.0" customHeight="1">
      <c r="A215" s="232"/>
      <c r="B215" s="232"/>
      <c r="C215" s="232"/>
      <c r="D215" s="232"/>
      <c r="E215" s="232"/>
      <c r="F215" s="232"/>
      <c r="G215" s="232"/>
      <c r="H215" s="232"/>
      <c r="I215" s="232"/>
      <c r="J215" s="232"/>
      <c r="K215" s="232"/>
      <c r="L215" s="232"/>
      <c r="M215" s="232"/>
      <c r="N215" s="232"/>
      <c r="O215" s="232"/>
      <c r="P215" s="232"/>
      <c r="Q215" s="232"/>
      <c r="R215" s="232"/>
      <c r="S215" s="232"/>
      <c r="T215" s="232"/>
      <c r="U215" s="232"/>
      <c r="V215" s="232"/>
      <c r="W215" s="232"/>
      <c r="X215" s="232"/>
      <c r="Y215" s="232"/>
      <c r="Z215" s="232"/>
    </row>
    <row r="216" ht="12.0" customHeight="1">
      <c r="A216" s="232"/>
      <c r="B216" s="232"/>
      <c r="C216" s="232"/>
      <c r="D216" s="232"/>
      <c r="E216" s="232"/>
      <c r="F216" s="232"/>
      <c r="G216" s="232"/>
      <c r="H216" s="232"/>
      <c r="I216" s="232"/>
      <c r="J216" s="232"/>
      <c r="K216" s="232"/>
      <c r="L216" s="232"/>
      <c r="M216" s="232"/>
      <c r="N216" s="232"/>
      <c r="O216" s="232"/>
      <c r="P216" s="232"/>
      <c r="Q216" s="232"/>
      <c r="R216" s="232"/>
      <c r="S216" s="232"/>
      <c r="T216" s="232"/>
      <c r="U216" s="232"/>
      <c r="V216" s="232"/>
      <c r="W216" s="232"/>
      <c r="X216" s="232"/>
      <c r="Y216" s="232"/>
      <c r="Z216" s="232"/>
    </row>
    <row r="217" ht="12.0" customHeight="1">
      <c r="A217" s="232"/>
      <c r="B217" s="232"/>
      <c r="C217" s="232"/>
      <c r="D217" s="232"/>
      <c r="E217" s="232"/>
      <c r="F217" s="232"/>
      <c r="G217" s="232"/>
      <c r="H217" s="232"/>
      <c r="I217" s="232"/>
      <c r="J217" s="232"/>
      <c r="K217" s="232"/>
      <c r="L217" s="232"/>
      <c r="M217" s="232"/>
      <c r="N217" s="232"/>
      <c r="O217" s="232"/>
      <c r="P217" s="232"/>
      <c r="Q217" s="232"/>
      <c r="R217" s="232"/>
      <c r="S217" s="232"/>
      <c r="T217" s="232"/>
      <c r="U217" s="232"/>
      <c r="V217" s="232"/>
      <c r="W217" s="232"/>
      <c r="X217" s="232"/>
      <c r="Y217" s="232"/>
      <c r="Z217" s="232"/>
    </row>
    <row r="218" ht="12.0" customHeight="1">
      <c r="A218" s="232"/>
      <c r="B218" s="232"/>
      <c r="C218" s="232"/>
      <c r="D218" s="232"/>
      <c r="E218" s="232"/>
      <c r="F218" s="232"/>
      <c r="G218" s="232"/>
      <c r="H218" s="232"/>
      <c r="I218" s="232"/>
      <c r="J218" s="232"/>
      <c r="K218" s="232"/>
      <c r="L218" s="232"/>
      <c r="M218" s="232"/>
      <c r="N218" s="232"/>
      <c r="O218" s="232"/>
      <c r="P218" s="232"/>
      <c r="Q218" s="232"/>
      <c r="R218" s="232"/>
      <c r="S218" s="232"/>
      <c r="T218" s="232"/>
      <c r="U218" s="232"/>
      <c r="V218" s="232"/>
      <c r="W218" s="232"/>
      <c r="X218" s="232"/>
      <c r="Y218" s="232"/>
      <c r="Z218" s="232"/>
    </row>
    <row r="219" ht="12.0" customHeight="1">
      <c r="A219" s="232"/>
      <c r="B219" s="232"/>
      <c r="C219" s="232"/>
      <c r="D219" s="232"/>
      <c r="E219" s="232"/>
      <c r="F219" s="232"/>
      <c r="G219" s="232"/>
      <c r="H219" s="232"/>
      <c r="I219" s="232"/>
      <c r="J219" s="232"/>
      <c r="K219" s="232"/>
      <c r="L219" s="232"/>
      <c r="M219" s="232"/>
      <c r="N219" s="232"/>
      <c r="O219" s="232"/>
      <c r="P219" s="232"/>
      <c r="Q219" s="232"/>
      <c r="R219" s="232"/>
      <c r="S219" s="232"/>
      <c r="T219" s="232"/>
      <c r="U219" s="232"/>
      <c r="V219" s="232"/>
      <c r="W219" s="232"/>
      <c r="X219" s="232"/>
      <c r="Y219" s="232"/>
      <c r="Z219" s="232"/>
    </row>
    <row r="220" ht="12.0" customHeight="1">
      <c r="A220" s="232"/>
      <c r="B220" s="232"/>
      <c r="C220" s="232"/>
      <c r="D220" s="232"/>
      <c r="E220" s="232"/>
      <c r="F220" s="232"/>
      <c r="G220" s="232"/>
      <c r="H220" s="232"/>
      <c r="I220" s="232"/>
      <c r="J220" s="232"/>
      <c r="K220" s="232"/>
      <c r="L220" s="232"/>
      <c r="M220" s="232"/>
      <c r="N220" s="232"/>
      <c r="O220" s="232"/>
      <c r="P220" s="232"/>
      <c r="Q220" s="232"/>
      <c r="R220" s="232"/>
      <c r="S220" s="232"/>
      <c r="T220" s="232"/>
      <c r="U220" s="232"/>
      <c r="V220" s="232"/>
      <c r="W220" s="232"/>
      <c r="X220" s="232"/>
      <c r="Y220" s="232"/>
      <c r="Z220" s="232"/>
    </row>
    <row r="221" ht="12.0" customHeight="1">
      <c r="A221" s="232"/>
      <c r="B221" s="232"/>
      <c r="C221" s="232"/>
      <c r="D221" s="232"/>
      <c r="E221" s="232"/>
      <c r="F221" s="232"/>
      <c r="G221" s="232"/>
      <c r="H221" s="232"/>
      <c r="I221" s="232"/>
      <c r="J221" s="232"/>
      <c r="K221" s="232"/>
      <c r="L221" s="232"/>
      <c r="M221" s="232"/>
      <c r="N221" s="232"/>
      <c r="O221" s="232"/>
      <c r="P221" s="232"/>
      <c r="Q221" s="232"/>
      <c r="R221" s="232"/>
      <c r="S221" s="232"/>
      <c r="T221" s="232"/>
      <c r="U221" s="232"/>
      <c r="V221" s="232"/>
      <c r="W221" s="232"/>
      <c r="X221" s="232"/>
      <c r="Y221" s="232"/>
      <c r="Z221" s="232"/>
    </row>
    <row r="222" ht="12.0" customHeight="1">
      <c r="A222" s="232"/>
      <c r="B222" s="232"/>
      <c r="C222" s="232"/>
      <c r="D222" s="232"/>
      <c r="E222" s="232"/>
      <c r="F222" s="232"/>
      <c r="G222" s="232"/>
      <c r="H222" s="232"/>
      <c r="I222" s="232"/>
      <c r="J222" s="232"/>
      <c r="K222" s="232"/>
      <c r="L222" s="232"/>
      <c r="M222" s="232"/>
      <c r="N222" s="232"/>
      <c r="O222" s="232"/>
      <c r="P222" s="232"/>
      <c r="Q222" s="232"/>
      <c r="R222" s="232"/>
      <c r="S222" s="232"/>
      <c r="T222" s="232"/>
      <c r="U222" s="232"/>
      <c r="V222" s="232"/>
      <c r="W222" s="232"/>
      <c r="X222" s="232"/>
      <c r="Y222" s="232"/>
      <c r="Z222" s="232"/>
    </row>
    <row r="223" ht="12.0" customHeight="1">
      <c r="A223" s="232"/>
      <c r="B223" s="232"/>
      <c r="C223" s="232"/>
      <c r="D223" s="232"/>
      <c r="E223" s="232"/>
      <c r="F223" s="232"/>
      <c r="G223" s="232"/>
      <c r="H223" s="232"/>
      <c r="I223" s="232"/>
      <c r="J223" s="232"/>
      <c r="K223" s="232"/>
      <c r="L223" s="232"/>
      <c r="M223" s="232"/>
      <c r="N223" s="232"/>
      <c r="O223" s="232"/>
      <c r="P223" s="232"/>
      <c r="Q223" s="232"/>
      <c r="R223" s="232"/>
      <c r="S223" s="232"/>
      <c r="T223" s="232"/>
      <c r="U223" s="232"/>
      <c r="V223" s="232"/>
      <c r="W223" s="232"/>
      <c r="X223" s="232"/>
      <c r="Y223" s="232"/>
      <c r="Z223" s="232"/>
    </row>
    <row r="224" ht="12.0" customHeight="1">
      <c r="A224" s="232"/>
      <c r="B224" s="232"/>
      <c r="C224" s="232"/>
      <c r="D224" s="232"/>
      <c r="E224" s="232"/>
      <c r="F224" s="232"/>
      <c r="G224" s="232"/>
      <c r="H224" s="232"/>
      <c r="I224" s="232"/>
      <c r="J224" s="232"/>
      <c r="K224" s="232"/>
      <c r="L224" s="232"/>
      <c r="M224" s="232"/>
      <c r="N224" s="232"/>
      <c r="O224" s="232"/>
      <c r="P224" s="232"/>
      <c r="Q224" s="232"/>
      <c r="R224" s="232"/>
      <c r="S224" s="232"/>
      <c r="T224" s="232"/>
      <c r="U224" s="232"/>
      <c r="V224" s="232"/>
      <c r="W224" s="232"/>
      <c r="X224" s="232"/>
      <c r="Y224" s="232"/>
      <c r="Z224" s="232"/>
    </row>
    <row r="225" ht="12.0" customHeight="1">
      <c r="A225" s="232"/>
      <c r="B225" s="232"/>
      <c r="C225" s="232"/>
      <c r="D225" s="232"/>
      <c r="E225" s="232"/>
      <c r="F225" s="232"/>
      <c r="G225" s="232"/>
      <c r="H225" s="232"/>
      <c r="I225" s="232"/>
      <c r="J225" s="232"/>
      <c r="K225" s="232"/>
      <c r="L225" s="232"/>
      <c r="M225" s="232"/>
      <c r="N225" s="232"/>
      <c r="O225" s="232"/>
      <c r="P225" s="232"/>
      <c r="Q225" s="232"/>
      <c r="R225" s="232"/>
      <c r="S225" s="232"/>
      <c r="T225" s="232"/>
      <c r="U225" s="232"/>
      <c r="V225" s="232"/>
      <c r="W225" s="232"/>
      <c r="X225" s="232"/>
      <c r="Y225" s="232"/>
      <c r="Z225" s="232"/>
    </row>
    <row r="226" ht="12.0" customHeight="1">
      <c r="A226" s="232"/>
      <c r="B226" s="232"/>
      <c r="C226" s="232"/>
      <c r="D226" s="232"/>
      <c r="E226" s="232"/>
      <c r="F226" s="232"/>
      <c r="G226" s="232"/>
      <c r="H226" s="232"/>
      <c r="I226" s="232"/>
      <c r="J226" s="232"/>
      <c r="K226" s="232"/>
      <c r="L226" s="232"/>
      <c r="M226" s="232"/>
      <c r="N226" s="232"/>
      <c r="O226" s="232"/>
      <c r="P226" s="232"/>
      <c r="Q226" s="232"/>
      <c r="R226" s="232"/>
      <c r="S226" s="232"/>
      <c r="T226" s="232"/>
      <c r="U226" s="232"/>
      <c r="V226" s="232"/>
      <c r="W226" s="232"/>
      <c r="X226" s="232"/>
      <c r="Y226" s="232"/>
      <c r="Z226" s="232"/>
    </row>
    <row r="227" ht="12.0" customHeight="1">
      <c r="A227" s="232"/>
      <c r="B227" s="232"/>
      <c r="C227" s="232"/>
      <c r="D227" s="232"/>
      <c r="E227" s="232"/>
      <c r="F227" s="232"/>
      <c r="G227" s="232"/>
      <c r="H227" s="232"/>
      <c r="I227" s="232"/>
      <c r="J227" s="232"/>
      <c r="K227" s="232"/>
      <c r="L227" s="232"/>
      <c r="M227" s="232"/>
      <c r="N227" s="232"/>
      <c r="O227" s="232"/>
      <c r="P227" s="232"/>
      <c r="Q227" s="232"/>
      <c r="R227" s="232"/>
      <c r="S227" s="232"/>
      <c r="T227" s="232"/>
      <c r="U227" s="232"/>
      <c r="V227" s="232"/>
      <c r="W227" s="232"/>
      <c r="X227" s="232"/>
      <c r="Y227" s="232"/>
      <c r="Z227" s="232"/>
    </row>
    <row r="228" ht="12.0" customHeight="1">
      <c r="A228" s="232"/>
      <c r="B228" s="232"/>
      <c r="C228" s="232"/>
      <c r="D228" s="232"/>
      <c r="E228" s="232"/>
      <c r="F228" s="232"/>
      <c r="G228" s="232"/>
      <c r="H228" s="232"/>
      <c r="I228" s="232"/>
      <c r="J228" s="232"/>
      <c r="K228" s="232"/>
      <c r="L228" s="232"/>
      <c r="M228" s="232"/>
      <c r="N228" s="232"/>
      <c r="O228" s="232"/>
      <c r="P228" s="232"/>
      <c r="Q228" s="232"/>
      <c r="R228" s="232"/>
      <c r="S228" s="232"/>
      <c r="T228" s="232"/>
      <c r="U228" s="232"/>
      <c r="V228" s="232"/>
      <c r="W228" s="232"/>
      <c r="X228" s="232"/>
      <c r="Y228" s="232"/>
      <c r="Z228" s="232"/>
    </row>
    <row r="229" ht="12.0" customHeight="1">
      <c r="A229" s="232"/>
      <c r="B229" s="232"/>
      <c r="C229" s="232"/>
      <c r="D229" s="232"/>
      <c r="E229" s="232"/>
      <c r="F229" s="232"/>
      <c r="G229" s="232"/>
      <c r="H229" s="232"/>
      <c r="I229" s="232"/>
      <c r="J229" s="232"/>
      <c r="K229" s="232"/>
      <c r="L229" s="232"/>
      <c r="M229" s="232"/>
      <c r="N229" s="232"/>
      <c r="O229" s="232"/>
      <c r="P229" s="232"/>
      <c r="Q229" s="232"/>
      <c r="R229" s="232"/>
      <c r="S229" s="232"/>
      <c r="T229" s="232"/>
      <c r="U229" s="232"/>
      <c r="V229" s="232"/>
      <c r="W229" s="232"/>
      <c r="X229" s="232"/>
      <c r="Y229" s="232"/>
      <c r="Z229" s="232"/>
    </row>
    <row r="230" ht="12.0" customHeight="1">
      <c r="A230" s="232"/>
      <c r="B230" s="232"/>
      <c r="C230" s="232"/>
      <c r="D230" s="232"/>
      <c r="E230" s="232"/>
      <c r="F230" s="232"/>
      <c r="G230" s="232"/>
      <c r="H230" s="232"/>
      <c r="I230" s="232"/>
      <c r="J230" s="232"/>
      <c r="K230" s="232"/>
      <c r="L230" s="232"/>
      <c r="M230" s="232"/>
      <c r="N230" s="232"/>
      <c r="O230" s="232"/>
      <c r="P230" s="232"/>
      <c r="Q230" s="232"/>
      <c r="R230" s="232"/>
      <c r="S230" s="232"/>
      <c r="T230" s="232"/>
      <c r="U230" s="232"/>
      <c r="V230" s="232"/>
      <c r="W230" s="232"/>
      <c r="X230" s="232"/>
      <c r="Y230" s="232"/>
      <c r="Z230" s="232"/>
    </row>
    <row r="231" ht="12.0" customHeight="1">
      <c r="A231" s="232"/>
      <c r="B231" s="232"/>
      <c r="C231" s="232"/>
      <c r="D231" s="232"/>
      <c r="E231" s="232"/>
      <c r="F231" s="232"/>
      <c r="G231" s="232"/>
      <c r="H231" s="232"/>
      <c r="I231" s="232"/>
      <c r="J231" s="232"/>
      <c r="K231" s="232"/>
      <c r="L231" s="232"/>
      <c r="M231" s="232"/>
      <c r="N231" s="232"/>
      <c r="O231" s="232"/>
      <c r="P231" s="232"/>
      <c r="Q231" s="232"/>
      <c r="R231" s="232"/>
      <c r="S231" s="232"/>
      <c r="T231" s="232"/>
      <c r="U231" s="232"/>
      <c r="V231" s="232"/>
      <c r="W231" s="232"/>
      <c r="X231" s="232"/>
      <c r="Y231" s="232"/>
      <c r="Z231" s="232"/>
    </row>
    <row r="232" ht="12.0" customHeight="1">
      <c r="A232" s="232"/>
      <c r="B232" s="232"/>
      <c r="C232" s="232"/>
      <c r="D232" s="232"/>
      <c r="E232" s="232"/>
      <c r="F232" s="232"/>
      <c r="G232" s="232"/>
      <c r="H232" s="232"/>
      <c r="I232" s="232"/>
      <c r="J232" s="232"/>
      <c r="K232" s="232"/>
      <c r="L232" s="232"/>
      <c r="M232" s="232"/>
      <c r="N232" s="232"/>
      <c r="O232" s="232"/>
      <c r="P232" s="232"/>
      <c r="Q232" s="232"/>
      <c r="R232" s="232"/>
      <c r="S232" s="232"/>
      <c r="T232" s="232"/>
      <c r="U232" s="232"/>
      <c r="V232" s="232"/>
      <c r="W232" s="232"/>
      <c r="X232" s="232"/>
      <c r="Y232" s="232"/>
      <c r="Z232" s="232"/>
    </row>
    <row r="233" ht="12.0" customHeight="1">
      <c r="A233" s="232"/>
      <c r="B233" s="232"/>
      <c r="C233" s="232"/>
      <c r="D233" s="232"/>
      <c r="E233" s="232"/>
      <c r="F233" s="232"/>
      <c r="G233" s="232"/>
      <c r="H233" s="232"/>
      <c r="I233" s="232"/>
      <c r="J233" s="232"/>
      <c r="K233" s="232"/>
      <c r="L233" s="232"/>
      <c r="M233" s="232"/>
      <c r="N233" s="232"/>
      <c r="O233" s="232"/>
      <c r="P233" s="232"/>
      <c r="Q233" s="232"/>
      <c r="R233" s="232"/>
      <c r="S233" s="232"/>
      <c r="T233" s="232"/>
      <c r="U233" s="232"/>
      <c r="V233" s="232"/>
      <c r="W233" s="232"/>
      <c r="X233" s="232"/>
      <c r="Y233" s="232"/>
      <c r="Z233" s="232"/>
    </row>
    <row r="234" ht="12.0" customHeight="1">
      <c r="A234" s="232"/>
      <c r="B234" s="232"/>
      <c r="C234" s="232"/>
      <c r="D234" s="232"/>
      <c r="E234" s="232"/>
      <c r="F234" s="232"/>
      <c r="G234" s="232"/>
      <c r="H234" s="232"/>
      <c r="I234" s="232"/>
      <c r="J234" s="232"/>
      <c r="K234" s="232"/>
      <c r="L234" s="232"/>
      <c r="M234" s="232"/>
      <c r="N234" s="232"/>
      <c r="O234" s="232"/>
      <c r="P234" s="232"/>
      <c r="Q234" s="232"/>
      <c r="R234" s="232"/>
      <c r="S234" s="232"/>
      <c r="T234" s="232"/>
      <c r="U234" s="232"/>
      <c r="V234" s="232"/>
      <c r="W234" s="232"/>
      <c r="X234" s="232"/>
      <c r="Y234" s="232"/>
      <c r="Z234" s="232"/>
    </row>
    <row r="235" ht="12.0" customHeight="1">
      <c r="A235" s="232"/>
      <c r="B235" s="232"/>
      <c r="C235" s="232"/>
      <c r="D235" s="232"/>
      <c r="E235" s="232"/>
      <c r="F235" s="232"/>
      <c r="G235" s="232"/>
      <c r="H235" s="232"/>
      <c r="I235" s="232"/>
      <c r="J235" s="232"/>
      <c r="K235" s="232"/>
      <c r="L235" s="232"/>
      <c r="M235" s="232"/>
      <c r="N235" s="232"/>
      <c r="O235" s="232"/>
      <c r="P235" s="232"/>
      <c r="Q235" s="232"/>
      <c r="R235" s="232"/>
      <c r="S235" s="232"/>
      <c r="T235" s="232"/>
      <c r="U235" s="232"/>
      <c r="V235" s="232"/>
      <c r="W235" s="232"/>
      <c r="X235" s="232"/>
      <c r="Y235" s="232"/>
      <c r="Z235" s="232"/>
    </row>
    <row r="236" ht="12.0" customHeight="1">
      <c r="A236" s="232"/>
      <c r="B236" s="232"/>
      <c r="C236" s="232"/>
      <c r="D236" s="232"/>
      <c r="E236" s="232"/>
      <c r="F236" s="232"/>
      <c r="G236" s="232"/>
      <c r="H236" s="232"/>
      <c r="I236" s="232"/>
      <c r="J236" s="232"/>
      <c r="K236" s="232"/>
      <c r="L236" s="232"/>
      <c r="M236" s="232"/>
      <c r="N236" s="232"/>
      <c r="O236" s="232"/>
      <c r="P236" s="232"/>
      <c r="Q236" s="232"/>
      <c r="R236" s="232"/>
      <c r="S236" s="232"/>
      <c r="T236" s="232"/>
      <c r="U236" s="232"/>
      <c r="V236" s="232"/>
      <c r="W236" s="232"/>
      <c r="X236" s="232"/>
      <c r="Y236" s="232"/>
      <c r="Z236" s="232"/>
    </row>
    <row r="237" ht="12.0" customHeight="1">
      <c r="A237" s="232"/>
      <c r="B237" s="232"/>
      <c r="C237" s="232"/>
      <c r="D237" s="232"/>
      <c r="E237" s="232"/>
      <c r="F237" s="232"/>
      <c r="G237" s="232"/>
      <c r="H237" s="232"/>
      <c r="I237" s="232"/>
      <c r="J237" s="232"/>
      <c r="K237" s="232"/>
      <c r="L237" s="232"/>
      <c r="M237" s="232"/>
      <c r="N237" s="232"/>
      <c r="O237" s="232"/>
      <c r="P237" s="232"/>
      <c r="Q237" s="232"/>
      <c r="R237" s="232"/>
      <c r="S237" s="232"/>
      <c r="T237" s="232"/>
      <c r="U237" s="232"/>
      <c r="V237" s="232"/>
      <c r="W237" s="232"/>
      <c r="X237" s="232"/>
      <c r="Y237" s="232"/>
      <c r="Z237" s="232"/>
    </row>
    <row r="238" ht="12.0" customHeight="1">
      <c r="A238" s="232"/>
      <c r="B238" s="232"/>
      <c r="C238" s="232"/>
      <c r="D238" s="232"/>
      <c r="E238" s="232"/>
      <c r="F238" s="232"/>
      <c r="G238" s="232"/>
      <c r="H238" s="232"/>
      <c r="I238" s="232"/>
      <c r="J238" s="232"/>
      <c r="K238" s="232"/>
      <c r="L238" s="232"/>
      <c r="M238" s="232"/>
      <c r="N238" s="232"/>
      <c r="O238" s="232"/>
      <c r="P238" s="232"/>
      <c r="Q238" s="232"/>
      <c r="R238" s="232"/>
      <c r="S238" s="232"/>
      <c r="T238" s="232"/>
      <c r="U238" s="232"/>
      <c r="V238" s="232"/>
      <c r="W238" s="232"/>
      <c r="X238" s="232"/>
      <c r="Y238" s="232"/>
      <c r="Z238" s="232"/>
    </row>
    <row r="239" ht="12.0" customHeight="1">
      <c r="A239" s="232"/>
      <c r="B239" s="232"/>
      <c r="C239" s="232"/>
      <c r="D239" s="232"/>
      <c r="E239" s="232"/>
      <c r="F239" s="232"/>
      <c r="G239" s="232"/>
      <c r="H239" s="232"/>
      <c r="I239" s="232"/>
      <c r="J239" s="232"/>
      <c r="K239" s="232"/>
      <c r="L239" s="232"/>
      <c r="M239" s="232"/>
      <c r="N239" s="232"/>
      <c r="O239" s="232"/>
      <c r="P239" s="232"/>
      <c r="Q239" s="232"/>
      <c r="R239" s="232"/>
      <c r="S239" s="232"/>
      <c r="T239" s="232"/>
      <c r="U239" s="232"/>
      <c r="V239" s="232"/>
      <c r="W239" s="232"/>
      <c r="X239" s="232"/>
      <c r="Y239" s="232"/>
      <c r="Z239" s="232"/>
    </row>
    <row r="240" ht="12.0" customHeight="1">
      <c r="A240" s="232"/>
      <c r="B240" s="232"/>
      <c r="C240" s="232"/>
      <c r="D240" s="232"/>
      <c r="E240" s="232"/>
      <c r="F240" s="232"/>
      <c r="G240" s="232"/>
      <c r="H240" s="232"/>
      <c r="I240" s="232"/>
      <c r="J240" s="232"/>
      <c r="K240" s="232"/>
      <c r="L240" s="232"/>
      <c r="M240" s="232"/>
      <c r="N240" s="232"/>
      <c r="O240" s="232"/>
      <c r="P240" s="232"/>
      <c r="Q240" s="232"/>
      <c r="R240" s="232"/>
      <c r="S240" s="232"/>
      <c r="T240" s="232"/>
      <c r="U240" s="232"/>
      <c r="V240" s="232"/>
      <c r="W240" s="232"/>
      <c r="X240" s="232"/>
      <c r="Y240" s="232"/>
      <c r="Z240" s="232"/>
    </row>
    <row r="241" ht="12.0" customHeight="1">
      <c r="A241" s="232"/>
      <c r="B241" s="232"/>
      <c r="C241" s="232"/>
      <c r="D241" s="232"/>
      <c r="E241" s="232"/>
      <c r="F241" s="232"/>
      <c r="G241" s="232"/>
      <c r="H241" s="232"/>
      <c r="I241" s="232"/>
      <c r="J241" s="232"/>
      <c r="K241" s="232"/>
      <c r="L241" s="232"/>
      <c r="M241" s="232"/>
      <c r="N241" s="232"/>
      <c r="O241" s="232"/>
      <c r="P241" s="232"/>
      <c r="Q241" s="232"/>
      <c r="R241" s="232"/>
      <c r="S241" s="232"/>
      <c r="T241" s="232"/>
      <c r="U241" s="232"/>
      <c r="V241" s="232"/>
      <c r="W241" s="232"/>
      <c r="X241" s="232"/>
      <c r="Y241" s="232"/>
      <c r="Z241" s="232"/>
    </row>
    <row r="242" ht="12.0" customHeight="1">
      <c r="A242" s="232"/>
      <c r="B242" s="232"/>
      <c r="C242" s="232"/>
      <c r="D242" s="232"/>
      <c r="E242" s="232"/>
      <c r="F242" s="232"/>
      <c r="G242" s="232"/>
      <c r="H242" s="232"/>
      <c r="I242" s="232"/>
      <c r="J242" s="232"/>
      <c r="K242" s="232"/>
      <c r="L242" s="232"/>
      <c r="M242" s="232"/>
      <c r="N242" s="232"/>
      <c r="O242" s="232"/>
      <c r="P242" s="232"/>
      <c r="Q242" s="232"/>
      <c r="R242" s="232"/>
      <c r="S242" s="232"/>
      <c r="T242" s="232"/>
      <c r="U242" s="232"/>
      <c r="V242" s="232"/>
      <c r="W242" s="232"/>
      <c r="X242" s="232"/>
      <c r="Y242" s="232"/>
      <c r="Z242" s="232"/>
    </row>
    <row r="243" ht="12.0" customHeight="1">
      <c r="A243" s="232"/>
      <c r="B243" s="232"/>
      <c r="C243" s="232"/>
      <c r="D243" s="232"/>
      <c r="E243" s="232"/>
      <c r="F243" s="232"/>
      <c r="G243" s="232"/>
      <c r="H243" s="232"/>
      <c r="I243" s="232"/>
      <c r="J243" s="232"/>
      <c r="K243" s="232"/>
      <c r="L243" s="232"/>
      <c r="M243" s="232"/>
      <c r="N243" s="232"/>
      <c r="O243" s="232"/>
      <c r="P243" s="232"/>
      <c r="Q243" s="232"/>
      <c r="R243" s="232"/>
      <c r="S243" s="232"/>
      <c r="T243" s="232"/>
      <c r="U243" s="232"/>
      <c r="V243" s="232"/>
      <c r="W243" s="232"/>
      <c r="X243" s="232"/>
      <c r="Y243" s="232"/>
      <c r="Z243" s="232"/>
    </row>
    <row r="244" ht="12.0" customHeight="1">
      <c r="A244" s="232"/>
      <c r="B244" s="232"/>
      <c r="C244" s="232"/>
      <c r="D244" s="232"/>
      <c r="E244" s="232"/>
      <c r="F244" s="232"/>
      <c r="G244" s="232"/>
      <c r="H244" s="232"/>
      <c r="I244" s="232"/>
      <c r="J244" s="232"/>
      <c r="K244" s="232"/>
      <c r="L244" s="232"/>
      <c r="M244" s="232"/>
      <c r="N244" s="232"/>
      <c r="O244" s="232"/>
      <c r="P244" s="232"/>
      <c r="Q244" s="232"/>
      <c r="R244" s="232"/>
      <c r="S244" s="232"/>
      <c r="T244" s="232"/>
      <c r="U244" s="232"/>
      <c r="V244" s="232"/>
      <c r="W244" s="232"/>
      <c r="X244" s="232"/>
      <c r="Y244" s="232"/>
      <c r="Z244" s="232"/>
    </row>
    <row r="245" ht="12.0" customHeight="1">
      <c r="A245" s="232"/>
      <c r="B245" s="232"/>
      <c r="C245" s="232"/>
      <c r="D245" s="232"/>
      <c r="E245" s="232"/>
      <c r="F245" s="232"/>
      <c r="G245" s="232"/>
      <c r="H245" s="232"/>
      <c r="I245" s="232"/>
      <c r="J245" s="232"/>
      <c r="K245" s="232"/>
      <c r="L245" s="232"/>
      <c r="M245" s="232"/>
      <c r="N245" s="232"/>
      <c r="O245" s="232"/>
      <c r="P245" s="232"/>
      <c r="Q245" s="232"/>
      <c r="R245" s="232"/>
      <c r="S245" s="232"/>
      <c r="T245" s="232"/>
      <c r="U245" s="232"/>
      <c r="V245" s="232"/>
      <c r="W245" s="232"/>
      <c r="X245" s="232"/>
      <c r="Y245" s="232"/>
      <c r="Z245" s="232"/>
    </row>
    <row r="246" ht="12.0" customHeight="1">
      <c r="A246" s="232"/>
      <c r="B246" s="232"/>
      <c r="C246" s="232"/>
      <c r="D246" s="232"/>
      <c r="E246" s="232"/>
      <c r="F246" s="232"/>
      <c r="G246" s="232"/>
      <c r="H246" s="232"/>
      <c r="I246" s="232"/>
      <c r="J246" s="232"/>
      <c r="K246" s="232"/>
      <c r="L246" s="232"/>
      <c r="M246" s="232"/>
      <c r="N246" s="232"/>
      <c r="O246" s="232"/>
      <c r="P246" s="232"/>
      <c r="Q246" s="232"/>
      <c r="R246" s="232"/>
      <c r="S246" s="232"/>
      <c r="T246" s="232"/>
      <c r="U246" s="232"/>
      <c r="V246" s="232"/>
      <c r="W246" s="232"/>
      <c r="X246" s="232"/>
      <c r="Y246" s="232"/>
      <c r="Z246" s="232"/>
    </row>
    <row r="247" ht="12.0" customHeight="1">
      <c r="A247" s="232"/>
      <c r="B247" s="232"/>
      <c r="C247" s="232"/>
      <c r="D247" s="232"/>
      <c r="E247" s="232"/>
      <c r="F247" s="232"/>
      <c r="G247" s="232"/>
      <c r="H247" s="232"/>
      <c r="I247" s="232"/>
      <c r="J247" s="232"/>
      <c r="K247" s="232"/>
      <c r="L247" s="232"/>
      <c r="M247" s="232"/>
      <c r="N247" s="232"/>
      <c r="O247" s="232"/>
      <c r="P247" s="232"/>
      <c r="Q247" s="232"/>
      <c r="R247" s="232"/>
      <c r="S247" s="232"/>
      <c r="T247" s="232"/>
      <c r="U247" s="232"/>
      <c r="V247" s="232"/>
      <c r="W247" s="232"/>
      <c r="X247" s="232"/>
      <c r="Y247" s="232"/>
      <c r="Z247" s="232"/>
    </row>
    <row r="248" ht="12.0" customHeight="1">
      <c r="A248" s="232"/>
      <c r="B248" s="232"/>
      <c r="C248" s="232"/>
      <c r="D248" s="232"/>
      <c r="E248" s="232"/>
      <c r="F248" s="232"/>
      <c r="G248" s="232"/>
      <c r="H248" s="232"/>
      <c r="I248" s="232"/>
      <c r="J248" s="232"/>
      <c r="K248" s="232"/>
      <c r="L248" s="232"/>
      <c r="M248" s="232"/>
      <c r="N248" s="232"/>
      <c r="O248" s="232"/>
      <c r="P248" s="232"/>
      <c r="Q248" s="232"/>
      <c r="R248" s="232"/>
      <c r="S248" s="232"/>
      <c r="T248" s="232"/>
      <c r="U248" s="232"/>
      <c r="V248" s="232"/>
      <c r="W248" s="232"/>
      <c r="X248" s="232"/>
      <c r="Y248" s="232"/>
      <c r="Z248" s="232"/>
    </row>
    <row r="249" ht="12.0" customHeight="1">
      <c r="A249" s="232"/>
      <c r="B249" s="232"/>
      <c r="C249" s="232"/>
      <c r="D249" s="232"/>
      <c r="E249" s="232"/>
      <c r="F249" s="232"/>
      <c r="G249" s="232"/>
      <c r="H249" s="232"/>
      <c r="I249" s="232"/>
      <c r="J249" s="232"/>
      <c r="K249" s="232"/>
      <c r="L249" s="232"/>
      <c r="M249" s="232"/>
      <c r="N249" s="232"/>
      <c r="O249" s="232"/>
      <c r="P249" s="232"/>
      <c r="Q249" s="232"/>
      <c r="R249" s="232"/>
      <c r="S249" s="232"/>
      <c r="T249" s="232"/>
      <c r="U249" s="232"/>
      <c r="V249" s="232"/>
      <c r="W249" s="232"/>
      <c r="X249" s="232"/>
      <c r="Y249" s="232"/>
      <c r="Z249" s="232"/>
    </row>
    <row r="250" ht="12.0" customHeight="1">
      <c r="A250" s="232"/>
      <c r="B250" s="232"/>
      <c r="C250" s="232"/>
      <c r="D250" s="232"/>
      <c r="E250" s="232"/>
      <c r="F250" s="232"/>
      <c r="G250" s="232"/>
      <c r="H250" s="232"/>
      <c r="I250" s="232"/>
      <c r="J250" s="232"/>
      <c r="K250" s="232"/>
      <c r="L250" s="232"/>
      <c r="M250" s="232"/>
      <c r="N250" s="232"/>
      <c r="O250" s="232"/>
      <c r="P250" s="232"/>
      <c r="Q250" s="232"/>
      <c r="R250" s="232"/>
      <c r="S250" s="232"/>
      <c r="T250" s="232"/>
      <c r="U250" s="232"/>
      <c r="V250" s="232"/>
      <c r="W250" s="232"/>
      <c r="X250" s="232"/>
      <c r="Y250" s="232"/>
      <c r="Z250" s="232"/>
    </row>
    <row r="251" ht="12.0" customHeight="1">
      <c r="A251" s="232"/>
      <c r="B251" s="232"/>
      <c r="C251" s="232"/>
      <c r="D251" s="232"/>
      <c r="E251" s="232"/>
      <c r="F251" s="232"/>
      <c r="G251" s="232"/>
      <c r="H251" s="232"/>
      <c r="I251" s="232"/>
      <c r="J251" s="232"/>
      <c r="K251" s="232"/>
      <c r="L251" s="232"/>
      <c r="M251" s="232"/>
      <c r="N251" s="232"/>
      <c r="O251" s="232"/>
      <c r="P251" s="232"/>
      <c r="Q251" s="232"/>
      <c r="R251" s="232"/>
      <c r="S251" s="232"/>
      <c r="T251" s="232"/>
      <c r="U251" s="232"/>
      <c r="V251" s="232"/>
      <c r="W251" s="232"/>
      <c r="X251" s="232"/>
      <c r="Y251" s="232"/>
      <c r="Z251" s="232"/>
    </row>
    <row r="252" ht="12.0" customHeight="1">
      <c r="A252" s="232"/>
      <c r="B252" s="232"/>
      <c r="C252" s="232"/>
      <c r="D252" s="232"/>
      <c r="E252" s="232"/>
      <c r="F252" s="232"/>
      <c r="G252" s="232"/>
      <c r="H252" s="232"/>
      <c r="I252" s="232"/>
      <c r="J252" s="232"/>
      <c r="K252" s="232"/>
      <c r="L252" s="232"/>
      <c r="M252" s="232"/>
      <c r="N252" s="232"/>
      <c r="O252" s="232"/>
      <c r="P252" s="232"/>
      <c r="Q252" s="232"/>
      <c r="R252" s="232"/>
      <c r="S252" s="232"/>
      <c r="T252" s="232"/>
      <c r="U252" s="232"/>
      <c r="V252" s="232"/>
      <c r="W252" s="232"/>
      <c r="X252" s="232"/>
      <c r="Y252" s="232"/>
      <c r="Z252" s="232"/>
    </row>
    <row r="253" ht="12.0" customHeight="1">
      <c r="A253" s="232"/>
      <c r="B253" s="232"/>
      <c r="C253" s="232"/>
      <c r="D253" s="232"/>
      <c r="E253" s="232"/>
      <c r="F253" s="232"/>
      <c r="G253" s="232"/>
      <c r="H253" s="232"/>
      <c r="I253" s="232"/>
      <c r="J253" s="232"/>
      <c r="K253" s="232"/>
      <c r="L253" s="232"/>
      <c r="M253" s="232"/>
      <c r="N253" s="232"/>
      <c r="O253" s="232"/>
      <c r="P253" s="232"/>
      <c r="Q253" s="232"/>
      <c r="R253" s="232"/>
      <c r="S253" s="232"/>
      <c r="T253" s="232"/>
      <c r="U253" s="232"/>
      <c r="V253" s="232"/>
      <c r="W253" s="232"/>
      <c r="X253" s="232"/>
      <c r="Y253" s="232"/>
      <c r="Z253" s="232"/>
    </row>
    <row r="254" ht="12.0" customHeight="1">
      <c r="A254" s="232"/>
      <c r="B254" s="232"/>
      <c r="C254" s="232"/>
      <c r="D254" s="232"/>
      <c r="E254" s="232"/>
      <c r="F254" s="232"/>
      <c r="G254" s="232"/>
      <c r="H254" s="232"/>
      <c r="I254" s="232"/>
      <c r="J254" s="232"/>
      <c r="K254" s="232"/>
      <c r="L254" s="232"/>
      <c r="M254" s="232"/>
      <c r="N254" s="232"/>
      <c r="O254" s="232"/>
      <c r="P254" s="232"/>
      <c r="Q254" s="232"/>
      <c r="R254" s="232"/>
      <c r="S254" s="232"/>
      <c r="T254" s="232"/>
      <c r="U254" s="232"/>
      <c r="V254" s="232"/>
      <c r="W254" s="232"/>
      <c r="X254" s="232"/>
      <c r="Y254" s="232"/>
      <c r="Z254" s="232"/>
    </row>
    <row r="255" ht="12.0" customHeight="1">
      <c r="A255" s="232"/>
      <c r="B255" s="232"/>
      <c r="C255" s="232"/>
      <c r="D255" s="232"/>
      <c r="E255" s="232"/>
      <c r="F255" s="232"/>
      <c r="G255" s="232"/>
      <c r="H255" s="232"/>
      <c r="I255" s="232"/>
      <c r="J255" s="232"/>
      <c r="K255" s="232"/>
      <c r="L255" s="232"/>
      <c r="M255" s="232"/>
      <c r="N255" s="232"/>
      <c r="O255" s="232"/>
      <c r="P255" s="232"/>
      <c r="Q255" s="232"/>
      <c r="R255" s="232"/>
      <c r="S255" s="232"/>
      <c r="T255" s="232"/>
      <c r="U255" s="232"/>
      <c r="V255" s="232"/>
      <c r="W255" s="232"/>
      <c r="X255" s="232"/>
      <c r="Y255" s="232"/>
      <c r="Z255" s="232"/>
    </row>
    <row r="256" ht="12.0" customHeight="1">
      <c r="A256" s="232"/>
      <c r="B256" s="232"/>
      <c r="C256" s="232"/>
      <c r="D256" s="232"/>
      <c r="E256" s="232"/>
      <c r="F256" s="232"/>
      <c r="G256" s="232"/>
      <c r="H256" s="232"/>
      <c r="I256" s="232"/>
      <c r="J256" s="232"/>
      <c r="K256" s="232"/>
      <c r="L256" s="232"/>
      <c r="M256" s="232"/>
      <c r="N256" s="232"/>
      <c r="O256" s="232"/>
      <c r="P256" s="232"/>
      <c r="Q256" s="232"/>
      <c r="R256" s="232"/>
      <c r="S256" s="232"/>
      <c r="T256" s="232"/>
      <c r="U256" s="232"/>
      <c r="V256" s="232"/>
      <c r="W256" s="232"/>
      <c r="X256" s="232"/>
      <c r="Y256" s="232"/>
      <c r="Z256" s="232"/>
    </row>
    <row r="257" ht="12.0" customHeight="1">
      <c r="A257" s="232"/>
      <c r="B257" s="232"/>
      <c r="C257" s="232"/>
      <c r="D257" s="232"/>
      <c r="E257" s="232"/>
      <c r="F257" s="232"/>
      <c r="G257" s="232"/>
      <c r="H257" s="232"/>
      <c r="I257" s="232"/>
      <c r="J257" s="232"/>
      <c r="K257" s="232"/>
      <c r="L257" s="232"/>
      <c r="M257" s="232"/>
      <c r="N257" s="232"/>
      <c r="O257" s="232"/>
      <c r="P257" s="232"/>
      <c r="Q257" s="232"/>
      <c r="R257" s="232"/>
      <c r="S257" s="232"/>
      <c r="T257" s="232"/>
      <c r="U257" s="232"/>
      <c r="V257" s="232"/>
      <c r="W257" s="232"/>
      <c r="X257" s="232"/>
      <c r="Y257" s="232"/>
      <c r="Z257" s="232"/>
    </row>
    <row r="258" ht="12.0" customHeight="1">
      <c r="A258" s="232"/>
      <c r="B258" s="232"/>
      <c r="C258" s="232"/>
      <c r="D258" s="232"/>
      <c r="E258" s="232"/>
      <c r="F258" s="232"/>
      <c r="G258" s="232"/>
      <c r="H258" s="232"/>
      <c r="I258" s="232"/>
      <c r="J258" s="232"/>
      <c r="K258" s="232"/>
      <c r="L258" s="232"/>
      <c r="M258" s="232"/>
      <c r="N258" s="232"/>
      <c r="O258" s="232"/>
      <c r="P258" s="232"/>
      <c r="Q258" s="232"/>
      <c r="R258" s="232"/>
      <c r="S258" s="232"/>
      <c r="T258" s="232"/>
      <c r="U258" s="232"/>
      <c r="V258" s="232"/>
      <c r="W258" s="232"/>
      <c r="X258" s="232"/>
      <c r="Y258" s="232"/>
      <c r="Z258" s="232"/>
    </row>
    <row r="259" ht="12.0" customHeight="1">
      <c r="A259" s="232"/>
      <c r="B259" s="232"/>
      <c r="C259" s="232"/>
      <c r="D259" s="232"/>
      <c r="E259" s="232"/>
      <c r="F259" s="232"/>
      <c r="G259" s="232"/>
      <c r="H259" s="232"/>
      <c r="I259" s="232"/>
      <c r="J259" s="232"/>
      <c r="K259" s="232"/>
      <c r="L259" s="232"/>
      <c r="M259" s="232"/>
      <c r="N259" s="232"/>
      <c r="O259" s="232"/>
      <c r="P259" s="232"/>
      <c r="Q259" s="232"/>
      <c r="R259" s="232"/>
      <c r="S259" s="232"/>
      <c r="T259" s="232"/>
      <c r="U259" s="232"/>
      <c r="V259" s="232"/>
      <c r="W259" s="232"/>
      <c r="X259" s="232"/>
      <c r="Y259" s="232"/>
      <c r="Z259" s="232"/>
    </row>
    <row r="260" ht="12.0" customHeight="1">
      <c r="A260" s="232"/>
      <c r="B260" s="232"/>
      <c r="C260" s="232"/>
      <c r="D260" s="232"/>
      <c r="E260" s="232"/>
      <c r="F260" s="232"/>
      <c r="G260" s="232"/>
      <c r="H260" s="232"/>
      <c r="I260" s="232"/>
      <c r="J260" s="232"/>
      <c r="K260" s="232"/>
      <c r="L260" s="232"/>
      <c r="M260" s="232"/>
      <c r="N260" s="232"/>
      <c r="O260" s="232"/>
      <c r="P260" s="232"/>
      <c r="Q260" s="232"/>
      <c r="R260" s="232"/>
      <c r="S260" s="232"/>
      <c r="T260" s="232"/>
      <c r="U260" s="232"/>
      <c r="V260" s="232"/>
      <c r="W260" s="232"/>
      <c r="X260" s="232"/>
      <c r="Y260" s="232"/>
      <c r="Z260" s="232"/>
    </row>
    <row r="261" ht="12.0" customHeight="1">
      <c r="A261" s="232"/>
      <c r="B261" s="232"/>
      <c r="C261" s="232"/>
      <c r="D261" s="232"/>
      <c r="E261" s="232"/>
      <c r="F261" s="232"/>
      <c r="G261" s="232"/>
      <c r="H261" s="232"/>
      <c r="I261" s="232"/>
      <c r="J261" s="232"/>
      <c r="K261" s="232"/>
      <c r="L261" s="232"/>
      <c r="M261" s="232"/>
      <c r="N261" s="232"/>
      <c r="O261" s="232"/>
      <c r="P261" s="232"/>
      <c r="Q261" s="232"/>
      <c r="R261" s="232"/>
      <c r="S261" s="232"/>
      <c r="T261" s="232"/>
      <c r="U261" s="232"/>
      <c r="V261" s="232"/>
      <c r="W261" s="232"/>
      <c r="X261" s="232"/>
      <c r="Y261" s="232"/>
      <c r="Z261" s="232"/>
    </row>
    <row r="262" ht="12.0" customHeight="1">
      <c r="A262" s="232"/>
      <c r="B262" s="232"/>
      <c r="C262" s="232"/>
      <c r="D262" s="232"/>
      <c r="E262" s="232"/>
      <c r="F262" s="232"/>
      <c r="G262" s="232"/>
      <c r="H262" s="232"/>
      <c r="I262" s="232"/>
      <c r="J262" s="232"/>
      <c r="K262" s="232"/>
      <c r="L262" s="232"/>
      <c r="M262" s="232"/>
      <c r="N262" s="232"/>
      <c r="O262" s="232"/>
      <c r="P262" s="232"/>
      <c r="Q262" s="232"/>
      <c r="R262" s="232"/>
      <c r="S262" s="232"/>
      <c r="T262" s="232"/>
      <c r="U262" s="232"/>
      <c r="V262" s="232"/>
      <c r="W262" s="232"/>
      <c r="X262" s="232"/>
      <c r="Y262" s="232"/>
      <c r="Z262" s="232"/>
    </row>
    <row r="263" ht="12.0" customHeight="1">
      <c r="A263" s="232"/>
      <c r="B263" s="232"/>
      <c r="C263" s="232"/>
      <c r="D263" s="232"/>
      <c r="E263" s="232"/>
      <c r="F263" s="232"/>
      <c r="G263" s="232"/>
      <c r="H263" s="232"/>
      <c r="I263" s="232"/>
      <c r="J263" s="232"/>
      <c r="K263" s="232"/>
      <c r="L263" s="232"/>
      <c r="M263" s="232"/>
      <c r="N263" s="232"/>
      <c r="O263" s="232"/>
      <c r="P263" s="232"/>
      <c r="Q263" s="232"/>
      <c r="R263" s="232"/>
      <c r="S263" s="232"/>
      <c r="T263" s="232"/>
      <c r="U263" s="232"/>
      <c r="V263" s="232"/>
      <c r="W263" s="232"/>
      <c r="X263" s="232"/>
      <c r="Y263" s="232"/>
      <c r="Z263" s="232"/>
    </row>
    <row r="264" ht="12.0" customHeight="1">
      <c r="A264" s="232"/>
      <c r="B264" s="232"/>
      <c r="C264" s="232"/>
      <c r="D264" s="232"/>
      <c r="E264" s="232"/>
      <c r="F264" s="232"/>
      <c r="G264" s="232"/>
      <c r="H264" s="232"/>
      <c r="I264" s="232"/>
      <c r="J264" s="232"/>
      <c r="K264" s="232"/>
      <c r="L264" s="232"/>
      <c r="M264" s="232"/>
      <c r="N264" s="232"/>
      <c r="O264" s="232"/>
      <c r="P264" s="232"/>
      <c r="Q264" s="232"/>
      <c r="R264" s="232"/>
      <c r="S264" s="232"/>
      <c r="T264" s="232"/>
      <c r="U264" s="232"/>
      <c r="V264" s="232"/>
      <c r="W264" s="232"/>
      <c r="X264" s="232"/>
      <c r="Y264" s="232"/>
      <c r="Z264" s="232"/>
    </row>
    <row r="265" ht="12.0" customHeight="1">
      <c r="A265" s="232"/>
      <c r="B265" s="232"/>
      <c r="C265" s="232"/>
      <c r="D265" s="232"/>
      <c r="E265" s="232"/>
      <c r="F265" s="232"/>
      <c r="G265" s="232"/>
      <c r="H265" s="232"/>
      <c r="I265" s="232"/>
      <c r="J265" s="232"/>
      <c r="K265" s="232"/>
      <c r="L265" s="232"/>
      <c r="M265" s="232"/>
      <c r="N265" s="232"/>
      <c r="O265" s="232"/>
      <c r="P265" s="232"/>
      <c r="Q265" s="232"/>
      <c r="R265" s="232"/>
      <c r="S265" s="232"/>
      <c r="T265" s="232"/>
      <c r="U265" s="232"/>
      <c r="V265" s="232"/>
      <c r="W265" s="232"/>
      <c r="X265" s="232"/>
      <c r="Y265" s="232"/>
      <c r="Z265" s="232"/>
    </row>
    <row r="266" ht="12.0" customHeight="1">
      <c r="A266" s="232"/>
      <c r="B266" s="232"/>
      <c r="C266" s="232"/>
      <c r="D266" s="232"/>
      <c r="E266" s="232"/>
      <c r="F266" s="232"/>
      <c r="G266" s="232"/>
      <c r="H266" s="232"/>
      <c r="I266" s="232"/>
      <c r="J266" s="232"/>
      <c r="K266" s="232"/>
      <c r="L266" s="232"/>
      <c r="M266" s="232"/>
      <c r="N266" s="232"/>
      <c r="O266" s="232"/>
      <c r="P266" s="232"/>
      <c r="Q266" s="232"/>
      <c r="R266" s="232"/>
      <c r="S266" s="232"/>
      <c r="T266" s="232"/>
      <c r="U266" s="232"/>
      <c r="V266" s="232"/>
      <c r="W266" s="232"/>
      <c r="X266" s="232"/>
      <c r="Y266" s="232"/>
      <c r="Z266" s="232"/>
    </row>
    <row r="267" ht="12.0" customHeight="1">
      <c r="A267" s="232"/>
      <c r="B267" s="232"/>
      <c r="C267" s="232"/>
      <c r="D267" s="232"/>
      <c r="E267" s="232"/>
      <c r="F267" s="232"/>
      <c r="G267" s="232"/>
      <c r="H267" s="232"/>
      <c r="I267" s="232"/>
      <c r="J267" s="232"/>
      <c r="K267" s="232"/>
      <c r="L267" s="232"/>
      <c r="M267" s="232"/>
      <c r="N267" s="232"/>
      <c r="O267" s="232"/>
      <c r="P267" s="232"/>
      <c r="Q267" s="232"/>
      <c r="R267" s="232"/>
      <c r="S267" s="232"/>
      <c r="T267" s="232"/>
      <c r="U267" s="232"/>
      <c r="V267" s="232"/>
      <c r="W267" s="232"/>
      <c r="X267" s="232"/>
      <c r="Y267" s="232"/>
      <c r="Z267" s="232"/>
    </row>
    <row r="268" ht="12.0" customHeight="1">
      <c r="A268" s="232"/>
      <c r="B268" s="232"/>
      <c r="C268" s="232"/>
      <c r="D268" s="232"/>
      <c r="E268" s="232"/>
      <c r="F268" s="232"/>
      <c r="G268" s="232"/>
      <c r="H268" s="232"/>
      <c r="I268" s="232"/>
      <c r="J268" s="232"/>
      <c r="K268" s="232"/>
      <c r="L268" s="232"/>
      <c r="M268" s="232"/>
      <c r="N268" s="232"/>
      <c r="O268" s="232"/>
      <c r="P268" s="232"/>
      <c r="Q268" s="232"/>
      <c r="R268" s="232"/>
      <c r="S268" s="232"/>
      <c r="T268" s="232"/>
      <c r="U268" s="232"/>
      <c r="V268" s="232"/>
      <c r="W268" s="232"/>
      <c r="X268" s="232"/>
      <c r="Y268" s="232"/>
      <c r="Z268" s="232"/>
    </row>
    <row r="269" ht="12.0" customHeight="1">
      <c r="A269" s="232"/>
      <c r="B269" s="232"/>
      <c r="C269" s="232"/>
      <c r="D269" s="232"/>
      <c r="E269" s="232"/>
      <c r="F269" s="232"/>
      <c r="G269" s="232"/>
      <c r="H269" s="232"/>
      <c r="I269" s="232"/>
      <c r="J269" s="232"/>
      <c r="K269" s="232"/>
      <c r="L269" s="232"/>
      <c r="M269" s="232"/>
      <c r="N269" s="232"/>
      <c r="O269" s="232"/>
      <c r="P269" s="232"/>
      <c r="Q269" s="232"/>
      <c r="R269" s="232"/>
      <c r="S269" s="232"/>
      <c r="T269" s="232"/>
      <c r="U269" s="232"/>
      <c r="V269" s="232"/>
      <c r="W269" s="232"/>
      <c r="X269" s="232"/>
      <c r="Y269" s="232"/>
      <c r="Z269" s="232"/>
    </row>
    <row r="270" ht="12.0" customHeight="1">
      <c r="A270" s="232"/>
      <c r="B270" s="232"/>
      <c r="C270" s="232"/>
      <c r="D270" s="232"/>
      <c r="E270" s="232"/>
      <c r="F270" s="232"/>
      <c r="G270" s="232"/>
      <c r="H270" s="232"/>
      <c r="I270" s="232"/>
      <c r="J270" s="232"/>
      <c r="K270" s="232"/>
      <c r="L270" s="232"/>
      <c r="M270" s="232"/>
      <c r="N270" s="232"/>
      <c r="O270" s="232"/>
      <c r="P270" s="232"/>
      <c r="Q270" s="232"/>
      <c r="R270" s="232"/>
      <c r="S270" s="232"/>
      <c r="T270" s="232"/>
      <c r="U270" s="232"/>
      <c r="V270" s="232"/>
      <c r="W270" s="232"/>
      <c r="X270" s="232"/>
      <c r="Y270" s="232"/>
      <c r="Z270" s="232"/>
    </row>
    <row r="271" ht="12.0" customHeight="1">
      <c r="A271" s="232"/>
      <c r="B271" s="232"/>
      <c r="C271" s="232"/>
      <c r="D271" s="232"/>
      <c r="E271" s="232"/>
      <c r="F271" s="232"/>
      <c r="G271" s="232"/>
      <c r="H271" s="232"/>
      <c r="I271" s="232"/>
      <c r="J271" s="232"/>
      <c r="K271" s="232"/>
      <c r="L271" s="232"/>
      <c r="M271" s="232"/>
      <c r="N271" s="232"/>
      <c r="O271" s="232"/>
      <c r="P271" s="232"/>
      <c r="Q271" s="232"/>
      <c r="R271" s="232"/>
      <c r="S271" s="232"/>
      <c r="T271" s="232"/>
      <c r="U271" s="232"/>
      <c r="V271" s="232"/>
      <c r="W271" s="232"/>
      <c r="X271" s="232"/>
      <c r="Y271" s="232"/>
      <c r="Z271" s="232"/>
    </row>
    <row r="272" ht="12.0" customHeight="1">
      <c r="A272" s="232"/>
      <c r="B272" s="232"/>
      <c r="C272" s="232"/>
      <c r="D272" s="232"/>
      <c r="E272" s="232"/>
      <c r="F272" s="232"/>
      <c r="G272" s="232"/>
      <c r="H272" s="232"/>
      <c r="I272" s="232"/>
      <c r="J272" s="232"/>
      <c r="K272" s="232"/>
      <c r="L272" s="232"/>
      <c r="M272" s="232"/>
      <c r="N272" s="232"/>
      <c r="O272" s="232"/>
      <c r="P272" s="232"/>
      <c r="Q272" s="232"/>
      <c r="R272" s="232"/>
      <c r="S272" s="232"/>
      <c r="T272" s="232"/>
      <c r="U272" s="232"/>
      <c r="V272" s="232"/>
      <c r="W272" s="232"/>
      <c r="X272" s="232"/>
      <c r="Y272" s="232"/>
      <c r="Z272" s="232"/>
    </row>
    <row r="273" ht="12.0" customHeight="1">
      <c r="A273" s="232"/>
      <c r="B273" s="232"/>
      <c r="C273" s="232"/>
      <c r="D273" s="232"/>
      <c r="E273" s="232"/>
      <c r="F273" s="232"/>
      <c r="G273" s="232"/>
      <c r="H273" s="232"/>
      <c r="I273" s="232"/>
      <c r="J273" s="232"/>
      <c r="K273" s="232"/>
      <c r="L273" s="232"/>
      <c r="M273" s="232"/>
      <c r="N273" s="232"/>
      <c r="O273" s="232"/>
      <c r="P273" s="232"/>
      <c r="Q273" s="232"/>
      <c r="R273" s="232"/>
      <c r="S273" s="232"/>
      <c r="T273" s="232"/>
      <c r="U273" s="232"/>
      <c r="V273" s="232"/>
      <c r="W273" s="232"/>
      <c r="X273" s="232"/>
      <c r="Y273" s="232"/>
      <c r="Z273" s="232"/>
    </row>
    <row r="274" ht="12.0" customHeight="1">
      <c r="A274" s="232"/>
      <c r="B274" s="232"/>
      <c r="C274" s="232"/>
      <c r="D274" s="232"/>
      <c r="E274" s="232"/>
      <c r="F274" s="232"/>
      <c r="G274" s="232"/>
      <c r="H274" s="232"/>
      <c r="I274" s="232"/>
      <c r="J274" s="232"/>
      <c r="K274" s="232"/>
      <c r="L274" s="232"/>
      <c r="M274" s="232"/>
      <c r="N274" s="232"/>
      <c r="O274" s="232"/>
      <c r="P274" s="232"/>
      <c r="Q274" s="232"/>
      <c r="R274" s="232"/>
      <c r="S274" s="232"/>
      <c r="T274" s="232"/>
      <c r="U274" s="232"/>
      <c r="V274" s="232"/>
      <c r="W274" s="232"/>
      <c r="X274" s="232"/>
      <c r="Y274" s="232"/>
      <c r="Z274" s="232"/>
    </row>
    <row r="275" ht="12.0" customHeight="1">
      <c r="A275" s="232"/>
      <c r="B275" s="232"/>
      <c r="C275" s="232"/>
      <c r="D275" s="232"/>
      <c r="E275" s="232"/>
      <c r="F275" s="232"/>
      <c r="G275" s="232"/>
      <c r="H275" s="232"/>
      <c r="I275" s="232"/>
      <c r="J275" s="232"/>
      <c r="K275" s="232"/>
      <c r="L275" s="232"/>
      <c r="M275" s="232"/>
      <c r="N275" s="232"/>
      <c r="O275" s="232"/>
      <c r="P275" s="232"/>
      <c r="Q275" s="232"/>
      <c r="R275" s="232"/>
      <c r="S275" s="232"/>
      <c r="T275" s="232"/>
      <c r="U275" s="232"/>
      <c r="V275" s="232"/>
      <c r="W275" s="232"/>
      <c r="X275" s="232"/>
      <c r="Y275" s="232"/>
      <c r="Z275" s="232"/>
    </row>
    <row r="276" ht="12.0" customHeight="1">
      <c r="A276" s="232"/>
      <c r="B276" s="232"/>
      <c r="C276" s="232"/>
      <c r="D276" s="232"/>
      <c r="E276" s="232"/>
      <c r="F276" s="232"/>
      <c r="G276" s="232"/>
      <c r="H276" s="232"/>
      <c r="I276" s="232"/>
      <c r="J276" s="232"/>
      <c r="K276" s="232"/>
      <c r="L276" s="232"/>
      <c r="M276" s="232"/>
      <c r="N276" s="232"/>
      <c r="O276" s="232"/>
      <c r="P276" s="232"/>
      <c r="Q276" s="232"/>
      <c r="R276" s="232"/>
      <c r="S276" s="232"/>
      <c r="T276" s="232"/>
      <c r="U276" s="232"/>
      <c r="V276" s="232"/>
      <c r="W276" s="232"/>
      <c r="X276" s="232"/>
      <c r="Y276" s="232"/>
      <c r="Z276" s="232"/>
    </row>
    <row r="277" ht="12.0" customHeight="1">
      <c r="A277" s="232"/>
      <c r="B277" s="232"/>
      <c r="C277" s="232"/>
      <c r="D277" s="232"/>
      <c r="E277" s="232"/>
      <c r="F277" s="232"/>
      <c r="G277" s="232"/>
      <c r="H277" s="232"/>
      <c r="I277" s="232"/>
      <c r="J277" s="232"/>
      <c r="K277" s="232"/>
      <c r="L277" s="232"/>
      <c r="M277" s="232"/>
      <c r="N277" s="232"/>
      <c r="O277" s="232"/>
      <c r="P277" s="232"/>
      <c r="Q277" s="232"/>
      <c r="R277" s="232"/>
      <c r="S277" s="232"/>
      <c r="T277" s="232"/>
      <c r="U277" s="232"/>
      <c r="V277" s="232"/>
      <c r="W277" s="232"/>
      <c r="X277" s="232"/>
      <c r="Y277" s="232"/>
      <c r="Z277" s="232"/>
    </row>
    <row r="278" ht="12.0" customHeight="1">
      <c r="A278" s="232"/>
      <c r="B278" s="232"/>
      <c r="C278" s="232"/>
      <c r="D278" s="232"/>
      <c r="E278" s="232"/>
      <c r="F278" s="232"/>
      <c r="G278" s="232"/>
      <c r="H278" s="232"/>
      <c r="I278" s="232"/>
      <c r="J278" s="232"/>
      <c r="K278" s="232"/>
      <c r="L278" s="232"/>
      <c r="M278" s="232"/>
      <c r="N278" s="232"/>
      <c r="O278" s="232"/>
      <c r="P278" s="232"/>
      <c r="Q278" s="232"/>
      <c r="R278" s="232"/>
      <c r="S278" s="232"/>
      <c r="T278" s="232"/>
      <c r="U278" s="232"/>
      <c r="V278" s="232"/>
      <c r="W278" s="232"/>
      <c r="X278" s="232"/>
      <c r="Y278" s="232"/>
      <c r="Z278" s="232"/>
    </row>
    <row r="279" ht="12.0" customHeight="1">
      <c r="A279" s="232"/>
      <c r="B279" s="232"/>
      <c r="C279" s="232"/>
      <c r="D279" s="232"/>
      <c r="E279" s="232"/>
      <c r="F279" s="232"/>
      <c r="G279" s="232"/>
      <c r="H279" s="232"/>
      <c r="I279" s="232"/>
      <c r="J279" s="232"/>
      <c r="K279" s="232"/>
      <c r="L279" s="232"/>
      <c r="M279" s="232"/>
      <c r="N279" s="232"/>
      <c r="O279" s="232"/>
      <c r="P279" s="232"/>
      <c r="Q279" s="232"/>
      <c r="R279" s="232"/>
      <c r="S279" s="232"/>
      <c r="T279" s="232"/>
      <c r="U279" s="232"/>
      <c r="V279" s="232"/>
      <c r="W279" s="232"/>
      <c r="X279" s="232"/>
      <c r="Y279" s="232"/>
      <c r="Z279" s="232"/>
    </row>
    <row r="280" ht="12.0" customHeight="1">
      <c r="A280" s="232"/>
      <c r="B280" s="232"/>
      <c r="C280" s="232"/>
      <c r="D280" s="232"/>
      <c r="E280" s="232"/>
      <c r="F280" s="232"/>
      <c r="G280" s="232"/>
      <c r="H280" s="232"/>
      <c r="I280" s="232"/>
      <c r="J280" s="232"/>
      <c r="K280" s="232"/>
      <c r="L280" s="232"/>
      <c r="M280" s="232"/>
      <c r="N280" s="232"/>
      <c r="O280" s="232"/>
      <c r="P280" s="232"/>
      <c r="Q280" s="232"/>
      <c r="R280" s="232"/>
      <c r="S280" s="232"/>
      <c r="T280" s="232"/>
      <c r="U280" s="232"/>
      <c r="V280" s="232"/>
      <c r="W280" s="232"/>
      <c r="X280" s="232"/>
      <c r="Y280" s="232"/>
      <c r="Z280" s="232"/>
    </row>
    <row r="281" ht="12.0" customHeight="1">
      <c r="A281" s="232"/>
      <c r="B281" s="232"/>
      <c r="C281" s="232"/>
      <c r="D281" s="232"/>
      <c r="E281" s="232"/>
      <c r="F281" s="232"/>
      <c r="G281" s="232"/>
      <c r="H281" s="232"/>
      <c r="I281" s="232"/>
      <c r="J281" s="232"/>
      <c r="K281" s="232"/>
      <c r="L281" s="232"/>
      <c r="M281" s="232"/>
      <c r="N281" s="232"/>
      <c r="O281" s="232"/>
      <c r="P281" s="232"/>
      <c r="Q281" s="232"/>
      <c r="R281" s="232"/>
      <c r="S281" s="232"/>
      <c r="T281" s="232"/>
      <c r="U281" s="232"/>
      <c r="V281" s="232"/>
      <c r="W281" s="232"/>
      <c r="X281" s="232"/>
      <c r="Y281" s="232"/>
      <c r="Z281" s="232"/>
    </row>
    <row r="282" ht="12.0" customHeight="1">
      <c r="A282" s="232"/>
      <c r="B282" s="232"/>
      <c r="C282" s="232"/>
      <c r="D282" s="232"/>
      <c r="E282" s="232"/>
      <c r="F282" s="232"/>
      <c r="G282" s="232"/>
      <c r="H282" s="232"/>
      <c r="I282" s="232"/>
      <c r="J282" s="232"/>
      <c r="K282" s="232"/>
      <c r="L282" s="232"/>
      <c r="M282" s="232"/>
      <c r="N282" s="232"/>
      <c r="O282" s="232"/>
      <c r="P282" s="232"/>
      <c r="Q282" s="232"/>
      <c r="R282" s="232"/>
      <c r="S282" s="232"/>
      <c r="T282" s="232"/>
      <c r="U282" s="232"/>
      <c r="V282" s="232"/>
      <c r="W282" s="232"/>
      <c r="X282" s="232"/>
      <c r="Y282" s="232"/>
      <c r="Z282" s="232"/>
    </row>
    <row r="283" ht="12.0" customHeight="1">
      <c r="A283" s="232"/>
      <c r="B283" s="232"/>
      <c r="C283" s="232"/>
      <c r="D283" s="232"/>
      <c r="E283" s="232"/>
      <c r="F283" s="232"/>
      <c r="G283" s="232"/>
      <c r="H283" s="232"/>
      <c r="I283" s="232"/>
      <c r="J283" s="232"/>
      <c r="K283" s="232"/>
      <c r="L283" s="232"/>
      <c r="M283" s="232"/>
      <c r="N283" s="232"/>
      <c r="O283" s="232"/>
      <c r="P283" s="232"/>
      <c r="Q283" s="232"/>
      <c r="R283" s="232"/>
      <c r="S283" s="232"/>
      <c r="T283" s="232"/>
      <c r="U283" s="232"/>
      <c r="V283" s="232"/>
      <c r="W283" s="232"/>
      <c r="X283" s="232"/>
      <c r="Y283" s="232"/>
      <c r="Z283" s="232"/>
    </row>
    <row r="284" ht="12.0" customHeight="1">
      <c r="A284" s="232"/>
      <c r="B284" s="232"/>
      <c r="C284" s="232"/>
      <c r="D284" s="232"/>
      <c r="E284" s="232"/>
      <c r="F284" s="232"/>
      <c r="G284" s="232"/>
      <c r="H284" s="232"/>
      <c r="I284" s="232"/>
      <c r="J284" s="232"/>
      <c r="K284" s="232"/>
      <c r="L284" s="232"/>
      <c r="M284" s="232"/>
      <c r="N284" s="232"/>
      <c r="O284" s="232"/>
      <c r="P284" s="232"/>
      <c r="Q284" s="232"/>
      <c r="R284" s="232"/>
      <c r="S284" s="232"/>
      <c r="T284" s="232"/>
      <c r="U284" s="232"/>
      <c r="V284" s="232"/>
      <c r="W284" s="232"/>
      <c r="X284" s="232"/>
      <c r="Y284" s="232"/>
      <c r="Z284" s="232"/>
    </row>
    <row r="285" ht="12.0" customHeight="1">
      <c r="A285" s="232"/>
      <c r="B285" s="232"/>
      <c r="C285" s="232"/>
      <c r="D285" s="232"/>
      <c r="E285" s="232"/>
      <c r="F285" s="232"/>
      <c r="G285" s="232"/>
      <c r="H285" s="232"/>
      <c r="I285" s="232"/>
      <c r="J285" s="232"/>
      <c r="K285" s="232"/>
      <c r="L285" s="232"/>
      <c r="M285" s="232"/>
      <c r="N285" s="232"/>
      <c r="O285" s="232"/>
      <c r="P285" s="232"/>
      <c r="Q285" s="232"/>
      <c r="R285" s="232"/>
      <c r="S285" s="232"/>
      <c r="T285" s="232"/>
      <c r="U285" s="232"/>
      <c r="V285" s="232"/>
      <c r="W285" s="232"/>
      <c r="X285" s="232"/>
      <c r="Y285" s="232"/>
      <c r="Z285" s="232"/>
    </row>
    <row r="286" ht="12.0" customHeight="1">
      <c r="A286" s="232"/>
      <c r="B286" s="232"/>
      <c r="C286" s="232"/>
      <c r="D286" s="232"/>
      <c r="E286" s="232"/>
      <c r="F286" s="232"/>
      <c r="G286" s="232"/>
      <c r="H286" s="232"/>
      <c r="I286" s="232"/>
      <c r="J286" s="232"/>
      <c r="K286" s="232"/>
      <c r="L286" s="232"/>
      <c r="M286" s="232"/>
      <c r="N286" s="232"/>
      <c r="O286" s="232"/>
      <c r="P286" s="232"/>
      <c r="Q286" s="232"/>
      <c r="R286" s="232"/>
      <c r="S286" s="232"/>
      <c r="T286" s="232"/>
      <c r="U286" s="232"/>
      <c r="V286" s="232"/>
      <c r="W286" s="232"/>
      <c r="X286" s="232"/>
      <c r="Y286" s="232"/>
      <c r="Z286" s="232"/>
    </row>
    <row r="287" ht="12.0" customHeight="1">
      <c r="A287" s="232"/>
      <c r="B287" s="232"/>
      <c r="C287" s="232"/>
      <c r="D287" s="232"/>
      <c r="E287" s="232"/>
      <c r="F287" s="232"/>
      <c r="G287" s="232"/>
      <c r="H287" s="232"/>
      <c r="I287" s="232"/>
      <c r="J287" s="232"/>
      <c r="K287" s="232"/>
      <c r="L287" s="232"/>
      <c r="M287" s="232"/>
      <c r="N287" s="232"/>
      <c r="O287" s="232"/>
      <c r="P287" s="232"/>
      <c r="Q287" s="232"/>
      <c r="R287" s="232"/>
      <c r="S287" s="232"/>
      <c r="T287" s="232"/>
      <c r="U287" s="232"/>
      <c r="V287" s="232"/>
      <c r="W287" s="232"/>
      <c r="X287" s="232"/>
      <c r="Y287" s="232"/>
      <c r="Z287" s="232"/>
    </row>
    <row r="288" ht="12.0" customHeight="1">
      <c r="A288" s="232"/>
      <c r="B288" s="232"/>
      <c r="C288" s="232"/>
      <c r="D288" s="232"/>
      <c r="E288" s="232"/>
      <c r="F288" s="232"/>
      <c r="G288" s="232"/>
      <c r="H288" s="232"/>
      <c r="I288" s="232"/>
      <c r="J288" s="232"/>
      <c r="K288" s="232"/>
      <c r="L288" s="232"/>
      <c r="M288" s="232"/>
      <c r="N288" s="232"/>
      <c r="O288" s="232"/>
      <c r="P288" s="232"/>
      <c r="Q288" s="232"/>
      <c r="R288" s="232"/>
      <c r="S288" s="232"/>
      <c r="T288" s="232"/>
      <c r="U288" s="232"/>
      <c r="V288" s="232"/>
      <c r="W288" s="232"/>
      <c r="X288" s="232"/>
      <c r="Y288" s="232"/>
      <c r="Z288" s="232"/>
    </row>
    <row r="289" ht="12.0" customHeight="1">
      <c r="A289" s="232"/>
      <c r="B289" s="232"/>
      <c r="C289" s="232"/>
      <c r="D289" s="232"/>
      <c r="E289" s="232"/>
      <c r="F289" s="232"/>
      <c r="G289" s="232"/>
      <c r="H289" s="232"/>
      <c r="I289" s="232"/>
      <c r="J289" s="232"/>
      <c r="K289" s="232"/>
      <c r="L289" s="232"/>
      <c r="M289" s="232"/>
      <c r="N289" s="232"/>
      <c r="O289" s="232"/>
      <c r="P289" s="232"/>
      <c r="Q289" s="232"/>
      <c r="R289" s="232"/>
      <c r="S289" s="232"/>
      <c r="T289" s="232"/>
      <c r="U289" s="232"/>
      <c r="V289" s="232"/>
      <c r="W289" s="232"/>
      <c r="X289" s="232"/>
      <c r="Y289" s="232"/>
      <c r="Z289" s="232"/>
    </row>
    <row r="290" ht="12.0" customHeight="1">
      <c r="A290" s="232"/>
      <c r="B290" s="232"/>
      <c r="C290" s="232"/>
      <c r="D290" s="232"/>
      <c r="E290" s="232"/>
      <c r="F290" s="232"/>
      <c r="G290" s="232"/>
      <c r="H290" s="232"/>
      <c r="I290" s="232"/>
      <c r="J290" s="232"/>
      <c r="K290" s="232"/>
      <c r="L290" s="232"/>
      <c r="M290" s="232"/>
      <c r="N290" s="232"/>
      <c r="O290" s="232"/>
      <c r="P290" s="232"/>
      <c r="Q290" s="232"/>
      <c r="R290" s="232"/>
      <c r="S290" s="232"/>
      <c r="T290" s="232"/>
      <c r="U290" s="232"/>
      <c r="V290" s="232"/>
      <c r="W290" s="232"/>
      <c r="X290" s="232"/>
      <c r="Y290" s="232"/>
      <c r="Z290" s="232"/>
    </row>
    <row r="291" ht="12.0" customHeight="1">
      <c r="A291" s="232"/>
      <c r="B291" s="232"/>
      <c r="C291" s="232"/>
      <c r="D291" s="232"/>
      <c r="E291" s="232"/>
      <c r="F291" s="232"/>
      <c r="G291" s="232"/>
      <c r="H291" s="232"/>
      <c r="I291" s="232"/>
      <c r="J291" s="232"/>
      <c r="K291" s="232"/>
      <c r="L291" s="232"/>
      <c r="M291" s="232"/>
      <c r="N291" s="232"/>
      <c r="O291" s="232"/>
      <c r="P291" s="232"/>
      <c r="Q291" s="232"/>
      <c r="R291" s="232"/>
      <c r="S291" s="232"/>
      <c r="T291" s="232"/>
      <c r="U291" s="232"/>
      <c r="V291" s="232"/>
      <c r="W291" s="232"/>
      <c r="X291" s="232"/>
      <c r="Y291" s="232"/>
      <c r="Z291" s="232"/>
    </row>
    <row r="292" ht="12.0" customHeight="1">
      <c r="A292" s="232"/>
      <c r="B292" s="232"/>
      <c r="C292" s="232"/>
      <c r="D292" s="232"/>
      <c r="E292" s="232"/>
      <c r="F292" s="232"/>
      <c r="G292" s="232"/>
      <c r="H292" s="232"/>
      <c r="I292" s="232"/>
      <c r="J292" s="232"/>
      <c r="K292" s="232"/>
      <c r="L292" s="232"/>
      <c r="M292" s="232"/>
      <c r="N292" s="232"/>
      <c r="O292" s="232"/>
      <c r="P292" s="232"/>
      <c r="Q292" s="232"/>
      <c r="R292" s="232"/>
      <c r="S292" s="232"/>
      <c r="T292" s="232"/>
      <c r="U292" s="232"/>
      <c r="V292" s="232"/>
      <c r="W292" s="232"/>
      <c r="X292" s="232"/>
      <c r="Y292" s="232"/>
      <c r="Z292" s="232"/>
    </row>
    <row r="293" ht="12.0" customHeight="1">
      <c r="A293" s="232"/>
      <c r="B293" s="232"/>
      <c r="C293" s="232"/>
      <c r="D293" s="232"/>
      <c r="E293" s="232"/>
      <c r="F293" s="232"/>
      <c r="G293" s="232"/>
      <c r="H293" s="232"/>
      <c r="I293" s="232"/>
      <c r="J293" s="232"/>
      <c r="K293" s="232"/>
      <c r="L293" s="232"/>
      <c r="M293" s="232"/>
      <c r="N293" s="232"/>
      <c r="O293" s="232"/>
      <c r="P293" s="232"/>
      <c r="Q293" s="232"/>
      <c r="R293" s="232"/>
      <c r="S293" s="232"/>
      <c r="T293" s="232"/>
      <c r="U293" s="232"/>
      <c r="V293" s="232"/>
      <c r="W293" s="232"/>
      <c r="X293" s="232"/>
      <c r="Y293" s="232"/>
      <c r="Z293" s="232"/>
    </row>
    <row r="294" ht="12.0" customHeight="1">
      <c r="A294" s="232"/>
      <c r="B294" s="232"/>
      <c r="C294" s="232"/>
      <c r="D294" s="232"/>
      <c r="E294" s="232"/>
      <c r="F294" s="232"/>
      <c r="G294" s="232"/>
      <c r="H294" s="232"/>
      <c r="I294" s="232"/>
      <c r="J294" s="232"/>
      <c r="K294" s="232"/>
      <c r="L294" s="232"/>
      <c r="M294" s="232"/>
      <c r="N294" s="232"/>
      <c r="O294" s="232"/>
      <c r="P294" s="232"/>
      <c r="Q294" s="232"/>
      <c r="R294" s="232"/>
      <c r="S294" s="232"/>
      <c r="T294" s="232"/>
      <c r="U294" s="232"/>
      <c r="V294" s="232"/>
      <c r="W294" s="232"/>
      <c r="X294" s="232"/>
      <c r="Y294" s="232"/>
      <c r="Z294" s="232"/>
    </row>
    <row r="295" ht="12.0" customHeight="1">
      <c r="A295" s="232"/>
      <c r="B295" s="232"/>
      <c r="C295" s="232"/>
      <c r="D295" s="232"/>
      <c r="E295" s="232"/>
      <c r="F295" s="232"/>
      <c r="G295" s="232"/>
      <c r="H295" s="232"/>
      <c r="I295" s="232"/>
      <c r="J295" s="232"/>
      <c r="K295" s="232"/>
      <c r="L295" s="232"/>
      <c r="M295" s="232"/>
      <c r="N295" s="232"/>
      <c r="O295" s="232"/>
      <c r="P295" s="232"/>
      <c r="Q295" s="232"/>
      <c r="R295" s="232"/>
      <c r="S295" s="232"/>
      <c r="T295" s="232"/>
      <c r="U295" s="232"/>
      <c r="V295" s="232"/>
      <c r="W295" s="232"/>
      <c r="X295" s="232"/>
      <c r="Y295" s="232"/>
      <c r="Z295" s="232"/>
    </row>
    <row r="296" ht="12.0" customHeight="1">
      <c r="A296" s="232"/>
      <c r="B296" s="232"/>
      <c r="C296" s="232"/>
      <c r="D296" s="232"/>
      <c r="E296" s="232"/>
      <c r="F296" s="232"/>
      <c r="G296" s="232"/>
      <c r="H296" s="232"/>
      <c r="I296" s="232"/>
      <c r="J296" s="232"/>
      <c r="K296" s="232"/>
      <c r="L296" s="232"/>
      <c r="M296" s="232"/>
      <c r="N296" s="232"/>
      <c r="O296" s="232"/>
      <c r="P296" s="232"/>
      <c r="Q296" s="232"/>
      <c r="R296" s="232"/>
      <c r="S296" s="232"/>
      <c r="T296" s="232"/>
      <c r="U296" s="232"/>
      <c r="V296" s="232"/>
      <c r="W296" s="232"/>
      <c r="X296" s="232"/>
      <c r="Y296" s="232"/>
      <c r="Z296" s="232"/>
    </row>
    <row r="297" ht="12.0" customHeight="1">
      <c r="A297" s="232"/>
      <c r="B297" s="232"/>
      <c r="C297" s="232"/>
      <c r="D297" s="232"/>
      <c r="E297" s="232"/>
      <c r="F297" s="232"/>
      <c r="G297" s="232"/>
      <c r="H297" s="232"/>
      <c r="I297" s="232"/>
      <c r="J297" s="232"/>
      <c r="K297" s="232"/>
      <c r="L297" s="232"/>
      <c r="M297" s="232"/>
      <c r="N297" s="232"/>
      <c r="O297" s="232"/>
      <c r="P297" s="232"/>
      <c r="Q297" s="232"/>
      <c r="R297" s="232"/>
      <c r="S297" s="232"/>
      <c r="T297" s="232"/>
      <c r="U297" s="232"/>
      <c r="V297" s="232"/>
      <c r="W297" s="232"/>
      <c r="X297" s="232"/>
      <c r="Y297" s="232"/>
      <c r="Z297" s="232"/>
    </row>
    <row r="298" ht="12.0" customHeight="1">
      <c r="A298" s="232"/>
      <c r="B298" s="232"/>
      <c r="C298" s="232"/>
      <c r="D298" s="232"/>
      <c r="E298" s="232"/>
      <c r="F298" s="232"/>
      <c r="G298" s="232"/>
      <c r="H298" s="232"/>
      <c r="I298" s="232"/>
      <c r="J298" s="232"/>
      <c r="K298" s="232"/>
      <c r="L298" s="232"/>
      <c r="M298" s="232"/>
      <c r="N298" s="232"/>
      <c r="O298" s="232"/>
      <c r="P298" s="232"/>
      <c r="Q298" s="232"/>
      <c r="R298" s="232"/>
      <c r="S298" s="232"/>
      <c r="T298" s="232"/>
      <c r="U298" s="232"/>
      <c r="V298" s="232"/>
      <c r="W298" s="232"/>
      <c r="X298" s="232"/>
      <c r="Y298" s="232"/>
      <c r="Z298" s="232"/>
    </row>
    <row r="299" ht="12.0" customHeight="1">
      <c r="A299" s="232"/>
      <c r="B299" s="232"/>
      <c r="C299" s="232"/>
      <c r="D299" s="232"/>
      <c r="E299" s="232"/>
      <c r="F299" s="232"/>
      <c r="G299" s="232"/>
      <c r="H299" s="232"/>
      <c r="I299" s="232"/>
      <c r="J299" s="232"/>
      <c r="K299" s="232"/>
      <c r="L299" s="232"/>
      <c r="M299" s="232"/>
      <c r="N299" s="232"/>
      <c r="O299" s="232"/>
      <c r="P299" s="232"/>
      <c r="Q299" s="232"/>
      <c r="R299" s="232"/>
      <c r="S299" s="232"/>
      <c r="T299" s="232"/>
      <c r="U299" s="232"/>
      <c r="V299" s="232"/>
      <c r="W299" s="232"/>
      <c r="X299" s="232"/>
      <c r="Y299" s="232"/>
      <c r="Z299" s="232"/>
    </row>
    <row r="300" ht="12.0" customHeight="1">
      <c r="A300" s="232"/>
      <c r="B300" s="232"/>
      <c r="C300" s="232"/>
      <c r="D300" s="232"/>
      <c r="E300" s="232"/>
      <c r="F300" s="232"/>
      <c r="G300" s="232"/>
      <c r="H300" s="232"/>
      <c r="I300" s="232"/>
      <c r="J300" s="232"/>
      <c r="K300" s="232"/>
      <c r="L300" s="232"/>
      <c r="M300" s="232"/>
      <c r="N300" s="232"/>
      <c r="O300" s="232"/>
      <c r="P300" s="232"/>
      <c r="Q300" s="232"/>
      <c r="R300" s="232"/>
      <c r="S300" s="232"/>
      <c r="T300" s="232"/>
      <c r="U300" s="232"/>
      <c r="V300" s="232"/>
      <c r="W300" s="232"/>
      <c r="X300" s="232"/>
      <c r="Y300" s="232"/>
      <c r="Z300" s="232"/>
    </row>
    <row r="301" ht="12.0" customHeight="1">
      <c r="A301" s="232"/>
      <c r="B301" s="232"/>
      <c r="C301" s="232"/>
      <c r="D301" s="232"/>
      <c r="E301" s="232"/>
      <c r="F301" s="232"/>
      <c r="G301" s="232"/>
      <c r="H301" s="232"/>
      <c r="I301" s="232"/>
      <c r="J301" s="232"/>
      <c r="K301" s="232"/>
      <c r="L301" s="232"/>
      <c r="M301" s="232"/>
      <c r="N301" s="232"/>
      <c r="O301" s="232"/>
      <c r="P301" s="232"/>
      <c r="Q301" s="232"/>
      <c r="R301" s="232"/>
      <c r="S301" s="232"/>
      <c r="T301" s="232"/>
      <c r="U301" s="232"/>
      <c r="V301" s="232"/>
      <c r="W301" s="232"/>
      <c r="X301" s="232"/>
      <c r="Y301" s="232"/>
      <c r="Z301" s="232"/>
    </row>
    <row r="302" ht="12.0" customHeight="1">
      <c r="A302" s="232"/>
      <c r="B302" s="232"/>
      <c r="C302" s="232"/>
      <c r="D302" s="232"/>
      <c r="E302" s="232"/>
      <c r="F302" s="232"/>
      <c r="G302" s="232"/>
      <c r="H302" s="232"/>
      <c r="I302" s="232"/>
      <c r="J302" s="232"/>
      <c r="K302" s="232"/>
      <c r="L302" s="232"/>
      <c r="M302" s="232"/>
      <c r="N302" s="232"/>
      <c r="O302" s="232"/>
      <c r="P302" s="232"/>
      <c r="Q302" s="232"/>
      <c r="R302" s="232"/>
      <c r="S302" s="232"/>
      <c r="T302" s="232"/>
      <c r="U302" s="232"/>
      <c r="V302" s="232"/>
      <c r="W302" s="232"/>
      <c r="X302" s="232"/>
      <c r="Y302" s="232"/>
      <c r="Z302" s="232"/>
    </row>
    <row r="303" ht="12.0" customHeight="1">
      <c r="A303" s="232"/>
      <c r="B303" s="232"/>
      <c r="C303" s="232"/>
      <c r="D303" s="232"/>
      <c r="E303" s="232"/>
      <c r="F303" s="232"/>
      <c r="G303" s="232"/>
      <c r="H303" s="232"/>
      <c r="I303" s="232"/>
      <c r="J303" s="232"/>
      <c r="K303" s="232"/>
      <c r="L303" s="232"/>
      <c r="M303" s="232"/>
      <c r="N303" s="232"/>
      <c r="O303" s="232"/>
      <c r="P303" s="232"/>
      <c r="Q303" s="232"/>
      <c r="R303" s="232"/>
      <c r="S303" s="232"/>
      <c r="T303" s="232"/>
      <c r="U303" s="232"/>
      <c r="V303" s="232"/>
      <c r="W303" s="232"/>
      <c r="X303" s="232"/>
      <c r="Y303" s="232"/>
      <c r="Z303" s="232"/>
    </row>
    <row r="304" ht="12.0" customHeight="1">
      <c r="A304" s="232"/>
      <c r="B304" s="232"/>
      <c r="C304" s="232"/>
      <c r="D304" s="232"/>
      <c r="E304" s="232"/>
      <c r="F304" s="232"/>
      <c r="G304" s="232"/>
      <c r="H304" s="232"/>
      <c r="I304" s="232"/>
      <c r="J304" s="232"/>
      <c r="K304" s="232"/>
      <c r="L304" s="232"/>
      <c r="M304" s="232"/>
      <c r="N304" s="232"/>
      <c r="O304" s="232"/>
      <c r="P304" s="232"/>
      <c r="Q304" s="232"/>
      <c r="R304" s="232"/>
      <c r="S304" s="232"/>
      <c r="T304" s="232"/>
      <c r="U304" s="232"/>
      <c r="V304" s="232"/>
      <c r="W304" s="232"/>
      <c r="X304" s="232"/>
      <c r="Y304" s="232"/>
      <c r="Z304" s="232"/>
    </row>
    <row r="305" ht="12.0" customHeight="1">
      <c r="A305" s="232"/>
      <c r="B305" s="232"/>
      <c r="C305" s="232"/>
      <c r="D305" s="232"/>
      <c r="E305" s="232"/>
      <c r="F305" s="232"/>
      <c r="G305" s="232"/>
      <c r="H305" s="232"/>
      <c r="I305" s="232"/>
      <c r="J305" s="232"/>
      <c r="K305" s="232"/>
      <c r="L305" s="232"/>
      <c r="M305" s="232"/>
      <c r="N305" s="232"/>
      <c r="O305" s="232"/>
      <c r="P305" s="232"/>
      <c r="Q305" s="232"/>
      <c r="R305" s="232"/>
      <c r="S305" s="232"/>
      <c r="T305" s="232"/>
      <c r="U305" s="232"/>
      <c r="V305" s="232"/>
      <c r="W305" s="232"/>
      <c r="X305" s="232"/>
      <c r="Y305" s="232"/>
      <c r="Z305" s="232"/>
    </row>
    <row r="306" ht="12.0" customHeight="1">
      <c r="A306" s="232"/>
      <c r="B306" s="232"/>
      <c r="C306" s="232"/>
      <c r="D306" s="232"/>
      <c r="E306" s="232"/>
      <c r="F306" s="232"/>
      <c r="G306" s="232"/>
      <c r="H306" s="232"/>
      <c r="I306" s="232"/>
      <c r="J306" s="232"/>
      <c r="K306" s="232"/>
      <c r="L306" s="232"/>
      <c r="M306" s="232"/>
      <c r="N306" s="232"/>
      <c r="O306" s="232"/>
      <c r="P306" s="232"/>
      <c r="Q306" s="232"/>
      <c r="R306" s="232"/>
      <c r="S306" s="232"/>
      <c r="T306" s="232"/>
      <c r="U306" s="232"/>
      <c r="V306" s="232"/>
      <c r="W306" s="232"/>
      <c r="X306" s="232"/>
      <c r="Y306" s="232"/>
      <c r="Z306" s="232"/>
    </row>
    <row r="307" ht="12.0" customHeight="1">
      <c r="A307" s="232"/>
      <c r="B307" s="232"/>
      <c r="C307" s="232"/>
      <c r="D307" s="232"/>
      <c r="E307" s="232"/>
      <c r="F307" s="232"/>
      <c r="G307" s="232"/>
      <c r="H307" s="232"/>
      <c r="I307" s="232"/>
      <c r="J307" s="232"/>
      <c r="K307" s="232"/>
      <c r="L307" s="232"/>
      <c r="M307" s="232"/>
      <c r="N307" s="232"/>
      <c r="O307" s="232"/>
      <c r="P307" s="232"/>
      <c r="Q307" s="232"/>
      <c r="R307" s="232"/>
      <c r="S307" s="232"/>
      <c r="T307" s="232"/>
      <c r="U307" s="232"/>
      <c r="V307" s="232"/>
      <c r="W307" s="232"/>
      <c r="X307" s="232"/>
      <c r="Y307" s="232"/>
      <c r="Z307" s="232"/>
    </row>
    <row r="308" ht="12.0" customHeight="1">
      <c r="A308" s="232"/>
      <c r="B308" s="232"/>
      <c r="C308" s="232"/>
      <c r="D308" s="232"/>
      <c r="E308" s="232"/>
      <c r="F308" s="232"/>
      <c r="G308" s="232"/>
      <c r="H308" s="232"/>
      <c r="I308" s="232"/>
      <c r="J308" s="232"/>
      <c r="K308" s="232"/>
      <c r="L308" s="232"/>
      <c r="M308" s="232"/>
      <c r="N308" s="232"/>
      <c r="O308" s="232"/>
      <c r="P308" s="232"/>
      <c r="Q308" s="232"/>
      <c r="R308" s="232"/>
      <c r="S308" s="232"/>
      <c r="T308" s="232"/>
      <c r="U308" s="232"/>
      <c r="V308" s="232"/>
      <c r="W308" s="232"/>
      <c r="X308" s="232"/>
      <c r="Y308" s="232"/>
      <c r="Z308" s="232"/>
    </row>
    <row r="309" ht="12.0" customHeight="1">
      <c r="A309" s="232"/>
      <c r="B309" s="232"/>
      <c r="C309" s="232"/>
      <c r="D309" s="232"/>
      <c r="E309" s="232"/>
      <c r="F309" s="232"/>
      <c r="G309" s="232"/>
      <c r="H309" s="232"/>
      <c r="I309" s="232"/>
      <c r="J309" s="232"/>
      <c r="K309" s="232"/>
      <c r="L309" s="232"/>
      <c r="M309" s="232"/>
      <c r="N309" s="232"/>
      <c r="O309" s="232"/>
      <c r="P309" s="232"/>
      <c r="Q309" s="232"/>
      <c r="R309" s="232"/>
      <c r="S309" s="232"/>
      <c r="T309" s="232"/>
      <c r="U309" s="232"/>
      <c r="V309" s="232"/>
      <c r="W309" s="232"/>
      <c r="X309" s="232"/>
      <c r="Y309" s="232"/>
      <c r="Z309" s="232"/>
    </row>
    <row r="310" ht="12.0" customHeight="1">
      <c r="A310" s="232"/>
      <c r="B310" s="232"/>
      <c r="C310" s="232"/>
      <c r="D310" s="232"/>
      <c r="E310" s="232"/>
      <c r="F310" s="232"/>
      <c r="G310" s="232"/>
      <c r="H310" s="232"/>
      <c r="I310" s="232"/>
      <c r="J310" s="232"/>
      <c r="K310" s="232"/>
      <c r="L310" s="232"/>
      <c r="M310" s="232"/>
      <c r="N310" s="232"/>
      <c r="O310" s="232"/>
      <c r="P310" s="232"/>
      <c r="Q310" s="232"/>
      <c r="R310" s="232"/>
      <c r="S310" s="232"/>
      <c r="T310" s="232"/>
      <c r="U310" s="232"/>
      <c r="V310" s="232"/>
      <c r="W310" s="232"/>
      <c r="X310" s="232"/>
      <c r="Y310" s="232"/>
      <c r="Z310" s="232"/>
    </row>
    <row r="311" ht="12.0" customHeight="1">
      <c r="A311" s="232"/>
      <c r="B311" s="232"/>
      <c r="C311" s="232"/>
      <c r="D311" s="232"/>
      <c r="E311" s="232"/>
      <c r="F311" s="232"/>
      <c r="G311" s="232"/>
      <c r="H311" s="232"/>
      <c r="I311" s="232"/>
      <c r="J311" s="232"/>
      <c r="K311" s="232"/>
      <c r="L311" s="232"/>
      <c r="M311" s="232"/>
      <c r="N311" s="232"/>
      <c r="O311" s="232"/>
      <c r="P311" s="232"/>
      <c r="Q311" s="232"/>
      <c r="R311" s="232"/>
      <c r="S311" s="232"/>
      <c r="T311" s="232"/>
      <c r="U311" s="232"/>
      <c r="V311" s="232"/>
      <c r="W311" s="232"/>
      <c r="X311" s="232"/>
      <c r="Y311" s="232"/>
      <c r="Z311" s="232"/>
    </row>
    <row r="312" ht="12.0" customHeight="1">
      <c r="A312" s="232"/>
      <c r="B312" s="232"/>
      <c r="C312" s="232"/>
      <c r="D312" s="232"/>
      <c r="E312" s="232"/>
      <c r="F312" s="232"/>
      <c r="G312" s="232"/>
      <c r="H312" s="232"/>
      <c r="I312" s="232"/>
      <c r="J312" s="232"/>
      <c r="K312" s="232"/>
      <c r="L312" s="232"/>
      <c r="M312" s="232"/>
      <c r="N312" s="232"/>
      <c r="O312" s="232"/>
      <c r="P312" s="232"/>
      <c r="Q312" s="232"/>
      <c r="R312" s="232"/>
      <c r="S312" s="232"/>
      <c r="T312" s="232"/>
      <c r="U312" s="232"/>
      <c r="V312" s="232"/>
      <c r="W312" s="232"/>
      <c r="X312" s="232"/>
      <c r="Y312" s="232"/>
      <c r="Z312" s="232"/>
    </row>
    <row r="313" ht="12.0" customHeight="1">
      <c r="A313" s="232"/>
      <c r="B313" s="232"/>
      <c r="C313" s="232"/>
      <c r="D313" s="232"/>
      <c r="E313" s="232"/>
      <c r="F313" s="232"/>
      <c r="G313" s="232"/>
      <c r="H313" s="232"/>
      <c r="I313" s="232"/>
      <c r="J313" s="232"/>
      <c r="K313" s="232"/>
      <c r="L313" s="232"/>
      <c r="M313" s="232"/>
      <c r="N313" s="232"/>
      <c r="O313" s="232"/>
      <c r="P313" s="232"/>
      <c r="Q313" s="232"/>
      <c r="R313" s="232"/>
      <c r="S313" s="232"/>
      <c r="T313" s="232"/>
      <c r="U313" s="232"/>
      <c r="V313" s="232"/>
      <c r="W313" s="232"/>
      <c r="X313" s="232"/>
      <c r="Y313" s="232"/>
      <c r="Z313" s="232"/>
    </row>
    <row r="314" ht="12.0" customHeight="1">
      <c r="A314" s="232"/>
      <c r="B314" s="232"/>
      <c r="C314" s="232"/>
      <c r="D314" s="232"/>
      <c r="E314" s="232"/>
      <c r="F314" s="232"/>
      <c r="G314" s="232"/>
      <c r="H314" s="232"/>
      <c r="I314" s="232"/>
      <c r="J314" s="232"/>
      <c r="K314" s="232"/>
      <c r="L314" s="232"/>
      <c r="M314" s="232"/>
      <c r="N314" s="232"/>
      <c r="O314" s="232"/>
      <c r="P314" s="232"/>
      <c r="Q314" s="232"/>
      <c r="R314" s="232"/>
      <c r="S314" s="232"/>
      <c r="T314" s="232"/>
      <c r="U314" s="232"/>
      <c r="V314" s="232"/>
      <c r="W314" s="232"/>
      <c r="X314" s="232"/>
      <c r="Y314" s="232"/>
      <c r="Z314" s="232"/>
    </row>
    <row r="315" ht="12.0" customHeight="1">
      <c r="A315" s="232"/>
      <c r="B315" s="232"/>
      <c r="C315" s="232"/>
      <c r="D315" s="232"/>
      <c r="E315" s="232"/>
      <c r="F315" s="232"/>
      <c r="G315" s="232"/>
      <c r="H315" s="232"/>
      <c r="I315" s="232"/>
      <c r="J315" s="232"/>
      <c r="K315" s="232"/>
      <c r="L315" s="232"/>
      <c r="M315" s="232"/>
      <c r="N315" s="232"/>
      <c r="O315" s="232"/>
      <c r="P315" s="232"/>
      <c r="Q315" s="232"/>
      <c r="R315" s="232"/>
      <c r="S315" s="232"/>
      <c r="T315" s="232"/>
      <c r="U315" s="232"/>
      <c r="V315" s="232"/>
      <c r="W315" s="232"/>
      <c r="X315" s="232"/>
      <c r="Y315" s="232"/>
      <c r="Z315" s="232"/>
    </row>
    <row r="316" ht="12.0" customHeight="1">
      <c r="A316" s="232"/>
      <c r="B316" s="232"/>
      <c r="C316" s="232"/>
      <c r="D316" s="232"/>
      <c r="E316" s="232"/>
      <c r="F316" s="232"/>
      <c r="G316" s="232"/>
      <c r="H316" s="232"/>
      <c r="I316" s="232"/>
      <c r="J316" s="232"/>
      <c r="K316" s="232"/>
      <c r="L316" s="232"/>
      <c r="M316" s="232"/>
      <c r="N316" s="232"/>
      <c r="O316" s="232"/>
      <c r="P316" s="232"/>
      <c r="Q316" s="232"/>
      <c r="R316" s="232"/>
      <c r="S316" s="232"/>
      <c r="T316" s="232"/>
      <c r="U316" s="232"/>
      <c r="V316" s="232"/>
      <c r="W316" s="232"/>
      <c r="X316" s="232"/>
      <c r="Y316" s="232"/>
      <c r="Z316" s="232"/>
    </row>
    <row r="317" ht="12.0" customHeight="1">
      <c r="A317" s="232"/>
      <c r="B317" s="232"/>
      <c r="C317" s="232"/>
      <c r="D317" s="232"/>
      <c r="E317" s="232"/>
      <c r="F317" s="232"/>
      <c r="G317" s="232"/>
      <c r="H317" s="232"/>
      <c r="I317" s="232"/>
      <c r="J317" s="232"/>
      <c r="K317" s="232"/>
      <c r="L317" s="232"/>
      <c r="M317" s="232"/>
      <c r="N317" s="232"/>
      <c r="O317" s="232"/>
      <c r="P317" s="232"/>
      <c r="Q317" s="232"/>
      <c r="R317" s="232"/>
      <c r="S317" s="232"/>
      <c r="T317" s="232"/>
      <c r="U317" s="232"/>
      <c r="V317" s="232"/>
      <c r="W317" s="232"/>
      <c r="X317" s="232"/>
      <c r="Y317" s="232"/>
      <c r="Z317" s="232"/>
    </row>
    <row r="318" ht="12.0" customHeight="1">
      <c r="A318" s="232"/>
      <c r="B318" s="232"/>
      <c r="C318" s="232"/>
      <c r="D318" s="232"/>
      <c r="E318" s="232"/>
      <c r="F318" s="232"/>
      <c r="G318" s="232"/>
      <c r="H318" s="232"/>
      <c r="I318" s="232"/>
      <c r="J318" s="232"/>
      <c r="K318" s="232"/>
      <c r="L318" s="232"/>
      <c r="M318" s="232"/>
      <c r="N318" s="232"/>
      <c r="O318" s="232"/>
      <c r="P318" s="232"/>
      <c r="Q318" s="232"/>
      <c r="R318" s="232"/>
      <c r="S318" s="232"/>
      <c r="T318" s="232"/>
      <c r="U318" s="232"/>
      <c r="V318" s="232"/>
      <c r="W318" s="232"/>
      <c r="X318" s="232"/>
      <c r="Y318" s="232"/>
      <c r="Z318" s="232"/>
    </row>
    <row r="319" ht="12.0" customHeight="1">
      <c r="A319" s="232"/>
      <c r="B319" s="232"/>
      <c r="C319" s="232"/>
      <c r="D319" s="232"/>
      <c r="E319" s="232"/>
      <c r="F319" s="232"/>
      <c r="G319" s="232"/>
      <c r="H319" s="232"/>
      <c r="I319" s="232"/>
      <c r="J319" s="232"/>
      <c r="K319" s="232"/>
      <c r="L319" s="232"/>
      <c r="M319" s="232"/>
      <c r="N319" s="232"/>
      <c r="O319" s="232"/>
      <c r="P319" s="232"/>
      <c r="Q319" s="232"/>
      <c r="R319" s="232"/>
      <c r="S319" s="232"/>
      <c r="T319" s="232"/>
      <c r="U319" s="232"/>
      <c r="V319" s="232"/>
      <c r="W319" s="232"/>
      <c r="X319" s="232"/>
      <c r="Y319" s="232"/>
      <c r="Z319" s="232"/>
    </row>
    <row r="320" ht="12.0" customHeight="1">
      <c r="A320" s="232"/>
      <c r="B320" s="232"/>
      <c r="C320" s="232"/>
      <c r="D320" s="232"/>
      <c r="E320" s="232"/>
      <c r="F320" s="232"/>
      <c r="G320" s="232"/>
      <c r="H320" s="232"/>
      <c r="I320" s="232"/>
      <c r="J320" s="232"/>
      <c r="K320" s="232"/>
      <c r="L320" s="232"/>
      <c r="M320" s="232"/>
      <c r="N320" s="232"/>
      <c r="O320" s="232"/>
      <c r="P320" s="232"/>
      <c r="Q320" s="232"/>
      <c r="R320" s="232"/>
      <c r="S320" s="232"/>
      <c r="T320" s="232"/>
      <c r="U320" s="232"/>
      <c r="V320" s="232"/>
      <c r="W320" s="232"/>
      <c r="X320" s="232"/>
      <c r="Y320" s="232"/>
      <c r="Z320" s="232"/>
    </row>
    <row r="321" ht="12.0" customHeight="1">
      <c r="A321" s="232"/>
      <c r="B321" s="232"/>
      <c r="C321" s="232"/>
      <c r="D321" s="232"/>
      <c r="E321" s="232"/>
      <c r="F321" s="232"/>
      <c r="G321" s="232"/>
      <c r="H321" s="232"/>
      <c r="I321" s="232"/>
      <c r="J321" s="232"/>
      <c r="K321" s="232"/>
      <c r="L321" s="232"/>
      <c r="M321" s="232"/>
      <c r="N321" s="232"/>
      <c r="O321" s="232"/>
      <c r="P321" s="232"/>
      <c r="Q321" s="232"/>
      <c r="R321" s="232"/>
      <c r="S321" s="232"/>
      <c r="T321" s="232"/>
      <c r="U321" s="232"/>
      <c r="V321" s="232"/>
      <c r="W321" s="232"/>
      <c r="X321" s="232"/>
      <c r="Y321" s="232"/>
      <c r="Z321" s="232"/>
    </row>
    <row r="322" ht="12.0" customHeight="1">
      <c r="A322" s="232"/>
      <c r="B322" s="232"/>
      <c r="C322" s="232"/>
      <c r="D322" s="232"/>
      <c r="E322" s="232"/>
      <c r="F322" s="232"/>
      <c r="G322" s="232"/>
      <c r="H322" s="232"/>
      <c r="I322" s="232"/>
      <c r="J322" s="232"/>
      <c r="K322" s="232"/>
      <c r="L322" s="232"/>
      <c r="M322" s="232"/>
      <c r="N322" s="232"/>
      <c r="O322" s="232"/>
      <c r="P322" s="232"/>
      <c r="Q322" s="232"/>
      <c r="R322" s="232"/>
      <c r="S322" s="232"/>
      <c r="T322" s="232"/>
      <c r="U322" s="232"/>
      <c r="V322" s="232"/>
      <c r="W322" s="232"/>
      <c r="X322" s="232"/>
      <c r="Y322" s="232"/>
      <c r="Z322" s="232"/>
    </row>
    <row r="323" ht="12.0" customHeight="1">
      <c r="A323" s="232"/>
      <c r="B323" s="232"/>
      <c r="C323" s="232"/>
      <c r="D323" s="232"/>
      <c r="E323" s="232"/>
      <c r="F323" s="232"/>
      <c r="G323" s="232"/>
      <c r="H323" s="232"/>
      <c r="I323" s="232"/>
      <c r="J323" s="232"/>
      <c r="K323" s="232"/>
      <c r="L323" s="232"/>
      <c r="M323" s="232"/>
      <c r="N323" s="232"/>
      <c r="O323" s="232"/>
      <c r="P323" s="232"/>
      <c r="Q323" s="232"/>
      <c r="R323" s="232"/>
      <c r="S323" s="232"/>
      <c r="T323" s="232"/>
      <c r="U323" s="232"/>
      <c r="V323" s="232"/>
      <c r="W323" s="232"/>
      <c r="X323" s="232"/>
      <c r="Y323" s="232"/>
      <c r="Z323" s="232"/>
    </row>
    <row r="324" ht="12.0" customHeight="1">
      <c r="A324" s="232"/>
      <c r="B324" s="232"/>
      <c r="C324" s="232"/>
      <c r="D324" s="232"/>
      <c r="E324" s="232"/>
      <c r="F324" s="232"/>
      <c r="G324" s="232"/>
      <c r="H324" s="232"/>
      <c r="I324" s="232"/>
      <c r="J324" s="232"/>
      <c r="K324" s="232"/>
      <c r="L324" s="232"/>
      <c r="M324" s="232"/>
      <c r="N324" s="232"/>
      <c r="O324" s="232"/>
      <c r="P324" s="232"/>
      <c r="Q324" s="232"/>
      <c r="R324" s="232"/>
      <c r="S324" s="232"/>
      <c r="T324" s="232"/>
      <c r="U324" s="232"/>
      <c r="V324" s="232"/>
      <c r="W324" s="232"/>
      <c r="X324" s="232"/>
      <c r="Y324" s="232"/>
      <c r="Z324" s="232"/>
    </row>
    <row r="325" ht="12.0" customHeight="1">
      <c r="A325" s="232"/>
      <c r="B325" s="232"/>
      <c r="C325" s="232"/>
      <c r="D325" s="232"/>
      <c r="E325" s="232"/>
      <c r="F325" s="232"/>
      <c r="G325" s="232"/>
      <c r="H325" s="232"/>
      <c r="I325" s="232"/>
      <c r="J325" s="232"/>
      <c r="K325" s="232"/>
      <c r="L325" s="232"/>
      <c r="M325" s="232"/>
      <c r="N325" s="232"/>
      <c r="O325" s="232"/>
      <c r="P325" s="232"/>
      <c r="Q325" s="232"/>
      <c r="R325" s="232"/>
      <c r="S325" s="232"/>
      <c r="T325" s="232"/>
      <c r="U325" s="232"/>
      <c r="V325" s="232"/>
      <c r="W325" s="232"/>
      <c r="X325" s="232"/>
      <c r="Y325" s="232"/>
      <c r="Z325" s="232"/>
    </row>
    <row r="326" ht="12.0" customHeight="1">
      <c r="A326" s="232"/>
      <c r="B326" s="232"/>
      <c r="C326" s="232"/>
      <c r="D326" s="232"/>
      <c r="E326" s="232"/>
      <c r="F326" s="232"/>
      <c r="G326" s="232"/>
      <c r="H326" s="232"/>
      <c r="I326" s="232"/>
      <c r="J326" s="232"/>
      <c r="K326" s="232"/>
      <c r="L326" s="232"/>
      <c r="M326" s="232"/>
      <c r="N326" s="232"/>
      <c r="O326" s="232"/>
      <c r="P326" s="232"/>
      <c r="Q326" s="232"/>
      <c r="R326" s="232"/>
      <c r="S326" s="232"/>
      <c r="T326" s="232"/>
      <c r="U326" s="232"/>
      <c r="V326" s="232"/>
      <c r="W326" s="232"/>
      <c r="X326" s="232"/>
      <c r="Y326" s="232"/>
      <c r="Z326" s="232"/>
    </row>
    <row r="327" ht="12.0" customHeight="1">
      <c r="A327" s="232"/>
      <c r="B327" s="232"/>
      <c r="C327" s="232"/>
      <c r="D327" s="232"/>
      <c r="E327" s="232"/>
      <c r="F327" s="232"/>
      <c r="G327" s="232"/>
      <c r="H327" s="232"/>
      <c r="I327" s="232"/>
      <c r="J327" s="232"/>
      <c r="K327" s="232"/>
      <c r="L327" s="232"/>
      <c r="M327" s="232"/>
      <c r="N327" s="232"/>
      <c r="O327" s="232"/>
      <c r="P327" s="232"/>
      <c r="Q327" s="232"/>
      <c r="R327" s="232"/>
      <c r="S327" s="232"/>
      <c r="T327" s="232"/>
      <c r="U327" s="232"/>
      <c r="V327" s="232"/>
      <c r="W327" s="232"/>
      <c r="X327" s="232"/>
      <c r="Y327" s="232"/>
      <c r="Z327" s="232"/>
    </row>
    <row r="328" ht="12.0" customHeight="1">
      <c r="A328" s="232"/>
      <c r="B328" s="232"/>
      <c r="C328" s="232"/>
      <c r="D328" s="232"/>
      <c r="E328" s="232"/>
      <c r="F328" s="232"/>
      <c r="G328" s="232"/>
      <c r="H328" s="232"/>
      <c r="I328" s="232"/>
      <c r="J328" s="232"/>
      <c r="K328" s="232"/>
      <c r="L328" s="232"/>
      <c r="M328" s="232"/>
      <c r="N328" s="232"/>
      <c r="O328" s="232"/>
      <c r="P328" s="232"/>
      <c r="Q328" s="232"/>
      <c r="R328" s="232"/>
      <c r="S328" s="232"/>
      <c r="T328" s="232"/>
      <c r="U328" s="232"/>
      <c r="V328" s="232"/>
      <c r="W328" s="232"/>
      <c r="X328" s="232"/>
      <c r="Y328" s="232"/>
      <c r="Z328" s="232"/>
    </row>
    <row r="329" ht="12.0" customHeight="1">
      <c r="A329" s="232"/>
      <c r="B329" s="232"/>
      <c r="C329" s="232"/>
      <c r="D329" s="232"/>
      <c r="E329" s="232"/>
      <c r="F329" s="232"/>
      <c r="G329" s="232"/>
      <c r="H329" s="232"/>
      <c r="I329" s="232"/>
      <c r="J329" s="232"/>
      <c r="K329" s="232"/>
      <c r="L329" s="232"/>
      <c r="M329" s="232"/>
      <c r="N329" s="232"/>
      <c r="O329" s="232"/>
      <c r="P329" s="232"/>
      <c r="Q329" s="232"/>
      <c r="R329" s="232"/>
      <c r="S329" s="232"/>
      <c r="T329" s="232"/>
      <c r="U329" s="232"/>
      <c r="V329" s="232"/>
      <c r="W329" s="232"/>
      <c r="X329" s="232"/>
      <c r="Y329" s="232"/>
      <c r="Z329" s="232"/>
    </row>
    <row r="330" ht="12.0" customHeight="1">
      <c r="A330" s="232"/>
      <c r="B330" s="232"/>
      <c r="C330" s="232"/>
      <c r="D330" s="232"/>
      <c r="E330" s="232"/>
      <c r="F330" s="232"/>
      <c r="G330" s="232"/>
      <c r="H330" s="232"/>
      <c r="I330" s="232"/>
      <c r="J330" s="232"/>
      <c r="K330" s="232"/>
      <c r="L330" s="232"/>
      <c r="M330" s="232"/>
      <c r="N330" s="232"/>
      <c r="O330" s="232"/>
      <c r="P330" s="232"/>
      <c r="Q330" s="232"/>
      <c r="R330" s="232"/>
      <c r="S330" s="232"/>
      <c r="T330" s="232"/>
      <c r="U330" s="232"/>
      <c r="V330" s="232"/>
      <c r="W330" s="232"/>
      <c r="X330" s="232"/>
      <c r="Y330" s="232"/>
      <c r="Z330" s="232"/>
    </row>
    <row r="331" ht="12.0" customHeight="1">
      <c r="A331" s="232"/>
      <c r="B331" s="232"/>
      <c r="C331" s="232"/>
      <c r="D331" s="232"/>
      <c r="E331" s="232"/>
      <c r="F331" s="232"/>
      <c r="G331" s="232"/>
      <c r="H331" s="232"/>
      <c r="I331" s="232"/>
      <c r="J331" s="232"/>
      <c r="K331" s="232"/>
      <c r="L331" s="232"/>
      <c r="M331" s="232"/>
      <c r="N331" s="232"/>
      <c r="O331" s="232"/>
      <c r="P331" s="232"/>
      <c r="Q331" s="232"/>
      <c r="R331" s="232"/>
      <c r="S331" s="232"/>
      <c r="T331" s="232"/>
      <c r="U331" s="232"/>
      <c r="V331" s="232"/>
      <c r="W331" s="232"/>
      <c r="X331" s="232"/>
      <c r="Y331" s="232"/>
      <c r="Z331" s="232"/>
    </row>
    <row r="332" ht="12.0" customHeight="1">
      <c r="A332" s="232"/>
      <c r="B332" s="232"/>
      <c r="C332" s="232"/>
      <c r="D332" s="232"/>
      <c r="E332" s="232"/>
      <c r="F332" s="232"/>
      <c r="G332" s="232"/>
      <c r="H332" s="232"/>
      <c r="I332" s="232"/>
      <c r="J332" s="232"/>
      <c r="K332" s="232"/>
      <c r="L332" s="232"/>
      <c r="M332" s="232"/>
      <c r="N332" s="232"/>
      <c r="O332" s="232"/>
      <c r="P332" s="232"/>
      <c r="Q332" s="232"/>
      <c r="R332" s="232"/>
      <c r="S332" s="232"/>
      <c r="T332" s="232"/>
      <c r="U332" s="232"/>
      <c r="V332" s="232"/>
      <c r="W332" s="232"/>
      <c r="X332" s="232"/>
      <c r="Y332" s="232"/>
      <c r="Z332" s="232"/>
    </row>
    <row r="333" ht="12.0" customHeight="1">
      <c r="A333" s="232"/>
      <c r="B333" s="232"/>
      <c r="C333" s="232"/>
      <c r="D333" s="232"/>
      <c r="E333" s="232"/>
      <c r="F333" s="232"/>
      <c r="G333" s="232"/>
      <c r="H333" s="232"/>
      <c r="I333" s="232"/>
      <c r="J333" s="232"/>
      <c r="K333" s="232"/>
      <c r="L333" s="232"/>
      <c r="M333" s="232"/>
      <c r="N333" s="232"/>
      <c r="O333" s="232"/>
      <c r="P333" s="232"/>
      <c r="Q333" s="232"/>
      <c r="R333" s="232"/>
      <c r="S333" s="232"/>
      <c r="T333" s="232"/>
      <c r="U333" s="232"/>
      <c r="V333" s="232"/>
      <c r="W333" s="232"/>
      <c r="X333" s="232"/>
      <c r="Y333" s="232"/>
      <c r="Z333" s="232"/>
    </row>
    <row r="334" ht="12.0" customHeight="1">
      <c r="A334" s="232"/>
      <c r="B334" s="232"/>
      <c r="C334" s="232"/>
      <c r="D334" s="232"/>
      <c r="E334" s="232"/>
      <c r="F334" s="232"/>
      <c r="G334" s="232"/>
      <c r="H334" s="232"/>
      <c r="I334" s="232"/>
      <c r="J334" s="232"/>
      <c r="K334" s="232"/>
      <c r="L334" s="232"/>
      <c r="M334" s="232"/>
      <c r="N334" s="232"/>
      <c r="O334" s="232"/>
      <c r="P334" s="232"/>
      <c r="Q334" s="232"/>
      <c r="R334" s="232"/>
      <c r="S334" s="232"/>
      <c r="T334" s="232"/>
      <c r="U334" s="232"/>
      <c r="V334" s="232"/>
      <c r="W334" s="232"/>
      <c r="X334" s="232"/>
      <c r="Y334" s="232"/>
      <c r="Z334" s="232"/>
    </row>
    <row r="335" ht="12.0" customHeight="1">
      <c r="A335" s="232"/>
      <c r="B335" s="232"/>
      <c r="C335" s="232"/>
      <c r="D335" s="232"/>
      <c r="E335" s="232"/>
      <c r="F335" s="232"/>
      <c r="G335" s="232"/>
      <c r="H335" s="232"/>
      <c r="I335" s="232"/>
      <c r="J335" s="232"/>
      <c r="K335" s="232"/>
      <c r="L335" s="232"/>
      <c r="M335" s="232"/>
      <c r="N335" s="232"/>
      <c r="O335" s="232"/>
      <c r="P335" s="232"/>
      <c r="Q335" s="232"/>
      <c r="R335" s="232"/>
      <c r="S335" s="232"/>
      <c r="T335" s="232"/>
      <c r="U335" s="232"/>
      <c r="V335" s="232"/>
      <c r="W335" s="232"/>
      <c r="X335" s="232"/>
      <c r="Y335" s="232"/>
      <c r="Z335" s="232"/>
    </row>
    <row r="336" ht="12.0" customHeight="1">
      <c r="A336" s="232"/>
      <c r="B336" s="232"/>
      <c r="C336" s="232"/>
      <c r="D336" s="232"/>
      <c r="E336" s="232"/>
      <c r="F336" s="232"/>
      <c r="G336" s="232"/>
      <c r="H336" s="232"/>
      <c r="I336" s="232"/>
      <c r="J336" s="232"/>
      <c r="K336" s="232"/>
      <c r="L336" s="232"/>
      <c r="M336" s="232"/>
      <c r="N336" s="232"/>
      <c r="O336" s="232"/>
      <c r="P336" s="232"/>
      <c r="Q336" s="232"/>
      <c r="R336" s="232"/>
      <c r="S336" s="232"/>
      <c r="T336" s="232"/>
      <c r="U336" s="232"/>
      <c r="V336" s="232"/>
      <c r="W336" s="232"/>
      <c r="X336" s="232"/>
      <c r="Y336" s="232"/>
      <c r="Z336" s="232"/>
    </row>
    <row r="337" ht="12.0" customHeight="1">
      <c r="A337" s="232"/>
      <c r="B337" s="232"/>
      <c r="C337" s="232"/>
      <c r="D337" s="232"/>
      <c r="E337" s="232"/>
      <c r="F337" s="232"/>
      <c r="G337" s="232"/>
      <c r="H337" s="232"/>
      <c r="I337" s="232"/>
      <c r="J337" s="232"/>
      <c r="K337" s="232"/>
      <c r="L337" s="232"/>
      <c r="M337" s="232"/>
      <c r="N337" s="232"/>
      <c r="O337" s="232"/>
      <c r="P337" s="232"/>
      <c r="Q337" s="232"/>
      <c r="R337" s="232"/>
      <c r="S337" s="232"/>
      <c r="T337" s="232"/>
      <c r="U337" s="232"/>
      <c r="V337" s="232"/>
      <c r="W337" s="232"/>
      <c r="X337" s="232"/>
      <c r="Y337" s="232"/>
      <c r="Z337" s="232"/>
    </row>
    <row r="338" ht="12.0" customHeight="1">
      <c r="A338" s="232"/>
      <c r="B338" s="232"/>
      <c r="C338" s="232"/>
      <c r="D338" s="232"/>
      <c r="E338" s="232"/>
      <c r="F338" s="232"/>
      <c r="G338" s="232"/>
      <c r="H338" s="232"/>
      <c r="I338" s="232"/>
      <c r="J338" s="232"/>
      <c r="K338" s="232"/>
      <c r="L338" s="232"/>
      <c r="M338" s="232"/>
      <c r="N338" s="232"/>
      <c r="O338" s="232"/>
      <c r="P338" s="232"/>
      <c r="Q338" s="232"/>
      <c r="R338" s="232"/>
      <c r="S338" s="232"/>
      <c r="T338" s="232"/>
      <c r="U338" s="232"/>
      <c r="V338" s="232"/>
      <c r="W338" s="232"/>
      <c r="X338" s="232"/>
      <c r="Y338" s="232"/>
      <c r="Z338" s="232"/>
    </row>
    <row r="339" ht="12.0" customHeight="1">
      <c r="A339" s="232"/>
      <c r="B339" s="232"/>
      <c r="C339" s="232"/>
      <c r="D339" s="232"/>
      <c r="E339" s="232"/>
      <c r="F339" s="232"/>
      <c r="G339" s="232"/>
      <c r="H339" s="232"/>
      <c r="I339" s="232"/>
      <c r="J339" s="232"/>
      <c r="K339" s="232"/>
      <c r="L339" s="232"/>
      <c r="M339" s="232"/>
      <c r="N339" s="232"/>
      <c r="O339" s="232"/>
      <c r="P339" s="232"/>
      <c r="Q339" s="232"/>
      <c r="R339" s="232"/>
      <c r="S339" s="232"/>
      <c r="T339" s="232"/>
      <c r="U339" s="232"/>
      <c r="V339" s="232"/>
      <c r="W339" s="232"/>
      <c r="X339" s="232"/>
      <c r="Y339" s="232"/>
      <c r="Z339" s="232"/>
    </row>
    <row r="340" ht="12.0" customHeight="1">
      <c r="A340" s="232"/>
      <c r="B340" s="232"/>
      <c r="C340" s="232"/>
      <c r="D340" s="232"/>
      <c r="E340" s="232"/>
      <c r="F340" s="232"/>
      <c r="G340" s="232"/>
      <c r="H340" s="232"/>
      <c r="I340" s="232"/>
      <c r="J340" s="232"/>
      <c r="K340" s="232"/>
      <c r="L340" s="232"/>
      <c r="M340" s="232"/>
      <c r="N340" s="232"/>
      <c r="O340" s="232"/>
      <c r="P340" s="232"/>
      <c r="Q340" s="232"/>
      <c r="R340" s="232"/>
      <c r="S340" s="232"/>
      <c r="T340" s="232"/>
      <c r="U340" s="232"/>
      <c r="V340" s="232"/>
      <c r="W340" s="232"/>
      <c r="X340" s="232"/>
      <c r="Y340" s="232"/>
      <c r="Z340" s="232"/>
    </row>
    <row r="341" ht="12.0" customHeight="1">
      <c r="A341" s="232"/>
      <c r="B341" s="232"/>
      <c r="C341" s="232"/>
      <c r="D341" s="232"/>
      <c r="E341" s="232"/>
      <c r="F341" s="232"/>
      <c r="G341" s="232"/>
      <c r="H341" s="232"/>
      <c r="I341" s="232"/>
      <c r="J341" s="232"/>
      <c r="K341" s="232"/>
      <c r="L341" s="232"/>
      <c r="M341" s="232"/>
      <c r="N341" s="232"/>
      <c r="O341" s="232"/>
      <c r="P341" s="232"/>
      <c r="Q341" s="232"/>
      <c r="R341" s="232"/>
      <c r="S341" s="232"/>
      <c r="T341" s="232"/>
      <c r="U341" s="232"/>
      <c r="V341" s="232"/>
      <c r="W341" s="232"/>
      <c r="X341" s="232"/>
      <c r="Y341" s="232"/>
      <c r="Z341" s="232"/>
    </row>
    <row r="342" ht="12.0" customHeight="1">
      <c r="A342" s="232"/>
      <c r="B342" s="232"/>
      <c r="C342" s="232"/>
      <c r="D342" s="232"/>
      <c r="E342" s="232"/>
      <c r="F342" s="232"/>
      <c r="G342" s="232"/>
      <c r="H342" s="232"/>
      <c r="I342" s="232"/>
      <c r="J342" s="232"/>
      <c r="K342" s="232"/>
      <c r="L342" s="232"/>
      <c r="M342" s="232"/>
      <c r="N342" s="232"/>
      <c r="O342" s="232"/>
      <c r="P342" s="232"/>
      <c r="Q342" s="232"/>
      <c r="R342" s="232"/>
      <c r="S342" s="232"/>
      <c r="T342" s="232"/>
      <c r="U342" s="232"/>
      <c r="V342" s="232"/>
      <c r="W342" s="232"/>
      <c r="X342" s="232"/>
      <c r="Y342" s="232"/>
      <c r="Z342" s="232"/>
    </row>
    <row r="343" ht="12.0" customHeight="1">
      <c r="A343" s="232"/>
      <c r="B343" s="232"/>
      <c r="C343" s="232"/>
      <c r="D343" s="232"/>
      <c r="E343" s="232"/>
      <c r="F343" s="232"/>
      <c r="G343" s="232"/>
      <c r="H343" s="232"/>
      <c r="I343" s="232"/>
      <c r="J343" s="232"/>
      <c r="K343" s="232"/>
      <c r="L343" s="232"/>
      <c r="M343" s="232"/>
      <c r="N343" s="232"/>
      <c r="O343" s="232"/>
      <c r="P343" s="232"/>
      <c r="Q343" s="232"/>
      <c r="R343" s="232"/>
      <c r="S343" s="232"/>
      <c r="T343" s="232"/>
      <c r="U343" s="232"/>
      <c r="V343" s="232"/>
      <c r="W343" s="232"/>
      <c r="X343" s="232"/>
      <c r="Y343" s="232"/>
      <c r="Z343" s="232"/>
    </row>
    <row r="344" ht="12.0" customHeight="1">
      <c r="A344" s="232"/>
      <c r="B344" s="232"/>
      <c r="C344" s="232"/>
      <c r="D344" s="232"/>
      <c r="E344" s="232"/>
      <c r="F344" s="232"/>
      <c r="G344" s="232"/>
      <c r="H344" s="232"/>
      <c r="I344" s="232"/>
      <c r="J344" s="232"/>
      <c r="K344" s="232"/>
      <c r="L344" s="232"/>
      <c r="M344" s="232"/>
      <c r="N344" s="232"/>
      <c r="O344" s="232"/>
      <c r="P344" s="232"/>
      <c r="Q344" s="232"/>
      <c r="R344" s="232"/>
      <c r="S344" s="232"/>
      <c r="T344" s="232"/>
      <c r="U344" s="232"/>
      <c r="V344" s="232"/>
      <c r="W344" s="232"/>
      <c r="X344" s="232"/>
      <c r="Y344" s="232"/>
      <c r="Z344" s="232"/>
    </row>
    <row r="345" ht="12.0" customHeight="1">
      <c r="A345" s="232"/>
      <c r="B345" s="232"/>
      <c r="C345" s="232"/>
      <c r="D345" s="232"/>
      <c r="E345" s="232"/>
      <c r="F345" s="232"/>
      <c r="G345" s="232"/>
      <c r="H345" s="232"/>
      <c r="I345" s="232"/>
      <c r="J345" s="232"/>
      <c r="K345" s="232"/>
      <c r="L345" s="232"/>
      <c r="M345" s="232"/>
      <c r="N345" s="232"/>
      <c r="O345" s="232"/>
      <c r="P345" s="232"/>
      <c r="Q345" s="232"/>
      <c r="R345" s="232"/>
      <c r="S345" s="232"/>
      <c r="T345" s="232"/>
      <c r="U345" s="232"/>
      <c r="V345" s="232"/>
      <c r="W345" s="232"/>
      <c r="X345" s="232"/>
      <c r="Y345" s="232"/>
      <c r="Z345" s="232"/>
    </row>
    <row r="346" ht="12.0" customHeight="1">
      <c r="A346" s="232"/>
      <c r="B346" s="232"/>
      <c r="C346" s="232"/>
      <c r="D346" s="232"/>
      <c r="E346" s="232"/>
      <c r="F346" s="232"/>
      <c r="G346" s="232"/>
      <c r="H346" s="232"/>
      <c r="I346" s="232"/>
      <c r="J346" s="232"/>
      <c r="K346" s="232"/>
      <c r="L346" s="232"/>
      <c r="M346" s="232"/>
      <c r="N346" s="232"/>
      <c r="O346" s="232"/>
      <c r="P346" s="232"/>
      <c r="Q346" s="232"/>
      <c r="R346" s="232"/>
      <c r="S346" s="232"/>
      <c r="T346" s="232"/>
      <c r="U346" s="232"/>
      <c r="V346" s="232"/>
      <c r="W346" s="232"/>
      <c r="X346" s="232"/>
      <c r="Y346" s="232"/>
      <c r="Z346" s="232"/>
    </row>
    <row r="347" ht="12.0" customHeight="1">
      <c r="A347" s="232"/>
      <c r="B347" s="232"/>
      <c r="C347" s="232"/>
      <c r="D347" s="232"/>
      <c r="E347" s="232"/>
      <c r="F347" s="232"/>
      <c r="G347" s="232"/>
      <c r="H347" s="232"/>
      <c r="I347" s="232"/>
      <c r="J347" s="232"/>
      <c r="K347" s="232"/>
      <c r="L347" s="232"/>
      <c r="M347" s="232"/>
      <c r="N347" s="232"/>
      <c r="O347" s="232"/>
      <c r="P347" s="232"/>
      <c r="Q347" s="232"/>
      <c r="R347" s="232"/>
      <c r="S347" s="232"/>
      <c r="T347" s="232"/>
      <c r="U347" s="232"/>
      <c r="V347" s="232"/>
      <c r="W347" s="232"/>
      <c r="X347" s="232"/>
      <c r="Y347" s="232"/>
      <c r="Z347" s="232"/>
    </row>
    <row r="348" ht="12.0" customHeight="1">
      <c r="A348" s="232"/>
      <c r="B348" s="232"/>
      <c r="C348" s="232"/>
      <c r="D348" s="232"/>
      <c r="E348" s="232"/>
      <c r="F348" s="232"/>
      <c r="G348" s="232"/>
      <c r="H348" s="232"/>
      <c r="I348" s="232"/>
      <c r="J348" s="232"/>
      <c r="K348" s="232"/>
      <c r="L348" s="232"/>
      <c r="M348" s="232"/>
      <c r="N348" s="232"/>
      <c r="O348" s="232"/>
      <c r="P348" s="232"/>
      <c r="Q348" s="232"/>
      <c r="R348" s="232"/>
      <c r="S348" s="232"/>
      <c r="T348" s="232"/>
      <c r="U348" s="232"/>
      <c r="V348" s="232"/>
      <c r="W348" s="232"/>
      <c r="X348" s="232"/>
      <c r="Y348" s="232"/>
      <c r="Z348" s="232"/>
    </row>
    <row r="349" ht="12.0" customHeight="1">
      <c r="A349" s="232"/>
      <c r="B349" s="232"/>
      <c r="C349" s="232"/>
      <c r="D349" s="232"/>
      <c r="E349" s="232"/>
      <c r="F349" s="232"/>
      <c r="G349" s="232"/>
      <c r="H349" s="232"/>
      <c r="I349" s="232"/>
      <c r="J349" s="232"/>
      <c r="K349" s="232"/>
      <c r="L349" s="232"/>
      <c r="M349" s="232"/>
      <c r="N349" s="232"/>
      <c r="O349" s="232"/>
      <c r="P349" s="232"/>
      <c r="Q349" s="232"/>
      <c r="R349" s="232"/>
      <c r="S349" s="232"/>
      <c r="T349" s="232"/>
      <c r="U349" s="232"/>
      <c r="V349" s="232"/>
      <c r="W349" s="232"/>
      <c r="X349" s="232"/>
      <c r="Y349" s="232"/>
      <c r="Z349" s="232"/>
    </row>
    <row r="350" ht="12.0" customHeight="1">
      <c r="A350" s="232"/>
      <c r="B350" s="232"/>
      <c r="C350" s="232"/>
      <c r="D350" s="232"/>
      <c r="E350" s="232"/>
      <c r="F350" s="232"/>
      <c r="G350" s="232"/>
      <c r="H350" s="232"/>
      <c r="I350" s="232"/>
      <c r="J350" s="232"/>
      <c r="K350" s="232"/>
      <c r="L350" s="232"/>
      <c r="M350" s="232"/>
      <c r="N350" s="232"/>
      <c r="O350" s="232"/>
      <c r="P350" s="232"/>
      <c r="Q350" s="232"/>
      <c r="R350" s="232"/>
      <c r="S350" s="232"/>
      <c r="T350" s="232"/>
      <c r="U350" s="232"/>
      <c r="V350" s="232"/>
      <c r="W350" s="232"/>
      <c r="X350" s="232"/>
      <c r="Y350" s="232"/>
      <c r="Z350" s="232"/>
    </row>
    <row r="351" ht="12.0" customHeight="1">
      <c r="A351" s="232"/>
      <c r="B351" s="232"/>
      <c r="C351" s="232"/>
      <c r="D351" s="232"/>
      <c r="E351" s="232"/>
      <c r="F351" s="232"/>
      <c r="G351" s="232"/>
      <c r="H351" s="232"/>
      <c r="I351" s="232"/>
      <c r="J351" s="232"/>
      <c r="K351" s="232"/>
      <c r="L351" s="232"/>
      <c r="M351" s="232"/>
      <c r="N351" s="232"/>
      <c r="O351" s="232"/>
      <c r="P351" s="232"/>
      <c r="Q351" s="232"/>
      <c r="R351" s="232"/>
      <c r="S351" s="232"/>
      <c r="T351" s="232"/>
      <c r="U351" s="232"/>
      <c r="V351" s="232"/>
      <c r="W351" s="232"/>
      <c r="X351" s="232"/>
      <c r="Y351" s="232"/>
      <c r="Z351" s="232"/>
    </row>
    <row r="352" ht="12.0" customHeight="1">
      <c r="A352" s="232"/>
      <c r="B352" s="232"/>
      <c r="C352" s="232"/>
      <c r="D352" s="232"/>
      <c r="E352" s="232"/>
      <c r="F352" s="232"/>
      <c r="G352" s="232"/>
      <c r="H352" s="232"/>
      <c r="I352" s="232"/>
      <c r="J352" s="232"/>
      <c r="K352" s="232"/>
      <c r="L352" s="232"/>
      <c r="M352" s="232"/>
      <c r="N352" s="232"/>
      <c r="O352" s="232"/>
      <c r="P352" s="232"/>
      <c r="Q352" s="232"/>
      <c r="R352" s="232"/>
      <c r="S352" s="232"/>
      <c r="T352" s="232"/>
      <c r="U352" s="232"/>
      <c r="V352" s="232"/>
      <c r="W352" s="232"/>
      <c r="X352" s="232"/>
      <c r="Y352" s="232"/>
      <c r="Z352" s="232"/>
    </row>
    <row r="353" ht="12.0" customHeight="1">
      <c r="A353" s="232"/>
      <c r="B353" s="232"/>
      <c r="C353" s="232"/>
      <c r="D353" s="232"/>
      <c r="E353" s="232"/>
      <c r="F353" s="232"/>
      <c r="G353" s="232"/>
      <c r="H353" s="232"/>
      <c r="I353" s="232"/>
      <c r="J353" s="232"/>
      <c r="K353" s="232"/>
      <c r="L353" s="232"/>
      <c r="M353" s="232"/>
      <c r="N353" s="232"/>
      <c r="O353" s="232"/>
      <c r="P353" s="232"/>
      <c r="Q353" s="232"/>
      <c r="R353" s="232"/>
      <c r="S353" s="232"/>
      <c r="T353" s="232"/>
      <c r="U353" s="232"/>
      <c r="V353" s="232"/>
      <c r="W353" s="232"/>
      <c r="X353" s="232"/>
      <c r="Y353" s="232"/>
      <c r="Z353" s="232"/>
    </row>
    <row r="354" ht="12.0" customHeight="1">
      <c r="A354" s="232"/>
      <c r="B354" s="232"/>
      <c r="C354" s="232"/>
      <c r="D354" s="232"/>
      <c r="E354" s="232"/>
      <c r="F354" s="232"/>
      <c r="G354" s="232"/>
      <c r="H354" s="232"/>
      <c r="I354" s="232"/>
      <c r="J354" s="232"/>
      <c r="K354" s="232"/>
      <c r="L354" s="232"/>
      <c r="M354" s="232"/>
      <c r="N354" s="232"/>
      <c r="O354" s="232"/>
      <c r="P354" s="232"/>
      <c r="Q354" s="232"/>
      <c r="R354" s="232"/>
      <c r="S354" s="232"/>
      <c r="T354" s="232"/>
      <c r="U354" s="232"/>
      <c r="V354" s="232"/>
      <c r="W354" s="232"/>
      <c r="X354" s="232"/>
      <c r="Y354" s="232"/>
      <c r="Z354" s="232"/>
    </row>
    <row r="355" ht="12.0" customHeight="1">
      <c r="A355" s="232"/>
      <c r="B355" s="232"/>
      <c r="C355" s="232"/>
      <c r="D355" s="232"/>
      <c r="E355" s="232"/>
      <c r="F355" s="232"/>
      <c r="G355" s="232"/>
      <c r="H355" s="232"/>
      <c r="I355" s="232"/>
      <c r="J355" s="232"/>
      <c r="K355" s="232"/>
      <c r="L355" s="232"/>
      <c r="M355" s="232"/>
      <c r="N355" s="232"/>
      <c r="O355" s="232"/>
      <c r="P355" s="232"/>
      <c r="Q355" s="232"/>
      <c r="R355" s="232"/>
      <c r="S355" s="232"/>
      <c r="T355" s="232"/>
      <c r="U355" s="232"/>
      <c r="V355" s="232"/>
      <c r="W355" s="232"/>
      <c r="X355" s="232"/>
      <c r="Y355" s="232"/>
      <c r="Z355" s="232"/>
    </row>
    <row r="356" ht="12.0" customHeight="1">
      <c r="A356" s="232"/>
      <c r="B356" s="232"/>
      <c r="C356" s="232"/>
      <c r="D356" s="232"/>
      <c r="E356" s="232"/>
      <c r="F356" s="232"/>
      <c r="G356" s="232"/>
      <c r="H356" s="232"/>
      <c r="I356" s="232"/>
      <c r="J356" s="232"/>
      <c r="K356" s="232"/>
      <c r="L356" s="232"/>
      <c r="M356" s="232"/>
      <c r="N356" s="232"/>
      <c r="O356" s="232"/>
      <c r="P356" s="232"/>
      <c r="Q356" s="232"/>
      <c r="R356" s="232"/>
      <c r="S356" s="232"/>
      <c r="T356" s="232"/>
      <c r="U356" s="232"/>
      <c r="V356" s="232"/>
      <c r="W356" s="232"/>
      <c r="X356" s="232"/>
      <c r="Y356" s="232"/>
      <c r="Z356" s="232"/>
    </row>
    <row r="357" ht="12.0" customHeight="1">
      <c r="A357" s="232"/>
      <c r="B357" s="232"/>
      <c r="C357" s="232"/>
      <c r="D357" s="232"/>
      <c r="E357" s="232"/>
      <c r="F357" s="232"/>
      <c r="G357" s="232"/>
      <c r="H357" s="232"/>
      <c r="I357" s="232"/>
      <c r="J357" s="232"/>
      <c r="K357" s="232"/>
      <c r="L357" s="232"/>
      <c r="M357" s="232"/>
      <c r="N357" s="232"/>
      <c r="O357" s="232"/>
      <c r="P357" s="232"/>
      <c r="Q357" s="232"/>
      <c r="R357" s="232"/>
      <c r="S357" s="232"/>
      <c r="T357" s="232"/>
      <c r="U357" s="232"/>
      <c r="V357" s="232"/>
      <c r="W357" s="232"/>
      <c r="X357" s="232"/>
      <c r="Y357" s="232"/>
      <c r="Z357" s="232"/>
    </row>
    <row r="358" ht="12.0" customHeight="1">
      <c r="A358" s="232"/>
      <c r="B358" s="232"/>
      <c r="C358" s="232"/>
      <c r="D358" s="232"/>
      <c r="E358" s="232"/>
      <c r="F358" s="232"/>
      <c r="G358" s="232"/>
      <c r="H358" s="232"/>
      <c r="I358" s="232"/>
      <c r="J358" s="232"/>
      <c r="K358" s="232"/>
      <c r="L358" s="232"/>
      <c r="M358" s="232"/>
      <c r="N358" s="232"/>
      <c r="O358" s="232"/>
      <c r="P358" s="232"/>
      <c r="Q358" s="232"/>
      <c r="R358" s="232"/>
      <c r="S358" s="232"/>
      <c r="T358" s="232"/>
      <c r="U358" s="232"/>
      <c r="V358" s="232"/>
      <c r="W358" s="232"/>
      <c r="X358" s="232"/>
      <c r="Y358" s="232"/>
      <c r="Z358" s="232"/>
    </row>
    <row r="359" ht="12.0" customHeight="1">
      <c r="A359" s="232"/>
      <c r="B359" s="232"/>
      <c r="C359" s="232"/>
      <c r="D359" s="232"/>
      <c r="E359" s="232"/>
      <c r="F359" s="232"/>
      <c r="G359" s="232"/>
      <c r="H359" s="232"/>
      <c r="I359" s="232"/>
      <c r="J359" s="232"/>
      <c r="K359" s="232"/>
      <c r="L359" s="232"/>
      <c r="M359" s="232"/>
      <c r="N359" s="232"/>
      <c r="O359" s="232"/>
      <c r="P359" s="232"/>
      <c r="Q359" s="232"/>
      <c r="R359" s="232"/>
      <c r="S359" s="232"/>
      <c r="T359" s="232"/>
      <c r="U359" s="232"/>
      <c r="V359" s="232"/>
      <c r="W359" s="232"/>
      <c r="X359" s="232"/>
      <c r="Y359" s="232"/>
      <c r="Z359" s="232"/>
    </row>
    <row r="360" ht="12.0" customHeight="1">
      <c r="A360" s="232"/>
      <c r="B360" s="232"/>
      <c r="C360" s="232"/>
      <c r="D360" s="232"/>
      <c r="E360" s="232"/>
      <c r="F360" s="232"/>
      <c r="G360" s="232"/>
      <c r="H360" s="232"/>
      <c r="I360" s="232"/>
      <c r="J360" s="232"/>
      <c r="K360" s="232"/>
      <c r="L360" s="232"/>
      <c r="M360" s="232"/>
      <c r="N360" s="232"/>
      <c r="O360" s="232"/>
      <c r="P360" s="232"/>
      <c r="Q360" s="232"/>
      <c r="R360" s="232"/>
      <c r="S360" s="232"/>
      <c r="T360" s="232"/>
      <c r="U360" s="232"/>
      <c r="V360" s="232"/>
      <c r="W360" s="232"/>
      <c r="X360" s="232"/>
      <c r="Y360" s="232"/>
      <c r="Z360" s="232"/>
    </row>
    <row r="361" ht="12.0" customHeight="1">
      <c r="A361" s="232"/>
      <c r="B361" s="232"/>
      <c r="C361" s="232"/>
      <c r="D361" s="232"/>
      <c r="E361" s="232"/>
      <c r="F361" s="232"/>
      <c r="G361" s="232"/>
      <c r="H361" s="232"/>
      <c r="I361" s="232"/>
      <c r="J361" s="232"/>
      <c r="K361" s="232"/>
      <c r="L361" s="232"/>
      <c r="M361" s="232"/>
      <c r="N361" s="232"/>
      <c r="O361" s="232"/>
      <c r="P361" s="232"/>
      <c r="Q361" s="232"/>
      <c r="R361" s="232"/>
      <c r="S361" s="232"/>
      <c r="T361" s="232"/>
      <c r="U361" s="232"/>
      <c r="V361" s="232"/>
      <c r="W361" s="232"/>
      <c r="X361" s="232"/>
      <c r="Y361" s="232"/>
      <c r="Z361" s="232"/>
    </row>
    <row r="362" ht="12.0" customHeight="1">
      <c r="A362" s="232"/>
      <c r="B362" s="232"/>
      <c r="C362" s="232"/>
      <c r="D362" s="232"/>
      <c r="E362" s="232"/>
      <c r="F362" s="232"/>
      <c r="G362" s="232"/>
      <c r="H362" s="232"/>
      <c r="I362" s="232"/>
      <c r="J362" s="232"/>
      <c r="K362" s="232"/>
      <c r="L362" s="232"/>
      <c r="M362" s="232"/>
      <c r="N362" s="232"/>
      <c r="O362" s="232"/>
      <c r="P362" s="232"/>
      <c r="Q362" s="232"/>
      <c r="R362" s="232"/>
      <c r="S362" s="232"/>
      <c r="T362" s="232"/>
      <c r="U362" s="232"/>
      <c r="V362" s="232"/>
      <c r="W362" s="232"/>
      <c r="X362" s="232"/>
      <c r="Y362" s="232"/>
      <c r="Z362" s="232"/>
    </row>
    <row r="363" ht="12.0" customHeight="1">
      <c r="A363" s="232"/>
      <c r="B363" s="232"/>
      <c r="C363" s="232"/>
      <c r="D363" s="232"/>
      <c r="E363" s="232"/>
      <c r="F363" s="232"/>
      <c r="G363" s="232"/>
      <c r="H363" s="232"/>
      <c r="I363" s="232"/>
      <c r="J363" s="232"/>
      <c r="K363" s="232"/>
      <c r="L363" s="232"/>
      <c r="M363" s="232"/>
      <c r="N363" s="232"/>
      <c r="O363" s="232"/>
      <c r="P363" s="232"/>
      <c r="Q363" s="232"/>
      <c r="R363" s="232"/>
      <c r="S363" s="232"/>
      <c r="T363" s="232"/>
      <c r="U363" s="232"/>
      <c r="V363" s="232"/>
      <c r="W363" s="232"/>
      <c r="X363" s="232"/>
      <c r="Y363" s="232"/>
      <c r="Z363" s="232"/>
    </row>
    <row r="364" ht="12.0" customHeight="1">
      <c r="A364" s="232"/>
      <c r="B364" s="232"/>
      <c r="C364" s="232"/>
      <c r="D364" s="232"/>
      <c r="E364" s="232"/>
      <c r="F364" s="232"/>
      <c r="G364" s="232"/>
      <c r="H364" s="232"/>
      <c r="I364" s="232"/>
      <c r="J364" s="232"/>
      <c r="K364" s="232"/>
      <c r="L364" s="232"/>
      <c r="M364" s="232"/>
      <c r="N364" s="232"/>
      <c r="O364" s="232"/>
      <c r="P364" s="232"/>
      <c r="Q364" s="232"/>
      <c r="R364" s="232"/>
      <c r="S364" s="232"/>
      <c r="T364" s="232"/>
      <c r="U364" s="232"/>
      <c r="V364" s="232"/>
      <c r="W364" s="232"/>
      <c r="X364" s="232"/>
      <c r="Y364" s="232"/>
      <c r="Z364" s="232"/>
    </row>
    <row r="365" ht="12.0" customHeight="1">
      <c r="A365" s="232"/>
      <c r="B365" s="232"/>
      <c r="C365" s="232"/>
      <c r="D365" s="232"/>
      <c r="E365" s="232"/>
      <c r="F365" s="232"/>
      <c r="G365" s="232"/>
      <c r="H365" s="232"/>
      <c r="I365" s="232"/>
      <c r="J365" s="232"/>
      <c r="K365" s="232"/>
      <c r="L365" s="232"/>
      <c r="M365" s="232"/>
      <c r="N365" s="232"/>
      <c r="O365" s="232"/>
      <c r="P365" s="232"/>
      <c r="Q365" s="232"/>
      <c r="R365" s="232"/>
      <c r="S365" s="232"/>
      <c r="T365" s="232"/>
      <c r="U365" s="232"/>
      <c r="V365" s="232"/>
      <c r="W365" s="232"/>
      <c r="X365" s="232"/>
      <c r="Y365" s="232"/>
      <c r="Z365" s="232"/>
    </row>
    <row r="366" ht="12.0" customHeight="1">
      <c r="A366" s="232"/>
      <c r="B366" s="232"/>
      <c r="C366" s="232"/>
      <c r="D366" s="232"/>
      <c r="E366" s="232"/>
      <c r="F366" s="232"/>
      <c r="G366" s="232"/>
      <c r="H366" s="232"/>
      <c r="I366" s="232"/>
      <c r="J366" s="232"/>
      <c r="K366" s="232"/>
      <c r="L366" s="232"/>
      <c r="M366" s="232"/>
      <c r="N366" s="232"/>
      <c r="O366" s="232"/>
      <c r="P366" s="232"/>
      <c r="Q366" s="232"/>
      <c r="R366" s="232"/>
      <c r="S366" s="232"/>
      <c r="T366" s="232"/>
      <c r="U366" s="232"/>
      <c r="V366" s="232"/>
      <c r="W366" s="232"/>
      <c r="X366" s="232"/>
      <c r="Y366" s="232"/>
      <c r="Z366" s="232"/>
    </row>
    <row r="367" ht="12.0" customHeight="1">
      <c r="A367" s="232"/>
      <c r="B367" s="232"/>
      <c r="C367" s="232"/>
      <c r="D367" s="232"/>
      <c r="E367" s="232"/>
      <c r="F367" s="232"/>
      <c r="G367" s="232"/>
      <c r="H367" s="232"/>
      <c r="I367" s="232"/>
      <c r="J367" s="232"/>
      <c r="K367" s="232"/>
      <c r="L367" s="232"/>
      <c r="M367" s="232"/>
      <c r="N367" s="232"/>
      <c r="O367" s="232"/>
      <c r="P367" s="232"/>
      <c r="Q367" s="232"/>
      <c r="R367" s="232"/>
      <c r="S367" s="232"/>
      <c r="T367" s="232"/>
      <c r="U367" s="232"/>
      <c r="V367" s="232"/>
      <c r="W367" s="232"/>
      <c r="X367" s="232"/>
      <c r="Y367" s="232"/>
      <c r="Z367" s="232"/>
    </row>
    <row r="368" ht="12.0" customHeight="1">
      <c r="A368" s="232"/>
      <c r="B368" s="232"/>
      <c r="C368" s="232"/>
      <c r="D368" s="232"/>
      <c r="E368" s="232"/>
      <c r="F368" s="232"/>
      <c r="G368" s="232"/>
      <c r="H368" s="232"/>
      <c r="I368" s="232"/>
      <c r="J368" s="232"/>
      <c r="K368" s="232"/>
      <c r="L368" s="232"/>
      <c r="M368" s="232"/>
      <c r="N368" s="232"/>
      <c r="O368" s="232"/>
      <c r="P368" s="232"/>
      <c r="Q368" s="232"/>
      <c r="R368" s="232"/>
      <c r="S368" s="232"/>
      <c r="T368" s="232"/>
      <c r="U368" s="232"/>
      <c r="V368" s="232"/>
      <c r="W368" s="232"/>
      <c r="X368" s="232"/>
      <c r="Y368" s="232"/>
      <c r="Z368" s="232"/>
    </row>
    <row r="369" ht="12.0" customHeight="1">
      <c r="A369" s="232"/>
      <c r="B369" s="232"/>
      <c r="C369" s="232"/>
      <c r="D369" s="232"/>
      <c r="E369" s="232"/>
      <c r="F369" s="232"/>
      <c r="G369" s="232"/>
      <c r="H369" s="232"/>
      <c r="I369" s="232"/>
      <c r="J369" s="232"/>
      <c r="K369" s="232"/>
      <c r="L369" s="232"/>
      <c r="M369" s="232"/>
      <c r="N369" s="232"/>
      <c r="O369" s="232"/>
      <c r="P369" s="232"/>
      <c r="Q369" s="232"/>
      <c r="R369" s="232"/>
      <c r="S369" s="232"/>
      <c r="T369" s="232"/>
      <c r="U369" s="232"/>
      <c r="V369" s="232"/>
      <c r="W369" s="232"/>
      <c r="X369" s="232"/>
      <c r="Y369" s="232"/>
      <c r="Z369" s="232"/>
    </row>
    <row r="370" ht="12.0" customHeight="1">
      <c r="A370" s="232"/>
      <c r="B370" s="232"/>
      <c r="C370" s="232"/>
      <c r="D370" s="232"/>
      <c r="E370" s="232"/>
      <c r="F370" s="232"/>
      <c r="G370" s="232"/>
      <c r="H370" s="232"/>
      <c r="I370" s="232"/>
      <c r="J370" s="232"/>
      <c r="K370" s="232"/>
      <c r="L370" s="232"/>
      <c r="M370" s="232"/>
      <c r="N370" s="232"/>
      <c r="O370" s="232"/>
      <c r="P370" s="232"/>
      <c r="Q370" s="232"/>
      <c r="R370" s="232"/>
      <c r="S370" s="232"/>
      <c r="T370" s="232"/>
      <c r="U370" s="232"/>
      <c r="V370" s="232"/>
      <c r="W370" s="232"/>
      <c r="X370" s="232"/>
      <c r="Y370" s="232"/>
      <c r="Z370" s="232"/>
    </row>
    <row r="371" ht="12.0" customHeight="1">
      <c r="A371" s="232"/>
      <c r="B371" s="232"/>
      <c r="C371" s="232"/>
      <c r="D371" s="232"/>
      <c r="E371" s="232"/>
      <c r="F371" s="232"/>
      <c r="G371" s="232"/>
      <c r="H371" s="232"/>
      <c r="I371" s="232"/>
      <c r="J371" s="232"/>
      <c r="K371" s="232"/>
      <c r="L371" s="232"/>
      <c r="M371" s="232"/>
      <c r="N371" s="232"/>
      <c r="O371" s="232"/>
      <c r="P371" s="232"/>
      <c r="Q371" s="232"/>
      <c r="R371" s="232"/>
      <c r="S371" s="232"/>
      <c r="T371" s="232"/>
      <c r="U371" s="232"/>
      <c r="V371" s="232"/>
      <c r="W371" s="232"/>
      <c r="X371" s="232"/>
      <c r="Y371" s="232"/>
      <c r="Z371" s="232"/>
    </row>
    <row r="372" ht="12.0" customHeight="1">
      <c r="A372" s="232"/>
      <c r="B372" s="232"/>
      <c r="C372" s="232"/>
      <c r="D372" s="232"/>
      <c r="E372" s="232"/>
      <c r="F372" s="232"/>
      <c r="G372" s="232"/>
      <c r="H372" s="232"/>
      <c r="I372" s="232"/>
      <c r="J372" s="232"/>
      <c r="K372" s="232"/>
      <c r="L372" s="232"/>
      <c r="M372" s="232"/>
      <c r="N372" s="232"/>
      <c r="O372" s="232"/>
      <c r="P372" s="232"/>
      <c r="Q372" s="232"/>
      <c r="R372" s="232"/>
      <c r="S372" s="232"/>
      <c r="T372" s="232"/>
      <c r="U372" s="232"/>
      <c r="V372" s="232"/>
      <c r="W372" s="232"/>
      <c r="X372" s="232"/>
      <c r="Y372" s="232"/>
      <c r="Z372" s="232"/>
    </row>
    <row r="373" ht="12.0" customHeight="1">
      <c r="A373" s="232"/>
      <c r="B373" s="232"/>
      <c r="C373" s="232"/>
      <c r="D373" s="232"/>
      <c r="E373" s="232"/>
      <c r="F373" s="232"/>
      <c r="G373" s="232"/>
      <c r="H373" s="232"/>
      <c r="I373" s="232"/>
      <c r="J373" s="232"/>
      <c r="K373" s="232"/>
      <c r="L373" s="232"/>
      <c r="M373" s="232"/>
      <c r="N373" s="232"/>
      <c r="O373" s="232"/>
      <c r="P373" s="232"/>
      <c r="Q373" s="232"/>
      <c r="R373" s="232"/>
      <c r="S373" s="232"/>
      <c r="T373" s="232"/>
      <c r="U373" s="232"/>
      <c r="V373" s="232"/>
      <c r="W373" s="232"/>
      <c r="X373" s="232"/>
      <c r="Y373" s="232"/>
      <c r="Z373" s="232"/>
    </row>
    <row r="374" ht="12.0" customHeight="1">
      <c r="A374" s="232"/>
      <c r="B374" s="232"/>
      <c r="C374" s="232"/>
      <c r="D374" s="232"/>
      <c r="E374" s="232"/>
      <c r="F374" s="232"/>
      <c r="G374" s="232"/>
      <c r="H374" s="232"/>
      <c r="I374" s="232"/>
      <c r="J374" s="232"/>
      <c r="K374" s="232"/>
      <c r="L374" s="232"/>
      <c r="M374" s="232"/>
      <c r="N374" s="232"/>
      <c r="O374" s="232"/>
      <c r="P374" s="232"/>
      <c r="Q374" s="232"/>
      <c r="R374" s="232"/>
      <c r="S374" s="232"/>
      <c r="T374" s="232"/>
      <c r="U374" s="232"/>
      <c r="V374" s="232"/>
      <c r="W374" s="232"/>
      <c r="X374" s="232"/>
      <c r="Y374" s="232"/>
      <c r="Z374" s="232"/>
    </row>
    <row r="375" ht="12.0" customHeight="1">
      <c r="A375" s="232"/>
      <c r="B375" s="232"/>
      <c r="C375" s="232"/>
      <c r="D375" s="232"/>
      <c r="E375" s="232"/>
      <c r="F375" s="232"/>
      <c r="G375" s="232"/>
      <c r="H375" s="232"/>
      <c r="I375" s="232"/>
      <c r="J375" s="232"/>
      <c r="K375" s="232"/>
      <c r="L375" s="232"/>
      <c r="M375" s="232"/>
      <c r="N375" s="232"/>
      <c r="O375" s="232"/>
      <c r="P375" s="232"/>
      <c r="Q375" s="232"/>
      <c r="R375" s="232"/>
      <c r="S375" s="232"/>
      <c r="T375" s="232"/>
      <c r="U375" s="232"/>
      <c r="V375" s="232"/>
      <c r="W375" s="232"/>
      <c r="X375" s="232"/>
      <c r="Y375" s="232"/>
      <c r="Z375" s="232"/>
    </row>
    <row r="376" ht="12.0" customHeight="1">
      <c r="A376" s="232"/>
      <c r="B376" s="232"/>
      <c r="C376" s="232"/>
      <c r="D376" s="232"/>
      <c r="E376" s="232"/>
      <c r="F376" s="232"/>
      <c r="G376" s="232"/>
      <c r="H376" s="232"/>
      <c r="I376" s="232"/>
      <c r="J376" s="232"/>
      <c r="K376" s="232"/>
      <c r="L376" s="232"/>
      <c r="M376" s="232"/>
      <c r="N376" s="232"/>
      <c r="O376" s="232"/>
      <c r="P376" s="232"/>
      <c r="Q376" s="232"/>
      <c r="R376" s="232"/>
      <c r="S376" s="232"/>
      <c r="T376" s="232"/>
      <c r="U376" s="232"/>
      <c r="V376" s="232"/>
      <c r="W376" s="232"/>
      <c r="X376" s="232"/>
      <c r="Y376" s="232"/>
      <c r="Z376" s="232"/>
    </row>
    <row r="377" ht="12.0" customHeight="1">
      <c r="A377" s="232"/>
      <c r="B377" s="232"/>
      <c r="C377" s="232"/>
      <c r="D377" s="232"/>
      <c r="E377" s="232"/>
      <c r="F377" s="232"/>
      <c r="G377" s="232"/>
      <c r="H377" s="232"/>
      <c r="I377" s="232"/>
      <c r="J377" s="232"/>
      <c r="K377" s="232"/>
      <c r="L377" s="232"/>
      <c r="M377" s="232"/>
      <c r="N377" s="232"/>
      <c r="O377" s="232"/>
      <c r="P377" s="232"/>
      <c r="Q377" s="232"/>
      <c r="R377" s="232"/>
      <c r="S377" s="232"/>
      <c r="T377" s="232"/>
      <c r="U377" s="232"/>
      <c r="V377" s="232"/>
      <c r="W377" s="232"/>
      <c r="X377" s="232"/>
      <c r="Y377" s="232"/>
      <c r="Z377" s="232"/>
    </row>
    <row r="378" ht="12.0" customHeight="1">
      <c r="A378" s="232"/>
      <c r="B378" s="232"/>
      <c r="C378" s="232"/>
      <c r="D378" s="232"/>
      <c r="E378" s="232"/>
      <c r="F378" s="232"/>
      <c r="G378" s="232"/>
      <c r="H378" s="232"/>
      <c r="I378" s="232"/>
      <c r="J378" s="232"/>
      <c r="K378" s="232"/>
      <c r="L378" s="232"/>
      <c r="M378" s="232"/>
      <c r="N378" s="232"/>
      <c r="O378" s="232"/>
      <c r="P378" s="232"/>
      <c r="Q378" s="232"/>
      <c r="R378" s="232"/>
      <c r="S378" s="232"/>
      <c r="T378" s="232"/>
      <c r="U378" s="232"/>
      <c r="V378" s="232"/>
      <c r="W378" s="232"/>
      <c r="X378" s="232"/>
      <c r="Y378" s="232"/>
      <c r="Z378" s="232"/>
    </row>
    <row r="379" ht="12.0" customHeight="1">
      <c r="A379" s="232"/>
      <c r="B379" s="232"/>
      <c r="C379" s="232"/>
      <c r="D379" s="232"/>
      <c r="E379" s="232"/>
      <c r="F379" s="232"/>
      <c r="G379" s="232"/>
      <c r="H379" s="232"/>
      <c r="I379" s="232"/>
      <c r="J379" s="232"/>
      <c r="K379" s="232"/>
      <c r="L379" s="232"/>
      <c r="M379" s="232"/>
      <c r="N379" s="232"/>
      <c r="O379" s="232"/>
      <c r="P379" s="232"/>
      <c r="Q379" s="232"/>
      <c r="R379" s="232"/>
      <c r="S379" s="232"/>
      <c r="T379" s="232"/>
      <c r="U379" s="232"/>
      <c r="V379" s="232"/>
      <c r="W379" s="232"/>
      <c r="X379" s="232"/>
      <c r="Y379" s="232"/>
      <c r="Z379" s="232"/>
    </row>
    <row r="380" ht="12.0" customHeight="1">
      <c r="A380" s="232"/>
      <c r="B380" s="232"/>
      <c r="C380" s="232"/>
      <c r="D380" s="232"/>
      <c r="E380" s="232"/>
      <c r="F380" s="232"/>
      <c r="G380" s="232"/>
      <c r="H380" s="232"/>
      <c r="I380" s="232"/>
      <c r="J380" s="232"/>
      <c r="K380" s="232"/>
      <c r="L380" s="232"/>
      <c r="M380" s="232"/>
      <c r="N380" s="232"/>
      <c r="O380" s="232"/>
      <c r="P380" s="232"/>
      <c r="Q380" s="232"/>
      <c r="R380" s="232"/>
      <c r="S380" s="232"/>
      <c r="T380" s="232"/>
      <c r="U380" s="232"/>
      <c r="V380" s="232"/>
      <c r="W380" s="232"/>
      <c r="X380" s="232"/>
      <c r="Y380" s="232"/>
      <c r="Z380" s="232"/>
    </row>
    <row r="381" ht="12.0" customHeight="1">
      <c r="A381" s="232"/>
      <c r="B381" s="232"/>
      <c r="C381" s="232"/>
      <c r="D381" s="232"/>
      <c r="E381" s="232"/>
      <c r="F381" s="232"/>
      <c r="G381" s="232"/>
      <c r="H381" s="232"/>
      <c r="I381" s="232"/>
      <c r="J381" s="232"/>
      <c r="K381" s="232"/>
      <c r="L381" s="232"/>
      <c r="M381" s="232"/>
      <c r="N381" s="232"/>
      <c r="O381" s="232"/>
      <c r="P381" s="232"/>
      <c r="Q381" s="232"/>
      <c r="R381" s="232"/>
      <c r="S381" s="232"/>
      <c r="T381" s="232"/>
      <c r="U381" s="232"/>
      <c r="V381" s="232"/>
      <c r="W381" s="232"/>
      <c r="X381" s="232"/>
      <c r="Y381" s="232"/>
      <c r="Z381" s="232"/>
    </row>
    <row r="382" ht="12.0" customHeight="1">
      <c r="A382" s="232"/>
      <c r="B382" s="232"/>
      <c r="C382" s="232"/>
      <c r="D382" s="232"/>
      <c r="E382" s="232"/>
      <c r="F382" s="232"/>
      <c r="G382" s="232"/>
      <c r="H382" s="232"/>
      <c r="I382" s="232"/>
      <c r="J382" s="232"/>
      <c r="K382" s="232"/>
      <c r="L382" s="232"/>
      <c r="M382" s="232"/>
      <c r="N382" s="232"/>
      <c r="O382" s="232"/>
      <c r="P382" s="232"/>
      <c r="Q382" s="232"/>
      <c r="R382" s="232"/>
      <c r="S382" s="232"/>
      <c r="T382" s="232"/>
      <c r="U382" s="232"/>
      <c r="V382" s="232"/>
      <c r="W382" s="232"/>
      <c r="X382" s="232"/>
      <c r="Y382" s="232"/>
      <c r="Z382" s="232"/>
    </row>
    <row r="383" ht="12.0" customHeight="1">
      <c r="A383" s="232"/>
      <c r="B383" s="232"/>
      <c r="C383" s="232"/>
      <c r="D383" s="232"/>
      <c r="E383" s="232"/>
      <c r="F383" s="232"/>
      <c r="G383" s="232"/>
      <c r="H383" s="232"/>
      <c r="I383" s="232"/>
      <c r="J383" s="232"/>
      <c r="K383" s="232"/>
      <c r="L383" s="232"/>
      <c r="M383" s="232"/>
      <c r="N383" s="232"/>
      <c r="O383" s="232"/>
      <c r="P383" s="232"/>
      <c r="Q383" s="232"/>
      <c r="R383" s="232"/>
      <c r="S383" s="232"/>
      <c r="T383" s="232"/>
      <c r="U383" s="232"/>
      <c r="V383" s="232"/>
      <c r="W383" s="232"/>
      <c r="X383" s="232"/>
      <c r="Y383" s="232"/>
      <c r="Z383" s="232"/>
    </row>
    <row r="384" ht="12.0" customHeight="1">
      <c r="A384" s="232"/>
      <c r="B384" s="232"/>
      <c r="C384" s="232"/>
      <c r="D384" s="232"/>
      <c r="E384" s="232"/>
      <c r="F384" s="232"/>
      <c r="G384" s="232"/>
      <c r="H384" s="232"/>
      <c r="I384" s="232"/>
      <c r="J384" s="232"/>
      <c r="K384" s="232"/>
      <c r="L384" s="232"/>
      <c r="M384" s="232"/>
      <c r="N384" s="232"/>
      <c r="O384" s="232"/>
      <c r="P384" s="232"/>
      <c r="Q384" s="232"/>
      <c r="R384" s="232"/>
      <c r="S384" s="232"/>
      <c r="T384" s="232"/>
      <c r="U384" s="232"/>
      <c r="V384" s="232"/>
      <c r="W384" s="232"/>
      <c r="X384" s="232"/>
      <c r="Y384" s="232"/>
      <c r="Z384" s="232"/>
    </row>
    <row r="385" ht="12.0" customHeight="1">
      <c r="A385" s="232"/>
      <c r="B385" s="232"/>
      <c r="C385" s="232"/>
      <c r="D385" s="232"/>
      <c r="E385" s="232"/>
      <c r="F385" s="232"/>
      <c r="G385" s="232"/>
      <c r="H385" s="232"/>
      <c r="I385" s="232"/>
      <c r="J385" s="232"/>
      <c r="K385" s="232"/>
      <c r="L385" s="232"/>
      <c r="M385" s="232"/>
      <c r="N385" s="232"/>
      <c r="O385" s="232"/>
      <c r="P385" s="232"/>
      <c r="Q385" s="232"/>
      <c r="R385" s="232"/>
      <c r="S385" s="232"/>
      <c r="T385" s="232"/>
      <c r="U385" s="232"/>
      <c r="V385" s="232"/>
      <c r="W385" s="232"/>
      <c r="X385" s="232"/>
      <c r="Y385" s="232"/>
      <c r="Z385" s="232"/>
    </row>
    <row r="386" ht="12.0" customHeight="1">
      <c r="A386" s="232"/>
      <c r="B386" s="232"/>
      <c r="C386" s="232"/>
      <c r="D386" s="232"/>
      <c r="E386" s="232"/>
      <c r="F386" s="232"/>
      <c r="G386" s="232"/>
      <c r="H386" s="232"/>
      <c r="I386" s="232"/>
      <c r="J386" s="232"/>
      <c r="K386" s="232"/>
      <c r="L386" s="232"/>
      <c r="M386" s="232"/>
      <c r="N386" s="232"/>
      <c r="O386" s="232"/>
      <c r="P386" s="232"/>
      <c r="Q386" s="232"/>
      <c r="R386" s="232"/>
      <c r="S386" s="232"/>
      <c r="T386" s="232"/>
      <c r="U386" s="232"/>
      <c r="V386" s="232"/>
      <c r="W386" s="232"/>
      <c r="X386" s="232"/>
      <c r="Y386" s="232"/>
      <c r="Z386" s="232"/>
    </row>
    <row r="387" ht="12.0" customHeight="1">
      <c r="A387" s="232"/>
      <c r="B387" s="232"/>
      <c r="C387" s="232"/>
      <c r="D387" s="232"/>
      <c r="E387" s="232"/>
      <c r="F387" s="232"/>
      <c r="G387" s="232"/>
      <c r="H387" s="232"/>
      <c r="I387" s="232"/>
      <c r="J387" s="232"/>
      <c r="K387" s="232"/>
      <c r="L387" s="232"/>
      <c r="M387" s="232"/>
      <c r="N387" s="232"/>
      <c r="O387" s="232"/>
      <c r="P387" s="232"/>
      <c r="Q387" s="232"/>
      <c r="R387" s="232"/>
      <c r="S387" s="232"/>
      <c r="T387" s="232"/>
      <c r="U387" s="232"/>
      <c r="V387" s="232"/>
      <c r="W387" s="232"/>
      <c r="X387" s="232"/>
      <c r="Y387" s="232"/>
      <c r="Z387" s="232"/>
    </row>
    <row r="388" ht="12.0" customHeight="1">
      <c r="A388" s="232"/>
      <c r="B388" s="232"/>
      <c r="C388" s="232"/>
      <c r="D388" s="232"/>
      <c r="E388" s="232"/>
      <c r="F388" s="232"/>
      <c r="G388" s="232"/>
      <c r="H388" s="232"/>
      <c r="I388" s="232"/>
      <c r="J388" s="232"/>
      <c r="K388" s="232"/>
      <c r="L388" s="232"/>
      <c r="M388" s="232"/>
      <c r="N388" s="232"/>
      <c r="O388" s="232"/>
      <c r="P388" s="232"/>
      <c r="Q388" s="232"/>
      <c r="R388" s="232"/>
      <c r="S388" s="232"/>
      <c r="T388" s="232"/>
      <c r="U388" s="232"/>
      <c r="V388" s="232"/>
      <c r="W388" s="232"/>
      <c r="X388" s="232"/>
      <c r="Y388" s="232"/>
      <c r="Z388" s="232"/>
    </row>
    <row r="389" ht="12.0" customHeight="1">
      <c r="A389" s="232"/>
      <c r="B389" s="232"/>
      <c r="C389" s="232"/>
      <c r="D389" s="232"/>
      <c r="E389" s="232"/>
      <c r="F389" s="232"/>
      <c r="G389" s="232"/>
      <c r="H389" s="232"/>
      <c r="I389" s="232"/>
      <c r="J389" s="232"/>
      <c r="K389" s="232"/>
      <c r="L389" s="232"/>
      <c r="M389" s="232"/>
      <c r="N389" s="232"/>
      <c r="O389" s="232"/>
      <c r="P389" s="232"/>
      <c r="Q389" s="232"/>
      <c r="R389" s="232"/>
      <c r="S389" s="232"/>
      <c r="T389" s="232"/>
      <c r="U389" s="232"/>
      <c r="V389" s="232"/>
      <c r="W389" s="232"/>
      <c r="X389" s="232"/>
      <c r="Y389" s="232"/>
      <c r="Z389" s="232"/>
    </row>
    <row r="390" ht="12.0" customHeight="1">
      <c r="A390" s="232"/>
      <c r="B390" s="232"/>
      <c r="C390" s="232"/>
      <c r="D390" s="232"/>
      <c r="E390" s="232"/>
      <c r="F390" s="232"/>
      <c r="G390" s="232"/>
      <c r="H390" s="232"/>
      <c r="I390" s="232"/>
      <c r="J390" s="232"/>
      <c r="K390" s="232"/>
      <c r="L390" s="232"/>
      <c r="M390" s="232"/>
      <c r="N390" s="232"/>
      <c r="O390" s="232"/>
      <c r="P390" s="232"/>
      <c r="Q390" s="232"/>
      <c r="R390" s="232"/>
      <c r="S390" s="232"/>
      <c r="T390" s="232"/>
      <c r="U390" s="232"/>
      <c r="V390" s="232"/>
      <c r="W390" s="232"/>
      <c r="X390" s="232"/>
      <c r="Y390" s="232"/>
      <c r="Z390" s="232"/>
    </row>
    <row r="391" ht="12.0" customHeight="1">
      <c r="A391" s="232"/>
      <c r="B391" s="232"/>
      <c r="C391" s="232"/>
      <c r="D391" s="232"/>
      <c r="E391" s="232"/>
      <c r="F391" s="232"/>
      <c r="G391" s="232"/>
      <c r="H391" s="232"/>
      <c r="I391" s="232"/>
      <c r="J391" s="232"/>
      <c r="K391" s="232"/>
      <c r="L391" s="232"/>
      <c r="M391" s="232"/>
      <c r="N391" s="232"/>
      <c r="O391" s="232"/>
      <c r="P391" s="232"/>
      <c r="Q391" s="232"/>
      <c r="R391" s="232"/>
      <c r="S391" s="232"/>
      <c r="T391" s="232"/>
      <c r="U391" s="232"/>
      <c r="V391" s="232"/>
      <c r="W391" s="232"/>
      <c r="X391" s="232"/>
      <c r="Y391" s="232"/>
      <c r="Z391" s="232"/>
    </row>
    <row r="392" ht="12.0" customHeight="1">
      <c r="A392" s="232"/>
      <c r="B392" s="232"/>
      <c r="C392" s="232"/>
      <c r="D392" s="232"/>
      <c r="E392" s="232"/>
      <c r="F392" s="232"/>
      <c r="G392" s="232"/>
      <c r="H392" s="232"/>
      <c r="I392" s="232"/>
      <c r="J392" s="232"/>
      <c r="K392" s="232"/>
      <c r="L392" s="232"/>
      <c r="M392" s="232"/>
      <c r="N392" s="232"/>
      <c r="O392" s="232"/>
      <c r="P392" s="232"/>
      <c r="Q392" s="232"/>
      <c r="R392" s="232"/>
      <c r="S392" s="232"/>
      <c r="T392" s="232"/>
      <c r="U392" s="232"/>
      <c r="V392" s="232"/>
      <c r="W392" s="232"/>
      <c r="X392" s="232"/>
      <c r="Y392" s="232"/>
      <c r="Z392" s="232"/>
    </row>
    <row r="393" ht="12.0" customHeight="1">
      <c r="A393" s="232"/>
      <c r="B393" s="232"/>
      <c r="C393" s="232"/>
      <c r="D393" s="232"/>
      <c r="E393" s="232"/>
      <c r="F393" s="232"/>
      <c r="G393" s="232"/>
      <c r="H393" s="232"/>
      <c r="I393" s="232"/>
      <c r="J393" s="232"/>
      <c r="K393" s="232"/>
      <c r="L393" s="232"/>
      <c r="M393" s="232"/>
      <c r="N393" s="232"/>
      <c r="O393" s="232"/>
      <c r="P393" s="232"/>
      <c r="Q393" s="232"/>
      <c r="R393" s="232"/>
      <c r="S393" s="232"/>
      <c r="T393" s="232"/>
      <c r="U393" s="232"/>
      <c r="V393" s="232"/>
      <c r="W393" s="232"/>
      <c r="X393" s="232"/>
      <c r="Y393" s="232"/>
      <c r="Z393" s="232"/>
    </row>
    <row r="394" ht="12.0" customHeight="1">
      <c r="A394" s="232"/>
      <c r="B394" s="232"/>
      <c r="C394" s="232"/>
      <c r="D394" s="232"/>
      <c r="E394" s="232"/>
      <c r="F394" s="232"/>
      <c r="G394" s="232"/>
      <c r="H394" s="232"/>
      <c r="I394" s="232"/>
      <c r="J394" s="232"/>
      <c r="K394" s="232"/>
      <c r="L394" s="232"/>
      <c r="M394" s="232"/>
      <c r="N394" s="232"/>
      <c r="O394" s="232"/>
      <c r="P394" s="232"/>
      <c r="Q394" s="232"/>
      <c r="R394" s="232"/>
      <c r="S394" s="232"/>
      <c r="T394" s="232"/>
      <c r="U394" s="232"/>
      <c r="V394" s="232"/>
      <c r="W394" s="232"/>
      <c r="X394" s="232"/>
      <c r="Y394" s="232"/>
      <c r="Z394" s="232"/>
    </row>
    <row r="395" ht="12.0" customHeight="1">
      <c r="A395" s="232"/>
      <c r="B395" s="232"/>
      <c r="C395" s="232"/>
      <c r="D395" s="232"/>
      <c r="E395" s="232"/>
      <c r="F395" s="232"/>
      <c r="G395" s="232"/>
      <c r="H395" s="232"/>
      <c r="I395" s="232"/>
      <c r="J395" s="232"/>
      <c r="K395" s="232"/>
      <c r="L395" s="232"/>
      <c r="M395" s="232"/>
      <c r="N395" s="232"/>
      <c r="O395" s="232"/>
      <c r="P395" s="232"/>
      <c r="Q395" s="232"/>
      <c r="R395" s="232"/>
      <c r="S395" s="232"/>
      <c r="T395" s="232"/>
      <c r="U395" s="232"/>
      <c r="V395" s="232"/>
      <c r="W395" s="232"/>
      <c r="X395" s="232"/>
      <c r="Y395" s="232"/>
      <c r="Z395" s="232"/>
    </row>
    <row r="396" ht="12.0" customHeight="1">
      <c r="A396" s="232"/>
      <c r="B396" s="232"/>
      <c r="C396" s="232"/>
      <c r="D396" s="232"/>
      <c r="E396" s="232"/>
      <c r="F396" s="232"/>
      <c r="G396" s="232"/>
      <c r="H396" s="232"/>
      <c r="I396" s="232"/>
      <c r="J396" s="232"/>
      <c r="K396" s="232"/>
      <c r="L396" s="232"/>
      <c r="M396" s="232"/>
      <c r="N396" s="232"/>
      <c r="O396" s="232"/>
      <c r="P396" s="232"/>
      <c r="Q396" s="232"/>
      <c r="R396" s="232"/>
      <c r="S396" s="232"/>
      <c r="T396" s="232"/>
      <c r="U396" s="232"/>
      <c r="V396" s="232"/>
      <c r="W396" s="232"/>
      <c r="X396" s="232"/>
      <c r="Y396" s="232"/>
      <c r="Z396" s="232"/>
    </row>
    <row r="397" ht="12.0" customHeight="1">
      <c r="A397" s="232"/>
      <c r="B397" s="232"/>
      <c r="C397" s="232"/>
      <c r="D397" s="232"/>
      <c r="E397" s="232"/>
      <c r="F397" s="232"/>
      <c r="G397" s="232"/>
      <c r="H397" s="232"/>
      <c r="I397" s="232"/>
      <c r="J397" s="232"/>
      <c r="K397" s="232"/>
      <c r="L397" s="232"/>
      <c r="M397" s="232"/>
      <c r="N397" s="232"/>
      <c r="O397" s="232"/>
      <c r="P397" s="232"/>
      <c r="Q397" s="232"/>
      <c r="R397" s="232"/>
      <c r="S397" s="232"/>
      <c r="T397" s="232"/>
      <c r="U397" s="232"/>
      <c r="V397" s="232"/>
      <c r="W397" s="232"/>
      <c r="X397" s="232"/>
      <c r="Y397" s="232"/>
      <c r="Z397" s="232"/>
    </row>
    <row r="398" ht="12.0" customHeight="1">
      <c r="A398" s="232"/>
      <c r="B398" s="232"/>
      <c r="C398" s="232"/>
      <c r="D398" s="232"/>
      <c r="E398" s="232"/>
      <c r="F398" s="232"/>
      <c r="G398" s="232"/>
      <c r="H398" s="232"/>
      <c r="I398" s="232"/>
      <c r="J398" s="232"/>
      <c r="K398" s="232"/>
      <c r="L398" s="232"/>
      <c r="M398" s="232"/>
      <c r="N398" s="232"/>
      <c r="O398" s="232"/>
      <c r="P398" s="232"/>
      <c r="Q398" s="232"/>
      <c r="R398" s="232"/>
      <c r="S398" s="232"/>
      <c r="T398" s="232"/>
      <c r="U398" s="232"/>
      <c r="V398" s="232"/>
      <c r="W398" s="232"/>
      <c r="X398" s="232"/>
      <c r="Y398" s="232"/>
      <c r="Z398" s="232"/>
    </row>
    <row r="399" ht="12.0" customHeight="1">
      <c r="A399" s="232"/>
      <c r="B399" s="232"/>
      <c r="C399" s="232"/>
      <c r="D399" s="232"/>
      <c r="E399" s="232"/>
      <c r="F399" s="232"/>
      <c r="G399" s="232"/>
      <c r="H399" s="232"/>
      <c r="I399" s="232"/>
      <c r="J399" s="232"/>
      <c r="K399" s="232"/>
      <c r="L399" s="232"/>
      <c r="M399" s="232"/>
      <c r="N399" s="232"/>
      <c r="O399" s="232"/>
      <c r="P399" s="232"/>
      <c r="Q399" s="232"/>
      <c r="R399" s="232"/>
      <c r="S399" s="232"/>
      <c r="T399" s="232"/>
      <c r="U399" s="232"/>
      <c r="V399" s="232"/>
      <c r="W399" s="232"/>
      <c r="X399" s="232"/>
      <c r="Y399" s="232"/>
      <c r="Z399" s="232"/>
    </row>
    <row r="400" ht="12.0" customHeight="1">
      <c r="A400" s="232"/>
      <c r="B400" s="232"/>
      <c r="C400" s="232"/>
      <c r="D400" s="232"/>
      <c r="E400" s="232"/>
      <c r="F400" s="232"/>
      <c r="G400" s="232"/>
      <c r="H400" s="232"/>
      <c r="I400" s="232"/>
      <c r="J400" s="232"/>
      <c r="K400" s="232"/>
      <c r="L400" s="232"/>
      <c r="M400" s="232"/>
      <c r="N400" s="232"/>
      <c r="O400" s="232"/>
      <c r="P400" s="232"/>
      <c r="Q400" s="232"/>
      <c r="R400" s="232"/>
      <c r="S400" s="232"/>
      <c r="T400" s="232"/>
      <c r="U400" s="232"/>
      <c r="V400" s="232"/>
      <c r="W400" s="232"/>
      <c r="X400" s="232"/>
      <c r="Y400" s="232"/>
      <c r="Z400" s="232"/>
    </row>
    <row r="401" ht="12.0" customHeight="1">
      <c r="A401" s="232"/>
      <c r="B401" s="232"/>
      <c r="C401" s="232"/>
      <c r="D401" s="232"/>
      <c r="E401" s="232"/>
      <c r="F401" s="232"/>
      <c r="G401" s="232"/>
      <c r="H401" s="232"/>
      <c r="I401" s="232"/>
      <c r="J401" s="232"/>
      <c r="K401" s="232"/>
      <c r="L401" s="232"/>
      <c r="M401" s="232"/>
      <c r="N401" s="232"/>
      <c r="O401" s="232"/>
      <c r="P401" s="232"/>
      <c r="Q401" s="232"/>
      <c r="R401" s="232"/>
      <c r="S401" s="232"/>
      <c r="T401" s="232"/>
      <c r="U401" s="232"/>
      <c r="V401" s="232"/>
      <c r="W401" s="232"/>
      <c r="X401" s="232"/>
      <c r="Y401" s="232"/>
      <c r="Z401" s="232"/>
    </row>
    <row r="402" ht="12.0" customHeight="1">
      <c r="A402" s="232"/>
      <c r="B402" s="232"/>
      <c r="C402" s="232"/>
      <c r="D402" s="232"/>
      <c r="E402" s="232"/>
      <c r="F402" s="232"/>
      <c r="G402" s="232"/>
      <c r="H402" s="232"/>
      <c r="I402" s="232"/>
      <c r="J402" s="232"/>
      <c r="K402" s="232"/>
      <c r="L402" s="232"/>
      <c r="M402" s="232"/>
      <c r="N402" s="232"/>
      <c r="O402" s="232"/>
      <c r="P402" s="232"/>
      <c r="Q402" s="232"/>
      <c r="R402" s="232"/>
      <c r="S402" s="232"/>
      <c r="T402" s="232"/>
      <c r="U402" s="232"/>
      <c r="V402" s="232"/>
      <c r="W402" s="232"/>
      <c r="X402" s="232"/>
      <c r="Y402" s="232"/>
      <c r="Z402" s="232"/>
    </row>
    <row r="403" ht="12.0" customHeight="1">
      <c r="A403" s="232"/>
      <c r="B403" s="232"/>
      <c r="C403" s="232"/>
      <c r="D403" s="232"/>
      <c r="E403" s="232"/>
      <c r="F403" s="232"/>
      <c r="G403" s="232"/>
      <c r="H403" s="232"/>
      <c r="I403" s="232"/>
      <c r="J403" s="232"/>
      <c r="K403" s="232"/>
      <c r="L403" s="232"/>
      <c r="M403" s="232"/>
      <c r="N403" s="232"/>
      <c r="O403" s="232"/>
      <c r="P403" s="232"/>
      <c r="Q403" s="232"/>
      <c r="R403" s="232"/>
      <c r="S403" s="232"/>
      <c r="T403" s="232"/>
      <c r="U403" s="232"/>
      <c r="V403" s="232"/>
      <c r="W403" s="232"/>
      <c r="X403" s="232"/>
      <c r="Y403" s="232"/>
      <c r="Z403" s="232"/>
    </row>
    <row r="404" ht="12.0" customHeight="1">
      <c r="A404" s="232"/>
      <c r="B404" s="232"/>
      <c r="C404" s="232"/>
      <c r="D404" s="232"/>
      <c r="E404" s="232"/>
      <c r="F404" s="232"/>
      <c r="G404" s="232"/>
      <c r="H404" s="232"/>
      <c r="I404" s="232"/>
      <c r="J404" s="232"/>
      <c r="K404" s="232"/>
      <c r="L404" s="232"/>
      <c r="M404" s="232"/>
      <c r="N404" s="232"/>
      <c r="O404" s="232"/>
      <c r="P404" s="232"/>
      <c r="Q404" s="232"/>
      <c r="R404" s="232"/>
      <c r="S404" s="232"/>
      <c r="T404" s="232"/>
      <c r="U404" s="232"/>
      <c r="V404" s="232"/>
      <c r="W404" s="232"/>
      <c r="X404" s="232"/>
      <c r="Y404" s="232"/>
      <c r="Z404" s="232"/>
    </row>
    <row r="405" ht="12.0" customHeight="1">
      <c r="A405" s="232"/>
      <c r="B405" s="232"/>
      <c r="C405" s="232"/>
      <c r="D405" s="232"/>
      <c r="E405" s="232"/>
      <c r="F405" s="232"/>
      <c r="G405" s="232"/>
      <c r="H405" s="232"/>
      <c r="I405" s="232"/>
      <c r="J405" s="232"/>
      <c r="K405" s="232"/>
      <c r="L405" s="232"/>
      <c r="M405" s="232"/>
      <c r="N405" s="232"/>
      <c r="O405" s="232"/>
      <c r="P405" s="232"/>
      <c r="Q405" s="232"/>
      <c r="R405" s="232"/>
      <c r="S405" s="232"/>
      <c r="T405" s="232"/>
      <c r="U405" s="232"/>
      <c r="V405" s="232"/>
      <c r="W405" s="232"/>
      <c r="X405" s="232"/>
      <c r="Y405" s="232"/>
      <c r="Z405" s="232"/>
    </row>
    <row r="406" ht="12.0" customHeight="1">
      <c r="A406" s="232"/>
      <c r="B406" s="232"/>
      <c r="C406" s="232"/>
      <c r="D406" s="232"/>
      <c r="E406" s="232"/>
      <c r="F406" s="232"/>
      <c r="G406" s="232"/>
      <c r="H406" s="232"/>
      <c r="I406" s="232"/>
      <c r="J406" s="232"/>
      <c r="K406" s="232"/>
      <c r="L406" s="232"/>
      <c r="M406" s="232"/>
      <c r="N406" s="232"/>
      <c r="O406" s="232"/>
      <c r="P406" s="232"/>
      <c r="Q406" s="232"/>
      <c r="R406" s="232"/>
      <c r="S406" s="232"/>
      <c r="T406" s="232"/>
      <c r="U406" s="232"/>
      <c r="V406" s="232"/>
      <c r="W406" s="232"/>
      <c r="X406" s="232"/>
      <c r="Y406" s="232"/>
      <c r="Z406" s="232"/>
    </row>
    <row r="407" ht="12.0" customHeight="1">
      <c r="A407" s="232"/>
      <c r="B407" s="232"/>
      <c r="C407" s="232"/>
      <c r="D407" s="232"/>
      <c r="E407" s="232"/>
      <c r="F407" s="232"/>
      <c r="G407" s="232"/>
      <c r="H407" s="232"/>
      <c r="I407" s="232"/>
      <c r="J407" s="232"/>
      <c r="K407" s="232"/>
      <c r="L407" s="232"/>
      <c r="M407" s="232"/>
      <c r="N407" s="232"/>
      <c r="O407" s="232"/>
      <c r="P407" s="232"/>
      <c r="Q407" s="232"/>
      <c r="R407" s="232"/>
      <c r="S407" s="232"/>
      <c r="T407" s="232"/>
      <c r="U407" s="232"/>
      <c r="V407" s="232"/>
      <c r="W407" s="232"/>
      <c r="X407" s="232"/>
      <c r="Y407" s="232"/>
      <c r="Z407" s="232"/>
    </row>
    <row r="408" ht="12.0" customHeight="1">
      <c r="A408" s="232"/>
      <c r="B408" s="232"/>
      <c r="C408" s="232"/>
      <c r="D408" s="232"/>
      <c r="E408" s="232"/>
      <c r="F408" s="232"/>
      <c r="G408" s="232"/>
      <c r="H408" s="232"/>
      <c r="I408" s="232"/>
      <c r="J408" s="232"/>
      <c r="K408" s="232"/>
      <c r="L408" s="232"/>
      <c r="M408" s="232"/>
      <c r="N408" s="232"/>
      <c r="O408" s="232"/>
      <c r="P408" s="232"/>
      <c r="Q408" s="232"/>
      <c r="R408" s="232"/>
      <c r="S408" s="232"/>
      <c r="T408" s="232"/>
      <c r="U408" s="232"/>
      <c r="V408" s="232"/>
      <c r="W408" s="232"/>
      <c r="X408" s="232"/>
      <c r="Y408" s="232"/>
      <c r="Z408" s="232"/>
    </row>
    <row r="409" ht="12.0" customHeight="1">
      <c r="A409" s="232"/>
      <c r="B409" s="232"/>
      <c r="C409" s="232"/>
      <c r="D409" s="232"/>
      <c r="E409" s="232"/>
      <c r="F409" s="232"/>
      <c r="G409" s="232"/>
      <c r="H409" s="232"/>
      <c r="I409" s="232"/>
      <c r="J409" s="232"/>
      <c r="K409" s="232"/>
      <c r="L409" s="232"/>
      <c r="M409" s="232"/>
      <c r="N409" s="232"/>
      <c r="O409" s="232"/>
      <c r="P409" s="232"/>
      <c r="Q409" s="232"/>
      <c r="R409" s="232"/>
      <c r="S409" s="232"/>
      <c r="T409" s="232"/>
      <c r="U409" s="232"/>
      <c r="V409" s="232"/>
      <c r="W409" s="232"/>
      <c r="X409" s="232"/>
      <c r="Y409" s="232"/>
      <c r="Z409" s="232"/>
    </row>
    <row r="410" ht="12.0" customHeight="1">
      <c r="A410" s="232"/>
      <c r="B410" s="232"/>
      <c r="C410" s="232"/>
      <c r="D410" s="232"/>
      <c r="E410" s="232"/>
      <c r="F410" s="232"/>
      <c r="G410" s="232"/>
      <c r="H410" s="232"/>
      <c r="I410" s="232"/>
      <c r="J410" s="232"/>
      <c r="K410" s="232"/>
      <c r="L410" s="232"/>
      <c r="M410" s="232"/>
      <c r="N410" s="232"/>
      <c r="O410" s="232"/>
      <c r="P410" s="232"/>
      <c r="Q410" s="232"/>
      <c r="R410" s="232"/>
      <c r="S410" s="232"/>
      <c r="T410" s="232"/>
      <c r="U410" s="232"/>
      <c r="V410" s="232"/>
      <c r="W410" s="232"/>
      <c r="X410" s="232"/>
      <c r="Y410" s="232"/>
      <c r="Z410" s="232"/>
    </row>
    <row r="411" ht="12.0" customHeight="1">
      <c r="A411" s="232"/>
      <c r="B411" s="232"/>
      <c r="C411" s="232"/>
      <c r="D411" s="232"/>
      <c r="E411" s="232"/>
      <c r="F411" s="232"/>
      <c r="G411" s="232"/>
      <c r="H411" s="232"/>
      <c r="I411" s="232"/>
      <c r="J411" s="232"/>
      <c r="K411" s="232"/>
      <c r="L411" s="232"/>
      <c r="M411" s="232"/>
      <c r="N411" s="232"/>
      <c r="O411" s="232"/>
      <c r="P411" s="232"/>
      <c r="Q411" s="232"/>
      <c r="R411" s="232"/>
      <c r="S411" s="232"/>
      <c r="T411" s="232"/>
      <c r="U411" s="232"/>
      <c r="V411" s="232"/>
      <c r="W411" s="232"/>
      <c r="X411" s="232"/>
      <c r="Y411" s="232"/>
      <c r="Z411" s="232"/>
    </row>
    <row r="412" ht="12.0" customHeight="1">
      <c r="A412" s="232"/>
      <c r="B412" s="232"/>
      <c r="C412" s="232"/>
      <c r="D412" s="232"/>
      <c r="E412" s="232"/>
      <c r="F412" s="232"/>
      <c r="G412" s="232"/>
      <c r="H412" s="232"/>
      <c r="I412" s="232"/>
      <c r="J412" s="232"/>
      <c r="K412" s="232"/>
      <c r="L412" s="232"/>
      <c r="M412" s="232"/>
      <c r="N412" s="232"/>
      <c r="O412" s="232"/>
      <c r="P412" s="232"/>
      <c r="Q412" s="232"/>
      <c r="R412" s="232"/>
      <c r="S412" s="232"/>
      <c r="T412" s="232"/>
      <c r="U412" s="232"/>
      <c r="V412" s="232"/>
      <c r="W412" s="232"/>
      <c r="X412" s="232"/>
      <c r="Y412" s="232"/>
      <c r="Z412" s="232"/>
    </row>
    <row r="413" ht="12.0" customHeight="1">
      <c r="A413" s="232"/>
      <c r="B413" s="232"/>
      <c r="C413" s="232"/>
      <c r="D413" s="232"/>
      <c r="E413" s="232"/>
      <c r="F413" s="232"/>
      <c r="G413" s="232"/>
      <c r="H413" s="232"/>
      <c r="I413" s="232"/>
      <c r="J413" s="232"/>
      <c r="K413" s="232"/>
      <c r="L413" s="232"/>
      <c r="M413" s="232"/>
      <c r="N413" s="232"/>
      <c r="O413" s="232"/>
      <c r="P413" s="232"/>
      <c r="Q413" s="232"/>
      <c r="R413" s="232"/>
      <c r="S413" s="232"/>
      <c r="T413" s="232"/>
      <c r="U413" s="232"/>
      <c r="V413" s="232"/>
      <c r="W413" s="232"/>
      <c r="X413" s="232"/>
      <c r="Y413" s="232"/>
      <c r="Z413" s="232"/>
    </row>
    <row r="414" ht="12.0" customHeight="1">
      <c r="A414" s="232"/>
      <c r="B414" s="232"/>
      <c r="C414" s="232"/>
      <c r="D414" s="232"/>
      <c r="E414" s="232"/>
      <c r="F414" s="232"/>
      <c r="G414" s="232"/>
      <c r="H414" s="232"/>
      <c r="I414" s="232"/>
      <c r="J414" s="232"/>
      <c r="K414" s="232"/>
      <c r="L414" s="232"/>
      <c r="M414" s="232"/>
      <c r="N414" s="232"/>
      <c r="O414" s="232"/>
      <c r="P414" s="232"/>
      <c r="Q414" s="232"/>
      <c r="R414" s="232"/>
      <c r="S414" s="232"/>
      <c r="T414" s="232"/>
      <c r="U414" s="232"/>
      <c r="V414" s="232"/>
      <c r="W414" s="232"/>
      <c r="X414" s="232"/>
      <c r="Y414" s="232"/>
      <c r="Z414" s="232"/>
    </row>
    <row r="415" ht="12.0" customHeight="1">
      <c r="A415" s="232"/>
      <c r="B415" s="232"/>
      <c r="C415" s="232"/>
      <c r="D415" s="232"/>
      <c r="E415" s="232"/>
      <c r="F415" s="232"/>
      <c r="G415" s="232"/>
      <c r="H415" s="232"/>
      <c r="I415" s="232"/>
      <c r="J415" s="232"/>
      <c r="K415" s="232"/>
      <c r="L415" s="232"/>
      <c r="M415" s="232"/>
      <c r="N415" s="232"/>
      <c r="O415" s="232"/>
      <c r="P415" s="232"/>
      <c r="Q415" s="232"/>
      <c r="R415" s="232"/>
      <c r="S415" s="232"/>
      <c r="T415" s="232"/>
      <c r="U415" s="232"/>
      <c r="V415" s="232"/>
      <c r="W415" s="232"/>
      <c r="X415" s="232"/>
      <c r="Y415" s="232"/>
      <c r="Z415" s="232"/>
    </row>
    <row r="416" ht="12.0" customHeight="1">
      <c r="A416" s="232"/>
      <c r="B416" s="232"/>
      <c r="C416" s="232"/>
      <c r="D416" s="232"/>
      <c r="E416" s="232"/>
      <c r="F416" s="232"/>
      <c r="G416" s="232"/>
      <c r="H416" s="232"/>
      <c r="I416" s="232"/>
      <c r="J416" s="232"/>
      <c r="K416" s="232"/>
      <c r="L416" s="232"/>
      <c r="M416" s="232"/>
      <c r="N416" s="232"/>
      <c r="O416" s="232"/>
      <c r="P416" s="232"/>
      <c r="Q416" s="232"/>
      <c r="R416" s="232"/>
      <c r="S416" s="232"/>
      <c r="T416" s="232"/>
      <c r="U416" s="232"/>
      <c r="V416" s="232"/>
      <c r="W416" s="232"/>
      <c r="X416" s="232"/>
      <c r="Y416" s="232"/>
      <c r="Z416" s="232"/>
    </row>
    <row r="417" ht="12.0" customHeight="1">
      <c r="A417" s="232"/>
      <c r="B417" s="232"/>
      <c r="C417" s="232"/>
      <c r="D417" s="232"/>
      <c r="E417" s="232"/>
      <c r="F417" s="232"/>
      <c r="G417" s="232"/>
      <c r="H417" s="232"/>
      <c r="I417" s="232"/>
      <c r="J417" s="232"/>
      <c r="K417" s="232"/>
      <c r="L417" s="232"/>
      <c r="M417" s="232"/>
      <c r="N417" s="232"/>
      <c r="O417" s="232"/>
      <c r="P417" s="232"/>
      <c r="Q417" s="232"/>
      <c r="R417" s="232"/>
      <c r="S417" s="232"/>
      <c r="T417" s="232"/>
      <c r="U417" s="232"/>
      <c r="V417" s="232"/>
      <c r="W417" s="232"/>
      <c r="X417" s="232"/>
      <c r="Y417" s="232"/>
      <c r="Z417" s="232"/>
    </row>
    <row r="418" ht="12.0" customHeight="1">
      <c r="A418" s="232"/>
      <c r="B418" s="232"/>
      <c r="C418" s="232"/>
      <c r="D418" s="232"/>
      <c r="E418" s="232"/>
      <c r="F418" s="232"/>
      <c r="G418" s="232"/>
      <c r="H418" s="232"/>
      <c r="I418" s="232"/>
      <c r="J418" s="232"/>
      <c r="K418" s="232"/>
      <c r="L418" s="232"/>
      <c r="M418" s="232"/>
      <c r="N418" s="232"/>
      <c r="O418" s="232"/>
      <c r="P418" s="232"/>
      <c r="Q418" s="232"/>
      <c r="R418" s="232"/>
      <c r="S418" s="232"/>
      <c r="T418" s="232"/>
      <c r="U418" s="232"/>
      <c r="V418" s="232"/>
      <c r="W418" s="232"/>
      <c r="X418" s="232"/>
      <c r="Y418" s="232"/>
      <c r="Z418" s="232"/>
    </row>
    <row r="419" ht="12.0" customHeight="1">
      <c r="A419" s="232"/>
      <c r="B419" s="232"/>
      <c r="C419" s="232"/>
      <c r="D419" s="232"/>
      <c r="E419" s="232"/>
      <c r="F419" s="232"/>
      <c r="G419" s="232"/>
      <c r="H419" s="232"/>
      <c r="I419" s="232"/>
      <c r="J419" s="232"/>
      <c r="K419" s="232"/>
      <c r="L419" s="232"/>
      <c r="M419" s="232"/>
      <c r="N419" s="232"/>
      <c r="O419" s="232"/>
      <c r="P419" s="232"/>
      <c r="Q419" s="232"/>
      <c r="R419" s="232"/>
      <c r="S419" s="232"/>
      <c r="T419" s="232"/>
      <c r="U419" s="232"/>
      <c r="V419" s="232"/>
      <c r="W419" s="232"/>
      <c r="X419" s="232"/>
      <c r="Y419" s="232"/>
      <c r="Z419" s="232"/>
    </row>
    <row r="420" ht="12.0" customHeight="1">
      <c r="A420" s="232"/>
      <c r="B420" s="232"/>
      <c r="C420" s="232"/>
      <c r="D420" s="232"/>
      <c r="E420" s="232"/>
      <c r="F420" s="232"/>
      <c r="G420" s="232"/>
      <c r="H420" s="232"/>
      <c r="I420" s="232"/>
      <c r="J420" s="232"/>
      <c r="K420" s="232"/>
      <c r="L420" s="232"/>
      <c r="M420" s="232"/>
      <c r="N420" s="232"/>
      <c r="O420" s="232"/>
      <c r="P420" s="232"/>
      <c r="Q420" s="232"/>
      <c r="R420" s="232"/>
      <c r="S420" s="232"/>
      <c r="T420" s="232"/>
      <c r="U420" s="232"/>
      <c r="V420" s="232"/>
      <c r="W420" s="232"/>
      <c r="X420" s="232"/>
      <c r="Y420" s="232"/>
      <c r="Z420" s="232"/>
    </row>
    <row r="421" ht="12.0" customHeight="1">
      <c r="A421" s="232"/>
      <c r="B421" s="232"/>
      <c r="C421" s="232"/>
      <c r="D421" s="232"/>
      <c r="E421" s="232"/>
      <c r="F421" s="232"/>
      <c r="G421" s="232"/>
      <c r="H421" s="232"/>
      <c r="I421" s="232"/>
      <c r="J421" s="232"/>
      <c r="K421" s="232"/>
      <c r="L421" s="232"/>
      <c r="M421" s="232"/>
      <c r="N421" s="232"/>
      <c r="O421" s="232"/>
      <c r="P421" s="232"/>
      <c r="Q421" s="232"/>
      <c r="R421" s="232"/>
      <c r="S421" s="232"/>
      <c r="T421" s="232"/>
      <c r="U421" s="232"/>
      <c r="V421" s="232"/>
      <c r="W421" s="232"/>
      <c r="X421" s="232"/>
      <c r="Y421" s="232"/>
      <c r="Z421" s="232"/>
    </row>
    <row r="422" ht="12.0" customHeight="1">
      <c r="A422" s="232"/>
      <c r="B422" s="232"/>
      <c r="C422" s="232"/>
      <c r="D422" s="232"/>
      <c r="E422" s="232"/>
      <c r="F422" s="232"/>
      <c r="G422" s="232"/>
      <c r="H422" s="232"/>
      <c r="I422" s="232"/>
      <c r="J422" s="232"/>
      <c r="K422" s="232"/>
      <c r="L422" s="232"/>
      <c r="M422" s="232"/>
      <c r="N422" s="232"/>
      <c r="O422" s="232"/>
      <c r="P422" s="232"/>
      <c r="Q422" s="232"/>
      <c r="R422" s="232"/>
      <c r="S422" s="232"/>
      <c r="T422" s="232"/>
      <c r="U422" s="232"/>
      <c r="V422" s="232"/>
      <c r="W422" s="232"/>
      <c r="X422" s="232"/>
      <c r="Y422" s="232"/>
      <c r="Z422" s="232"/>
    </row>
    <row r="423" ht="12.0" customHeight="1">
      <c r="A423" s="232"/>
      <c r="B423" s="232"/>
      <c r="C423" s="232"/>
      <c r="D423" s="232"/>
      <c r="E423" s="232"/>
      <c r="F423" s="232"/>
      <c r="G423" s="232"/>
      <c r="H423" s="232"/>
      <c r="I423" s="232"/>
      <c r="J423" s="232"/>
      <c r="K423" s="232"/>
      <c r="L423" s="232"/>
      <c r="M423" s="232"/>
      <c r="N423" s="232"/>
      <c r="O423" s="232"/>
      <c r="P423" s="232"/>
      <c r="Q423" s="232"/>
      <c r="R423" s="232"/>
      <c r="S423" s="232"/>
      <c r="T423" s="232"/>
      <c r="U423" s="232"/>
      <c r="V423" s="232"/>
      <c r="W423" s="232"/>
      <c r="X423" s="232"/>
      <c r="Y423" s="232"/>
      <c r="Z423" s="232"/>
    </row>
    <row r="424" ht="12.0" customHeight="1">
      <c r="A424" s="232"/>
      <c r="B424" s="232"/>
      <c r="C424" s="232"/>
      <c r="D424" s="232"/>
      <c r="E424" s="232"/>
      <c r="F424" s="232"/>
      <c r="G424" s="232"/>
      <c r="H424" s="232"/>
      <c r="I424" s="232"/>
      <c r="J424" s="232"/>
      <c r="K424" s="232"/>
      <c r="L424" s="232"/>
      <c r="M424" s="232"/>
      <c r="N424" s="232"/>
      <c r="O424" s="232"/>
      <c r="P424" s="232"/>
      <c r="Q424" s="232"/>
      <c r="R424" s="232"/>
      <c r="S424" s="232"/>
      <c r="T424" s="232"/>
      <c r="U424" s="232"/>
      <c r="V424" s="232"/>
      <c r="W424" s="232"/>
      <c r="X424" s="232"/>
      <c r="Y424" s="232"/>
      <c r="Z424" s="232"/>
    </row>
    <row r="425" ht="12.0" customHeight="1">
      <c r="A425" s="232"/>
      <c r="B425" s="232"/>
      <c r="C425" s="232"/>
      <c r="D425" s="232"/>
      <c r="E425" s="232"/>
      <c r="F425" s="232"/>
      <c r="G425" s="232"/>
      <c r="H425" s="232"/>
      <c r="I425" s="232"/>
      <c r="J425" s="232"/>
      <c r="K425" s="232"/>
      <c r="L425" s="232"/>
      <c r="M425" s="232"/>
      <c r="N425" s="232"/>
      <c r="O425" s="232"/>
      <c r="P425" s="232"/>
      <c r="Q425" s="232"/>
      <c r="R425" s="232"/>
      <c r="S425" s="232"/>
      <c r="T425" s="232"/>
      <c r="U425" s="232"/>
      <c r="V425" s="232"/>
      <c r="W425" s="232"/>
      <c r="X425" s="232"/>
      <c r="Y425" s="232"/>
      <c r="Z425" s="232"/>
    </row>
    <row r="426" ht="12.0" customHeight="1">
      <c r="A426" s="232"/>
      <c r="B426" s="232"/>
      <c r="C426" s="232"/>
      <c r="D426" s="232"/>
      <c r="E426" s="232"/>
      <c r="F426" s="232"/>
      <c r="G426" s="232"/>
      <c r="H426" s="232"/>
      <c r="I426" s="232"/>
      <c r="J426" s="232"/>
      <c r="K426" s="232"/>
      <c r="L426" s="232"/>
      <c r="M426" s="232"/>
      <c r="N426" s="232"/>
      <c r="O426" s="232"/>
      <c r="P426" s="232"/>
      <c r="Q426" s="232"/>
      <c r="R426" s="232"/>
      <c r="S426" s="232"/>
      <c r="T426" s="232"/>
      <c r="U426" s="232"/>
      <c r="V426" s="232"/>
      <c r="W426" s="232"/>
      <c r="X426" s="232"/>
      <c r="Y426" s="232"/>
      <c r="Z426" s="232"/>
    </row>
    <row r="427" ht="12.0" customHeight="1">
      <c r="A427" s="232"/>
      <c r="B427" s="232"/>
      <c r="C427" s="232"/>
      <c r="D427" s="232"/>
      <c r="E427" s="232"/>
      <c r="F427" s="232"/>
      <c r="G427" s="232"/>
      <c r="H427" s="232"/>
      <c r="I427" s="232"/>
      <c r="J427" s="232"/>
      <c r="K427" s="232"/>
      <c r="L427" s="232"/>
      <c r="M427" s="232"/>
      <c r="N427" s="232"/>
      <c r="O427" s="232"/>
      <c r="P427" s="232"/>
      <c r="Q427" s="232"/>
      <c r="R427" s="232"/>
      <c r="S427" s="232"/>
      <c r="T427" s="232"/>
      <c r="U427" s="232"/>
      <c r="V427" s="232"/>
      <c r="W427" s="232"/>
      <c r="X427" s="232"/>
      <c r="Y427" s="232"/>
      <c r="Z427" s="232"/>
    </row>
    <row r="428" ht="12.0" customHeight="1">
      <c r="A428" s="232"/>
      <c r="B428" s="232"/>
      <c r="C428" s="232"/>
      <c r="D428" s="232"/>
      <c r="E428" s="232"/>
      <c r="F428" s="232"/>
      <c r="G428" s="232"/>
      <c r="H428" s="232"/>
      <c r="I428" s="232"/>
      <c r="J428" s="232"/>
      <c r="K428" s="232"/>
      <c r="L428" s="232"/>
      <c r="M428" s="232"/>
      <c r="N428" s="232"/>
      <c r="O428" s="232"/>
      <c r="P428" s="232"/>
      <c r="Q428" s="232"/>
      <c r="R428" s="232"/>
      <c r="S428" s="232"/>
      <c r="T428" s="232"/>
      <c r="U428" s="232"/>
      <c r="V428" s="232"/>
      <c r="W428" s="232"/>
      <c r="X428" s="232"/>
      <c r="Y428" s="232"/>
      <c r="Z428" s="232"/>
    </row>
    <row r="429" ht="12.0" customHeight="1">
      <c r="A429" s="232"/>
      <c r="B429" s="232"/>
      <c r="C429" s="232"/>
      <c r="D429" s="232"/>
      <c r="E429" s="232"/>
      <c r="F429" s="232"/>
      <c r="G429" s="232"/>
      <c r="H429" s="232"/>
      <c r="I429" s="232"/>
      <c r="J429" s="232"/>
      <c r="K429" s="232"/>
      <c r="L429" s="232"/>
      <c r="M429" s="232"/>
      <c r="N429" s="232"/>
      <c r="O429" s="232"/>
      <c r="P429" s="232"/>
      <c r="Q429" s="232"/>
      <c r="R429" s="232"/>
      <c r="S429" s="232"/>
      <c r="T429" s="232"/>
      <c r="U429" s="232"/>
      <c r="V429" s="232"/>
      <c r="W429" s="232"/>
      <c r="X429" s="232"/>
      <c r="Y429" s="232"/>
      <c r="Z429" s="232"/>
    </row>
    <row r="430" ht="12.0" customHeight="1">
      <c r="A430" s="232"/>
      <c r="B430" s="232"/>
      <c r="C430" s="232"/>
      <c r="D430" s="232"/>
      <c r="E430" s="232"/>
      <c r="F430" s="232"/>
      <c r="G430" s="232"/>
      <c r="H430" s="232"/>
      <c r="I430" s="232"/>
      <c r="J430" s="232"/>
      <c r="K430" s="232"/>
      <c r="L430" s="232"/>
      <c r="M430" s="232"/>
      <c r="N430" s="232"/>
      <c r="O430" s="232"/>
      <c r="P430" s="232"/>
      <c r="Q430" s="232"/>
      <c r="R430" s="232"/>
      <c r="S430" s="232"/>
      <c r="T430" s="232"/>
      <c r="U430" s="232"/>
      <c r="V430" s="232"/>
      <c r="W430" s="232"/>
      <c r="X430" s="232"/>
      <c r="Y430" s="232"/>
      <c r="Z430" s="232"/>
    </row>
    <row r="431" ht="12.0" customHeight="1">
      <c r="A431" s="232"/>
      <c r="B431" s="232"/>
      <c r="C431" s="232"/>
      <c r="D431" s="232"/>
      <c r="E431" s="232"/>
      <c r="F431" s="232"/>
      <c r="G431" s="232"/>
      <c r="H431" s="232"/>
      <c r="I431" s="232"/>
      <c r="J431" s="232"/>
      <c r="K431" s="232"/>
      <c r="L431" s="232"/>
      <c r="M431" s="232"/>
      <c r="N431" s="232"/>
      <c r="O431" s="232"/>
      <c r="P431" s="232"/>
      <c r="Q431" s="232"/>
      <c r="R431" s="232"/>
      <c r="S431" s="232"/>
      <c r="T431" s="232"/>
      <c r="U431" s="232"/>
      <c r="V431" s="232"/>
      <c r="W431" s="232"/>
      <c r="X431" s="232"/>
      <c r="Y431" s="232"/>
      <c r="Z431" s="232"/>
    </row>
    <row r="432" ht="12.0" customHeight="1">
      <c r="A432" s="232"/>
      <c r="B432" s="232"/>
      <c r="C432" s="232"/>
      <c r="D432" s="232"/>
      <c r="E432" s="232"/>
      <c r="F432" s="232"/>
      <c r="G432" s="232"/>
      <c r="H432" s="232"/>
      <c r="I432" s="232"/>
      <c r="J432" s="232"/>
      <c r="K432" s="232"/>
      <c r="L432" s="232"/>
      <c r="M432" s="232"/>
      <c r="N432" s="232"/>
      <c r="O432" s="232"/>
      <c r="P432" s="232"/>
      <c r="Q432" s="232"/>
      <c r="R432" s="232"/>
      <c r="S432" s="232"/>
      <c r="T432" s="232"/>
      <c r="U432" s="232"/>
      <c r="V432" s="232"/>
      <c r="W432" s="232"/>
      <c r="X432" s="232"/>
      <c r="Y432" s="232"/>
      <c r="Z432" s="232"/>
    </row>
    <row r="433" ht="12.0" customHeight="1">
      <c r="A433" s="232"/>
      <c r="B433" s="232"/>
      <c r="C433" s="232"/>
      <c r="D433" s="232"/>
      <c r="E433" s="232"/>
      <c r="F433" s="232"/>
      <c r="G433" s="232"/>
      <c r="H433" s="232"/>
      <c r="I433" s="232"/>
      <c r="J433" s="232"/>
      <c r="K433" s="232"/>
      <c r="L433" s="232"/>
      <c r="M433" s="232"/>
      <c r="N433" s="232"/>
      <c r="O433" s="232"/>
      <c r="P433" s="232"/>
      <c r="Q433" s="232"/>
      <c r="R433" s="232"/>
      <c r="S433" s="232"/>
      <c r="T433" s="232"/>
      <c r="U433" s="232"/>
      <c r="V433" s="232"/>
      <c r="W433" s="232"/>
      <c r="X433" s="232"/>
      <c r="Y433" s="232"/>
      <c r="Z433" s="232"/>
    </row>
    <row r="434" ht="12.0" customHeight="1">
      <c r="A434" s="232"/>
      <c r="B434" s="232"/>
      <c r="C434" s="232"/>
      <c r="D434" s="232"/>
      <c r="E434" s="232"/>
      <c r="F434" s="232"/>
      <c r="G434" s="232"/>
      <c r="H434" s="232"/>
      <c r="I434" s="232"/>
      <c r="J434" s="232"/>
      <c r="K434" s="232"/>
      <c r="L434" s="232"/>
      <c r="M434" s="232"/>
      <c r="N434" s="232"/>
      <c r="O434" s="232"/>
      <c r="P434" s="232"/>
      <c r="Q434" s="232"/>
      <c r="R434" s="232"/>
      <c r="S434" s="232"/>
      <c r="T434" s="232"/>
      <c r="U434" s="232"/>
      <c r="V434" s="232"/>
      <c r="W434" s="232"/>
      <c r="X434" s="232"/>
      <c r="Y434" s="232"/>
      <c r="Z434" s="232"/>
    </row>
    <row r="435" ht="12.0" customHeight="1">
      <c r="A435" s="232"/>
      <c r="B435" s="232"/>
      <c r="C435" s="232"/>
      <c r="D435" s="232"/>
      <c r="E435" s="232"/>
      <c r="F435" s="232"/>
      <c r="G435" s="232"/>
      <c r="H435" s="232"/>
      <c r="I435" s="232"/>
      <c r="J435" s="232"/>
      <c r="K435" s="232"/>
      <c r="L435" s="232"/>
      <c r="M435" s="232"/>
      <c r="N435" s="232"/>
      <c r="O435" s="232"/>
      <c r="P435" s="232"/>
      <c r="Q435" s="232"/>
      <c r="R435" s="232"/>
      <c r="S435" s="232"/>
      <c r="T435" s="232"/>
      <c r="U435" s="232"/>
      <c r="V435" s="232"/>
      <c r="W435" s="232"/>
      <c r="X435" s="232"/>
      <c r="Y435" s="232"/>
      <c r="Z435" s="232"/>
    </row>
    <row r="436" ht="12.0" customHeight="1">
      <c r="A436" s="232"/>
      <c r="B436" s="232"/>
      <c r="C436" s="232"/>
      <c r="D436" s="232"/>
      <c r="E436" s="232"/>
      <c r="F436" s="232"/>
      <c r="G436" s="232"/>
      <c r="H436" s="232"/>
      <c r="I436" s="232"/>
      <c r="J436" s="232"/>
      <c r="K436" s="232"/>
      <c r="L436" s="232"/>
      <c r="M436" s="232"/>
      <c r="N436" s="232"/>
      <c r="O436" s="232"/>
      <c r="P436" s="232"/>
      <c r="Q436" s="232"/>
      <c r="R436" s="232"/>
      <c r="S436" s="232"/>
      <c r="T436" s="232"/>
      <c r="U436" s="232"/>
      <c r="V436" s="232"/>
      <c r="W436" s="232"/>
      <c r="X436" s="232"/>
      <c r="Y436" s="232"/>
      <c r="Z436" s="232"/>
    </row>
    <row r="437" ht="12.0" customHeight="1">
      <c r="A437" s="232"/>
      <c r="B437" s="232"/>
      <c r="C437" s="232"/>
      <c r="D437" s="232"/>
      <c r="E437" s="232"/>
      <c r="F437" s="232"/>
      <c r="G437" s="232"/>
      <c r="H437" s="232"/>
      <c r="I437" s="232"/>
      <c r="J437" s="232"/>
      <c r="K437" s="232"/>
      <c r="L437" s="232"/>
      <c r="M437" s="232"/>
      <c r="N437" s="232"/>
      <c r="O437" s="232"/>
      <c r="P437" s="232"/>
      <c r="Q437" s="232"/>
      <c r="R437" s="232"/>
      <c r="S437" s="232"/>
      <c r="T437" s="232"/>
      <c r="U437" s="232"/>
      <c r="V437" s="232"/>
      <c r="W437" s="232"/>
      <c r="X437" s="232"/>
      <c r="Y437" s="232"/>
      <c r="Z437" s="232"/>
    </row>
    <row r="438" ht="12.0" customHeight="1">
      <c r="A438" s="232"/>
      <c r="B438" s="232"/>
      <c r="C438" s="232"/>
      <c r="D438" s="232"/>
      <c r="E438" s="232"/>
      <c r="F438" s="232"/>
      <c r="G438" s="232"/>
      <c r="H438" s="232"/>
      <c r="I438" s="232"/>
      <c r="J438" s="232"/>
      <c r="K438" s="232"/>
      <c r="L438" s="232"/>
      <c r="M438" s="232"/>
      <c r="N438" s="232"/>
      <c r="O438" s="232"/>
      <c r="P438" s="232"/>
      <c r="Q438" s="232"/>
      <c r="R438" s="232"/>
      <c r="S438" s="232"/>
      <c r="T438" s="232"/>
      <c r="U438" s="232"/>
      <c r="V438" s="232"/>
      <c r="W438" s="232"/>
      <c r="X438" s="232"/>
      <c r="Y438" s="232"/>
      <c r="Z438" s="232"/>
    </row>
    <row r="439" ht="12.0" customHeight="1">
      <c r="A439" s="232"/>
      <c r="B439" s="232"/>
      <c r="C439" s="232"/>
      <c r="D439" s="232"/>
      <c r="E439" s="232"/>
      <c r="F439" s="232"/>
      <c r="G439" s="232"/>
      <c r="H439" s="232"/>
      <c r="I439" s="232"/>
      <c r="J439" s="232"/>
      <c r="K439" s="232"/>
      <c r="L439" s="232"/>
      <c r="M439" s="232"/>
      <c r="N439" s="232"/>
      <c r="O439" s="232"/>
      <c r="P439" s="232"/>
      <c r="Q439" s="232"/>
      <c r="R439" s="232"/>
      <c r="S439" s="232"/>
      <c r="T439" s="232"/>
      <c r="U439" s="232"/>
      <c r="V439" s="232"/>
      <c r="W439" s="232"/>
      <c r="X439" s="232"/>
      <c r="Y439" s="232"/>
      <c r="Z439" s="232"/>
    </row>
    <row r="440" ht="12.0" customHeight="1">
      <c r="A440" s="232"/>
      <c r="B440" s="232"/>
      <c r="C440" s="232"/>
      <c r="D440" s="232"/>
      <c r="E440" s="232"/>
      <c r="F440" s="232"/>
      <c r="G440" s="232"/>
      <c r="H440" s="232"/>
      <c r="I440" s="232"/>
      <c r="J440" s="232"/>
      <c r="K440" s="232"/>
      <c r="L440" s="232"/>
      <c r="M440" s="232"/>
      <c r="N440" s="232"/>
      <c r="O440" s="232"/>
      <c r="P440" s="232"/>
      <c r="Q440" s="232"/>
      <c r="R440" s="232"/>
      <c r="S440" s="232"/>
      <c r="T440" s="232"/>
      <c r="U440" s="232"/>
      <c r="V440" s="232"/>
      <c r="W440" s="232"/>
      <c r="X440" s="232"/>
      <c r="Y440" s="232"/>
      <c r="Z440" s="232"/>
    </row>
    <row r="441" ht="12.0" customHeight="1">
      <c r="A441" s="232"/>
      <c r="B441" s="232"/>
      <c r="C441" s="232"/>
      <c r="D441" s="232"/>
      <c r="E441" s="232"/>
      <c r="F441" s="232"/>
      <c r="G441" s="232"/>
      <c r="H441" s="232"/>
      <c r="I441" s="232"/>
      <c r="J441" s="232"/>
      <c r="K441" s="232"/>
      <c r="L441" s="232"/>
      <c r="M441" s="232"/>
      <c r="N441" s="232"/>
      <c r="O441" s="232"/>
      <c r="P441" s="232"/>
      <c r="Q441" s="232"/>
      <c r="R441" s="232"/>
      <c r="S441" s="232"/>
      <c r="T441" s="232"/>
      <c r="U441" s="232"/>
      <c r="V441" s="232"/>
      <c r="W441" s="232"/>
      <c r="X441" s="232"/>
      <c r="Y441" s="232"/>
      <c r="Z441" s="232"/>
    </row>
    <row r="442" ht="12.0" customHeight="1">
      <c r="A442" s="232"/>
      <c r="B442" s="232"/>
      <c r="C442" s="232"/>
      <c r="D442" s="232"/>
      <c r="E442" s="232"/>
      <c r="F442" s="232"/>
      <c r="G442" s="232"/>
      <c r="H442" s="232"/>
      <c r="I442" s="232"/>
      <c r="J442" s="232"/>
      <c r="K442" s="232"/>
      <c r="L442" s="232"/>
      <c r="M442" s="232"/>
      <c r="N442" s="232"/>
      <c r="O442" s="232"/>
      <c r="P442" s="232"/>
      <c r="Q442" s="232"/>
      <c r="R442" s="232"/>
      <c r="S442" s="232"/>
      <c r="T442" s="232"/>
      <c r="U442" s="232"/>
      <c r="V442" s="232"/>
      <c r="W442" s="232"/>
      <c r="X442" s="232"/>
      <c r="Y442" s="232"/>
      <c r="Z442" s="232"/>
    </row>
    <row r="443" ht="12.0" customHeight="1">
      <c r="A443" s="232"/>
      <c r="B443" s="232"/>
      <c r="C443" s="232"/>
      <c r="D443" s="232"/>
      <c r="E443" s="232"/>
      <c r="F443" s="232"/>
      <c r="G443" s="232"/>
      <c r="H443" s="232"/>
      <c r="I443" s="232"/>
      <c r="J443" s="232"/>
      <c r="K443" s="232"/>
      <c r="L443" s="232"/>
      <c r="M443" s="232"/>
      <c r="N443" s="232"/>
      <c r="O443" s="232"/>
      <c r="P443" s="232"/>
      <c r="Q443" s="232"/>
      <c r="R443" s="232"/>
      <c r="S443" s="232"/>
      <c r="T443" s="232"/>
      <c r="U443" s="232"/>
      <c r="V443" s="232"/>
      <c r="W443" s="232"/>
      <c r="X443" s="232"/>
      <c r="Y443" s="232"/>
      <c r="Z443" s="232"/>
    </row>
    <row r="444" ht="12.0" customHeight="1">
      <c r="A444" s="232"/>
      <c r="B444" s="232"/>
      <c r="C444" s="232"/>
      <c r="D444" s="232"/>
      <c r="E444" s="232"/>
      <c r="F444" s="232"/>
      <c r="G444" s="232"/>
      <c r="H444" s="232"/>
      <c r="I444" s="232"/>
      <c r="J444" s="232"/>
      <c r="K444" s="232"/>
      <c r="L444" s="232"/>
      <c r="M444" s="232"/>
      <c r="N444" s="232"/>
      <c r="O444" s="232"/>
      <c r="P444" s="232"/>
      <c r="Q444" s="232"/>
      <c r="R444" s="232"/>
      <c r="S444" s="232"/>
      <c r="T444" s="232"/>
      <c r="U444" s="232"/>
      <c r="V444" s="232"/>
      <c r="W444" s="232"/>
      <c r="X444" s="232"/>
      <c r="Y444" s="232"/>
      <c r="Z444" s="232"/>
    </row>
    <row r="445" ht="12.0" customHeight="1">
      <c r="A445" s="232"/>
      <c r="B445" s="232"/>
      <c r="C445" s="232"/>
      <c r="D445" s="232"/>
      <c r="E445" s="232"/>
      <c r="F445" s="232"/>
      <c r="G445" s="232"/>
      <c r="H445" s="232"/>
      <c r="I445" s="232"/>
      <c r="J445" s="232"/>
      <c r="K445" s="232"/>
      <c r="L445" s="232"/>
      <c r="M445" s="232"/>
      <c r="N445" s="232"/>
      <c r="O445" s="232"/>
      <c r="P445" s="232"/>
      <c r="Q445" s="232"/>
      <c r="R445" s="232"/>
      <c r="S445" s="232"/>
      <c r="T445" s="232"/>
      <c r="U445" s="232"/>
      <c r="V445" s="232"/>
      <c r="W445" s="232"/>
      <c r="X445" s="232"/>
      <c r="Y445" s="232"/>
      <c r="Z445" s="232"/>
    </row>
    <row r="446" ht="12.0" customHeight="1">
      <c r="A446" s="232"/>
      <c r="B446" s="232"/>
      <c r="C446" s="232"/>
      <c r="D446" s="232"/>
      <c r="E446" s="232"/>
      <c r="F446" s="232"/>
      <c r="G446" s="232"/>
      <c r="H446" s="232"/>
      <c r="I446" s="232"/>
      <c r="J446" s="232"/>
      <c r="K446" s="232"/>
      <c r="L446" s="232"/>
      <c r="M446" s="232"/>
      <c r="N446" s="232"/>
      <c r="O446" s="232"/>
      <c r="P446" s="232"/>
      <c r="Q446" s="232"/>
      <c r="R446" s="232"/>
      <c r="S446" s="232"/>
      <c r="T446" s="232"/>
      <c r="U446" s="232"/>
      <c r="V446" s="232"/>
      <c r="W446" s="232"/>
      <c r="X446" s="232"/>
      <c r="Y446" s="232"/>
      <c r="Z446" s="232"/>
    </row>
    <row r="447" ht="12.0" customHeight="1">
      <c r="A447" s="232"/>
      <c r="B447" s="232"/>
      <c r="C447" s="232"/>
      <c r="D447" s="232"/>
      <c r="E447" s="232"/>
      <c r="F447" s="232"/>
      <c r="G447" s="232"/>
      <c r="H447" s="232"/>
      <c r="I447" s="232"/>
      <c r="J447" s="232"/>
      <c r="K447" s="232"/>
      <c r="L447" s="232"/>
      <c r="M447" s="232"/>
      <c r="N447" s="232"/>
      <c r="O447" s="232"/>
      <c r="P447" s="232"/>
      <c r="Q447" s="232"/>
      <c r="R447" s="232"/>
      <c r="S447" s="232"/>
      <c r="T447" s="232"/>
      <c r="U447" s="232"/>
      <c r="V447" s="232"/>
      <c r="W447" s="232"/>
      <c r="X447" s="232"/>
      <c r="Y447" s="232"/>
      <c r="Z447" s="232"/>
    </row>
    <row r="448" ht="12.0" customHeight="1">
      <c r="A448" s="232"/>
      <c r="B448" s="232"/>
      <c r="C448" s="232"/>
      <c r="D448" s="232"/>
      <c r="E448" s="232"/>
      <c r="F448" s="232"/>
      <c r="G448" s="232"/>
      <c r="H448" s="232"/>
      <c r="I448" s="232"/>
      <c r="J448" s="232"/>
      <c r="K448" s="232"/>
      <c r="L448" s="232"/>
      <c r="M448" s="232"/>
      <c r="N448" s="232"/>
      <c r="O448" s="232"/>
      <c r="P448" s="232"/>
      <c r="Q448" s="232"/>
      <c r="R448" s="232"/>
      <c r="S448" s="232"/>
      <c r="T448" s="232"/>
      <c r="U448" s="232"/>
      <c r="V448" s="232"/>
      <c r="W448" s="232"/>
      <c r="X448" s="232"/>
      <c r="Y448" s="232"/>
      <c r="Z448" s="232"/>
    </row>
    <row r="449" ht="12.0" customHeight="1">
      <c r="A449" s="232"/>
      <c r="B449" s="232"/>
      <c r="C449" s="232"/>
      <c r="D449" s="232"/>
      <c r="E449" s="232"/>
      <c r="F449" s="232"/>
      <c r="G449" s="232"/>
      <c r="H449" s="232"/>
      <c r="I449" s="232"/>
      <c r="J449" s="232"/>
      <c r="K449" s="232"/>
      <c r="L449" s="232"/>
      <c r="M449" s="232"/>
      <c r="N449" s="232"/>
      <c r="O449" s="232"/>
      <c r="P449" s="232"/>
      <c r="Q449" s="232"/>
      <c r="R449" s="232"/>
      <c r="S449" s="232"/>
      <c r="T449" s="232"/>
      <c r="U449" s="232"/>
      <c r="V449" s="232"/>
      <c r="W449" s="232"/>
      <c r="X449" s="232"/>
      <c r="Y449" s="232"/>
      <c r="Z449" s="232"/>
    </row>
    <row r="450" ht="12.0" customHeight="1">
      <c r="A450" s="232"/>
      <c r="B450" s="232"/>
      <c r="C450" s="232"/>
      <c r="D450" s="232"/>
      <c r="E450" s="232"/>
      <c r="F450" s="232"/>
      <c r="G450" s="232"/>
      <c r="H450" s="232"/>
      <c r="I450" s="232"/>
      <c r="J450" s="232"/>
      <c r="K450" s="232"/>
      <c r="L450" s="232"/>
      <c r="M450" s="232"/>
      <c r="N450" s="232"/>
      <c r="O450" s="232"/>
      <c r="P450" s="232"/>
      <c r="Q450" s="232"/>
      <c r="R450" s="232"/>
      <c r="S450" s="232"/>
      <c r="T450" s="232"/>
      <c r="U450" s="232"/>
      <c r="V450" s="232"/>
      <c r="W450" s="232"/>
      <c r="X450" s="232"/>
      <c r="Y450" s="232"/>
      <c r="Z450" s="232"/>
    </row>
    <row r="451" ht="12.0" customHeight="1">
      <c r="A451" s="232"/>
      <c r="B451" s="232"/>
      <c r="C451" s="232"/>
      <c r="D451" s="232"/>
      <c r="E451" s="232"/>
      <c r="F451" s="232"/>
      <c r="G451" s="232"/>
      <c r="H451" s="232"/>
      <c r="I451" s="232"/>
      <c r="J451" s="232"/>
      <c r="K451" s="232"/>
      <c r="L451" s="232"/>
      <c r="M451" s="232"/>
      <c r="N451" s="232"/>
      <c r="O451" s="232"/>
      <c r="P451" s="232"/>
      <c r="Q451" s="232"/>
      <c r="R451" s="232"/>
      <c r="S451" s="232"/>
      <c r="T451" s="232"/>
      <c r="U451" s="232"/>
      <c r="V451" s="232"/>
      <c r="W451" s="232"/>
      <c r="X451" s="232"/>
      <c r="Y451" s="232"/>
      <c r="Z451" s="232"/>
    </row>
    <row r="452" ht="12.0" customHeight="1">
      <c r="A452" s="232"/>
      <c r="B452" s="232"/>
      <c r="C452" s="232"/>
      <c r="D452" s="232"/>
      <c r="E452" s="232"/>
      <c r="F452" s="232"/>
      <c r="G452" s="232"/>
      <c r="H452" s="232"/>
      <c r="I452" s="232"/>
      <c r="J452" s="232"/>
      <c r="K452" s="232"/>
      <c r="L452" s="232"/>
      <c r="M452" s="232"/>
      <c r="N452" s="232"/>
      <c r="O452" s="232"/>
      <c r="P452" s="232"/>
      <c r="Q452" s="232"/>
      <c r="R452" s="232"/>
      <c r="S452" s="232"/>
      <c r="T452" s="232"/>
      <c r="U452" s="232"/>
      <c r="V452" s="232"/>
      <c r="W452" s="232"/>
      <c r="X452" s="232"/>
      <c r="Y452" s="232"/>
      <c r="Z452" s="232"/>
    </row>
    <row r="453" ht="12.0" customHeight="1">
      <c r="A453" s="232"/>
      <c r="B453" s="232"/>
      <c r="C453" s="232"/>
      <c r="D453" s="232"/>
      <c r="E453" s="232"/>
      <c r="F453" s="232"/>
      <c r="G453" s="232"/>
      <c r="H453" s="232"/>
      <c r="I453" s="232"/>
      <c r="J453" s="232"/>
      <c r="K453" s="232"/>
      <c r="L453" s="232"/>
      <c r="M453" s="232"/>
      <c r="N453" s="232"/>
      <c r="O453" s="232"/>
      <c r="P453" s="232"/>
      <c r="Q453" s="232"/>
      <c r="R453" s="232"/>
      <c r="S453" s="232"/>
      <c r="T453" s="232"/>
      <c r="U453" s="232"/>
      <c r="V453" s="232"/>
      <c r="W453" s="232"/>
      <c r="X453" s="232"/>
      <c r="Y453" s="232"/>
      <c r="Z453" s="232"/>
    </row>
    <row r="454" ht="12.0" customHeight="1">
      <c r="A454" s="232"/>
      <c r="B454" s="232"/>
      <c r="C454" s="232"/>
      <c r="D454" s="232"/>
      <c r="E454" s="232"/>
      <c r="F454" s="232"/>
      <c r="G454" s="232"/>
      <c r="H454" s="232"/>
      <c r="I454" s="232"/>
      <c r="J454" s="232"/>
      <c r="K454" s="232"/>
      <c r="L454" s="232"/>
      <c r="M454" s="232"/>
      <c r="N454" s="232"/>
      <c r="O454" s="232"/>
      <c r="P454" s="232"/>
      <c r="Q454" s="232"/>
      <c r="R454" s="232"/>
      <c r="S454" s="232"/>
      <c r="T454" s="232"/>
      <c r="U454" s="232"/>
      <c r="V454" s="232"/>
      <c r="W454" s="232"/>
      <c r="X454" s="232"/>
      <c r="Y454" s="232"/>
      <c r="Z454" s="232"/>
    </row>
    <row r="455" ht="12.0" customHeight="1">
      <c r="A455" s="232"/>
      <c r="B455" s="232"/>
      <c r="C455" s="232"/>
      <c r="D455" s="232"/>
      <c r="E455" s="232"/>
      <c r="F455" s="232"/>
      <c r="G455" s="232"/>
      <c r="H455" s="232"/>
      <c r="I455" s="232"/>
      <c r="J455" s="232"/>
      <c r="K455" s="232"/>
      <c r="L455" s="232"/>
      <c r="M455" s="232"/>
      <c r="N455" s="232"/>
      <c r="O455" s="232"/>
      <c r="P455" s="232"/>
      <c r="Q455" s="232"/>
      <c r="R455" s="232"/>
      <c r="S455" s="232"/>
      <c r="T455" s="232"/>
      <c r="U455" s="232"/>
      <c r="V455" s="232"/>
      <c r="W455" s="232"/>
      <c r="X455" s="232"/>
      <c r="Y455" s="232"/>
      <c r="Z455" s="232"/>
    </row>
    <row r="456" ht="12.0" customHeight="1">
      <c r="A456" s="232"/>
      <c r="B456" s="232"/>
      <c r="C456" s="232"/>
      <c r="D456" s="232"/>
      <c r="E456" s="232"/>
      <c r="F456" s="232"/>
      <c r="G456" s="232"/>
      <c r="H456" s="232"/>
      <c r="I456" s="232"/>
      <c r="J456" s="232"/>
      <c r="K456" s="232"/>
      <c r="L456" s="232"/>
      <c r="M456" s="232"/>
      <c r="N456" s="232"/>
      <c r="O456" s="232"/>
      <c r="P456" s="232"/>
      <c r="Q456" s="232"/>
      <c r="R456" s="232"/>
      <c r="S456" s="232"/>
      <c r="T456" s="232"/>
      <c r="U456" s="232"/>
      <c r="V456" s="232"/>
      <c r="W456" s="232"/>
      <c r="X456" s="232"/>
      <c r="Y456" s="232"/>
      <c r="Z456" s="232"/>
    </row>
    <row r="457" ht="12.0" customHeight="1">
      <c r="A457" s="232"/>
      <c r="B457" s="232"/>
      <c r="C457" s="232"/>
      <c r="D457" s="232"/>
      <c r="E457" s="232"/>
      <c r="F457" s="232"/>
      <c r="G457" s="232"/>
      <c r="H457" s="232"/>
      <c r="I457" s="232"/>
      <c r="J457" s="232"/>
      <c r="K457" s="232"/>
      <c r="L457" s="232"/>
      <c r="M457" s="232"/>
      <c r="N457" s="232"/>
      <c r="O457" s="232"/>
      <c r="P457" s="232"/>
      <c r="Q457" s="232"/>
      <c r="R457" s="232"/>
      <c r="S457" s="232"/>
      <c r="T457" s="232"/>
      <c r="U457" s="232"/>
      <c r="V457" s="232"/>
      <c r="W457" s="232"/>
      <c r="X457" s="232"/>
      <c r="Y457" s="232"/>
      <c r="Z457" s="232"/>
    </row>
    <row r="458" ht="12.0" customHeight="1">
      <c r="A458" s="232"/>
      <c r="B458" s="232"/>
      <c r="C458" s="232"/>
      <c r="D458" s="232"/>
      <c r="E458" s="232"/>
      <c r="F458" s="232"/>
      <c r="G458" s="232"/>
      <c r="H458" s="232"/>
      <c r="I458" s="232"/>
      <c r="J458" s="232"/>
      <c r="K458" s="232"/>
      <c r="L458" s="232"/>
      <c r="M458" s="232"/>
      <c r="N458" s="232"/>
      <c r="O458" s="232"/>
      <c r="P458" s="232"/>
      <c r="Q458" s="232"/>
      <c r="R458" s="232"/>
      <c r="S458" s="232"/>
      <c r="T458" s="232"/>
      <c r="U458" s="232"/>
      <c r="V458" s="232"/>
      <c r="W458" s="232"/>
      <c r="X458" s="232"/>
      <c r="Y458" s="232"/>
      <c r="Z458" s="232"/>
    </row>
    <row r="459" ht="12.0" customHeight="1">
      <c r="A459" s="232"/>
      <c r="B459" s="232"/>
      <c r="C459" s="232"/>
      <c r="D459" s="232"/>
      <c r="E459" s="232"/>
      <c r="F459" s="232"/>
      <c r="G459" s="232"/>
      <c r="H459" s="232"/>
      <c r="I459" s="232"/>
      <c r="J459" s="232"/>
      <c r="K459" s="232"/>
      <c r="L459" s="232"/>
      <c r="M459" s="232"/>
      <c r="N459" s="232"/>
      <c r="O459" s="232"/>
      <c r="P459" s="232"/>
      <c r="Q459" s="232"/>
      <c r="R459" s="232"/>
      <c r="S459" s="232"/>
      <c r="T459" s="232"/>
      <c r="U459" s="232"/>
      <c r="V459" s="232"/>
      <c r="W459" s="232"/>
      <c r="X459" s="232"/>
      <c r="Y459" s="232"/>
      <c r="Z459" s="232"/>
    </row>
    <row r="460" ht="12.0" customHeight="1">
      <c r="A460" s="232"/>
      <c r="B460" s="232"/>
      <c r="C460" s="232"/>
      <c r="D460" s="232"/>
      <c r="E460" s="232"/>
      <c r="F460" s="232"/>
      <c r="G460" s="232"/>
      <c r="H460" s="232"/>
      <c r="I460" s="232"/>
      <c r="J460" s="232"/>
      <c r="K460" s="232"/>
      <c r="L460" s="232"/>
      <c r="M460" s="232"/>
      <c r="N460" s="232"/>
      <c r="O460" s="232"/>
      <c r="P460" s="232"/>
      <c r="Q460" s="232"/>
      <c r="R460" s="232"/>
      <c r="S460" s="232"/>
      <c r="T460" s="232"/>
      <c r="U460" s="232"/>
      <c r="V460" s="232"/>
      <c r="W460" s="232"/>
      <c r="X460" s="232"/>
      <c r="Y460" s="232"/>
      <c r="Z460" s="232"/>
    </row>
    <row r="461" ht="12.0" customHeight="1">
      <c r="A461" s="232"/>
      <c r="B461" s="232"/>
      <c r="C461" s="232"/>
      <c r="D461" s="232"/>
      <c r="E461" s="232"/>
      <c r="F461" s="232"/>
      <c r="G461" s="232"/>
      <c r="H461" s="232"/>
      <c r="I461" s="232"/>
      <c r="J461" s="232"/>
      <c r="K461" s="232"/>
      <c r="L461" s="232"/>
      <c r="M461" s="232"/>
      <c r="N461" s="232"/>
      <c r="O461" s="232"/>
      <c r="P461" s="232"/>
      <c r="Q461" s="232"/>
      <c r="R461" s="232"/>
      <c r="S461" s="232"/>
      <c r="T461" s="232"/>
      <c r="U461" s="232"/>
      <c r="V461" s="232"/>
      <c r="W461" s="232"/>
      <c r="X461" s="232"/>
      <c r="Y461" s="232"/>
      <c r="Z461" s="232"/>
    </row>
    <row r="462" ht="12.0" customHeight="1">
      <c r="A462" s="232"/>
      <c r="B462" s="232"/>
      <c r="C462" s="232"/>
      <c r="D462" s="232"/>
      <c r="E462" s="232"/>
      <c r="F462" s="232"/>
      <c r="G462" s="232"/>
      <c r="H462" s="232"/>
      <c r="I462" s="232"/>
      <c r="J462" s="232"/>
      <c r="K462" s="232"/>
      <c r="L462" s="232"/>
      <c r="M462" s="232"/>
      <c r="N462" s="232"/>
      <c r="O462" s="232"/>
      <c r="P462" s="232"/>
      <c r="Q462" s="232"/>
      <c r="R462" s="232"/>
      <c r="S462" s="232"/>
      <c r="T462" s="232"/>
      <c r="U462" s="232"/>
      <c r="V462" s="232"/>
      <c r="W462" s="232"/>
      <c r="X462" s="232"/>
      <c r="Y462" s="232"/>
      <c r="Z462" s="232"/>
    </row>
    <row r="463" ht="12.0" customHeight="1">
      <c r="A463" s="232"/>
      <c r="B463" s="232"/>
      <c r="C463" s="232"/>
      <c r="D463" s="232"/>
      <c r="E463" s="232"/>
      <c r="F463" s="232"/>
      <c r="G463" s="232"/>
      <c r="H463" s="232"/>
      <c r="I463" s="232"/>
      <c r="J463" s="232"/>
      <c r="K463" s="232"/>
      <c r="L463" s="232"/>
      <c r="M463" s="232"/>
      <c r="N463" s="232"/>
      <c r="O463" s="232"/>
      <c r="P463" s="232"/>
      <c r="Q463" s="232"/>
      <c r="R463" s="232"/>
      <c r="S463" s="232"/>
      <c r="T463" s="232"/>
      <c r="U463" s="232"/>
      <c r="V463" s="232"/>
      <c r="W463" s="232"/>
      <c r="X463" s="232"/>
      <c r="Y463" s="232"/>
      <c r="Z463" s="232"/>
    </row>
    <row r="464" ht="12.0" customHeight="1">
      <c r="A464" s="232"/>
      <c r="B464" s="232"/>
      <c r="C464" s="232"/>
      <c r="D464" s="232"/>
      <c r="E464" s="232"/>
      <c r="F464" s="232"/>
      <c r="G464" s="232"/>
      <c r="H464" s="232"/>
      <c r="I464" s="232"/>
      <c r="J464" s="232"/>
      <c r="K464" s="232"/>
      <c r="L464" s="232"/>
      <c r="M464" s="232"/>
      <c r="N464" s="232"/>
      <c r="O464" s="232"/>
      <c r="P464" s="232"/>
      <c r="Q464" s="232"/>
      <c r="R464" s="232"/>
      <c r="S464" s="232"/>
      <c r="T464" s="232"/>
      <c r="U464" s="232"/>
      <c r="V464" s="232"/>
      <c r="W464" s="232"/>
      <c r="X464" s="232"/>
      <c r="Y464" s="232"/>
      <c r="Z464" s="232"/>
    </row>
    <row r="465" ht="12.0" customHeight="1">
      <c r="A465" s="232"/>
      <c r="B465" s="232"/>
      <c r="C465" s="232"/>
      <c r="D465" s="232"/>
      <c r="E465" s="232"/>
      <c r="F465" s="232"/>
      <c r="G465" s="232"/>
      <c r="H465" s="232"/>
      <c r="I465" s="232"/>
      <c r="J465" s="232"/>
      <c r="K465" s="232"/>
      <c r="L465" s="232"/>
      <c r="M465" s="232"/>
      <c r="N465" s="232"/>
      <c r="O465" s="232"/>
      <c r="P465" s="232"/>
      <c r="Q465" s="232"/>
      <c r="R465" s="232"/>
      <c r="S465" s="232"/>
      <c r="T465" s="232"/>
      <c r="U465" s="232"/>
      <c r="V465" s="232"/>
      <c r="W465" s="232"/>
      <c r="X465" s="232"/>
      <c r="Y465" s="232"/>
      <c r="Z465" s="232"/>
    </row>
    <row r="466" ht="12.0" customHeight="1">
      <c r="A466" s="232"/>
      <c r="B466" s="232"/>
      <c r="C466" s="232"/>
      <c r="D466" s="232"/>
      <c r="E466" s="232"/>
      <c r="F466" s="232"/>
      <c r="G466" s="232"/>
      <c r="H466" s="232"/>
      <c r="I466" s="232"/>
      <c r="J466" s="232"/>
      <c r="K466" s="232"/>
      <c r="L466" s="232"/>
      <c r="M466" s="232"/>
      <c r="N466" s="232"/>
      <c r="O466" s="232"/>
      <c r="P466" s="232"/>
      <c r="Q466" s="232"/>
      <c r="R466" s="232"/>
      <c r="S466" s="232"/>
      <c r="T466" s="232"/>
      <c r="U466" s="232"/>
      <c r="V466" s="232"/>
      <c r="W466" s="232"/>
      <c r="X466" s="232"/>
      <c r="Y466" s="232"/>
      <c r="Z466" s="232"/>
    </row>
    <row r="467" ht="12.0" customHeight="1">
      <c r="A467" s="232"/>
      <c r="B467" s="232"/>
      <c r="C467" s="232"/>
      <c r="D467" s="232"/>
      <c r="E467" s="232"/>
      <c r="F467" s="232"/>
      <c r="G467" s="232"/>
      <c r="H467" s="232"/>
      <c r="I467" s="232"/>
      <c r="J467" s="232"/>
      <c r="K467" s="232"/>
      <c r="L467" s="232"/>
      <c r="M467" s="232"/>
      <c r="N467" s="232"/>
      <c r="O467" s="232"/>
      <c r="P467" s="232"/>
      <c r="Q467" s="232"/>
      <c r="R467" s="232"/>
      <c r="S467" s="232"/>
      <c r="T467" s="232"/>
      <c r="U467" s="232"/>
      <c r="V467" s="232"/>
      <c r="W467" s="232"/>
      <c r="X467" s="232"/>
      <c r="Y467" s="232"/>
      <c r="Z467" s="232"/>
    </row>
    <row r="468" ht="12.0" customHeight="1">
      <c r="A468" s="232"/>
      <c r="B468" s="232"/>
      <c r="C468" s="232"/>
      <c r="D468" s="232"/>
      <c r="E468" s="232"/>
      <c r="F468" s="232"/>
      <c r="G468" s="232"/>
      <c r="H468" s="232"/>
      <c r="I468" s="232"/>
      <c r="J468" s="232"/>
      <c r="K468" s="232"/>
      <c r="L468" s="232"/>
      <c r="M468" s="232"/>
      <c r="N468" s="232"/>
      <c r="O468" s="232"/>
      <c r="P468" s="232"/>
      <c r="Q468" s="232"/>
      <c r="R468" s="232"/>
      <c r="S468" s="232"/>
      <c r="T468" s="232"/>
      <c r="U468" s="232"/>
      <c r="V468" s="232"/>
      <c r="W468" s="232"/>
      <c r="X468" s="232"/>
      <c r="Y468" s="232"/>
      <c r="Z468" s="232"/>
    </row>
    <row r="469" ht="12.0" customHeight="1">
      <c r="A469" s="232"/>
      <c r="B469" s="232"/>
      <c r="C469" s="232"/>
      <c r="D469" s="232"/>
      <c r="E469" s="232"/>
      <c r="F469" s="232"/>
      <c r="G469" s="232"/>
      <c r="H469" s="232"/>
      <c r="I469" s="232"/>
      <c r="J469" s="232"/>
      <c r="K469" s="232"/>
      <c r="L469" s="232"/>
      <c r="M469" s="232"/>
      <c r="N469" s="232"/>
      <c r="O469" s="232"/>
      <c r="P469" s="232"/>
      <c r="Q469" s="232"/>
      <c r="R469" s="232"/>
      <c r="S469" s="232"/>
      <c r="T469" s="232"/>
      <c r="U469" s="232"/>
      <c r="V469" s="232"/>
      <c r="W469" s="232"/>
      <c r="X469" s="232"/>
      <c r="Y469" s="232"/>
      <c r="Z469" s="232"/>
    </row>
    <row r="470" ht="12.0" customHeight="1">
      <c r="A470" s="232"/>
      <c r="B470" s="232"/>
      <c r="C470" s="232"/>
      <c r="D470" s="232"/>
      <c r="E470" s="232"/>
      <c r="F470" s="232"/>
      <c r="G470" s="232"/>
      <c r="H470" s="232"/>
      <c r="I470" s="232"/>
      <c r="J470" s="232"/>
      <c r="K470" s="232"/>
      <c r="L470" s="232"/>
      <c r="M470" s="232"/>
      <c r="N470" s="232"/>
      <c r="O470" s="232"/>
      <c r="P470" s="232"/>
      <c r="Q470" s="232"/>
      <c r="R470" s="232"/>
      <c r="S470" s="232"/>
      <c r="T470" s="232"/>
      <c r="U470" s="232"/>
      <c r="V470" s="232"/>
      <c r="W470" s="232"/>
      <c r="X470" s="232"/>
      <c r="Y470" s="232"/>
      <c r="Z470" s="232"/>
    </row>
    <row r="471" ht="12.0" customHeight="1">
      <c r="A471" s="232"/>
      <c r="B471" s="232"/>
      <c r="C471" s="232"/>
      <c r="D471" s="232"/>
      <c r="E471" s="232"/>
      <c r="F471" s="232"/>
      <c r="G471" s="232"/>
      <c r="H471" s="232"/>
      <c r="I471" s="232"/>
      <c r="J471" s="232"/>
      <c r="K471" s="232"/>
      <c r="L471" s="232"/>
      <c r="M471" s="232"/>
      <c r="N471" s="232"/>
      <c r="O471" s="232"/>
      <c r="P471" s="232"/>
      <c r="Q471" s="232"/>
      <c r="R471" s="232"/>
      <c r="S471" s="232"/>
      <c r="T471" s="232"/>
      <c r="U471" s="232"/>
      <c r="V471" s="232"/>
      <c r="W471" s="232"/>
      <c r="X471" s="232"/>
      <c r="Y471" s="232"/>
      <c r="Z471" s="232"/>
    </row>
    <row r="472" ht="12.0" customHeight="1">
      <c r="A472" s="232"/>
      <c r="B472" s="232"/>
      <c r="C472" s="232"/>
      <c r="D472" s="232"/>
      <c r="E472" s="232"/>
      <c r="F472" s="232"/>
      <c r="G472" s="232"/>
      <c r="H472" s="232"/>
      <c r="I472" s="232"/>
      <c r="J472" s="232"/>
      <c r="K472" s="232"/>
      <c r="L472" s="232"/>
      <c r="M472" s="232"/>
      <c r="N472" s="232"/>
      <c r="O472" s="232"/>
      <c r="P472" s="232"/>
      <c r="Q472" s="232"/>
      <c r="R472" s="232"/>
      <c r="S472" s="232"/>
      <c r="T472" s="232"/>
      <c r="U472" s="232"/>
      <c r="V472" s="232"/>
      <c r="W472" s="232"/>
      <c r="X472" s="232"/>
      <c r="Y472" s="232"/>
      <c r="Z472" s="232"/>
    </row>
    <row r="473" ht="12.0" customHeight="1">
      <c r="A473" s="232"/>
      <c r="B473" s="232"/>
      <c r="C473" s="232"/>
      <c r="D473" s="232"/>
      <c r="E473" s="232"/>
      <c r="F473" s="232"/>
      <c r="G473" s="232"/>
      <c r="H473" s="232"/>
      <c r="I473" s="232"/>
      <c r="J473" s="232"/>
      <c r="K473" s="232"/>
      <c r="L473" s="232"/>
      <c r="M473" s="232"/>
      <c r="N473" s="232"/>
      <c r="O473" s="232"/>
      <c r="P473" s="232"/>
      <c r="Q473" s="232"/>
      <c r="R473" s="232"/>
      <c r="S473" s="232"/>
      <c r="T473" s="232"/>
      <c r="U473" s="232"/>
      <c r="V473" s="232"/>
      <c r="W473" s="232"/>
      <c r="X473" s="232"/>
      <c r="Y473" s="232"/>
      <c r="Z473" s="232"/>
    </row>
    <row r="474" ht="12.0" customHeight="1">
      <c r="A474" s="232"/>
      <c r="B474" s="232"/>
      <c r="C474" s="232"/>
      <c r="D474" s="232"/>
      <c r="E474" s="232"/>
      <c r="F474" s="232"/>
      <c r="G474" s="232"/>
      <c r="H474" s="232"/>
      <c r="I474" s="232"/>
      <c r="J474" s="232"/>
      <c r="K474" s="232"/>
      <c r="L474" s="232"/>
      <c r="M474" s="232"/>
      <c r="N474" s="232"/>
      <c r="O474" s="232"/>
      <c r="P474" s="232"/>
      <c r="Q474" s="232"/>
      <c r="R474" s="232"/>
      <c r="S474" s="232"/>
      <c r="T474" s="232"/>
      <c r="U474" s="232"/>
      <c r="V474" s="232"/>
      <c r="W474" s="232"/>
      <c r="X474" s="232"/>
      <c r="Y474" s="232"/>
      <c r="Z474" s="232"/>
    </row>
    <row r="475" ht="12.0" customHeight="1">
      <c r="A475" s="232"/>
      <c r="B475" s="232"/>
      <c r="C475" s="232"/>
      <c r="D475" s="232"/>
      <c r="E475" s="232"/>
      <c r="F475" s="232"/>
      <c r="G475" s="232"/>
      <c r="H475" s="232"/>
      <c r="I475" s="232"/>
      <c r="J475" s="232"/>
      <c r="K475" s="232"/>
      <c r="L475" s="232"/>
      <c r="M475" s="232"/>
      <c r="N475" s="232"/>
      <c r="O475" s="232"/>
      <c r="P475" s="232"/>
      <c r="Q475" s="232"/>
      <c r="R475" s="232"/>
      <c r="S475" s="232"/>
      <c r="T475" s="232"/>
      <c r="U475" s="232"/>
      <c r="V475" s="232"/>
      <c r="W475" s="232"/>
      <c r="X475" s="232"/>
      <c r="Y475" s="232"/>
      <c r="Z475" s="232"/>
    </row>
    <row r="476" ht="12.0" customHeight="1">
      <c r="A476" s="232"/>
      <c r="B476" s="232"/>
      <c r="C476" s="232"/>
      <c r="D476" s="232"/>
      <c r="E476" s="232"/>
      <c r="F476" s="232"/>
      <c r="G476" s="232"/>
      <c r="H476" s="232"/>
      <c r="I476" s="232"/>
      <c r="J476" s="232"/>
      <c r="K476" s="232"/>
      <c r="L476" s="232"/>
      <c r="M476" s="232"/>
      <c r="N476" s="232"/>
      <c r="O476" s="232"/>
      <c r="P476" s="232"/>
      <c r="Q476" s="232"/>
      <c r="R476" s="232"/>
      <c r="S476" s="232"/>
      <c r="T476" s="232"/>
      <c r="U476" s="232"/>
      <c r="V476" s="232"/>
      <c r="W476" s="232"/>
      <c r="X476" s="232"/>
      <c r="Y476" s="232"/>
      <c r="Z476" s="232"/>
    </row>
    <row r="477" ht="12.0" customHeight="1">
      <c r="A477" s="232"/>
      <c r="B477" s="232"/>
      <c r="C477" s="232"/>
      <c r="D477" s="232"/>
      <c r="E477" s="232"/>
      <c r="F477" s="232"/>
      <c r="G477" s="232"/>
      <c r="H477" s="232"/>
      <c r="I477" s="232"/>
      <c r="J477" s="232"/>
      <c r="K477" s="232"/>
      <c r="L477" s="232"/>
      <c r="M477" s="232"/>
      <c r="N477" s="232"/>
      <c r="O477" s="232"/>
      <c r="P477" s="232"/>
      <c r="Q477" s="232"/>
      <c r="R477" s="232"/>
      <c r="S477" s="232"/>
      <c r="T477" s="232"/>
      <c r="U477" s="232"/>
      <c r="V477" s="232"/>
      <c r="W477" s="232"/>
      <c r="X477" s="232"/>
      <c r="Y477" s="232"/>
      <c r="Z477" s="232"/>
    </row>
    <row r="478" ht="12.0" customHeight="1">
      <c r="A478" s="232"/>
      <c r="B478" s="232"/>
      <c r="C478" s="232"/>
      <c r="D478" s="232"/>
      <c r="E478" s="232"/>
      <c r="F478" s="232"/>
      <c r="G478" s="232"/>
      <c r="H478" s="232"/>
      <c r="I478" s="232"/>
      <c r="J478" s="232"/>
      <c r="K478" s="232"/>
      <c r="L478" s="232"/>
      <c r="M478" s="232"/>
      <c r="N478" s="232"/>
      <c r="O478" s="232"/>
      <c r="P478" s="232"/>
      <c r="Q478" s="232"/>
      <c r="R478" s="232"/>
      <c r="S478" s="232"/>
      <c r="T478" s="232"/>
      <c r="U478" s="232"/>
      <c r="V478" s="232"/>
      <c r="W478" s="232"/>
      <c r="X478" s="232"/>
      <c r="Y478" s="232"/>
      <c r="Z478" s="232"/>
    </row>
    <row r="479" ht="12.0" customHeight="1">
      <c r="A479" s="232"/>
      <c r="B479" s="232"/>
      <c r="C479" s="232"/>
      <c r="D479" s="232"/>
      <c r="E479" s="232"/>
      <c r="F479" s="232"/>
      <c r="G479" s="232"/>
      <c r="H479" s="232"/>
      <c r="I479" s="232"/>
      <c r="J479" s="232"/>
      <c r="K479" s="232"/>
      <c r="L479" s="232"/>
      <c r="M479" s="232"/>
      <c r="N479" s="232"/>
      <c r="O479" s="232"/>
      <c r="P479" s="232"/>
      <c r="Q479" s="232"/>
      <c r="R479" s="232"/>
      <c r="S479" s="232"/>
      <c r="T479" s="232"/>
      <c r="U479" s="232"/>
      <c r="V479" s="232"/>
      <c r="W479" s="232"/>
      <c r="X479" s="232"/>
      <c r="Y479" s="232"/>
      <c r="Z479" s="232"/>
    </row>
    <row r="480" ht="12.0" customHeight="1">
      <c r="A480" s="232"/>
      <c r="B480" s="232"/>
      <c r="C480" s="232"/>
      <c r="D480" s="232"/>
      <c r="E480" s="232"/>
      <c r="F480" s="232"/>
      <c r="G480" s="232"/>
      <c r="H480" s="232"/>
      <c r="I480" s="232"/>
      <c r="J480" s="232"/>
      <c r="K480" s="232"/>
      <c r="L480" s="232"/>
      <c r="M480" s="232"/>
      <c r="N480" s="232"/>
      <c r="O480" s="232"/>
      <c r="P480" s="232"/>
      <c r="Q480" s="232"/>
      <c r="R480" s="232"/>
      <c r="S480" s="232"/>
      <c r="T480" s="232"/>
      <c r="U480" s="232"/>
      <c r="V480" s="232"/>
      <c r="W480" s="232"/>
      <c r="X480" s="232"/>
      <c r="Y480" s="232"/>
      <c r="Z480" s="232"/>
    </row>
    <row r="481" ht="12.0" customHeight="1">
      <c r="A481" s="232"/>
      <c r="B481" s="232"/>
      <c r="C481" s="232"/>
      <c r="D481" s="232"/>
      <c r="E481" s="232"/>
      <c r="F481" s="232"/>
      <c r="G481" s="232"/>
      <c r="H481" s="232"/>
      <c r="I481" s="232"/>
      <c r="J481" s="232"/>
      <c r="K481" s="232"/>
      <c r="L481" s="232"/>
      <c r="M481" s="232"/>
      <c r="N481" s="232"/>
      <c r="O481" s="232"/>
      <c r="P481" s="232"/>
      <c r="Q481" s="232"/>
      <c r="R481" s="232"/>
      <c r="S481" s="232"/>
      <c r="T481" s="232"/>
      <c r="U481" s="232"/>
      <c r="V481" s="232"/>
      <c r="W481" s="232"/>
      <c r="X481" s="232"/>
      <c r="Y481" s="232"/>
      <c r="Z481" s="232"/>
    </row>
    <row r="482" ht="12.0" customHeight="1">
      <c r="A482" s="232"/>
      <c r="B482" s="232"/>
      <c r="C482" s="232"/>
      <c r="D482" s="232"/>
      <c r="E482" s="232"/>
      <c r="F482" s="232"/>
      <c r="G482" s="232"/>
      <c r="H482" s="232"/>
      <c r="I482" s="232"/>
      <c r="J482" s="232"/>
      <c r="K482" s="232"/>
      <c r="L482" s="232"/>
      <c r="M482" s="232"/>
      <c r="N482" s="232"/>
      <c r="O482" s="232"/>
      <c r="P482" s="232"/>
      <c r="Q482" s="232"/>
      <c r="R482" s="232"/>
      <c r="S482" s="232"/>
      <c r="T482" s="232"/>
      <c r="U482" s="232"/>
      <c r="V482" s="232"/>
      <c r="W482" s="232"/>
      <c r="X482" s="232"/>
      <c r="Y482" s="232"/>
      <c r="Z482" s="232"/>
    </row>
    <row r="483" ht="12.0" customHeight="1">
      <c r="A483" s="232"/>
      <c r="B483" s="232"/>
      <c r="C483" s="232"/>
      <c r="D483" s="232"/>
      <c r="E483" s="232"/>
      <c r="F483" s="232"/>
      <c r="G483" s="232"/>
      <c r="H483" s="232"/>
      <c r="I483" s="232"/>
      <c r="J483" s="232"/>
      <c r="K483" s="232"/>
      <c r="L483" s="232"/>
      <c r="M483" s="232"/>
      <c r="N483" s="232"/>
      <c r="O483" s="232"/>
      <c r="P483" s="232"/>
      <c r="Q483" s="232"/>
      <c r="R483" s="232"/>
      <c r="S483" s="232"/>
      <c r="T483" s="232"/>
      <c r="U483" s="232"/>
      <c r="V483" s="232"/>
      <c r="W483" s="232"/>
      <c r="X483" s="232"/>
      <c r="Y483" s="232"/>
      <c r="Z483" s="232"/>
    </row>
    <row r="484" ht="12.0" customHeight="1">
      <c r="A484" s="232"/>
      <c r="B484" s="232"/>
      <c r="C484" s="232"/>
      <c r="D484" s="232"/>
      <c r="E484" s="232"/>
      <c r="F484" s="232"/>
      <c r="G484" s="232"/>
      <c r="H484" s="232"/>
      <c r="I484" s="232"/>
      <c r="J484" s="232"/>
      <c r="K484" s="232"/>
      <c r="L484" s="232"/>
      <c r="M484" s="232"/>
      <c r="N484" s="232"/>
      <c r="O484" s="232"/>
      <c r="P484" s="232"/>
      <c r="Q484" s="232"/>
      <c r="R484" s="232"/>
      <c r="S484" s="232"/>
      <c r="T484" s="232"/>
      <c r="U484" s="232"/>
      <c r="V484" s="232"/>
      <c r="W484" s="232"/>
      <c r="X484" s="232"/>
      <c r="Y484" s="232"/>
      <c r="Z484" s="232"/>
    </row>
    <row r="485" ht="12.0" customHeight="1">
      <c r="A485" s="232"/>
      <c r="B485" s="232"/>
      <c r="C485" s="232"/>
      <c r="D485" s="232"/>
      <c r="E485" s="232"/>
      <c r="F485" s="232"/>
      <c r="G485" s="232"/>
      <c r="H485" s="232"/>
      <c r="I485" s="232"/>
      <c r="J485" s="232"/>
      <c r="K485" s="232"/>
      <c r="L485" s="232"/>
      <c r="M485" s="232"/>
      <c r="N485" s="232"/>
      <c r="O485" s="232"/>
      <c r="P485" s="232"/>
      <c r="Q485" s="232"/>
      <c r="R485" s="232"/>
      <c r="S485" s="232"/>
      <c r="T485" s="232"/>
      <c r="U485" s="232"/>
      <c r="V485" s="232"/>
      <c r="W485" s="232"/>
      <c r="X485" s="232"/>
      <c r="Y485" s="232"/>
      <c r="Z485" s="232"/>
    </row>
    <row r="486" ht="12.0" customHeight="1">
      <c r="A486" s="232"/>
      <c r="B486" s="232"/>
      <c r="C486" s="232"/>
      <c r="D486" s="232"/>
      <c r="E486" s="232"/>
      <c r="F486" s="232"/>
      <c r="G486" s="232"/>
      <c r="H486" s="232"/>
      <c r="I486" s="232"/>
      <c r="J486" s="232"/>
      <c r="K486" s="232"/>
      <c r="L486" s="232"/>
      <c r="M486" s="232"/>
      <c r="N486" s="232"/>
      <c r="O486" s="232"/>
      <c r="P486" s="232"/>
      <c r="Q486" s="232"/>
      <c r="R486" s="232"/>
      <c r="S486" s="232"/>
      <c r="T486" s="232"/>
      <c r="U486" s="232"/>
      <c r="V486" s="232"/>
      <c r="W486" s="232"/>
      <c r="X486" s="232"/>
      <c r="Y486" s="232"/>
      <c r="Z486" s="232"/>
    </row>
    <row r="487" ht="12.0" customHeight="1">
      <c r="A487" s="232"/>
      <c r="B487" s="232"/>
      <c r="C487" s="232"/>
      <c r="D487" s="232"/>
      <c r="E487" s="232"/>
      <c r="F487" s="232"/>
      <c r="G487" s="232"/>
      <c r="H487" s="232"/>
      <c r="I487" s="232"/>
      <c r="J487" s="232"/>
      <c r="K487" s="232"/>
      <c r="L487" s="232"/>
      <c r="M487" s="232"/>
      <c r="N487" s="232"/>
      <c r="O487" s="232"/>
      <c r="P487" s="232"/>
      <c r="Q487" s="232"/>
      <c r="R487" s="232"/>
      <c r="S487" s="232"/>
      <c r="T487" s="232"/>
      <c r="U487" s="232"/>
      <c r="V487" s="232"/>
      <c r="W487" s="232"/>
      <c r="X487" s="232"/>
      <c r="Y487" s="232"/>
      <c r="Z487" s="232"/>
    </row>
    <row r="488" ht="12.0" customHeight="1">
      <c r="A488" s="232"/>
      <c r="B488" s="232"/>
      <c r="C488" s="232"/>
      <c r="D488" s="232"/>
      <c r="E488" s="232"/>
      <c r="F488" s="232"/>
      <c r="G488" s="232"/>
      <c r="H488" s="232"/>
      <c r="I488" s="232"/>
      <c r="J488" s="232"/>
      <c r="K488" s="232"/>
      <c r="L488" s="232"/>
      <c r="M488" s="232"/>
      <c r="N488" s="232"/>
      <c r="O488" s="232"/>
      <c r="P488" s="232"/>
      <c r="Q488" s="232"/>
      <c r="R488" s="232"/>
      <c r="S488" s="232"/>
      <c r="T488" s="232"/>
      <c r="U488" s="232"/>
      <c r="V488" s="232"/>
      <c r="W488" s="232"/>
      <c r="X488" s="232"/>
      <c r="Y488" s="232"/>
      <c r="Z488" s="232"/>
    </row>
    <row r="489" ht="12.0" customHeight="1">
      <c r="A489" s="232"/>
      <c r="B489" s="232"/>
      <c r="C489" s="232"/>
      <c r="D489" s="232"/>
      <c r="E489" s="232"/>
      <c r="F489" s="232"/>
      <c r="G489" s="232"/>
      <c r="H489" s="232"/>
      <c r="I489" s="232"/>
      <c r="J489" s="232"/>
      <c r="K489" s="232"/>
      <c r="L489" s="232"/>
      <c r="M489" s="232"/>
      <c r="N489" s="232"/>
      <c r="O489" s="232"/>
      <c r="P489" s="232"/>
      <c r="Q489" s="232"/>
      <c r="R489" s="232"/>
      <c r="S489" s="232"/>
      <c r="T489" s="232"/>
      <c r="U489" s="232"/>
      <c r="V489" s="232"/>
      <c r="W489" s="232"/>
      <c r="X489" s="232"/>
      <c r="Y489" s="232"/>
      <c r="Z489" s="232"/>
    </row>
    <row r="490" ht="12.0" customHeight="1">
      <c r="A490" s="232"/>
      <c r="B490" s="232"/>
      <c r="C490" s="232"/>
      <c r="D490" s="232"/>
      <c r="E490" s="232"/>
      <c r="F490" s="232"/>
      <c r="G490" s="232"/>
      <c r="H490" s="232"/>
      <c r="I490" s="232"/>
      <c r="J490" s="232"/>
      <c r="K490" s="232"/>
      <c r="L490" s="232"/>
      <c r="M490" s="232"/>
      <c r="N490" s="232"/>
      <c r="O490" s="232"/>
      <c r="P490" s="232"/>
      <c r="Q490" s="232"/>
      <c r="R490" s="232"/>
      <c r="S490" s="232"/>
      <c r="T490" s="232"/>
      <c r="U490" s="232"/>
      <c r="V490" s="232"/>
      <c r="W490" s="232"/>
      <c r="X490" s="232"/>
      <c r="Y490" s="232"/>
      <c r="Z490" s="232"/>
    </row>
    <row r="491" ht="12.0" customHeight="1">
      <c r="A491" s="232"/>
      <c r="B491" s="232"/>
      <c r="C491" s="232"/>
      <c r="D491" s="232"/>
      <c r="E491" s="232"/>
      <c r="F491" s="232"/>
      <c r="G491" s="232"/>
      <c r="H491" s="232"/>
      <c r="I491" s="232"/>
      <c r="J491" s="232"/>
      <c r="K491" s="232"/>
      <c r="L491" s="232"/>
      <c r="M491" s="232"/>
      <c r="N491" s="232"/>
      <c r="O491" s="232"/>
      <c r="P491" s="232"/>
      <c r="Q491" s="232"/>
      <c r="R491" s="232"/>
      <c r="S491" s="232"/>
      <c r="T491" s="232"/>
      <c r="U491" s="232"/>
      <c r="V491" s="232"/>
      <c r="W491" s="232"/>
      <c r="X491" s="232"/>
      <c r="Y491" s="232"/>
      <c r="Z491" s="232"/>
    </row>
    <row r="492" ht="12.0" customHeight="1">
      <c r="A492" s="232"/>
      <c r="B492" s="232"/>
      <c r="C492" s="232"/>
      <c r="D492" s="232"/>
      <c r="E492" s="232"/>
      <c r="F492" s="232"/>
      <c r="G492" s="232"/>
      <c r="H492" s="232"/>
      <c r="I492" s="232"/>
      <c r="J492" s="232"/>
      <c r="K492" s="232"/>
      <c r="L492" s="232"/>
      <c r="M492" s="232"/>
      <c r="N492" s="232"/>
      <c r="O492" s="232"/>
      <c r="P492" s="232"/>
      <c r="Q492" s="232"/>
      <c r="R492" s="232"/>
      <c r="S492" s="232"/>
      <c r="T492" s="232"/>
      <c r="U492" s="232"/>
      <c r="V492" s="232"/>
      <c r="W492" s="232"/>
      <c r="X492" s="232"/>
      <c r="Y492" s="232"/>
      <c r="Z492" s="232"/>
    </row>
    <row r="493" ht="12.0" customHeight="1">
      <c r="A493" s="232"/>
      <c r="B493" s="232"/>
      <c r="C493" s="232"/>
      <c r="D493" s="232"/>
      <c r="E493" s="232"/>
      <c r="F493" s="232"/>
      <c r="G493" s="232"/>
      <c r="H493" s="232"/>
      <c r="I493" s="232"/>
      <c r="J493" s="232"/>
      <c r="K493" s="232"/>
      <c r="L493" s="232"/>
      <c r="M493" s="232"/>
      <c r="N493" s="232"/>
      <c r="O493" s="232"/>
      <c r="P493" s="232"/>
      <c r="Q493" s="232"/>
      <c r="R493" s="232"/>
      <c r="S493" s="232"/>
      <c r="T493" s="232"/>
      <c r="U493" s="232"/>
      <c r="V493" s="232"/>
      <c r="W493" s="232"/>
      <c r="X493" s="232"/>
      <c r="Y493" s="232"/>
      <c r="Z493" s="232"/>
    </row>
    <row r="494" ht="12.0" customHeight="1">
      <c r="A494" s="232"/>
      <c r="B494" s="232"/>
      <c r="C494" s="232"/>
      <c r="D494" s="232"/>
      <c r="E494" s="232"/>
      <c r="F494" s="232"/>
      <c r="G494" s="232"/>
      <c r="H494" s="232"/>
      <c r="I494" s="232"/>
      <c r="J494" s="232"/>
      <c r="K494" s="232"/>
      <c r="L494" s="232"/>
      <c r="M494" s="232"/>
      <c r="N494" s="232"/>
      <c r="O494" s="232"/>
      <c r="P494" s="232"/>
      <c r="Q494" s="232"/>
      <c r="R494" s="232"/>
      <c r="S494" s="232"/>
      <c r="T494" s="232"/>
      <c r="U494" s="232"/>
      <c r="V494" s="232"/>
      <c r="W494" s="232"/>
      <c r="X494" s="232"/>
      <c r="Y494" s="232"/>
      <c r="Z494" s="232"/>
    </row>
    <row r="495" ht="12.0" customHeight="1">
      <c r="A495" s="232"/>
      <c r="B495" s="232"/>
      <c r="C495" s="232"/>
      <c r="D495" s="232"/>
      <c r="E495" s="232"/>
      <c r="F495" s="232"/>
      <c r="G495" s="232"/>
      <c r="H495" s="232"/>
      <c r="I495" s="232"/>
      <c r="J495" s="232"/>
      <c r="K495" s="232"/>
      <c r="L495" s="232"/>
      <c r="M495" s="232"/>
      <c r="N495" s="232"/>
      <c r="O495" s="232"/>
      <c r="P495" s="232"/>
      <c r="Q495" s="232"/>
      <c r="R495" s="232"/>
      <c r="S495" s="232"/>
      <c r="T495" s="232"/>
      <c r="U495" s="232"/>
      <c r="V495" s="232"/>
      <c r="W495" s="232"/>
      <c r="X495" s="232"/>
      <c r="Y495" s="232"/>
      <c r="Z495" s="232"/>
    </row>
    <row r="496" ht="12.0" customHeight="1">
      <c r="A496" s="232"/>
      <c r="B496" s="232"/>
      <c r="C496" s="232"/>
      <c r="D496" s="232"/>
      <c r="E496" s="232"/>
      <c r="F496" s="232"/>
      <c r="G496" s="232"/>
      <c r="H496" s="232"/>
      <c r="I496" s="232"/>
      <c r="J496" s="232"/>
      <c r="K496" s="232"/>
      <c r="L496" s="232"/>
      <c r="M496" s="232"/>
      <c r="N496" s="232"/>
      <c r="O496" s="232"/>
      <c r="P496" s="232"/>
      <c r="Q496" s="232"/>
      <c r="R496" s="232"/>
      <c r="S496" s="232"/>
      <c r="T496" s="232"/>
      <c r="U496" s="232"/>
      <c r="V496" s="232"/>
      <c r="W496" s="232"/>
      <c r="X496" s="232"/>
      <c r="Y496" s="232"/>
      <c r="Z496" s="232"/>
    </row>
    <row r="497" ht="12.0" customHeight="1">
      <c r="A497" s="232"/>
      <c r="B497" s="232"/>
      <c r="C497" s="232"/>
      <c r="D497" s="232"/>
      <c r="E497" s="232"/>
      <c r="F497" s="232"/>
      <c r="G497" s="232"/>
      <c r="H497" s="232"/>
      <c r="I497" s="232"/>
      <c r="J497" s="232"/>
      <c r="K497" s="232"/>
      <c r="L497" s="232"/>
      <c r="M497" s="232"/>
      <c r="N497" s="232"/>
      <c r="O497" s="232"/>
      <c r="P497" s="232"/>
      <c r="Q497" s="232"/>
      <c r="R497" s="232"/>
      <c r="S497" s="232"/>
      <c r="T497" s="232"/>
      <c r="U497" s="232"/>
      <c r="V497" s="232"/>
      <c r="W497" s="232"/>
      <c r="X497" s="232"/>
      <c r="Y497" s="232"/>
      <c r="Z497" s="232"/>
    </row>
    <row r="498" ht="12.0" customHeight="1">
      <c r="A498" s="232"/>
      <c r="B498" s="232"/>
      <c r="C498" s="232"/>
      <c r="D498" s="232"/>
      <c r="E498" s="232"/>
      <c r="F498" s="232"/>
      <c r="G498" s="232"/>
      <c r="H498" s="232"/>
      <c r="I498" s="232"/>
      <c r="J498" s="232"/>
      <c r="K498" s="232"/>
      <c r="L498" s="232"/>
      <c r="M498" s="232"/>
      <c r="N498" s="232"/>
      <c r="O498" s="232"/>
      <c r="P498" s="232"/>
      <c r="Q498" s="232"/>
      <c r="R498" s="232"/>
      <c r="S498" s="232"/>
      <c r="T498" s="232"/>
      <c r="U498" s="232"/>
      <c r="V498" s="232"/>
      <c r="W498" s="232"/>
      <c r="X498" s="232"/>
      <c r="Y498" s="232"/>
      <c r="Z498" s="232"/>
    </row>
    <row r="499" ht="12.0" customHeight="1">
      <c r="A499" s="232"/>
      <c r="B499" s="232"/>
      <c r="C499" s="232"/>
      <c r="D499" s="232"/>
      <c r="E499" s="232"/>
      <c r="F499" s="232"/>
      <c r="G499" s="232"/>
      <c r="H499" s="232"/>
      <c r="I499" s="232"/>
      <c r="J499" s="232"/>
      <c r="K499" s="232"/>
      <c r="L499" s="232"/>
      <c r="M499" s="232"/>
      <c r="N499" s="232"/>
      <c r="O499" s="232"/>
      <c r="P499" s="232"/>
      <c r="Q499" s="232"/>
      <c r="R499" s="232"/>
      <c r="S499" s="232"/>
      <c r="T499" s="232"/>
      <c r="U499" s="232"/>
      <c r="V499" s="232"/>
      <c r="W499" s="232"/>
      <c r="X499" s="232"/>
      <c r="Y499" s="232"/>
      <c r="Z499" s="232"/>
    </row>
    <row r="500" ht="12.0" customHeight="1">
      <c r="A500" s="232"/>
      <c r="B500" s="232"/>
      <c r="C500" s="232"/>
      <c r="D500" s="232"/>
      <c r="E500" s="232"/>
      <c r="F500" s="232"/>
      <c r="G500" s="232"/>
      <c r="H500" s="232"/>
      <c r="I500" s="232"/>
      <c r="J500" s="232"/>
      <c r="K500" s="232"/>
      <c r="L500" s="232"/>
      <c r="M500" s="232"/>
      <c r="N500" s="232"/>
      <c r="O500" s="232"/>
      <c r="P500" s="232"/>
      <c r="Q500" s="232"/>
      <c r="R500" s="232"/>
      <c r="S500" s="232"/>
      <c r="T500" s="232"/>
      <c r="U500" s="232"/>
      <c r="V500" s="232"/>
      <c r="W500" s="232"/>
      <c r="X500" s="232"/>
      <c r="Y500" s="232"/>
      <c r="Z500" s="232"/>
    </row>
    <row r="501" ht="12.0" customHeight="1">
      <c r="A501" s="232"/>
      <c r="B501" s="232"/>
      <c r="C501" s="232"/>
      <c r="D501" s="232"/>
      <c r="E501" s="232"/>
      <c r="F501" s="232"/>
      <c r="G501" s="232"/>
      <c r="H501" s="232"/>
      <c r="I501" s="232"/>
      <c r="J501" s="232"/>
      <c r="K501" s="232"/>
      <c r="L501" s="232"/>
      <c r="M501" s="232"/>
      <c r="N501" s="232"/>
      <c r="O501" s="232"/>
      <c r="P501" s="232"/>
      <c r="Q501" s="232"/>
      <c r="R501" s="232"/>
      <c r="S501" s="232"/>
      <c r="T501" s="232"/>
      <c r="U501" s="232"/>
      <c r="V501" s="232"/>
      <c r="W501" s="232"/>
      <c r="X501" s="232"/>
      <c r="Y501" s="232"/>
      <c r="Z501" s="232"/>
    </row>
    <row r="502" ht="12.0" customHeight="1">
      <c r="A502" s="232"/>
      <c r="B502" s="232"/>
      <c r="C502" s="232"/>
      <c r="D502" s="232"/>
      <c r="E502" s="232"/>
      <c r="F502" s="232"/>
      <c r="G502" s="232"/>
      <c r="H502" s="232"/>
      <c r="I502" s="232"/>
      <c r="J502" s="232"/>
      <c r="K502" s="232"/>
      <c r="L502" s="232"/>
      <c r="M502" s="232"/>
      <c r="N502" s="232"/>
      <c r="O502" s="232"/>
      <c r="P502" s="232"/>
      <c r="Q502" s="232"/>
      <c r="R502" s="232"/>
      <c r="S502" s="232"/>
      <c r="T502" s="232"/>
      <c r="U502" s="232"/>
      <c r="V502" s="232"/>
      <c r="W502" s="232"/>
      <c r="X502" s="232"/>
      <c r="Y502" s="232"/>
      <c r="Z502" s="232"/>
    </row>
    <row r="503" ht="12.0" customHeight="1">
      <c r="A503" s="232"/>
      <c r="B503" s="232"/>
      <c r="C503" s="232"/>
      <c r="D503" s="232"/>
      <c r="E503" s="232"/>
      <c r="F503" s="232"/>
      <c r="G503" s="232"/>
      <c r="H503" s="232"/>
      <c r="I503" s="232"/>
      <c r="J503" s="232"/>
      <c r="K503" s="232"/>
      <c r="L503" s="232"/>
      <c r="M503" s="232"/>
      <c r="N503" s="232"/>
      <c r="O503" s="232"/>
      <c r="P503" s="232"/>
      <c r="Q503" s="232"/>
      <c r="R503" s="232"/>
      <c r="S503" s="232"/>
      <c r="T503" s="232"/>
      <c r="U503" s="232"/>
      <c r="V503" s="232"/>
      <c r="W503" s="232"/>
      <c r="X503" s="232"/>
      <c r="Y503" s="232"/>
      <c r="Z503" s="232"/>
    </row>
    <row r="504" ht="12.0" customHeight="1">
      <c r="A504" s="232"/>
      <c r="B504" s="232"/>
      <c r="C504" s="232"/>
      <c r="D504" s="232"/>
      <c r="E504" s="232"/>
      <c r="F504" s="232"/>
      <c r="G504" s="232"/>
      <c r="H504" s="232"/>
      <c r="I504" s="232"/>
      <c r="J504" s="232"/>
      <c r="K504" s="232"/>
      <c r="L504" s="232"/>
      <c r="M504" s="232"/>
      <c r="N504" s="232"/>
      <c r="O504" s="232"/>
      <c r="P504" s="232"/>
      <c r="Q504" s="232"/>
      <c r="R504" s="232"/>
      <c r="S504" s="232"/>
      <c r="T504" s="232"/>
      <c r="U504" s="232"/>
      <c r="V504" s="232"/>
      <c r="W504" s="232"/>
      <c r="X504" s="232"/>
      <c r="Y504" s="232"/>
      <c r="Z504" s="232"/>
    </row>
    <row r="505" ht="12.0" customHeight="1">
      <c r="A505" s="232"/>
      <c r="B505" s="232"/>
      <c r="C505" s="232"/>
      <c r="D505" s="232"/>
      <c r="E505" s="232"/>
      <c r="F505" s="232"/>
      <c r="G505" s="232"/>
      <c r="H505" s="232"/>
      <c r="I505" s="232"/>
      <c r="J505" s="232"/>
      <c r="K505" s="232"/>
      <c r="L505" s="232"/>
      <c r="M505" s="232"/>
      <c r="N505" s="232"/>
      <c r="O505" s="232"/>
      <c r="P505" s="232"/>
      <c r="Q505" s="232"/>
      <c r="R505" s="232"/>
      <c r="S505" s="232"/>
      <c r="T505" s="232"/>
      <c r="U505" s="232"/>
      <c r="V505" s="232"/>
      <c r="W505" s="232"/>
      <c r="X505" s="232"/>
      <c r="Y505" s="232"/>
      <c r="Z505" s="232"/>
    </row>
    <row r="506" ht="12.0" customHeight="1">
      <c r="A506" s="232"/>
      <c r="B506" s="232"/>
      <c r="C506" s="232"/>
      <c r="D506" s="232"/>
      <c r="E506" s="232"/>
      <c r="F506" s="232"/>
      <c r="G506" s="232"/>
      <c r="H506" s="232"/>
      <c r="I506" s="232"/>
      <c r="J506" s="232"/>
      <c r="K506" s="232"/>
      <c r="L506" s="232"/>
      <c r="M506" s="232"/>
      <c r="N506" s="232"/>
      <c r="O506" s="232"/>
      <c r="P506" s="232"/>
      <c r="Q506" s="232"/>
      <c r="R506" s="232"/>
      <c r="S506" s="232"/>
      <c r="T506" s="232"/>
      <c r="U506" s="232"/>
      <c r="V506" s="232"/>
      <c r="W506" s="232"/>
      <c r="X506" s="232"/>
      <c r="Y506" s="232"/>
      <c r="Z506" s="232"/>
    </row>
    <row r="507" ht="12.0" customHeight="1">
      <c r="A507" s="232"/>
      <c r="B507" s="232"/>
      <c r="C507" s="232"/>
      <c r="D507" s="232"/>
      <c r="E507" s="232"/>
      <c r="F507" s="232"/>
      <c r="G507" s="232"/>
      <c r="H507" s="232"/>
      <c r="I507" s="232"/>
      <c r="J507" s="232"/>
      <c r="K507" s="232"/>
      <c r="L507" s="232"/>
      <c r="M507" s="232"/>
      <c r="N507" s="232"/>
      <c r="O507" s="232"/>
      <c r="P507" s="232"/>
      <c r="Q507" s="232"/>
      <c r="R507" s="232"/>
      <c r="S507" s="232"/>
      <c r="T507" s="232"/>
      <c r="U507" s="232"/>
      <c r="V507" s="232"/>
      <c r="W507" s="232"/>
      <c r="X507" s="232"/>
      <c r="Y507" s="232"/>
      <c r="Z507" s="232"/>
    </row>
    <row r="508" ht="12.0" customHeight="1">
      <c r="A508" s="232"/>
      <c r="B508" s="232"/>
      <c r="C508" s="232"/>
      <c r="D508" s="232"/>
      <c r="E508" s="232"/>
      <c r="F508" s="232"/>
      <c r="G508" s="232"/>
      <c r="H508" s="232"/>
      <c r="I508" s="232"/>
      <c r="J508" s="232"/>
      <c r="K508" s="232"/>
      <c r="L508" s="232"/>
      <c r="M508" s="232"/>
      <c r="N508" s="232"/>
      <c r="O508" s="232"/>
      <c r="P508" s="232"/>
      <c r="Q508" s="232"/>
      <c r="R508" s="232"/>
      <c r="S508" s="232"/>
      <c r="T508" s="232"/>
      <c r="U508" s="232"/>
      <c r="V508" s="232"/>
      <c r="W508" s="232"/>
      <c r="X508" s="232"/>
      <c r="Y508" s="232"/>
      <c r="Z508" s="232"/>
    </row>
    <row r="509" ht="12.0" customHeight="1">
      <c r="A509" s="232"/>
      <c r="B509" s="232"/>
      <c r="C509" s="232"/>
      <c r="D509" s="232"/>
      <c r="E509" s="232"/>
      <c r="F509" s="232"/>
      <c r="G509" s="232"/>
      <c r="H509" s="232"/>
      <c r="I509" s="232"/>
      <c r="J509" s="232"/>
      <c r="K509" s="232"/>
      <c r="L509" s="232"/>
      <c r="M509" s="232"/>
      <c r="N509" s="232"/>
      <c r="O509" s="232"/>
      <c r="P509" s="232"/>
      <c r="Q509" s="232"/>
      <c r="R509" s="232"/>
      <c r="S509" s="232"/>
      <c r="T509" s="232"/>
      <c r="U509" s="232"/>
      <c r="V509" s="232"/>
      <c r="W509" s="232"/>
      <c r="X509" s="232"/>
      <c r="Y509" s="232"/>
      <c r="Z509" s="232"/>
    </row>
    <row r="510" ht="12.0" customHeight="1">
      <c r="A510" s="232"/>
      <c r="B510" s="232"/>
      <c r="C510" s="232"/>
      <c r="D510" s="232"/>
      <c r="E510" s="232"/>
      <c r="F510" s="232"/>
      <c r="G510" s="232"/>
      <c r="H510" s="232"/>
      <c r="I510" s="232"/>
      <c r="J510" s="232"/>
      <c r="K510" s="232"/>
      <c r="L510" s="232"/>
      <c r="M510" s="232"/>
      <c r="N510" s="232"/>
      <c r="O510" s="232"/>
      <c r="P510" s="232"/>
      <c r="Q510" s="232"/>
      <c r="R510" s="232"/>
      <c r="S510" s="232"/>
      <c r="T510" s="232"/>
      <c r="U510" s="232"/>
      <c r="V510" s="232"/>
      <c r="W510" s="232"/>
      <c r="X510" s="232"/>
      <c r="Y510" s="232"/>
      <c r="Z510" s="232"/>
    </row>
    <row r="511" ht="12.0" customHeight="1">
      <c r="A511" s="232"/>
      <c r="B511" s="232"/>
      <c r="C511" s="232"/>
      <c r="D511" s="232"/>
      <c r="E511" s="232"/>
      <c r="F511" s="232"/>
      <c r="G511" s="232"/>
      <c r="H511" s="232"/>
      <c r="I511" s="232"/>
      <c r="J511" s="232"/>
      <c r="K511" s="232"/>
      <c r="L511" s="232"/>
      <c r="M511" s="232"/>
      <c r="N511" s="232"/>
      <c r="O511" s="232"/>
      <c r="P511" s="232"/>
      <c r="Q511" s="232"/>
      <c r="R511" s="232"/>
      <c r="S511" s="232"/>
      <c r="T511" s="232"/>
      <c r="U511" s="232"/>
      <c r="V511" s="232"/>
      <c r="W511" s="232"/>
      <c r="X511" s="232"/>
      <c r="Y511" s="232"/>
      <c r="Z511" s="232"/>
    </row>
    <row r="512" ht="12.0" customHeight="1">
      <c r="A512" s="232"/>
      <c r="B512" s="232"/>
      <c r="C512" s="232"/>
      <c r="D512" s="232"/>
      <c r="E512" s="232"/>
      <c r="F512" s="232"/>
      <c r="G512" s="232"/>
      <c r="H512" s="232"/>
      <c r="I512" s="232"/>
      <c r="J512" s="232"/>
      <c r="K512" s="232"/>
      <c r="L512" s="232"/>
      <c r="M512" s="232"/>
      <c r="N512" s="232"/>
      <c r="O512" s="232"/>
      <c r="P512" s="232"/>
      <c r="Q512" s="232"/>
      <c r="R512" s="232"/>
      <c r="S512" s="232"/>
      <c r="T512" s="232"/>
      <c r="U512" s="232"/>
      <c r="V512" s="232"/>
      <c r="W512" s="232"/>
      <c r="X512" s="232"/>
      <c r="Y512" s="232"/>
      <c r="Z512" s="232"/>
    </row>
    <row r="513" ht="12.0" customHeight="1">
      <c r="A513" s="232"/>
      <c r="B513" s="232"/>
      <c r="C513" s="232"/>
      <c r="D513" s="232"/>
      <c r="E513" s="232"/>
      <c r="F513" s="232"/>
      <c r="G513" s="232"/>
      <c r="H513" s="232"/>
      <c r="I513" s="232"/>
      <c r="J513" s="232"/>
      <c r="K513" s="232"/>
      <c r="L513" s="232"/>
      <c r="M513" s="232"/>
      <c r="N513" s="232"/>
      <c r="O513" s="232"/>
      <c r="P513" s="232"/>
      <c r="Q513" s="232"/>
      <c r="R513" s="232"/>
      <c r="S513" s="232"/>
      <c r="T513" s="232"/>
      <c r="U513" s="232"/>
      <c r="V513" s="232"/>
      <c r="W513" s="232"/>
      <c r="X513" s="232"/>
      <c r="Y513" s="232"/>
      <c r="Z513" s="232"/>
    </row>
    <row r="514" ht="12.0" customHeight="1">
      <c r="A514" s="232"/>
      <c r="B514" s="232"/>
      <c r="C514" s="232"/>
      <c r="D514" s="232"/>
      <c r="E514" s="232"/>
      <c r="F514" s="232"/>
      <c r="G514" s="232"/>
      <c r="H514" s="232"/>
      <c r="I514" s="232"/>
      <c r="J514" s="232"/>
      <c r="K514" s="232"/>
      <c r="L514" s="232"/>
      <c r="M514" s="232"/>
      <c r="N514" s="232"/>
      <c r="O514" s="232"/>
      <c r="P514" s="232"/>
      <c r="Q514" s="232"/>
      <c r="R514" s="232"/>
      <c r="S514" s="232"/>
      <c r="T514" s="232"/>
      <c r="U514" s="232"/>
      <c r="V514" s="232"/>
      <c r="W514" s="232"/>
      <c r="X514" s="232"/>
      <c r="Y514" s="232"/>
      <c r="Z514" s="232"/>
    </row>
    <row r="515" ht="12.0" customHeight="1">
      <c r="A515" s="232"/>
      <c r="B515" s="232"/>
      <c r="C515" s="232"/>
      <c r="D515" s="232"/>
      <c r="E515" s="232"/>
      <c r="F515" s="232"/>
      <c r="G515" s="232"/>
      <c r="H515" s="232"/>
      <c r="I515" s="232"/>
      <c r="J515" s="232"/>
      <c r="K515" s="232"/>
      <c r="L515" s="232"/>
      <c r="M515" s="232"/>
      <c r="N515" s="232"/>
      <c r="O515" s="232"/>
      <c r="P515" s="232"/>
      <c r="Q515" s="232"/>
      <c r="R515" s="232"/>
      <c r="S515" s="232"/>
      <c r="T515" s="232"/>
      <c r="U515" s="232"/>
      <c r="V515" s="232"/>
      <c r="W515" s="232"/>
      <c r="X515" s="232"/>
      <c r="Y515" s="232"/>
      <c r="Z515" s="232"/>
    </row>
    <row r="516" ht="12.0" customHeight="1">
      <c r="A516" s="232"/>
      <c r="B516" s="232"/>
      <c r="C516" s="232"/>
      <c r="D516" s="232"/>
      <c r="E516" s="232"/>
      <c r="F516" s="232"/>
      <c r="G516" s="232"/>
      <c r="H516" s="232"/>
      <c r="I516" s="232"/>
      <c r="J516" s="232"/>
      <c r="K516" s="232"/>
      <c r="L516" s="232"/>
      <c r="M516" s="232"/>
      <c r="N516" s="232"/>
      <c r="O516" s="232"/>
      <c r="P516" s="232"/>
      <c r="Q516" s="232"/>
      <c r="R516" s="232"/>
      <c r="S516" s="232"/>
      <c r="T516" s="232"/>
      <c r="U516" s="232"/>
      <c r="V516" s="232"/>
      <c r="W516" s="232"/>
      <c r="X516" s="232"/>
      <c r="Y516" s="232"/>
      <c r="Z516" s="232"/>
    </row>
    <row r="517" ht="12.0" customHeight="1">
      <c r="A517" s="232"/>
      <c r="B517" s="232"/>
      <c r="C517" s="232"/>
      <c r="D517" s="232"/>
      <c r="E517" s="232"/>
      <c r="F517" s="232"/>
      <c r="G517" s="232"/>
      <c r="H517" s="232"/>
      <c r="I517" s="232"/>
      <c r="J517" s="232"/>
      <c r="K517" s="232"/>
      <c r="L517" s="232"/>
      <c r="M517" s="232"/>
      <c r="N517" s="232"/>
      <c r="O517" s="232"/>
      <c r="P517" s="232"/>
      <c r="Q517" s="232"/>
      <c r="R517" s="232"/>
      <c r="S517" s="232"/>
      <c r="T517" s="232"/>
      <c r="U517" s="232"/>
      <c r="V517" s="232"/>
      <c r="W517" s="232"/>
      <c r="X517" s="232"/>
      <c r="Y517" s="232"/>
      <c r="Z517" s="232"/>
    </row>
    <row r="518" ht="12.0" customHeight="1">
      <c r="A518" s="232"/>
      <c r="B518" s="232"/>
      <c r="C518" s="232"/>
      <c r="D518" s="232"/>
      <c r="E518" s="232"/>
      <c r="F518" s="232"/>
      <c r="G518" s="232"/>
      <c r="H518" s="232"/>
      <c r="I518" s="232"/>
      <c r="J518" s="232"/>
      <c r="K518" s="232"/>
      <c r="L518" s="232"/>
      <c r="M518" s="232"/>
      <c r="N518" s="232"/>
      <c r="O518" s="232"/>
      <c r="P518" s="232"/>
      <c r="Q518" s="232"/>
      <c r="R518" s="232"/>
      <c r="S518" s="232"/>
      <c r="T518" s="232"/>
      <c r="U518" s="232"/>
      <c r="V518" s="232"/>
      <c r="W518" s="232"/>
      <c r="X518" s="232"/>
      <c r="Y518" s="232"/>
      <c r="Z518" s="232"/>
    </row>
    <row r="519" ht="12.0" customHeight="1">
      <c r="A519" s="232"/>
      <c r="B519" s="232"/>
      <c r="C519" s="232"/>
      <c r="D519" s="232"/>
      <c r="E519" s="232"/>
      <c r="F519" s="232"/>
      <c r="G519" s="232"/>
      <c r="H519" s="232"/>
      <c r="I519" s="232"/>
      <c r="J519" s="232"/>
      <c r="K519" s="232"/>
      <c r="L519" s="232"/>
      <c r="M519" s="232"/>
      <c r="N519" s="232"/>
      <c r="O519" s="232"/>
      <c r="P519" s="232"/>
      <c r="Q519" s="232"/>
      <c r="R519" s="232"/>
      <c r="S519" s="232"/>
      <c r="T519" s="232"/>
      <c r="U519" s="232"/>
      <c r="V519" s="232"/>
      <c r="W519" s="232"/>
      <c r="X519" s="232"/>
      <c r="Y519" s="232"/>
      <c r="Z519" s="232"/>
    </row>
    <row r="520" ht="12.0" customHeight="1">
      <c r="A520" s="232"/>
      <c r="B520" s="232"/>
      <c r="C520" s="232"/>
      <c r="D520" s="232"/>
      <c r="E520" s="232"/>
      <c r="F520" s="232"/>
      <c r="G520" s="232"/>
      <c r="H520" s="232"/>
      <c r="I520" s="232"/>
      <c r="J520" s="232"/>
      <c r="K520" s="232"/>
      <c r="L520" s="232"/>
      <c r="M520" s="232"/>
      <c r="N520" s="232"/>
      <c r="O520" s="232"/>
      <c r="P520" s="232"/>
      <c r="Q520" s="232"/>
      <c r="R520" s="232"/>
      <c r="S520" s="232"/>
      <c r="T520" s="232"/>
      <c r="U520" s="232"/>
      <c r="V520" s="232"/>
      <c r="W520" s="232"/>
      <c r="X520" s="232"/>
      <c r="Y520" s="232"/>
      <c r="Z520" s="232"/>
    </row>
    <row r="521" ht="12.0" customHeight="1">
      <c r="A521" s="232"/>
      <c r="B521" s="232"/>
      <c r="C521" s="232"/>
      <c r="D521" s="232"/>
      <c r="E521" s="232"/>
      <c r="F521" s="232"/>
      <c r="G521" s="232"/>
      <c r="H521" s="232"/>
      <c r="I521" s="232"/>
      <c r="J521" s="232"/>
      <c r="K521" s="232"/>
      <c r="L521" s="232"/>
      <c r="M521" s="232"/>
      <c r="N521" s="232"/>
      <c r="O521" s="232"/>
      <c r="P521" s="232"/>
      <c r="Q521" s="232"/>
      <c r="R521" s="232"/>
      <c r="S521" s="232"/>
      <c r="T521" s="232"/>
      <c r="U521" s="232"/>
      <c r="V521" s="232"/>
      <c r="W521" s="232"/>
      <c r="X521" s="232"/>
      <c r="Y521" s="232"/>
      <c r="Z521" s="232"/>
    </row>
    <row r="522" ht="12.0" customHeight="1">
      <c r="A522" s="232"/>
      <c r="B522" s="232"/>
      <c r="C522" s="232"/>
      <c r="D522" s="232"/>
      <c r="E522" s="232"/>
      <c r="F522" s="232"/>
      <c r="G522" s="232"/>
      <c r="H522" s="232"/>
      <c r="I522" s="232"/>
      <c r="J522" s="232"/>
      <c r="K522" s="232"/>
      <c r="L522" s="232"/>
      <c r="M522" s="232"/>
      <c r="N522" s="232"/>
      <c r="O522" s="232"/>
      <c r="P522" s="232"/>
      <c r="Q522" s="232"/>
      <c r="R522" s="232"/>
      <c r="S522" s="232"/>
      <c r="T522" s="232"/>
      <c r="U522" s="232"/>
      <c r="V522" s="232"/>
      <c r="W522" s="232"/>
      <c r="X522" s="232"/>
      <c r="Y522" s="232"/>
      <c r="Z522" s="232"/>
    </row>
    <row r="523" ht="12.0" customHeight="1">
      <c r="A523" s="232"/>
      <c r="B523" s="232"/>
      <c r="C523" s="232"/>
      <c r="D523" s="232"/>
      <c r="E523" s="232"/>
      <c r="F523" s="232"/>
      <c r="G523" s="232"/>
      <c r="H523" s="232"/>
      <c r="I523" s="232"/>
      <c r="J523" s="232"/>
      <c r="K523" s="232"/>
      <c r="L523" s="232"/>
      <c r="M523" s="232"/>
      <c r="N523" s="232"/>
      <c r="O523" s="232"/>
      <c r="P523" s="232"/>
      <c r="Q523" s="232"/>
      <c r="R523" s="232"/>
      <c r="S523" s="232"/>
      <c r="T523" s="232"/>
      <c r="U523" s="232"/>
      <c r="V523" s="232"/>
      <c r="W523" s="232"/>
      <c r="X523" s="232"/>
      <c r="Y523" s="232"/>
      <c r="Z523" s="232"/>
    </row>
    <row r="524" ht="12.0" customHeight="1">
      <c r="A524" s="232"/>
      <c r="B524" s="232"/>
      <c r="C524" s="232"/>
      <c r="D524" s="232"/>
      <c r="E524" s="232"/>
      <c r="F524" s="232"/>
      <c r="G524" s="232"/>
      <c r="H524" s="232"/>
      <c r="I524" s="232"/>
      <c r="J524" s="232"/>
      <c r="K524" s="232"/>
      <c r="L524" s="232"/>
      <c r="M524" s="232"/>
      <c r="N524" s="232"/>
      <c r="O524" s="232"/>
      <c r="P524" s="232"/>
      <c r="Q524" s="232"/>
      <c r="R524" s="232"/>
      <c r="S524" s="232"/>
      <c r="T524" s="232"/>
      <c r="U524" s="232"/>
      <c r="V524" s="232"/>
      <c r="W524" s="232"/>
      <c r="X524" s="232"/>
      <c r="Y524" s="232"/>
      <c r="Z524" s="232"/>
    </row>
    <row r="525" ht="12.0" customHeight="1">
      <c r="A525" s="232"/>
      <c r="B525" s="232"/>
      <c r="C525" s="232"/>
      <c r="D525" s="232"/>
      <c r="E525" s="232"/>
      <c r="F525" s="232"/>
      <c r="G525" s="232"/>
      <c r="H525" s="232"/>
      <c r="I525" s="232"/>
      <c r="J525" s="232"/>
      <c r="K525" s="232"/>
      <c r="L525" s="232"/>
      <c r="M525" s="232"/>
      <c r="N525" s="232"/>
      <c r="O525" s="232"/>
      <c r="P525" s="232"/>
      <c r="Q525" s="232"/>
      <c r="R525" s="232"/>
      <c r="S525" s="232"/>
      <c r="T525" s="232"/>
      <c r="U525" s="232"/>
      <c r="V525" s="232"/>
      <c r="W525" s="232"/>
      <c r="X525" s="232"/>
      <c r="Y525" s="232"/>
      <c r="Z525" s="232"/>
    </row>
    <row r="526" ht="12.0" customHeight="1">
      <c r="A526" s="232"/>
      <c r="B526" s="232"/>
      <c r="C526" s="232"/>
      <c r="D526" s="232"/>
      <c r="E526" s="232"/>
      <c r="F526" s="232"/>
      <c r="G526" s="232"/>
      <c r="H526" s="232"/>
      <c r="I526" s="232"/>
      <c r="J526" s="232"/>
      <c r="K526" s="232"/>
      <c r="L526" s="232"/>
      <c r="M526" s="232"/>
      <c r="N526" s="232"/>
      <c r="O526" s="232"/>
      <c r="P526" s="232"/>
      <c r="Q526" s="232"/>
      <c r="R526" s="232"/>
      <c r="S526" s="232"/>
      <c r="T526" s="232"/>
      <c r="U526" s="232"/>
      <c r="V526" s="232"/>
      <c r="W526" s="232"/>
      <c r="X526" s="232"/>
      <c r="Y526" s="232"/>
      <c r="Z526" s="232"/>
    </row>
    <row r="527" ht="12.0" customHeight="1">
      <c r="A527" s="232"/>
      <c r="B527" s="232"/>
      <c r="C527" s="232"/>
      <c r="D527" s="232"/>
      <c r="E527" s="232"/>
      <c r="F527" s="232"/>
      <c r="G527" s="232"/>
      <c r="H527" s="232"/>
      <c r="I527" s="232"/>
      <c r="J527" s="232"/>
      <c r="K527" s="232"/>
      <c r="L527" s="232"/>
      <c r="M527" s="232"/>
      <c r="N527" s="232"/>
      <c r="O527" s="232"/>
      <c r="P527" s="232"/>
      <c r="Q527" s="232"/>
      <c r="R527" s="232"/>
      <c r="S527" s="232"/>
      <c r="T527" s="232"/>
      <c r="U527" s="232"/>
      <c r="V527" s="232"/>
      <c r="W527" s="232"/>
      <c r="X527" s="232"/>
      <c r="Y527" s="232"/>
      <c r="Z527" s="232"/>
    </row>
    <row r="528" ht="12.0" customHeight="1">
      <c r="A528" s="232"/>
      <c r="B528" s="232"/>
      <c r="C528" s="232"/>
      <c r="D528" s="232"/>
      <c r="E528" s="232"/>
      <c r="F528" s="232"/>
      <c r="G528" s="232"/>
      <c r="H528" s="232"/>
      <c r="I528" s="232"/>
      <c r="J528" s="232"/>
      <c r="K528" s="232"/>
      <c r="L528" s="232"/>
      <c r="M528" s="232"/>
      <c r="N528" s="232"/>
      <c r="O528" s="232"/>
      <c r="P528" s="232"/>
      <c r="Q528" s="232"/>
      <c r="R528" s="232"/>
      <c r="S528" s="232"/>
      <c r="T528" s="232"/>
      <c r="U528" s="232"/>
      <c r="V528" s="232"/>
      <c r="W528" s="232"/>
      <c r="X528" s="232"/>
      <c r="Y528" s="232"/>
      <c r="Z528" s="232"/>
    </row>
    <row r="529" ht="12.0" customHeight="1">
      <c r="A529" s="232"/>
      <c r="B529" s="232"/>
      <c r="C529" s="232"/>
      <c r="D529" s="232"/>
      <c r="E529" s="232"/>
      <c r="F529" s="232"/>
      <c r="G529" s="232"/>
      <c r="H529" s="232"/>
      <c r="I529" s="232"/>
      <c r="J529" s="232"/>
      <c r="K529" s="232"/>
      <c r="L529" s="232"/>
      <c r="M529" s="232"/>
      <c r="N529" s="232"/>
      <c r="O529" s="232"/>
      <c r="P529" s="232"/>
      <c r="Q529" s="232"/>
      <c r="R529" s="232"/>
      <c r="S529" s="232"/>
      <c r="T529" s="232"/>
      <c r="U529" s="232"/>
      <c r="V529" s="232"/>
      <c r="W529" s="232"/>
      <c r="X529" s="232"/>
      <c r="Y529" s="232"/>
      <c r="Z529" s="232"/>
    </row>
    <row r="530" ht="12.0" customHeight="1">
      <c r="A530" s="232"/>
      <c r="B530" s="232"/>
      <c r="C530" s="232"/>
      <c r="D530" s="232"/>
      <c r="E530" s="232"/>
      <c r="F530" s="232"/>
      <c r="G530" s="232"/>
      <c r="H530" s="232"/>
      <c r="I530" s="232"/>
      <c r="J530" s="232"/>
      <c r="K530" s="232"/>
      <c r="L530" s="232"/>
      <c r="M530" s="232"/>
      <c r="N530" s="232"/>
      <c r="O530" s="232"/>
      <c r="P530" s="232"/>
      <c r="Q530" s="232"/>
      <c r="R530" s="232"/>
      <c r="S530" s="232"/>
      <c r="T530" s="232"/>
      <c r="U530" s="232"/>
      <c r="V530" s="232"/>
      <c r="W530" s="232"/>
      <c r="X530" s="232"/>
      <c r="Y530" s="232"/>
      <c r="Z530" s="232"/>
    </row>
    <row r="531" ht="12.0" customHeight="1">
      <c r="A531" s="232"/>
      <c r="B531" s="232"/>
      <c r="C531" s="232"/>
      <c r="D531" s="232"/>
      <c r="E531" s="232"/>
      <c r="F531" s="232"/>
      <c r="G531" s="232"/>
      <c r="H531" s="232"/>
      <c r="I531" s="232"/>
      <c r="J531" s="232"/>
      <c r="K531" s="232"/>
      <c r="L531" s="232"/>
      <c r="M531" s="232"/>
      <c r="N531" s="232"/>
      <c r="O531" s="232"/>
      <c r="P531" s="232"/>
      <c r="Q531" s="232"/>
      <c r="R531" s="232"/>
      <c r="S531" s="232"/>
      <c r="T531" s="232"/>
      <c r="U531" s="232"/>
      <c r="V531" s="232"/>
      <c r="W531" s="232"/>
      <c r="X531" s="232"/>
      <c r="Y531" s="232"/>
      <c r="Z531" s="232"/>
    </row>
    <row r="532" ht="12.0" customHeight="1">
      <c r="A532" s="232"/>
      <c r="B532" s="232"/>
      <c r="C532" s="232"/>
      <c r="D532" s="232"/>
      <c r="E532" s="232"/>
      <c r="F532" s="232"/>
      <c r="G532" s="232"/>
      <c r="H532" s="232"/>
      <c r="I532" s="232"/>
      <c r="J532" s="232"/>
      <c r="K532" s="232"/>
      <c r="L532" s="232"/>
      <c r="M532" s="232"/>
      <c r="N532" s="232"/>
      <c r="O532" s="232"/>
      <c r="P532" s="232"/>
      <c r="Q532" s="232"/>
      <c r="R532" s="232"/>
      <c r="S532" s="232"/>
      <c r="T532" s="232"/>
      <c r="U532" s="232"/>
      <c r="V532" s="232"/>
      <c r="W532" s="232"/>
      <c r="X532" s="232"/>
      <c r="Y532" s="232"/>
      <c r="Z532" s="232"/>
    </row>
    <row r="533" ht="12.0" customHeight="1">
      <c r="A533" s="232"/>
      <c r="B533" s="232"/>
      <c r="C533" s="232"/>
      <c r="D533" s="232"/>
      <c r="E533" s="232"/>
      <c r="F533" s="232"/>
      <c r="G533" s="232"/>
      <c r="H533" s="232"/>
      <c r="I533" s="232"/>
      <c r="J533" s="232"/>
      <c r="K533" s="232"/>
      <c r="L533" s="232"/>
      <c r="M533" s="232"/>
      <c r="N533" s="232"/>
      <c r="O533" s="232"/>
      <c r="P533" s="232"/>
      <c r="Q533" s="232"/>
      <c r="R533" s="232"/>
      <c r="S533" s="232"/>
      <c r="T533" s="232"/>
      <c r="U533" s="232"/>
      <c r="V533" s="232"/>
      <c r="W533" s="232"/>
      <c r="X533" s="232"/>
      <c r="Y533" s="232"/>
      <c r="Z533" s="232"/>
    </row>
    <row r="534" ht="12.0" customHeight="1">
      <c r="A534" s="232"/>
      <c r="B534" s="232"/>
      <c r="C534" s="232"/>
      <c r="D534" s="232"/>
      <c r="E534" s="232"/>
      <c r="F534" s="232"/>
      <c r="G534" s="232"/>
      <c r="H534" s="232"/>
      <c r="I534" s="232"/>
      <c r="J534" s="232"/>
      <c r="K534" s="232"/>
      <c r="L534" s="232"/>
      <c r="M534" s="232"/>
      <c r="N534" s="232"/>
      <c r="O534" s="232"/>
      <c r="P534" s="232"/>
      <c r="Q534" s="232"/>
      <c r="R534" s="232"/>
      <c r="S534" s="232"/>
      <c r="T534" s="232"/>
      <c r="U534" s="232"/>
      <c r="V534" s="232"/>
      <c r="W534" s="232"/>
      <c r="X534" s="232"/>
      <c r="Y534" s="232"/>
      <c r="Z534" s="232"/>
    </row>
    <row r="535" ht="12.0" customHeight="1">
      <c r="A535" s="232"/>
      <c r="B535" s="232"/>
      <c r="C535" s="232"/>
      <c r="D535" s="232"/>
      <c r="E535" s="232"/>
      <c r="F535" s="232"/>
      <c r="G535" s="232"/>
      <c r="H535" s="232"/>
      <c r="I535" s="232"/>
      <c r="J535" s="232"/>
      <c r="K535" s="232"/>
      <c r="L535" s="232"/>
      <c r="M535" s="232"/>
      <c r="N535" s="232"/>
      <c r="O535" s="232"/>
      <c r="P535" s="232"/>
      <c r="Q535" s="232"/>
      <c r="R535" s="232"/>
      <c r="S535" s="232"/>
      <c r="T535" s="232"/>
      <c r="U535" s="232"/>
      <c r="V535" s="232"/>
      <c r="W535" s="232"/>
      <c r="X535" s="232"/>
      <c r="Y535" s="232"/>
      <c r="Z535" s="232"/>
    </row>
    <row r="536" ht="12.0" customHeight="1">
      <c r="A536" s="232"/>
      <c r="B536" s="232"/>
      <c r="C536" s="232"/>
      <c r="D536" s="232"/>
      <c r="E536" s="232"/>
      <c r="F536" s="232"/>
      <c r="G536" s="232"/>
      <c r="H536" s="232"/>
      <c r="I536" s="232"/>
      <c r="J536" s="232"/>
      <c r="K536" s="232"/>
      <c r="L536" s="232"/>
      <c r="M536" s="232"/>
      <c r="N536" s="232"/>
      <c r="O536" s="232"/>
      <c r="P536" s="232"/>
      <c r="Q536" s="232"/>
      <c r="R536" s="232"/>
      <c r="S536" s="232"/>
      <c r="T536" s="232"/>
      <c r="U536" s="232"/>
      <c r="V536" s="232"/>
      <c r="W536" s="232"/>
      <c r="X536" s="232"/>
      <c r="Y536" s="232"/>
      <c r="Z536" s="232"/>
    </row>
    <row r="537" ht="12.0" customHeight="1">
      <c r="A537" s="232"/>
      <c r="B537" s="232"/>
      <c r="C537" s="232"/>
      <c r="D537" s="232"/>
      <c r="E537" s="232"/>
      <c r="F537" s="232"/>
      <c r="G537" s="232"/>
      <c r="H537" s="232"/>
      <c r="I537" s="232"/>
      <c r="J537" s="232"/>
      <c r="K537" s="232"/>
      <c r="L537" s="232"/>
      <c r="M537" s="232"/>
      <c r="N537" s="232"/>
      <c r="O537" s="232"/>
      <c r="P537" s="232"/>
      <c r="Q537" s="232"/>
      <c r="R537" s="232"/>
      <c r="S537" s="232"/>
      <c r="T537" s="232"/>
      <c r="U537" s="232"/>
      <c r="V537" s="232"/>
      <c r="W537" s="232"/>
      <c r="X537" s="232"/>
      <c r="Y537" s="232"/>
      <c r="Z537" s="232"/>
    </row>
    <row r="538" ht="12.0" customHeight="1">
      <c r="A538" s="232"/>
      <c r="B538" s="232"/>
      <c r="C538" s="232"/>
      <c r="D538" s="232"/>
      <c r="E538" s="232"/>
      <c r="F538" s="232"/>
      <c r="G538" s="232"/>
      <c r="H538" s="232"/>
      <c r="I538" s="232"/>
      <c r="J538" s="232"/>
      <c r="K538" s="232"/>
      <c r="L538" s="232"/>
      <c r="M538" s="232"/>
      <c r="N538" s="232"/>
      <c r="O538" s="232"/>
      <c r="P538" s="232"/>
      <c r="Q538" s="232"/>
      <c r="R538" s="232"/>
      <c r="S538" s="232"/>
      <c r="T538" s="232"/>
      <c r="U538" s="232"/>
      <c r="V538" s="232"/>
      <c r="W538" s="232"/>
      <c r="X538" s="232"/>
      <c r="Y538" s="232"/>
      <c r="Z538" s="232"/>
    </row>
    <row r="539" ht="12.0" customHeight="1">
      <c r="A539" s="232"/>
      <c r="B539" s="232"/>
      <c r="C539" s="232"/>
      <c r="D539" s="232"/>
      <c r="E539" s="232"/>
      <c r="F539" s="232"/>
      <c r="G539" s="232"/>
      <c r="H539" s="232"/>
      <c r="I539" s="232"/>
      <c r="J539" s="232"/>
      <c r="K539" s="232"/>
      <c r="L539" s="232"/>
      <c r="M539" s="232"/>
      <c r="N539" s="232"/>
      <c r="O539" s="232"/>
      <c r="P539" s="232"/>
      <c r="Q539" s="232"/>
      <c r="R539" s="232"/>
      <c r="S539" s="232"/>
      <c r="T539" s="232"/>
      <c r="U539" s="232"/>
      <c r="V539" s="232"/>
      <c r="W539" s="232"/>
      <c r="X539" s="232"/>
      <c r="Y539" s="232"/>
      <c r="Z539" s="232"/>
    </row>
    <row r="540" ht="12.0" customHeight="1">
      <c r="A540" s="232"/>
      <c r="B540" s="232"/>
      <c r="C540" s="232"/>
      <c r="D540" s="232"/>
      <c r="E540" s="232"/>
      <c r="F540" s="232"/>
      <c r="G540" s="232"/>
      <c r="H540" s="232"/>
      <c r="I540" s="232"/>
      <c r="J540" s="232"/>
      <c r="K540" s="232"/>
      <c r="L540" s="232"/>
      <c r="M540" s="232"/>
      <c r="N540" s="232"/>
      <c r="O540" s="232"/>
      <c r="P540" s="232"/>
      <c r="Q540" s="232"/>
      <c r="R540" s="232"/>
      <c r="S540" s="232"/>
      <c r="T540" s="232"/>
      <c r="U540" s="232"/>
      <c r="V540" s="232"/>
      <c r="W540" s="232"/>
      <c r="X540" s="232"/>
      <c r="Y540" s="232"/>
      <c r="Z540" s="232"/>
    </row>
    <row r="541" ht="12.0" customHeight="1">
      <c r="A541" s="232"/>
      <c r="B541" s="232"/>
      <c r="C541" s="232"/>
      <c r="D541" s="232"/>
      <c r="E541" s="232"/>
      <c r="F541" s="232"/>
      <c r="G541" s="232"/>
      <c r="H541" s="232"/>
      <c r="I541" s="232"/>
      <c r="J541" s="232"/>
      <c r="K541" s="232"/>
      <c r="L541" s="232"/>
      <c r="M541" s="232"/>
      <c r="N541" s="232"/>
      <c r="O541" s="232"/>
      <c r="P541" s="232"/>
      <c r="Q541" s="232"/>
      <c r="R541" s="232"/>
      <c r="S541" s="232"/>
      <c r="T541" s="232"/>
      <c r="U541" s="232"/>
      <c r="V541" s="232"/>
      <c r="W541" s="232"/>
      <c r="X541" s="232"/>
      <c r="Y541" s="232"/>
      <c r="Z541" s="232"/>
    </row>
    <row r="542" ht="12.0" customHeight="1">
      <c r="A542" s="232"/>
      <c r="B542" s="232"/>
      <c r="C542" s="232"/>
      <c r="D542" s="232"/>
      <c r="E542" s="232"/>
      <c r="F542" s="232"/>
      <c r="G542" s="232"/>
      <c r="H542" s="232"/>
      <c r="I542" s="232"/>
      <c r="J542" s="232"/>
      <c r="K542" s="232"/>
      <c r="L542" s="232"/>
      <c r="M542" s="232"/>
      <c r="N542" s="232"/>
      <c r="O542" s="232"/>
      <c r="P542" s="232"/>
      <c r="Q542" s="232"/>
      <c r="R542" s="232"/>
      <c r="S542" s="232"/>
      <c r="T542" s="232"/>
      <c r="U542" s="232"/>
      <c r="V542" s="232"/>
      <c r="W542" s="232"/>
      <c r="X542" s="232"/>
      <c r="Y542" s="232"/>
      <c r="Z542" s="232"/>
    </row>
    <row r="543" ht="12.0" customHeight="1">
      <c r="A543" s="232"/>
      <c r="B543" s="232"/>
      <c r="C543" s="232"/>
      <c r="D543" s="232"/>
      <c r="E543" s="232"/>
      <c r="F543" s="232"/>
      <c r="G543" s="232"/>
      <c r="H543" s="232"/>
      <c r="I543" s="232"/>
      <c r="J543" s="232"/>
      <c r="K543" s="232"/>
      <c r="L543" s="232"/>
      <c r="M543" s="232"/>
      <c r="N543" s="232"/>
      <c r="O543" s="232"/>
      <c r="P543" s="232"/>
      <c r="Q543" s="232"/>
      <c r="R543" s="232"/>
      <c r="S543" s="232"/>
      <c r="T543" s="232"/>
      <c r="U543" s="232"/>
      <c r="V543" s="232"/>
      <c r="W543" s="232"/>
      <c r="X543" s="232"/>
      <c r="Y543" s="232"/>
      <c r="Z543" s="232"/>
    </row>
    <row r="544" ht="12.0" customHeight="1">
      <c r="A544" s="232"/>
      <c r="B544" s="232"/>
      <c r="C544" s="232"/>
      <c r="D544" s="232"/>
      <c r="E544" s="232"/>
      <c r="F544" s="232"/>
      <c r="G544" s="232"/>
      <c r="H544" s="232"/>
      <c r="I544" s="232"/>
      <c r="J544" s="232"/>
      <c r="K544" s="232"/>
      <c r="L544" s="232"/>
      <c r="M544" s="232"/>
      <c r="N544" s="232"/>
      <c r="O544" s="232"/>
      <c r="P544" s="232"/>
      <c r="Q544" s="232"/>
      <c r="R544" s="232"/>
      <c r="S544" s="232"/>
      <c r="T544" s="232"/>
      <c r="U544" s="232"/>
      <c r="V544" s="232"/>
      <c r="W544" s="232"/>
      <c r="X544" s="232"/>
      <c r="Y544" s="232"/>
      <c r="Z544" s="232"/>
    </row>
    <row r="545" ht="12.0" customHeight="1">
      <c r="A545" s="232"/>
      <c r="B545" s="232"/>
      <c r="C545" s="232"/>
      <c r="D545" s="232"/>
      <c r="E545" s="232"/>
      <c r="F545" s="232"/>
      <c r="G545" s="232"/>
      <c r="H545" s="232"/>
      <c r="I545" s="232"/>
      <c r="J545" s="232"/>
      <c r="K545" s="232"/>
      <c r="L545" s="232"/>
      <c r="M545" s="232"/>
      <c r="N545" s="232"/>
      <c r="O545" s="232"/>
      <c r="P545" s="232"/>
      <c r="Q545" s="232"/>
      <c r="R545" s="232"/>
      <c r="S545" s="232"/>
      <c r="T545" s="232"/>
      <c r="U545" s="232"/>
      <c r="V545" s="232"/>
      <c r="W545" s="232"/>
      <c r="X545" s="232"/>
      <c r="Y545" s="232"/>
      <c r="Z545" s="232"/>
    </row>
    <row r="546" ht="12.0" customHeight="1">
      <c r="A546" s="232"/>
      <c r="B546" s="232"/>
      <c r="C546" s="232"/>
      <c r="D546" s="232"/>
      <c r="E546" s="232"/>
      <c r="F546" s="232"/>
      <c r="G546" s="232"/>
      <c r="H546" s="232"/>
      <c r="I546" s="232"/>
      <c r="J546" s="232"/>
      <c r="K546" s="232"/>
      <c r="L546" s="232"/>
      <c r="M546" s="232"/>
      <c r="N546" s="232"/>
      <c r="O546" s="232"/>
      <c r="P546" s="232"/>
      <c r="Q546" s="232"/>
      <c r="R546" s="232"/>
      <c r="S546" s="232"/>
      <c r="T546" s="232"/>
      <c r="U546" s="232"/>
      <c r="V546" s="232"/>
      <c r="W546" s="232"/>
      <c r="X546" s="232"/>
      <c r="Y546" s="232"/>
      <c r="Z546" s="232"/>
    </row>
    <row r="547" ht="12.0" customHeight="1">
      <c r="A547" s="232"/>
      <c r="B547" s="232"/>
      <c r="C547" s="232"/>
      <c r="D547" s="232"/>
      <c r="E547" s="232"/>
      <c r="F547" s="232"/>
      <c r="G547" s="232"/>
      <c r="H547" s="232"/>
      <c r="I547" s="232"/>
      <c r="J547" s="232"/>
      <c r="K547" s="232"/>
      <c r="L547" s="232"/>
      <c r="M547" s="232"/>
      <c r="N547" s="232"/>
      <c r="O547" s="232"/>
      <c r="P547" s="232"/>
      <c r="Q547" s="232"/>
      <c r="R547" s="232"/>
      <c r="S547" s="232"/>
      <c r="T547" s="232"/>
      <c r="U547" s="232"/>
      <c r="V547" s="232"/>
      <c r="W547" s="232"/>
      <c r="X547" s="232"/>
      <c r="Y547" s="232"/>
      <c r="Z547" s="232"/>
    </row>
    <row r="548" ht="12.0" customHeight="1">
      <c r="A548" s="232"/>
      <c r="B548" s="232"/>
      <c r="C548" s="232"/>
      <c r="D548" s="232"/>
      <c r="E548" s="232"/>
      <c r="F548" s="232"/>
      <c r="G548" s="232"/>
      <c r="H548" s="232"/>
      <c r="I548" s="232"/>
      <c r="J548" s="232"/>
      <c r="K548" s="232"/>
      <c r="L548" s="232"/>
      <c r="M548" s="232"/>
      <c r="N548" s="232"/>
      <c r="O548" s="232"/>
      <c r="P548" s="232"/>
      <c r="Q548" s="232"/>
      <c r="R548" s="232"/>
      <c r="S548" s="232"/>
      <c r="T548" s="232"/>
      <c r="U548" s="232"/>
      <c r="V548" s="232"/>
      <c r="W548" s="232"/>
      <c r="X548" s="232"/>
      <c r="Y548" s="232"/>
      <c r="Z548" s="232"/>
    </row>
    <row r="549" ht="12.0" customHeight="1">
      <c r="A549" s="232"/>
      <c r="B549" s="232"/>
      <c r="C549" s="232"/>
      <c r="D549" s="232"/>
      <c r="E549" s="232"/>
      <c r="F549" s="232"/>
      <c r="G549" s="232"/>
      <c r="H549" s="232"/>
      <c r="I549" s="232"/>
      <c r="J549" s="232"/>
      <c r="K549" s="232"/>
      <c r="L549" s="232"/>
      <c r="M549" s="232"/>
      <c r="N549" s="232"/>
      <c r="O549" s="232"/>
      <c r="P549" s="232"/>
      <c r="Q549" s="232"/>
      <c r="R549" s="232"/>
      <c r="S549" s="232"/>
      <c r="T549" s="232"/>
      <c r="U549" s="232"/>
      <c r="V549" s="232"/>
      <c r="W549" s="232"/>
      <c r="X549" s="232"/>
      <c r="Y549" s="232"/>
      <c r="Z549" s="232"/>
    </row>
    <row r="550" ht="12.0" customHeight="1">
      <c r="A550" s="232"/>
      <c r="B550" s="232"/>
      <c r="C550" s="232"/>
      <c r="D550" s="232"/>
      <c r="E550" s="232"/>
      <c r="F550" s="232"/>
      <c r="G550" s="232"/>
      <c r="H550" s="232"/>
      <c r="I550" s="232"/>
      <c r="J550" s="232"/>
      <c r="K550" s="232"/>
      <c r="L550" s="232"/>
      <c r="M550" s="232"/>
      <c r="N550" s="232"/>
      <c r="O550" s="232"/>
      <c r="P550" s="232"/>
      <c r="Q550" s="232"/>
      <c r="R550" s="232"/>
      <c r="S550" s="232"/>
      <c r="T550" s="232"/>
      <c r="U550" s="232"/>
      <c r="V550" s="232"/>
      <c r="W550" s="232"/>
      <c r="X550" s="232"/>
      <c r="Y550" s="232"/>
      <c r="Z550" s="232"/>
    </row>
    <row r="551" ht="12.0" customHeight="1">
      <c r="A551" s="232"/>
      <c r="B551" s="232"/>
      <c r="C551" s="232"/>
      <c r="D551" s="232"/>
      <c r="E551" s="232"/>
      <c r="F551" s="232"/>
      <c r="G551" s="232"/>
      <c r="H551" s="232"/>
      <c r="I551" s="232"/>
      <c r="J551" s="232"/>
      <c r="K551" s="232"/>
      <c r="L551" s="232"/>
      <c r="M551" s="232"/>
      <c r="N551" s="232"/>
      <c r="O551" s="232"/>
      <c r="P551" s="232"/>
      <c r="Q551" s="232"/>
      <c r="R551" s="232"/>
      <c r="S551" s="232"/>
      <c r="T551" s="232"/>
      <c r="U551" s="232"/>
      <c r="V551" s="232"/>
      <c r="W551" s="232"/>
      <c r="X551" s="232"/>
      <c r="Y551" s="232"/>
      <c r="Z551" s="232"/>
    </row>
    <row r="552" ht="12.0" customHeight="1">
      <c r="A552" s="232"/>
      <c r="B552" s="232"/>
      <c r="C552" s="232"/>
      <c r="D552" s="232"/>
      <c r="E552" s="232"/>
      <c r="F552" s="232"/>
      <c r="G552" s="232"/>
      <c r="H552" s="232"/>
      <c r="I552" s="232"/>
      <c r="J552" s="232"/>
      <c r="K552" s="232"/>
      <c r="L552" s="232"/>
      <c r="M552" s="232"/>
      <c r="N552" s="232"/>
      <c r="O552" s="232"/>
      <c r="P552" s="232"/>
      <c r="Q552" s="232"/>
      <c r="R552" s="232"/>
      <c r="S552" s="232"/>
      <c r="T552" s="232"/>
      <c r="U552" s="232"/>
      <c r="V552" s="232"/>
      <c r="W552" s="232"/>
      <c r="X552" s="232"/>
      <c r="Y552" s="232"/>
      <c r="Z552" s="232"/>
    </row>
    <row r="553" ht="12.0" customHeight="1">
      <c r="A553" s="232"/>
      <c r="B553" s="232"/>
      <c r="C553" s="232"/>
      <c r="D553" s="232"/>
      <c r="E553" s="232"/>
      <c r="F553" s="232"/>
      <c r="G553" s="232"/>
      <c r="H553" s="232"/>
      <c r="I553" s="232"/>
      <c r="J553" s="232"/>
      <c r="K553" s="232"/>
      <c r="L553" s="232"/>
      <c r="M553" s="232"/>
      <c r="N553" s="232"/>
      <c r="O553" s="232"/>
      <c r="P553" s="232"/>
      <c r="Q553" s="232"/>
      <c r="R553" s="232"/>
      <c r="S553" s="232"/>
      <c r="T553" s="232"/>
      <c r="U553" s="232"/>
      <c r="V553" s="232"/>
      <c r="W553" s="232"/>
      <c r="X553" s="232"/>
      <c r="Y553" s="232"/>
      <c r="Z553" s="232"/>
    </row>
    <row r="554" ht="12.0" customHeight="1">
      <c r="A554" s="232"/>
      <c r="B554" s="232"/>
      <c r="C554" s="232"/>
      <c r="D554" s="232"/>
      <c r="E554" s="232"/>
      <c r="F554" s="232"/>
      <c r="G554" s="232"/>
      <c r="H554" s="232"/>
      <c r="I554" s="232"/>
      <c r="J554" s="232"/>
      <c r="K554" s="232"/>
      <c r="L554" s="232"/>
      <c r="M554" s="232"/>
      <c r="N554" s="232"/>
      <c r="O554" s="232"/>
      <c r="P554" s="232"/>
      <c r="Q554" s="232"/>
      <c r="R554" s="232"/>
      <c r="S554" s="232"/>
      <c r="T554" s="232"/>
      <c r="U554" s="232"/>
      <c r="V554" s="232"/>
      <c r="W554" s="232"/>
      <c r="X554" s="232"/>
      <c r="Y554" s="232"/>
      <c r="Z554" s="232"/>
    </row>
    <row r="555" ht="12.0" customHeight="1">
      <c r="A555" s="232"/>
      <c r="B555" s="232"/>
      <c r="C555" s="232"/>
      <c r="D555" s="232"/>
      <c r="E555" s="232"/>
      <c r="F555" s="232"/>
      <c r="G555" s="232"/>
      <c r="H555" s="232"/>
      <c r="I555" s="232"/>
      <c r="J555" s="232"/>
      <c r="K555" s="232"/>
      <c r="L555" s="232"/>
      <c r="M555" s="232"/>
      <c r="N555" s="232"/>
      <c r="O555" s="232"/>
      <c r="P555" s="232"/>
      <c r="Q555" s="232"/>
      <c r="R555" s="232"/>
      <c r="S555" s="232"/>
      <c r="T555" s="232"/>
      <c r="U555" s="232"/>
      <c r="V555" s="232"/>
      <c r="W555" s="232"/>
      <c r="X555" s="232"/>
      <c r="Y555" s="232"/>
      <c r="Z555" s="232"/>
    </row>
    <row r="556" ht="12.0" customHeight="1">
      <c r="A556" s="232"/>
      <c r="B556" s="232"/>
      <c r="C556" s="232"/>
      <c r="D556" s="232"/>
      <c r="E556" s="232"/>
      <c r="F556" s="232"/>
      <c r="G556" s="232"/>
      <c r="H556" s="232"/>
      <c r="I556" s="232"/>
      <c r="J556" s="232"/>
      <c r="K556" s="232"/>
      <c r="L556" s="232"/>
      <c r="M556" s="232"/>
      <c r="N556" s="232"/>
      <c r="O556" s="232"/>
      <c r="P556" s="232"/>
      <c r="Q556" s="232"/>
      <c r="R556" s="232"/>
      <c r="S556" s="232"/>
      <c r="T556" s="232"/>
      <c r="U556" s="232"/>
      <c r="V556" s="232"/>
      <c r="W556" s="232"/>
      <c r="X556" s="232"/>
      <c r="Y556" s="232"/>
      <c r="Z556" s="232"/>
    </row>
    <row r="557" ht="12.0" customHeight="1">
      <c r="A557" s="232"/>
      <c r="B557" s="232"/>
      <c r="C557" s="232"/>
      <c r="D557" s="232"/>
      <c r="E557" s="232"/>
      <c r="F557" s="232"/>
      <c r="G557" s="232"/>
      <c r="H557" s="232"/>
      <c r="I557" s="232"/>
      <c r="J557" s="232"/>
      <c r="K557" s="232"/>
      <c r="L557" s="232"/>
      <c r="M557" s="232"/>
      <c r="N557" s="232"/>
      <c r="O557" s="232"/>
      <c r="P557" s="232"/>
      <c r="Q557" s="232"/>
      <c r="R557" s="232"/>
      <c r="S557" s="232"/>
      <c r="T557" s="232"/>
      <c r="U557" s="232"/>
      <c r="V557" s="232"/>
      <c r="W557" s="232"/>
      <c r="X557" s="232"/>
      <c r="Y557" s="232"/>
      <c r="Z557" s="232"/>
    </row>
    <row r="558" ht="12.0" customHeight="1">
      <c r="A558" s="232"/>
      <c r="B558" s="232"/>
      <c r="C558" s="232"/>
      <c r="D558" s="232"/>
      <c r="E558" s="232"/>
      <c r="F558" s="232"/>
      <c r="G558" s="232"/>
      <c r="H558" s="232"/>
      <c r="I558" s="232"/>
      <c r="J558" s="232"/>
      <c r="K558" s="232"/>
      <c r="L558" s="232"/>
      <c r="M558" s="232"/>
      <c r="N558" s="232"/>
      <c r="O558" s="232"/>
      <c r="P558" s="232"/>
      <c r="Q558" s="232"/>
      <c r="R558" s="232"/>
      <c r="S558" s="232"/>
      <c r="T558" s="232"/>
      <c r="U558" s="232"/>
      <c r="V558" s="232"/>
      <c r="W558" s="232"/>
      <c r="X558" s="232"/>
      <c r="Y558" s="232"/>
      <c r="Z558" s="232"/>
    </row>
    <row r="559" ht="12.0" customHeight="1">
      <c r="A559" s="232"/>
      <c r="B559" s="232"/>
      <c r="C559" s="232"/>
      <c r="D559" s="232"/>
      <c r="E559" s="232"/>
      <c r="F559" s="232"/>
      <c r="G559" s="232"/>
      <c r="H559" s="232"/>
      <c r="I559" s="232"/>
      <c r="J559" s="232"/>
      <c r="K559" s="232"/>
      <c r="L559" s="232"/>
      <c r="M559" s="232"/>
      <c r="N559" s="232"/>
      <c r="O559" s="232"/>
      <c r="P559" s="232"/>
      <c r="Q559" s="232"/>
      <c r="R559" s="232"/>
      <c r="S559" s="232"/>
      <c r="T559" s="232"/>
      <c r="U559" s="232"/>
      <c r="V559" s="232"/>
      <c r="W559" s="232"/>
      <c r="X559" s="232"/>
      <c r="Y559" s="232"/>
      <c r="Z559" s="232"/>
    </row>
    <row r="560" ht="12.0" customHeight="1">
      <c r="A560" s="232"/>
      <c r="B560" s="232"/>
      <c r="C560" s="232"/>
      <c r="D560" s="232"/>
      <c r="E560" s="232"/>
      <c r="F560" s="232"/>
      <c r="G560" s="232"/>
      <c r="H560" s="232"/>
      <c r="I560" s="232"/>
      <c r="J560" s="232"/>
      <c r="K560" s="232"/>
      <c r="L560" s="232"/>
      <c r="M560" s="232"/>
      <c r="N560" s="232"/>
      <c r="O560" s="232"/>
      <c r="P560" s="232"/>
      <c r="Q560" s="232"/>
      <c r="R560" s="232"/>
      <c r="S560" s="232"/>
      <c r="T560" s="232"/>
      <c r="U560" s="232"/>
      <c r="V560" s="232"/>
      <c r="W560" s="232"/>
      <c r="X560" s="232"/>
      <c r="Y560" s="232"/>
      <c r="Z560" s="232"/>
    </row>
    <row r="561" ht="12.0" customHeight="1">
      <c r="A561" s="232"/>
      <c r="B561" s="232"/>
      <c r="C561" s="232"/>
      <c r="D561" s="232"/>
      <c r="E561" s="232"/>
      <c r="F561" s="232"/>
      <c r="G561" s="232"/>
      <c r="H561" s="232"/>
      <c r="I561" s="232"/>
      <c r="J561" s="232"/>
      <c r="K561" s="232"/>
      <c r="L561" s="232"/>
      <c r="M561" s="232"/>
      <c r="N561" s="232"/>
      <c r="O561" s="232"/>
      <c r="P561" s="232"/>
      <c r="Q561" s="232"/>
      <c r="R561" s="232"/>
      <c r="S561" s="232"/>
      <c r="T561" s="232"/>
      <c r="U561" s="232"/>
      <c r="V561" s="232"/>
      <c r="W561" s="232"/>
      <c r="X561" s="232"/>
      <c r="Y561" s="232"/>
      <c r="Z561" s="232"/>
    </row>
    <row r="562" ht="12.0" customHeight="1">
      <c r="A562" s="232"/>
      <c r="B562" s="232"/>
      <c r="C562" s="232"/>
      <c r="D562" s="232"/>
      <c r="E562" s="232"/>
      <c r="F562" s="232"/>
      <c r="G562" s="232"/>
      <c r="H562" s="232"/>
      <c r="I562" s="232"/>
      <c r="J562" s="232"/>
      <c r="K562" s="232"/>
      <c r="L562" s="232"/>
      <c r="M562" s="232"/>
      <c r="N562" s="232"/>
      <c r="O562" s="232"/>
      <c r="P562" s="232"/>
      <c r="Q562" s="232"/>
      <c r="R562" s="232"/>
      <c r="S562" s="232"/>
      <c r="T562" s="232"/>
      <c r="U562" s="232"/>
      <c r="V562" s="232"/>
      <c r="W562" s="232"/>
      <c r="X562" s="232"/>
      <c r="Y562" s="232"/>
      <c r="Z562" s="232"/>
    </row>
    <row r="563" ht="12.0" customHeight="1">
      <c r="A563" s="232"/>
      <c r="B563" s="232"/>
      <c r="C563" s="232"/>
      <c r="D563" s="232"/>
      <c r="E563" s="232"/>
      <c r="F563" s="232"/>
      <c r="G563" s="232"/>
      <c r="H563" s="232"/>
      <c r="I563" s="232"/>
      <c r="J563" s="232"/>
      <c r="K563" s="232"/>
      <c r="L563" s="232"/>
      <c r="M563" s="232"/>
      <c r="N563" s="232"/>
      <c r="O563" s="232"/>
      <c r="P563" s="232"/>
      <c r="Q563" s="232"/>
      <c r="R563" s="232"/>
      <c r="S563" s="232"/>
      <c r="T563" s="232"/>
      <c r="U563" s="232"/>
      <c r="V563" s="232"/>
      <c r="W563" s="232"/>
      <c r="X563" s="232"/>
      <c r="Y563" s="232"/>
      <c r="Z563" s="232"/>
    </row>
    <row r="564" ht="12.0" customHeight="1">
      <c r="A564" s="232"/>
      <c r="B564" s="232"/>
      <c r="C564" s="232"/>
      <c r="D564" s="232"/>
      <c r="E564" s="232"/>
      <c r="F564" s="232"/>
      <c r="G564" s="232"/>
      <c r="H564" s="232"/>
      <c r="I564" s="232"/>
      <c r="J564" s="232"/>
      <c r="K564" s="232"/>
      <c r="L564" s="232"/>
      <c r="M564" s="232"/>
      <c r="N564" s="232"/>
      <c r="O564" s="232"/>
      <c r="P564" s="232"/>
      <c r="Q564" s="232"/>
      <c r="R564" s="232"/>
      <c r="S564" s="232"/>
      <c r="T564" s="232"/>
      <c r="U564" s="232"/>
      <c r="V564" s="232"/>
      <c r="W564" s="232"/>
      <c r="X564" s="232"/>
      <c r="Y564" s="232"/>
      <c r="Z564" s="232"/>
    </row>
    <row r="565" ht="12.0" customHeight="1">
      <c r="A565" s="232"/>
      <c r="B565" s="232"/>
      <c r="C565" s="232"/>
      <c r="D565" s="232"/>
      <c r="E565" s="232"/>
      <c r="F565" s="232"/>
      <c r="G565" s="232"/>
      <c r="H565" s="232"/>
      <c r="I565" s="232"/>
      <c r="J565" s="232"/>
      <c r="K565" s="232"/>
      <c r="L565" s="232"/>
      <c r="M565" s="232"/>
      <c r="N565" s="232"/>
      <c r="O565" s="232"/>
      <c r="P565" s="232"/>
      <c r="Q565" s="232"/>
      <c r="R565" s="232"/>
      <c r="S565" s="232"/>
      <c r="T565" s="232"/>
      <c r="U565" s="232"/>
      <c r="V565" s="232"/>
      <c r="W565" s="232"/>
      <c r="X565" s="232"/>
      <c r="Y565" s="232"/>
      <c r="Z565" s="232"/>
    </row>
    <row r="566" ht="12.0" customHeight="1">
      <c r="A566" s="232"/>
      <c r="B566" s="232"/>
      <c r="C566" s="232"/>
      <c r="D566" s="232"/>
      <c r="E566" s="232"/>
      <c r="F566" s="232"/>
      <c r="G566" s="232"/>
      <c r="H566" s="232"/>
      <c r="I566" s="232"/>
      <c r="J566" s="232"/>
      <c r="K566" s="232"/>
      <c r="L566" s="232"/>
      <c r="M566" s="232"/>
      <c r="N566" s="232"/>
      <c r="O566" s="232"/>
      <c r="P566" s="232"/>
      <c r="Q566" s="232"/>
      <c r="R566" s="232"/>
      <c r="S566" s="232"/>
      <c r="T566" s="232"/>
      <c r="U566" s="232"/>
      <c r="V566" s="232"/>
      <c r="W566" s="232"/>
      <c r="X566" s="232"/>
      <c r="Y566" s="232"/>
      <c r="Z566" s="232"/>
    </row>
    <row r="567" ht="12.0" customHeight="1">
      <c r="A567" s="232"/>
      <c r="B567" s="232"/>
      <c r="C567" s="232"/>
      <c r="D567" s="232"/>
      <c r="E567" s="232"/>
      <c r="F567" s="232"/>
      <c r="G567" s="232"/>
      <c r="H567" s="232"/>
      <c r="I567" s="232"/>
      <c r="J567" s="232"/>
      <c r="K567" s="232"/>
      <c r="L567" s="232"/>
      <c r="M567" s="232"/>
      <c r="N567" s="232"/>
      <c r="O567" s="232"/>
      <c r="P567" s="232"/>
      <c r="Q567" s="232"/>
      <c r="R567" s="232"/>
      <c r="S567" s="232"/>
      <c r="T567" s="232"/>
      <c r="U567" s="232"/>
      <c r="V567" s="232"/>
      <c r="W567" s="232"/>
      <c r="X567" s="232"/>
      <c r="Y567" s="232"/>
      <c r="Z567" s="232"/>
    </row>
    <row r="568" ht="12.0" customHeight="1">
      <c r="A568" s="232"/>
      <c r="B568" s="232"/>
      <c r="C568" s="232"/>
      <c r="D568" s="232"/>
      <c r="E568" s="232"/>
      <c r="F568" s="232"/>
      <c r="G568" s="232"/>
      <c r="H568" s="232"/>
      <c r="I568" s="232"/>
      <c r="J568" s="232"/>
      <c r="K568" s="232"/>
      <c r="L568" s="232"/>
      <c r="M568" s="232"/>
      <c r="N568" s="232"/>
      <c r="O568" s="232"/>
      <c r="P568" s="232"/>
      <c r="Q568" s="232"/>
      <c r="R568" s="232"/>
      <c r="S568" s="232"/>
      <c r="T568" s="232"/>
      <c r="U568" s="232"/>
      <c r="V568" s="232"/>
      <c r="W568" s="232"/>
      <c r="X568" s="232"/>
      <c r="Y568" s="232"/>
      <c r="Z568" s="232"/>
    </row>
    <row r="569" ht="12.0" customHeight="1">
      <c r="A569" s="232"/>
      <c r="B569" s="232"/>
      <c r="C569" s="232"/>
      <c r="D569" s="232"/>
      <c r="E569" s="232"/>
      <c r="F569" s="232"/>
      <c r="G569" s="232"/>
      <c r="H569" s="232"/>
      <c r="I569" s="232"/>
      <c r="J569" s="232"/>
      <c r="K569" s="232"/>
      <c r="L569" s="232"/>
      <c r="M569" s="232"/>
      <c r="N569" s="232"/>
      <c r="O569" s="232"/>
      <c r="P569" s="232"/>
      <c r="Q569" s="232"/>
      <c r="R569" s="232"/>
      <c r="S569" s="232"/>
      <c r="T569" s="232"/>
      <c r="U569" s="232"/>
      <c r="V569" s="232"/>
      <c r="W569" s="232"/>
      <c r="X569" s="232"/>
      <c r="Y569" s="232"/>
      <c r="Z569" s="232"/>
    </row>
    <row r="570" ht="12.0" customHeight="1">
      <c r="A570" s="232"/>
      <c r="B570" s="232"/>
      <c r="C570" s="232"/>
      <c r="D570" s="232"/>
      <c r="E570" s="232"/>
      <c r="F570" s="232"/>
      <c r="G570" s="232"/>
      <c r="H570" s="232"/>
      <c r="I570" s="232"/>
      <c r="J570" s="232"/>
      <c r="K570" s="232"/>
      <c r="L570" s="232"/>
      <c r="M570" s="232"/>
      <c r="N570" s="232"/>
      <c r="O570" s="232"/>
      <c r="P570" s="232"/>
      <c r="Q570" s="232"/>
      <c r="R570" s="232"/>
      <c r="S570" s="232"/>
      <c r="T570" s="232"/>
      <c r="U570" s="232"/>
      <c r="V570" s="232"/>
      <c r="W570" s="232"/>
      <c r="X570" s="232"/>
      <c r="Y570" s="232"/>
      <c r="Z570" s="232"/>
    </row>
    <row r="571" ht="12.0" customHeight="1">
      <c r="A571" s="232"/>
      <c r="B571" s="232"/>
      <c r="C571" s="232"/>
      <c r="D571" s="232"/>
      <c r="E571" s="232"/>
      <c r="F571" s="232"/>
      <c r="G571" s="232"/>
      <c r="H571" s="232"/>
      <c r="I571" s="232"/>
      <c r="J571" s="232"/>
      <c r="K571" s="232"/>
      <c r="L571" s="232"/>
      <c r="M571" s="232"/>
      <c r="N571" s="232"/>
      <c r="O571" s="232"/>
      <c r="P571" s="232"/>
      <c r="Q571" s="232"/>
      <c r="R571" s="232"/>
      <c r="S571" s="232"/>
      <c r="T571" s="232"/>
      <c r="U571" s="232"/>
      <c r="V571" s="232"/>
      <c r="W571" s="232"/>
      <c r="X571" s="232"/>
      <c r="Y571" s="232"/>
      <c r="Z571" s="232"/>
    </row>
    <row r="572" ht="12.0" customHeight="1">
      <c r="A572" s="232"/>
      <c r="B572" s="232"/>
      <c r="C572" s="232"/>
      <c r="D572" s="232"/>
      <c r="E572" s="232"/>
      <c r="F572" s="232"/>
      <c r="G572" s="232"/>
      <c r="H572" s="232"/>
      <c r="I572" s="232"/>
      <c r="J572" s="232"/>
      <c r="K572" s="232"/>
      <c r="L572" s="232"/>
      <c r="M572" s="232"/>
      <c r="N572" s="232"/>
      <c r="O572" s="232"/>
      <c r="P572" s="232"/>
      <c r="Q572" s="232"/>
      <c r="R572" s="232"/>
      <c r="S572" s="232"/>
      <c r="T572" s="232"/>
      <c r="U572" s="232"/>
      <c r="V572" s="232"/>
      <c r="W572" s="232"/>
      <c r="X572" s="232"/>
      <c r="Y572" s="232"/>
      <c r="Z572" s="232"/>
    </row>
    <row r="573" ht="12.0" customHeight="1">
      <c r="A573" s="232"/>
      <c r="B573" s="232"/>
      <c r="C573" s="232"/>
      <c r="D573" s="232"/>
      <c r="E573" s="232"/>
      <c r="F573" s="232"/>
      <c r="G573" s="232"/>
      <c r="H573" s="232"/>
      <c r="I573" s="232"/>
      <c r="J573" s="232"/>
      <c r="K573" s="232"/>
      <c r="L573" s="232"/>
      <c r="M573" s="232"/>
      <c r="N573" s="232"/>
      <c r="O573" s="232"/>
      <c r="P573" s="232"/>
      <c r="Q573" s="232"/>
      <c r="R573" s="232"/>
      <c r="S573" s="232"/>
      <c r="T573" s="232"/>
      <c r="U573" s="232"/>
      <c r="V573" s="232"/>
      <c r="W573" s="232"/>
      <c r="X573" s="232"/>
      <c r="Y573" s="232"/>
      <c r="Z573" s="232"/>
    </row>
    <row r="574" ht="12.0" customHeight="1">
      <c r="A574" s="232"/>
      <c r="B574" s="232"/>
      <c r="C574" s="232"/>
      <c r="D574" s="232"/>
      <c r="E574" s="232"/>
      <c r="F574" s="232"/>
      <c r="G574" s="232"/>
      <c r="H574" s="232"/>
      <c r="I574" s="232"/>
      <c r="J574" s="232"/>
      <c r="K574" s="232"/>
      <c r="L574" s="232"/>
      <c r="M574" s="232"/>
      <c r="N574" s="232"/>
      <c r="O574" s="232"/>
      <c r="P574" s="232"/>
      <c r="Q574" s="232"/>
      <c r="R574" s="232"/>
      <c r="S574" s="232"/>
      <c r="T574" s="232"/>
      <c r="U574" s="232"/>
      <c r="V574" s="232"/>
      <c r="W574" s="232"/>
      <c r="X574" s="232"/>
      <c r="Y574" s="232"/>
      <c r="Z574" s="232"/>
    </row>
    <row r="575" ht="12.0" customHeight="1">
      <c r="A575" s="232"/>
      <c r="B575" s="232"/>
      <c r="C575" s="232"/>
      <c r="D575" s="232"/>
      <c r="E575" s="232"/>
      <c r="F575" s="232"/>
      <c r="G575" s="232"/>
      <c r="H575" s="232"/>
      <c r="I575" s="232"/>
      <c r="J575" s="232"/>
      <c r="K575" s="232"/>
      <c r="L575" s="232"/>
      <c r="M575" s="232"/>
      <c r="N575" s="232"/>
      <c r="O575" s="232"/>
      <c r="P575" s="232"/>
      <c r="Q575" s="232"/>
      <c r="R575" s="232"/>
      <c r="S575" s="232"/>
      <c r="T575" s="232"/>
      <c r="U575" s="232"/>
      <c r="V575" s="232"/>
      <c r="W575" s="232"/>
      <c r="X575" s="232"/>
      <c r="Y575" s="232"/>
      <c r="Z575" s="232"/>
    </row>
    <row r="576" ht="12.0" customHeight="1">
      <c r="A576" s="232"/>
      <c r="B576" s="232"/>
      <c r="C576" s="232"/>
      <c r="D576" s="232"/>
      <c r="E576" s="232"/>
      <c r="F576" s="232"/>
      <c r="G576" s="232"/>
      <c r="H576" s="232"/>
      <c r="I576" s="232"/>
      <c r="J576" s="232"/>
      <c r="K576" s="232"/>
      <c r="L576" s="232"/>
      <c r="M576" s="232"/>
      <c r="N576" s="232"/>
      <c r="O576" s="232"/>
      <c r="P576" s="232"/>
      <c r="Q576" s="232"/>
      <c r="R576" s="232"/>
      <c r="S576" s="232"/>
      <c r="T576" s="232"/>
      <c r="U576" s="232"/>
      <c r="V576" s="232"/>
      <c r="W576" s="232"/>
      <c r="X576" s="232"/>
      <c r="Y576" s="232"/>
      <c r="Z576" s="232"/>
    </row>
    <row r="577" ht="12.0" customHeight="1">
      <c r="A577" s="232"/>
      <c r="B577" s="232"/>
      <c r="C577" s="232"/>
      <c r="D577" s="232"/>
      <c r="E577" s="232"/>
      <c r="F577" s="232"/>
      <c r="G577" s="232"/>
      <c r="H577" s="232"/>
      <c r="I577" s="232"/>
      <c r="J577" s="232"/>
      <c r="K577" s="232"/>
      <c r="L577" s="232"/>
      <c r="M577" s="232"/>
      <c r="N577" s="232"/>
      <c r="O577" s="232"/>
      <c r="P577" s="232"/>
      <c r="Q577" s="232"/>
      <c r="R577" s="232"/>
      <c r="S577" s="232"/>
      <c r="T577" s="232"/>
      <c r="U577" s="232"/>
      <c r="V577" s="232"/>
      <c r="W577" s="232"/>
      <c r="X577" s="232"/>
      <c r="Y577" s="232"/>
      <c r="Z577" s="232"/>
    </row>
    <row r="578" ht="12.0" customHeight="1">
      <c r="A578" s="232"/>
      <c r="B578" s="232"/>
      <c r="C578" s="232"/>
      <c r="D578" s="232"/>
      <c r="E578" s="232"/>
      <c r="F578" s="232"/>
      <c r="G578" s="232"/>
      <c r="H578" s="232"/>
      <c r="I578" s="232"/>
      <c r="J578" s="232"/>
      <c r="K578" s="232"/>
      <c r="L578" s="232"/>
      <c r="M578" s="232"/>
      <c r="N578" s="232"/>
      <c r="O578" s="232"/>
      <c r="P578" s="232"/>
      <c r="Q578" s="232"/>
      <c r="R578" s="232"/>
      <c r="S578" s="232"/>
      <c r="T578" s="232"/>
      <c r="U578" s="232"/>
      <c r="V578" s="232"/>
      <c r="W578" s="232"/>
      <c r="X578" s="232"/>
      <c r="Y578" s="232"/>
      <c r="Z578" s="232"/>
    </row>
    <row r="579" ht="12.0" customHeight="1">
      <c r="A579" s="232"/>
      <c r="B579" s="232"/>
      <c r="C579" s="232"/>
      <c r="D579" s="232"/>
      <c r="E579" s="232"/>
      <c r="F579" s="232"/>
      <c r="G579" s="232"/>
      <c r="H579" s="232"/>
      <c r="I579" s="232"/>
      <c r="J579" s="232"/>
      <c r="K579" s="232"/>
      <c r="L579" s="232"/>
      <c r="M579" s="232"/>
      <c r="N579" s="232"/>
      <c r="O579" s="232"/>
      <c r="P579" s="232"/>
      <c r="Q579" s="232"/>
      <c r="R579" s="232"/>
      <c r="S579" s="232"/>
      <c r="T579" s="232"/>
      <c r="U579" s="232"/>
      <c r="V579" s="232"/>
      <c r="W579" s="232"/>
      <c r="X579" s="232"/>
      <c r="Y579" s="232"/>
      <c r="Z579" s="232"/>
    </row>
    <row r="580" ht="12.0" customHeight="1">
      <c r="A580" s="232"/>
      <c r="B580" s="232"/>
      <c r="C580" s="232"/>
      <c r="D580" s="232"/>
      <c r="E580" s="232"/>
      <c r="F580" s="232"/>
      <c r="G580" s="232"/>
      <c r="H580" s="232"/>
      <c r="I580" s="232"/>
      <c r="J580" s="232"/>
      <c r="K580" s="232"/>
      <c r="L580" s="232"/>
      <c r="M580" s="232"/>
      <c r="N580" s="232"/>
      <c r="O580" s="232"/>
      <c r="P580" s="232"/>
      <c r="Q580" s="232"/>
      <c r="R580" s="232"/>
      <c r="S580" s="232"/>
      <c r="T580" s="232"/>
      <c r="U580" s="232"/>
      <c r="V580" s="232"/>
      <c r="W580" s="232"/>
      <c r="X580" s="232"/>
      <c r="Y580" s="232"/>
      <c r="Z580" s="232"/>
    </row>
    <row r="581" ht="12.0" customHeight="1">
      <c r="A581" s="232"/>
      <c r="B581" s="232"/>
      <c r="C581" s="232"/>
      <c r="D581" s="232"/>
      <c r="E581" s="232"/>
      <c r="F581" s="232"/>
      <c r="G581" s="232"/>
      <c r="H581" s="232"/>
      <c r="I581" s="232"/>
      <c r="J581" s="232"/>
      <c r="K581" s="232"/>
      <c r="L581" s="232"/>
      <c r="M581" s="232"/>
      <c r="N581" s="232"/>
      <c r="O581" s="232"/>
      <c r="P581" s="232"/>
      <c r="Q581" s="232"/>
      <c r="R581" s="232"/>
      <c r="S581" s="232"/>
      <c r="T581" s="232"/>
      <c r="U581" s="232"/>
      <c r="V581" s="232"/>
      <c r="W581" s="232"/>
      <c r="X581" s="232"/>
      <c r="Y581" s="232"/>
      <c r="Z581" s="232"/>
    </row>
    <row r="582" ht="12.0" customHeight="1">
      <c r="A582" s="232"/>
      <c r="B582" s="232"/>
      <c r="C582" s="232"/>
      <c r="D582" s="232"/>
      <c r="E582" s="232"/>
      <c r="F582" s="232"/>
      <c r="G582" s="232"/>
      <c r="H582" s="232"/>
      <c r="I582" s="232"/>
      <c r="J582" s="232"/>
      <c r="K582" s="232"/>
      <c r="L582" s="232"/>
      <c r="M582" s="232"/>
      <c r="N582" s="232"/>
      <c r="O582" s="232"/>
      <c r="P582" s="232"/>
      <c r="Q582" s="232"/>
      <c r="R582" s="232"/>
      <c r="S582" s="232"/>
      <c r="T582" s="232"/>
      <c r="U582" s="232"/>
      <c r="V582" s="232"/>
      <c r="W582" s="232"/>
      <c r="X582" s="232"/>
      <c r="Y582" s="232"/>
      <c r="Z582" s="232"/>
    </row>
    <row r="583" ht="12.0" customHeight="1">
      <c r="A583" s="232"/>
      <c r="B583" s="232"/>
      <c r="C583" s="232"/>
      <c r="D583" s="232"/>
      <c r="E583" s="232"/>
      <c r="F583" s="232"/>
      <c r="G583" s="232"/>
      <c r="H583" s="232"/>
      <c r="I583" s="232"/>
      <c r="J583" s="232"/>
      <c r="K583" s="232"/>
      <c r="L583" s="232"/>
      <c r="M583" s="232"/>
      <c r="N583" s="232"/>
      <c r="O583" s="232"/>
      <c r="P583" s="232"/>
      <c r="Q583" s="232"/>
      <c r="R583" s="232"/>
      <c r="S583" s="232"/>
      <c r="T583" s="232"/>
      <c r="U583" s="232"/>
      <c r="V583" s="232"/>
      <c r="W583" s="232"/>
      <c r="X583" s="232"/>
      <c r="Y583" s="232"/>
      <c r="Z583" s="232"/>
    </row>
    <row r="584" ht="12.0" customHeight="1">
      <c r="A584" s="232"/>
      <c r="B584" s="232"/>
      <c r="C584" s="232"/>
      <c r="D584" s="232"/>
      <c r="E584" s="232"/>
      <c r="F584" s="232"/>
      <c r="G584" s="232"/>
      <c r="H584" s="232"/>
      <c r="I584" s="232"/>
      <c r="J584" s="232"/>
      <c r="K584" s="232"/>
      <c r="L584" s="232"/>
      <c r="M584" s="232"/>
      <c r="N584" s="232"/>
      <c r="O584" s="232"/>
      <c r="P584" s="232"/>
      <c r="Q584" s="232"/>
      <c r="R584" s="232"/>
      <c r="S584" s="232"/>
      <c r="T584" s="232"/>
      <c r="U584" s="232"/>
      <c r="V584" s="232"/>
      <c r="W584" s="232"/>
      <c r="X584" s="232"/>
      <c r="Y584" s="232"/>
      <c r="Z584" s="232"/>
    </row>
    <row r="585" ht="12.0" customHeight="1">
      <c r="A585" s="232"/>
      <c r="B585" s="232"/>
      <c r="C585" s="232"/>
      <c r="D585" s="232"/>
      <c r="E585" s="232"/>
      <c r="F585" s="232"/>
      <c r="G585" s="232"/>
      <c r="H585" s="232"/>
      <c r="I585" s="232"/>
      <c r="J585" s="232"/>
      <c r="K585" s="232"/>
      <c r="L585" s="232"/>
      <c r="M585" s="232"/>
      <c r="N585" s="232"/>
      <c r="O585" s="232"/>
      <c r="P585" s="232"/>
      <c r="Q585" s="232"/>
      <c r="R585" s="232"/>
      <c r="S585" s="232"/>
      <c r="T585" s="232"/>
      <c r="U585" s="232"/>
      <c r="V585" s="232"/>
      <c r="W585" s="232"/>
      <c r="X585" s="232"/>
      <c r="Y585" s="232"/>
      <c r="Z585" s="232"/>
    </row>
    <row r="586" ht="12.0" customHeight="1">
      <c r="A586" s="232"/>
      <c r="B586" s="232"/>
      <c r="C586" s="232"/>
      <c r="D586" s="232"/>
      <c r="E586" s="232"/>
      <c r="F586" s="232"/>
      <c r="G586" s="232"/>
      <c r="H586" s="232"/>
      <c r="I586" s="232"/>
      <c r="J586" s="232"/>
      <c r="K586" s="232"/>
      <c r="L586" s="232"/>
      <c r="M586" s="232"/>
      <c r="N586" s="232"/>
      <c r="O586" s="232"/>
      <c r="P586" s="232"/>
      <c r="Q586" s="232"/>
      <c r="R586" s="232"/>
      <c r="S586" s="232"/>
      <c r="T586" s="232"/>
      <c r="U586" s="232"/>
      <c r="V586" s="232"/>
      <c r="W586" s="232"/>
      <c r="X586" s="232"/>
      <c r="Y586" s="232"/>
      <c r="Z586" s="232"/>
    </row>
    <row r="587" ht="12.0" customHeight="1">
      <c r="A587" s="232"/>
      <c r="B587" s="232"/>
      <c r="C587" s="232"/>
      <c r="D587" s="232"/>
      <c r="E587" s="232"/>
      <c r="F587" s="232"/>
      <c r="G587" s="232"/>
      <c r="H587" s="232"/>
      <c r="I587" s="232"/>
      <c r="J587" s="232"/>
      <c r="K587" s="232"/>
      <c r="L587" s="232"/>
      <c r="M587" s="232"/>
      <c r="N587" s="232"/>
      <c r="O587" s="232"/>
      <c r="P587" s="232"/>
      <c r="Q587" s="232"/>
      <c r="R587" s="232"/>
      <c r="S587" s="232"/>
      <c r="T587" s="232"/>
      <c r="U587" s="232"/>
      <c r="V587" s="232"/>
      <c r="W587" s="232"/>
      <c r="X587" s="232"/>
      <c r="Y587" s="232"/>
      <c r="Z587" s="232"/>
    </row>
    <row r="588" ht="12.0" customHeight="1">
      <c r="A588" s="232"/>
      <c r="B588" s="232"/>
      <c r="C588" s="232"/>
      <c r="D588" s="232"/>
      <c r="E588" s="232"/>
      <c r="F588" s="232"/>
      <c r="G588" s="232"/>
      <c r="H588" s="232"/>
      <c r="I588" s="232"/>
      <c r="J588" s="232"/>
      <c r="K588" s="232"/>
      <c r="L588" s="232"/>
      <c r="M588" s="232"/>
      <c r="N588" s="232"/>
      <c r="O588" s="232"/>
      <c r="P588" s="232"/>
      <c r="Q588" s="232"/>
      <c r="R588" s="232"/>
      <c r="S588" s="232"/>
      <c r="T588" s="232"/>
      <c r="U588" s="232"/>
      <c r="V588" s="232"/>
      <c r="W588" s="232"/>
      <c r="X588" s="232"/>
      <c r="Y588" s="232"/>
      <c r="Z588" s="232"/>
    </row>
    <row r="589" ht="12.0" customHeight="1">
      <c r="A589" s="232"/>
      <c r="B589" s="232"/>
      <c r="C589" s="232"/>
      <c r="D589" s="232"/>
      <c r="E589" s="232"/>
      <c r="F589" s="232"/>
      <c r="G589" s="232"/>
      <c r="H589" s="232"/>
      <c r="I589" s="232"/>
      <c r="J589" s="232"/>
      <c r="K589" s="232"/>
      <c r="L589" s="232"/>
      <c r="M589" s="232"/>
      <c r="N589" s="232"/>
      <c r="O589" s="232"/>
      <c r="P589" s="232"/>
      <c r="Q589" s="232"/>
      <c r="R589" s="232"/>
      <c r="S589" s="232"/>
      <c r="T589" s="232"/>
      <c r="U589" s="232"/>
      <c r="V589" s="232"/>
      <c r="W589" s="232"/>
      <c r="X589" s="232"/>
      <c r="Y589" s="232"/>
      <c r="Z589" s="232"/>
    </row>
    <row r="590" ht="12.0" customHeight="1">
      <c r="A590" s="232"/>
      <c r="B590" s="232"/>
      <c r="C590" s="232"/>
      <c r="D590" s="232"/>
      <c r="E590" s="232"/>
      <c r="F590" s="232"/>
      <c r="G590" s="232"/>
      <c r="H590" s="232"/>
      <c r="I590" s="232"/>
      <c r="J590" s="232"/>
      <c r="K590" s="232"/>
      <c r="L590" s="232"/>
      <c r="M590" s="232"/>
      <c r="N590" s="232"/>
      <c r="O590" s="232"/>
      <c r="P590" s="232"/>
      <c r="Q590" s="232"/>
      <c r="R590" s="232"/>
      <c r="S590" s="232"/>
      <c r="T590" s="232"/>
      <c r="U590" s="232"/>
      <c r="V590" s="232"/>
      <c r="W590" s="232"/>
      <c r="X590" s="232"/>
      <c r="Y590" s="232"/>
      <c r="Z590" s="232"/>
    </row>
    <row r="591" ht="12.0" customHeight="1">
      <c r="A591" s="232"/>
      <c r="B591" s="232"/>
      <c r="C591" s="232"/>
      <c r="D591" s="232"/>
      <c r="E591" s="232"/>
      <c r="F591" s="232"/>
      <c r="G591" s="232"/>
      <c r="H591" s="232"/>
      <c r="I591" s="232"/>
      <c r="J591" s="232"/>
      <c r="K591" s="232"/>
      <c r="L591" s="232"/>
      <c r="M591" s="232"/>
      <c r="N591" s="232"/>
      <c r="O591" s="232"/>
      <c r="P591" s="232"/>
      <c r="Q591" s="232"/>
      <c r="R591" s="232"/>
      <c r="S591" s="232"/>
      <c r="T591" s="232"/>
      <c r="U591" s="232"/>
      <c r="V591" s="232"/>
      <c r="W591" s="232"/>
      <c r="X591" s="232"/>
      <c r="Y591" s="232"/>
      <c r="Z591" s="232"/>
    </row>
    <row r="592" ht="12.0" customHeight="1">
      <c r="A592" s="232"/>
      <c r="B592" s="232"/>
      <c r="C592" s="232"/>
      <c r="D592" s="232"/>
      <c r="E592" s="232"/>
      <c r="F592" s="232"/>
      <c r="G592" s="232"/>
      <c r="H592" s="232"/>
      <c r="I592" s="232"/>
      <c r="J592" s="232"/>
      <c r="K592" s="232"/>
      <c r="L592" s="232"/>
      <c r="M592" s="232"/>
      <c r="N592" s="232"/>
      <c r="O592" s="232"/>
      <c r="P592" s="232"/>
      <c r="Q592" s="232"/>
      <c r="R592" s="232"/>
      <c r="S592" s="232"/>
      <c r="T592" s="232"/>
      <c r="U592" s="232"/>
      <c r="V592" s="232"/>
      <c r="W592" s="232"/>
      <c r="X592" s="232"/>
      <c r="Y592" s="232"/>
      <c r="Z592" s="232"/>
    </row>
    <row r="593" ht="12.0" customHeight="1">
      <c r="A593" s="232"/>
      <c r="B593" s="232"/>
      <c r="C593" s="232"/>
      <c r="D593" s="232"/>
      <c r="E593" s="232"/>
      <c r="F593" s="232"/>
      <c r="G593" s="232"/>
      <c r="H593" s="232"/>
      <c r="I593" s="232"/>
      <c r="J593" s="232"/>
      <c r="K593" s="232"/>
      <c r="L593" s="232"/>
      <c r="M593" s="232"/>
      <c r="N593" s="232"/>
      <c r="O593" s="232"/>
      <c r="P593" s="232"/>
      <c r="Q593" s="232"/>
      <c r="R593" s="232"/>
      <c r="S593" s="232"/>
      <c r="T593" s="232"/>
      <c r="U593" s="232"/>
      <c r="V593" s="232"/>
      <c r="W593" s="232"/>
      <c r="X593" s="232"/>
      <c r="Y593" s="232"/>
      <c r="Z593" s="232"/>
    </row>
    <row r="594" ht="12.0" customHeight="1">
      <c r="A594" s="232"/>
      <c r="B594" s="232"/>
      <c r="C594" s="232"/>
      <c r="D594" s="232"/>
      <c r="E594" s="232"/>
      <c r="F594" s="232"/>
      <c r="G594" s="232"/>
      <c r="H594" s="232"/>
      <c r="I594" s="232"/>
      <c r="J594" s="232"/>
      <c r="K594" s="232"/>
      <c r="L594" s="232"/>
      <c r="M594" s="232"/>
      <c r="N594" s="232"/>
      <c r="O594" s="232"/>
      <c r="P594" s="232"/>
      <c r="Q594" s="232"/>
      <c r="R594" s="232"/>
      <c r="S594" s="232"/>
      <c r="T594" s="232"/>
      <c r="U594" s="232"/>
      <c r="V594" s="232"/>
      <c r="W594" s="232"/>
      <c r="X594" s="232"/>
      <c r="Y594" s="232"/>
      <c r="Z594" s="232"/>
    </row>
    <row r="595" ht="12.0" customHeight="1">
      <c r="A595" s="232"/>
      <c r="B595" s="232"/>
      <c r="C595" s="232"/>
      <c r="D595" s="232"/>
      <c r="E595" s="232"/>
      <c r="F595" s="232"/>
      <c r="G595" s="232"/>
      <c r="H595" s="232"/>
      <c r="I595" s="232"/>
      <c r="J595" s="232"/>
      <c r="K595" s="232"/>
      <c r="L595" s="232"/>
      <c r="M595" s="232"/>
      <c r="N595" s="232"/>
      <c r="O595" s="232"/>
      <c r="P595" s="232"/>
      <c r="Q595" s="232"/>
      <c r="R595" s="232"/>
      <c r="S595" s="232"/>
      <c r="T595" s="232"/>
      <c r="U595" s="232"/>
      <c r="V595" s="232"/>
      <c r="W595" s="232"/>
      <c r="X595" s="232"/>
      <c r="Y595" s="232"/>
      <c r="Z595" s="232"/>
    </row>
    <row r="596" ht="12.0" customHeight="1">
      <c r="A596" s="232"/>
      <c r="B596" s="232"/>
      <c r="C596" s="232"/>
      <c r="D596" s="232"/>
      <c r="E596" s="232"/>
      <c r="F596" s="232"/>
      <c r="G596" s="232"/>
      <c r="H596" s="232"/>
      <c r="I596" s="232"/>
      <c r="J596" s="232"/>
      <c r="K596" s="232"/>
      <c r="L596" s="232"/>
      <c r="M596" s="232"/>
      <c r="N596" s="232"/>
      <c r="O596" s="232"/>
      <c r="P596" s="232"/>
      <c r="Q596" s="232"/>
      <c r="R596" s="232"/>
      <c r="S596" s="232"/>
      <c r="T596" s="232"/>
      <c r="U596" s="232"/>
      <c r="V596" s="232"/>
      <c r="W596" s="232"/>
      <c r="X596" s="232"/>
      <c r="Y596" s="232"/>
      <c r="Z596" s="232"/>
    </row>
    <row r="597" ht="12.0" customHeight="1">
      <c r="A597" s="232"/>
      <c r="B597" s="232"/>
      <c r="C597" s="232"/>
      <c r="D597" s="232"/>
      <c r="E597" s="232"/>
      <c r="F597" s="232"/>
      <c r="G597" s="232"/>
      <c r="H597" s="232"/>
      <c r="I597" s="232"/>
      <c r="J597" s="232"/>
      <c r="K597" s="232"/>
      <c r="L597" s="232"/>
      <c r="M597" s="232"/>
      <c r="N597" s="232"/>
      <c r="O597" s="232"/>
      <c r="P597" s="232"/>
      <c r="Q597" s="232"/>
      <c r="R597" s="232"/>
      <c r="S597" s="232"/>
      <c r="T597" s="232"/>
      <c r="U597" s="232"/>
      <c r="V597" s="232"/>
      <c r="W597" s="232"/>
      <c r="X597" s="232"/>
      <c r="Y597" s="232"/>
      <c r="Z597" s="232"/>
    </row>
    <row r="598" ht="12.0" customHeight="1">
      <c r="A598" s="232"/>
      <c r="B598" s="232"/>
      <c r="C598" s="232"/>
      <c r="D598" s="232"/>
      <c r="E598" s="232"/>
      <c r="F598" s="232"/>
      <c r="G598" s="232"/>
      <c r="H598" s="232"/>
      <c r="I598" s="232"/>
      <c r="J598" s="232"/>
      <c r="K598" s="232"/>
      <c r="L598" s="232"/>
      <c r="M598" s="232"/>
      <c r="N598" s="232"/>
      <c r="O598" s="232"/>
      <c r="P598" s="232"/>
      <c r="Q598" s="232"/>
      <c r="R598" s="232"/>
      <c r="S598" s="232"/>
      <c r="T598" s="232"/>
      <c r="U598" s="232"/>
      <c r="V598" s="232"/>
      <c r="W598" s="232"/>
      <c r="X598" s="232"/>
      <c r="Y598" s="232"/>
      <c r="Z598" s="232"/>
    </row>
    <row r="599" ht="12.0" customHeight="1">
      <c r="A599" s="232"/>
      <c r="B599" s="232"/>
      <c r="C599" s="232"/>
      <c r="D599" s="232"/>
      <c r="E599" s="232"/>
      <c r="F599" s="232"/>
      <c r="G599" s="232"/>
      <c r="H599" s="232"/>
      <c r="I599" s="232"/>
      <c r="J599" s="232"/>
      <c r="K599" s="232"/>
      <c r="L599" s="232"/>
      <c r="M599" s="232"/>
      <c r="N599" s="232"/>
      <c r="O599" s="232"/>
      <c r="P599" s="232"/>
      <c r="Q599" s="232"/>
      <c r="R599" s="232"/>
      <c r="S599" s="232"/>
      <c r="T599" s="232"/>
      <c r="U599" s="232"/>
      <c r="V599" s="232"/>
      <c r="W599" s="232"/>
      <c r="X599" s="232"/>
      <c r="Y599" s="232"/>
      <c r="Z599" s="232"/>
    </row>
    <row r="600" ht="12.0" customHeight="1">
      <c r="A600" s="232"/>
      <c r="B600" s="232"/>
      <c r="C600" s="232"/>
      <c r="D600" s="232"/>
      <c r="E600" s="232"/>
      <c r="F600" s="232"/>
      <c r="G600" s="232"/>
      <c r="H600" s="232"/>
      <c r="I600" s="232"/>
      <c r="J600" s="232"/>
      <c r="K600" s="232"/>
      <c r="L600" s="232"/>
      <c r="M600" s="232"/>
      <c r="N600" s="232"/>
      <c r="O600" s="232"/>
      <c r="P600" s="232"/>
      <c r="Q600" s="232"/>
      <c r="R600" s="232"/>
      <c r="S600" s="232"/>
      <c r="T600" s="232"/>
      <c r="U600" s="232"/>
      <c r="V600" s="232"/>
      <c r="W600" s="232"/>
      <c r="X600" s="232"/>
      <c r="Y600" s="232"/>
      <c r="Z600" s="232"/>
    </row>
    <row r="601" ht="12.0" customHeight="1">
      <c r="A601" s="232"/>
      <c r="B601" s="232"/>
      <c r="C601" s="232"/>
      <c r="D601" s="232"/>
      <c r="E601" s="232"/>
      <c r="F601" s="232"/>
      <c r="G601" s="232"/>
      <c r="H601" s="232"/>
      <c r="I601" s="232"/>
      <c r="J601" s="232"/>
      <c r="K601" s="232"/>
      <c r="L601" s="232"/>
      <c r="M601" s="232"/>
      <c r="N601" s="232"/>
      <c r="O601" s="232"/>
      <c r="P601" s="232"/>
      <c r="Q601" s="232"/>
      <c r="R601" s="232"/>
      <c r="S601" s="232"/>
      <c r="T601" s="232"/>
      <c r="U601" s="232"/>
      <c r="V601" s="232"/>
      <c r="W601" s="232"/>
      <c r="X601" s="232"/>
      <c r="Y601" s="232"/>
      <c r="Z601" s="232"/>
    </row>
    <row r="602" ht="12.0" customHeight="1">
      <c r="A602" s="232"/>
      <c r="B602" s="232"/>
      <c r="C602" s="232"/>
      <c r="D602" s="232"/>
      <c r="E602" s="232"/>
      <c r="F602" s="232"/>
      <c r="G602" s="232"/>
      <c r="H602" s="232"/>
      <c r="I602" s="232"/>
      <c r="J602" s="232"/>
      <c r="K602" s="232"/>
      <c r="L602" s="232"/>
      <c r="M602" s="232"/>
      <c r="N602" s="232"/>
      <c r="O602" s="232"/>
      <c r="P602" s="232"/>
      <c r="Q602" s="232"/>
      <c r="R602" s="232"/>
      <c r="S602" s="232"/>
      <c r="T602" s="232"/>
      <c r="U602" s="232"/>
      <c r="V602" s="232"/>
      <c r="W602" s="232"/>
      <c r="X602" s="232"/>
      <c r="Y602" s="232"/>
      <c r="Z602" s="232"/>
    </row>
    <row r="603" ht="12.0" customHeight="1">
      <c r="A603" s="232"/>
      <c r="B603" s="232"/>
      <c r="C603" s="232"/>
      <c r="D603" s="232"/>
      <c r="E603" s="232"/>
      <c r="F603" s="232"/>
      <c r="G603" s="232"/>
      <c r="H603" s="232"/>
      <c r="I603" s="232"/>
      <c r="J603" s="232"/>
      <c r="K603" s="232"/>
      <c r="L603" s="232"/>
      <c r="M603" s="232"/>
      <c r="N603" s="232"/>
      <c r="O603" s="232"/>
      <c r="P603" s="232"/>
      <c r="Q603" s="232"/>
      <c r="R603" s="232"/>
      <c r="S603" s="232"/>
      <c r="T603" s="232"/>
      <c r="U603" s="232"/>
      <c r="V603" s="232"/>
      <c r="W603" s="232"/>
      <c r="X603" s="232"/>
      <c r="Y603" s="232"/>
      <c r="Z603" s="232"/>
    </row>
    <row r="604" ht="12.0" customHeight="1">
      <c r="A604" s="232"/>
      <c r="B604" s="232"/>
      <c r="C604" s="232"/>
      <c r="D604" s="232"/>
      <c r="E604" s="232"/>
      <c r="F604" s="232"/>
      <c r="G604" s="232"/>
      <c r="H604" s="232"/>
      <c r="I604" s="232"/>
      <c r="J604" s="232"/>
      <c r="K604" s="232"/>
      <c r="L604" s="232"/>
      <c r="M604" s="232"/>
      <c r="N604" s="232"/>
      <c r="O604" s="232"/>
      <c r="P604" s="232"/>
      <c r="Q604" s="232"/>
      <c r="R604" s="232"/>
      <c r="S604" s="232"/>
      <c r="T604" s="232"/>
      <c r="U604" s="232"/>
      <c r="V604" s="232"/>
      <c r="W604" s="232"/>
      <c r="X604" s="232"/>
      <c r="Y604" s="232"/>
      <c r="Z604" s="232"/>
    </row>
    <row r="605" ht="12.0" customHeight="1">
      <c r="A605" s="232"/>
      <c r="B605" s="232"/>
      <c r="C605" s="232"/>
      <c r="D605" s="232"/>
      <c r="E605" s="232"/>
      <c r="F605" s="232"/>
      <c r="G605" s="232"/>
      <c r="H605" s="232"/>
      <c r="I605" s="232"/>
      <c r="J605" s="232"/>
      <c r="K605" s="232"/>
      <c r="L605" s="232"/>
      <c r="M605" s="232"/>
      <c r="N605" s="232"/>
      <c r="O605" s="232"/>
      <c r="P605" s="232"/>
      <c r="Q605" s="232"/>
      <c r="R605" s="232"/>
      <c r="S605" s="232"/>
      <c r="T605" s="232"/>
      <c r="U605" s="232"/>
      <c r="V605" s="232"/>
      <c r="W605" s="232"/>
      <c r="X605" s="232"/>
      <c r="Y605" s="232"/>
      <c r="Z605" s="232"/>
    </row>
    <row r="606" ht="12.0" customHeight="1">
      <c r="A606" s="232"/>
      <c r="B606" s="232"/>
      <c r="C606" s="232"/>
      <c r="D606" s="232"/>
      <c r="E606" s="232"/>
      <c r="F606" s="232"/>
      <c r="G606" s="232"/>
      <c r="H606" s="232"/>
      <c r="I606" s="232"/>
      <c r="J606" s="232"/>
      <c r="K606" s="232"/>
      <c r="L606" s="232"/>
      <c r="M606" s="232"/>
      <c r="N606" s="232"/>
      <c r="O606" s="232"/>
      <c r="P606" s="232"/>
      <c r="Q606" s="232"/>
      <c r="R606" s="232"/>
      <c r="S606" s="232"/>
      <c r="T606" s="232"/>
      <c r="U606" s="232"/>
      <c r="V606" s="232"/>
      <c r="W606" s="232"/>
      <c r="X606" s="232"/>
      <c r="Y606" s="232"/>
      <c r="Z606" s="232"/>
    </row>
    <row r="607" ht="12.0" customHeight="1">
      <c r="A607" s="232"/>
      <c r="B607" s="232"/>
      <c r="C607" s="232"/>
      <c r="D607" s="232"/>
      <c r="E607" s="232"/>
      <c r="F607" s="232"/>
      <c r="G607" s="232"/>
      <c r="H607" s="232"/>
      <c r="I607" s="232"/>
      <c r="J607" s="232"/>
      <c r="K607" s="232"/>
      <c r="L607" s="232"/>
      <c r="M607" s="232"/>
      <c r="N607" s="232"/>
      <c r="O607" s="232"/>
      <c r="P607" s="232"/>
      <c r="Q607" s="232"/>
      <c r="R607" s="232"/>
      <c r="S607" s="232"/>
      <c r="T607" s="232"/>
      <c r="U607" s="232"/>
      <c r="V607" s="232"/>
      <c r="W607" s="232"/>
      <c r="X607" s="232"/>
      <c r="Y607" s="232"/>
      <c r="Z607" s="232"/>
    </row>
    <row r="608" ht="12.0" customHeight="1">
      <c r="A608" s="232"/>
      <c r="B608" s="232"/>
      <c r="C608" s="232"/>
      <c r="D608" s="232"/>
      <c r="E608" s="232"/>
      <c r="F608" s="232"/>
      <c r="G608" s="232"/>
      <c r="H608" s="232"/>
      <c r="I608" s="232"/>
      <c r="J608" s="232"/>
      <c r="K608" s="232"/>
      <c r="L608" s="232"/>
      <c r="M608" s="232"/>
      <c r="N608" s="232"/>
      <c r="O608" s="232"/>
      <c r="P608" s="232"/>
      <c r="Q608" s="232"/>
      <c r="R608" s="232"/>
      <c r="S608" s="232"/>
      <c r="T608" s="232"/>
      <c r="U608" s="232"/>
      <c r="V608" s="232"/>
      <c r="W608" s="232"/>
      <c r="X608" s="232"/>
      <c r="Y608" s="232"/>
      <c r="Z608" s="232"/>
    </row>
    <row r="609" ht="12.0" customHeight="1">
      <c r="A609" s="232"/>
      <c r="B609" s="232"/>
      <c r="C609" s="232"/>
      <c r="D609" s="232"/>
      <c r="E609" s="232"/>
      <c r="F609" s="232"/>
      <c r="G609" s="232"/>
      <c r="H609" s="232"/>
      <c r="I609" s="232"/>
      <c r="J609" s="232"/>
      <c r="K609" s="232"/>
      <c r="L609" s="232"/>
      <c r="M609" s="232"/>
      <c r="N609" s="232"/>
      <c r="O609" s="232"/>
      <c r="P609" s="232"/>
      <c r="Q609" s="232"/>
      <c r="R609" s="232"/>
      <c r="S609" s="232"/>
      <c r="T609" s="232"/>
      <c r="U609" s="232"/>
      <c r="V609" s="232"/>
      <c r="W609" s="232"/>
      <c r="X609" s="232"/>
      <c r="Y609" s="232"/>
      <c r="Z609" s="232"/>
    </row>
    <row r="610" ht="12.0" customHeight="1">
      <c r="A610" s="232"/>
      <c r="B610" s="232"/>
      <c r="C610" s="232"/>
      <c r="D610" s="232"/>
      <c r="E610" s="232"/>
      <c r="F610" s="232"/>
      <c r="G610" s="232"/>
      <c r="H610" s="232"/>
      <c r="I610" s="232"/>
      <c r="J610" s="232"/>
      <c r="K610" s="232"/>
      <c r="L610" s="232"/>
      <c r="M610" s="232"/>
      <c r="N610" s="232"/>
      <c r="O610" s="232"/>
      <c r="P610" s="232"/>
      <c r="Q610" s="232"/>
      <c r="R610" s="232"/>
      <c r="S610" s="232"/>
      <c r="T610" s="232"/>
      <c r="U610" s="232"/>
      <c r="V610" s="232"/>
      <c r="W610" s="232"/>
      <c r="X610" s="232"/>
      <c r="Y610" s="232"/>
      <c r="Z610" s="232"/>
    </row>
    <row r="611" ht="12.0" customHeight="1">
      <c r="A611" s="232"/>
      <c r="B611" s="232"/>
      <c r="C611" s="232"/>
      <c r="D611" s="232"/>
      <c r="E611" s="232"/>
      <c r="F611" s="232"/>
      <c r="G611" s="232"/>
      <c r="H611" s="232"/>
      <c r="I611" s="232"/>
      <c r="J611" s="232"/>
      <c r="K611" s="232"/>
      <c r="L611" s="232"/>
      <c r="M611" s="232"/>
      <c r="N611" s="232"/>
      <c r="O611" s="232"/>
      <c r="P611" s="232"/>
      <c r="Q611" s="232"/>
      <c r="R611" s="232"/>
      <c r="S611" s="232"/>
      <c r="T611" s="232"/>
      <c r="U611" s="232"/>
      <c r="V611" s="232"/>
      <c r="W611" s="232"/>
      <c r="X611" s="232"/>
      <c r="Y611" s="232"/>
      <c r="Z611" s="232"/>
    </row>
    <row r="612" ht="12.0" customHeight="1">
      <c r="A612" s="232"/>
      <c r="B612" s="232"/>
      <c r="C612" s="232"/>
      <c r="D612" s="232"/>
      <c r="E612" s="232"/>
      <c r="F612" s="232"/>
      <c r="G612" s="232"/>
      <c r="H612" s="232"/>
      <c r="I612" s="232"/>
      <c r="J612" s="232"/>
      <c r="K612" s="232"/>
      <c r="L612" s="232"/>
      <c r="M612" s="232"/>
      <c r="N612" s="232"/>
      <c r="O612" s="232"/>
      <c r="P612" s="232"/>
      <c r="Q612" s="232"/>
      <c r="R612" s="232"/>
      <c r="S612" s="232"/>
      <c r="T612" s="232"/>
      <c r="U612" s="232"/>
      <c r="V612" s="232"/>
      <c r="W612" s="232"/>
      <c r="X612" s="232"/>
      <c r="Y612" s="232"/>
      <c r="Z612" s="232"/>
    </row>
    <row r="613" ht="12.0" customHeight="1">
      <c r="A613" s="232"/>
      <c r="B613" s="232"/>
      <c r="C613" s="232"/>
      <c r="D613" s="232"/>
      <c r="E613" s="232"/>
      <c r="F613" s="232"/>
      <c r="G613" s="232"/>
      <c r="H613" s="232"/>
      <c r="I613" s="232"/>
      <c r="J613" s="232"/>
      <c r="K613" s="232"/>
      <c r="L613" s="232"/>
      <c r="M613" s="232"/>
      <c r="N613" s="232"/>
      <c r="O613" s="232"/>
      <c r="P613" s="232"/>
      <c r="Q613" s="232"/>
      <c r="R613" s="232"/>
      <c r="S613" s="232"/>
      <c r="T613" s="232"/>
      <c r="U613" s="232"/>
      <c r="V613" s="232"/>
      <c r="W613" s="232"/>
      <c r="X613" s="232"/>
      <c r="Y613" s="232"/>
      <c r="Z613" s="232"/>
    </row>
    <row r="614" ht="12.0" customHeight="1">
      <c r="A614" s="232"/>
      <c r="B614" s="232"/>
      <c r="C614" s="232"/>
      <c r="D614" s="232"/>
      <c r="E614" s="232"/>
      <c r="F614" s="232"/>
      <c r="G614" s="232"/>
      <c r="H614" s="232"/>
      <c r="I614" s="232"/>
      <c r="J614" s="232"/>
      <c r="K614" s="232"/>
      <c r="L614" s="232"/>
      <c r="M614" s="232"/>
      <c r="N614" s="232"/>
      <c r="O614" s="232"/>
      <c r="P614" s="232"/>
      <c r="Q614" s="232"/>
      <c r="R614" s="232"/>
      <c r="S614" s="232"/>
      <c r="T614" s="232"/>
      <c r="U614" s="232"/>
      <c r="V614" s="232"/>
      <c r="W614" s="232"/>
      <c r="X614" s="232"/>
      <c r="Y614" s="232"/>
      <c r="Z614" s="232"/>
    </row>
    <row r="615" ht="12.0" customHeight="1">
      <c r="A615" s="232"/>
      <c r="B615" s="232"/>
      <c r="C615" s="232"/>
      <c r="D615" s="232"/>
      <c r="E615" s="232"/>
      <c r="F615" s="232"/>
      <c r="G615" s="232"/>
      <c r="H615" s="232"/>
      <c r="I615" s="232"/>
      <c r="J615" s="232"/>
      <c r="K615" s="232"/>
      <c r="L615" s="232"/>
      <c r="M615" s="232"/>
      <c r="N615" s="232"/>
      <c r="O615" s="232"/>
      <c r="P615" s="232"/>
      <c r="Q615" s="232"/>
      <c r="R615" s="232"/>
      <c r="S615" s="232"/>
      <c r="T615" s="232"/>
      <c r="U615" s="232"/>
      <c r="V615" s="232"/>
      <c r="W615" s="232"/>
      <c r="X615" s="232"/>
      <c r="Y615" s="232"/>
      <c r="Z615" s="232"/>
    </row>
    <row r="616" ht="12.0" customHeight="1">
      <c r="A616" s="232"/>
      <c r="B616" s="232"/>
      <c r="C616" s="232"/>
      <c r="D616" s="232"/>
      <c r="E616" s="232"/>
      <c r="F616" s="232"/>
      <c r="G616" s="232"/>
      <c r="H616" s="232"/>
      <c r="I616" s="232"/>
      <c r="J616" s="232"/>
      <c r="K616" s="232"/>
      <c r="L616" s="232"/>
      <c r="M616" s="232"/>
      <c r="N616" s="232"/>
      <c r="O616" s="232"/>
      <c r="P616" s="232"/>
      <c r="Q616" s="232"/>
      <c r="R616" s="232"/>
      <c r="S616" s="232"/>
      <c r="T616" s="232"/>
      <c r="U616" s="232"/>
      <c r="V616" s="232"/>
      <c r="W616" s="232"/>
      <c r="X616" s="232"/>
      <c r="Y616" s="232"/>
      <c r="Z616" s="232"/>
    </row>
    <row r="617" ht="12.0" customHeight="1">
      <c r="A617" s="232"/>
      <c r="B617" s="232"/>
      <c r="C617" s="232"/>
      <c r="D617" s="232"/>
      <c r="E617" s="232"/>
      <c r="F617" s="232"/>
      <c r="G617" s="232"/>
      <c r="H617" s="232"/>
      <c r="I617" s="232"/>
      <c r="J617" s="232"/>
      <c r="K617" s="232"/>
      <c r="L617" s="232"/>
      <c r="M617" s="232"/>
      <c r="N617" s="232"/>
      <c r="O617" s="232"/>
      <c r="P617" s="232"/>
      <c r="Q617" s="232"/>
      <c r="R617" s="232"/>
      <c r="S617" s="232"/>
      <c r="T617" s="232"/>
      <c r="U617" s="232"/>
      <c r="V617" s="232"/>
      <c r="W617" s="232"/>
      <c r="X617" s="232"/>
      <c r="Y617" s="232"/>
      <c r="Z617" s="232"/>
    </row>
    <row r="618" ht="12.0" customHeight="1">
      <c r="A618" s="232"/>
      <c r="B618" s="232"/>
      <c r="C618" s="232"/>
      <c r="D618" s="232"/>
      <c r="E618" s="232"/>
      <c r="F618" s="232"/>
      <c r="G618" s="232"/>
      <c r="H618" s="232"/>
      <c r="I618" s="232"/>
      <c r="J618" s="232"/>
      <c r="K618" s="232"/>
      <c r="L618" s="232"/>
      <c r="M618" s="232"/>
      <c r="N618" s="232"/>
      <c r="O618" s="232"/>
      <c r="P618" s="232"/>
      <c r="Q618" s="232"/>
      <c r="R618" s="232"/>
      <c r="S618" s="232"/>
      <c r="T618" s="232"/>
      <c r="U618" s="232"/>
      <c r="V618" s="232"/>
      <c r="W618" s="232"/>
      <c r="X618" s="232"/>
      <c r="Y618" s="232"/>
      <c r="Z618" s="232"/>
    </row>
    <row r="619" ht="12.0" customHeight="1">
      <c r="A619" s="232"/>
      <c r="B619" s="232"/>
      <c r="C619" s="232"/>
      <c r="D619" s="232"/>
      <c r="E619" s="232"/>
      <c r="F619" s="232"/>
      <c r="G619" s="232"/>
      <c r="H619" s="232"/>
      <c r="I619" s="232"/>
      <c r="J619" s="232"/>
      <c r="K619" s="232"/>
      <c r="L619" s="232"/>
      <c r="M619" s="232"/>
      <c r="N619" s="232"/>
      <c r="O619" s="232"/>
      <c r="P619" s="232"/>
      <c r="Q619" s="232"/>
      <c r="R619" s="232"/>
      <c r="S619" s="232"/>
      <c r="T619" s="232"/>
      <c r="U619" s="232"/>
      <c r="V619" s="232"/>
      <c r="W619" s="232"/>
      <c r="X619" s="232"/>
      <c r="Y619" s="232"/>
      <c r="Z619" s="232"/>
    </row>
    <row r="620" ht="12.0" customHeight="1">
      <c r="A620" s="232"/>
      <c r="B620" s="232"/>
      <c r="C620" s="232"/>
      <c r="D620" s="232"/>
      <c r="E620" s="232"/>
      <c r="F620" s="232"/>
      <c r="G620" s="232"/>
      <c r="H620" s="232"/>
      <c r="I620" s="232"/>
      <c r="J620" s="232"/>
      <c r="K620" s="232"/>
      <c r="L620" s="232"/>
      <c r="M620" s="232"/>
      <c r="N620" s="232"/>
      <c r="O620" s="232"/>
      <c r="P620" s="232"/>
      <c r="Q620" s="232"/>
      <c r="R620" s="232"/>
      <c r="S620" s="232"/>
      <c r="T620" s="232"/>
      <c r="U620" s="232"/>
      <c r="V620" s="232"/>
      <c r="W620" s="232"/>
      <c r="X620" s="232"/>
      <c r="Y620" s="232"/>
      <c r="Z620" s="232"/>
    </row>
    <row r="621" ht="12.0" customHeight="1">
      <c r="A621" s="232"/>
      <c r="B621" s="232"/>
      <c r="C621" s="232"/>
      <c r="D621" s="232"/>
      <c r="E621" s="232"/>
      <c r="F621" s="232"/>
      <c r="G621" s="232"/>
      <c r="H621" s="232"/>
      <c r="I621" s="232"/>
      <c r="J621" s="232"/>
      <c r="K621" s="232"/>
      <c r="L621" s="232"/>
      <c r="M621" s="232"/>
      <c r="N621" s="232"/>
      <c r="O621" s="232"/>
      <c r="P621" s="232"/>
      <c r="Q621" s="232"/>
      <c r="R621" s="232"/>
      <c r="S621" s="232"/>
      <c r="T621" s="232"/>
      <c r="U621" s="232"/>
      <c r="V621" s="232"/>
      <c r="W621" s="232"/>
      <c r="X621" s="232"/>
      <c r="Y621" s="232"/>
      <c r="Z621" s="232"/>
    </row>
    <row r="622" ht="12.0" customHeight="1">
      <c r="A622" s="232"/>
      <c r="B622" s="232"/>
      <c r="C622" s="232"/>
      <c r="D622" s="232"/>
      <c r="E622" s="232"/>
      <c r="F622" s="232"/>
      <c r="G622" s="232"/>
      <c r="H622" s="232"/>
      <c r="I622" s="232"/>
      <c r="J622" s="232"/>
      <c r="K622" s="232"/>
      <c r="L622" s="232"/>
      <c r="M622" s="232"/>
      <c r="N622" s="232"/>
      <c r="O622" s="232"/>
      <c r="P622" s="232"/>
      <c r="Q622" s="232"/>
      <c r="R622" s="232"/>
      <c r="S622" s="232"/>
      <c r="T622" s="232"/>
      <c r="U622" s="232"/>
      <c r="V622" s="232"/>
      <c r="W622" s="232"/>
      <c r="X622" s="232"/>
      <c r="Y622" s="232"/>
      <c r="Z622" s="232"/>
    </row>
    <row r="623" ht="12.0" customHeight="1">
      <c r="A623" s="232"/>
      <c r="B623" s="232"/>
      <c r="C623" s="232"/>
      <c r="D623" s="232"/>
      <c r="E623" s="232"/>
      <c r="F623" s="232"/>
      <c r="G623" s="232"/>
      <c r="H623" s="232"/>
      <c r="I623" s="232"/>
      <c r="J623" s="232"/>
      <c r="K623" s="232"/>
      <c r="L623" s="232"/>
      <c r="M623" s="232"/>
      <c r="N623" s="232"/>
      <c r="O623" s="232"/>
      <c r="P623" s="232"/>
      <c r="Q623" s="232"/>
      <c r="R623" s="232"/>
      <c r="S623" s="232"/>
      <c r="T623" s="232"/>
      <c r="U623" s="232"/>
      <c r="V623" s="232"/>
      <c r="W623" s="232"/>
      <c r="X623" s="232"/>
      <c r="Y623" s="232"/>
      <c r="Z623" s="232"/>
    </row>
    <row r="624" ht="12.0" customHeight="1">
      <c r="A624" s="232"/>
      <c r="B624" s="232"/>
      <c r="C624" s="232"/>
      <c r="D624" s="232"/>
      <c r="E624" s="232"/>
      <c r="F624" s="232"/>
      <c r="G624" s="232"/>
      <c r="H624" s="232"/>
      <c r="I624" s="232"/>
      <c r="J624" s="232"/>
      <c r="K624" s="232"/>
      <c r="L624" s="232"/>
      <c r="M624" s="232"/>
      <c r="N624" s="232"/>
      <c r="O624" s="232"/>
      <c r="P624" s="232"/>
      <c r="Q624" s="232"/>
      <c r="R624" s="232"/>
      <c r="S624" s="232"/>
      <c r="T624" s="232"/>
      <c r="U624" s="232"/>
      <c r="V624" s="232"/>
      <c r="W624" s="232"/>
      <c r="X624" s="232"/>
      <c r="Y624" s="232"/>
      <c r="Z624" s="232"/>
    </row>
    <row r="625" ht="12.0" customHeight="1">
      <c r="A625" s="232"/>
      <c r="B625" s="232"/>
      <c r="C625" s="232"/>
      <c r="D625" s="232"/>
      <c r="E625" s="232"/>
      <c r="F625" s="232"/>
      <c r="G625" s="232"/>
      <c r="H625" s="232"/>
      <c r="I625" s="232"/>
      <c r="J625" s="232"/>
      <c r="K625" s="232"/>
      <c r="L625" s="232"/>
      <c r="M625" s="232"/>
      <c r="N625" s="232"/>
      <c r="O625" s="232"/>
      <c r="P625" s="232"/>
      <c r="Q625" s="232"/>
      <c r="R625" s="232"/>
      <c r="S625" s="232"/>
      <c r="T625" s="232"/>
      <c r="U625" s="232"/>
      <c r="V625" s="232"/>
      <c r="W625" s="232"/>
      <c r="X625" s="232"/>
      <c r="Y625" s="232"/>
      <c r="Z625" s="232"/>
    </row>
    <row r="626" ht="12.0" customHeight="1">
      <c r="A626" s="232"/>
      <c r="B626" s="232"/>
      <c r="C626" s="232"/>
      <c r="D626" s="232"/>
      <c r="E626" s="232"/>
      <c r="F626" s="232"/>
      <c r="G626" s="232"/>
      <c r="H626" s="232"/>
      <c r="I626" s="232"/>
      <c r="J626" s="232"/>
      <c r="K626" s="232"/>
      <c r="L626" s="232"/>
      <c r="M626" s="232"/>
      <c r="N626" s="232"/>
      <c r="O626" s="232"/>
      <c r="P626" s="232"/>
      <c r="Q626" s="232"/>
      <c r="R626" s="232"/>
      <c r="S626" s="232"/>
      <c r="T626" s="232"/>
      <c r="U626" s="232"/>
      <c r="V626" s="232"/>
      <c r="W626" s="232"/>
      <c r="X626" s="232"/>
      <c r="Y626" s="232"/>
      <c r="Z626" s="232"/>
    </row>
    <row r="627" ht="12.0" customHeight="1">
      <c r="A627" s="232"/>
      <c r="B627" s="232"/>
      <c r="C627" s="232"/>
      <c r="D627" s="232"/>
      <c r="E627" s="232"/>
      <c r="F627" s="232"/>
      <c r="G627" s="232"/>
      <c r="H627" s="232"/>
      <c r="I627" s="232"/>
      <c r="J627" s="232"/>
      <c r="K627" s="232"/>
      <c r="L627" s="232"/>
      <c r="M627" s="232"/>
      <c r="N627" s="232"/>
      <c r="O627" s="232"/>
      <c r="P627" s="232"/>
      <c r="Q627" s="232"/>
      <c r="R627" s="232"/>
      <c r="S627" s="232"/>
      <c r="T627" s="232"/>
      <c r="U627" s="232"/>
      <c r="V627" s="232"/>
      <c r="W627" s="232"/>
      <c r="X627" s="232"/>
      <c r="Y627" s="232"/>
      <c r="Z627" s="232"/>
    </row>
    <row r="628" ht="12.0" customHeight="1">
      <c r="A628" s="232"/>
      <c r="B628" s="232"/>
      <c r="C628" s="232"/>
      <c r="D628" s="232"/>
      <c r="E628" s="232"/>
      <c r="F628" s="232"/>
      <c r="G628" s="232"/>
      <c r="H628" s="232"/>
      <c r="I628" s="232"/>
      <c r="J628" s="232"/>
      <c r="K628" s="232"/>
      <c r="L628" s="232"/>
      <c r="M628" s="232"/>
      <c r="N628" s="232"/>
      <c r="O628" s="232"/>
      <c r="P628" s="232"/>
      <c r="Q628" s="232"/>
      <c r="R628" s="232"/>
      <c r="S628" s="232"/>
      <c r="T628" s="232"/>
      <c r="U628" s="232"/>
      <c r="V628" s="232"/>
      <c r="W628" s="232"/>
      <c r="X628" s="232"/>
      <c r="Y628" s="232"/>
      <c r="Z628" s="232"/>
    </row>
    <row r="629" ht="12.0" customHeight="1">
      <c r="A629" s="232"/>
      <c r="B629" s="232"/>
      <c r="C629" s="232"/>
      <c r="D629" s="232"/>
      <c r="E629" s="232"/>
      <c r="F629" s="232"/>
      <c r="G629" s="232"/>
      <c r="H629" s="232"/>
      <c r="I629" s="232"/>
      <c r="J629" s="232"/>
      <c r="K629" s="232"/>
      <c r="L629" s="232"/>
      <c r="M629" s="232"/>
      <c r="N629" s="232"/>
      <c r="O629" s="232"/>
      <c r="P629" s="232"/>
      <c r="Q629" s="232"/>
      <c r="R629" s="232"/>
      <c r="S629" s="232"/>
      <c r="T629" s="232"/>
      <c r="U629" s="232"/>
      <c r="V629" s="232"/>
      <c r="W629" s="232"/>
      <c r="X629" s="232"/>
      <c r="Y629" s="232"/>
      <c r="Z629" s="232"/>
    </row>
    <row r="630" ht="12.0" customHeight="1">
      <c r="A630" s="232"/>
      <c r="B630" s="232"/>
      <c r="C630" s="232"/>
      <c r="D630" s="232"/>
      <c r="E630" s="232"/>
      <c r="F630" s="232"/>
      <c r="G630" s="232"/>
      <c r="H630" s="232"/>
      <c r="I630" s="232"/>
      <c r="J630" s="232"/>
      <c r="K630" s="232"/>
      <c r="L630" s="232"/>
      <c r="M630" s="232"/>
      <c r="N630" s="232"/>
      <c r="O630" s="232"/>
      <c r="P630" s="232"/>
      <c r="Q630" s="232"/>
      <c r="R630" s="232"/>
      <c r="S630" s="232"/>
      <c r="T630" s="232"/>
      <c r="U630" s="232"/>
      <c r="V630" s="232"/>
      <c r="W630" s="232"/>
      <c r="X630" s="232"/>
      <c r="Y630" s="232"/>
      <c r="Z630" s="232"/>
    </row>
    <row r="631" ht="12.0" customHeight="1">
      <c r="A631" s="232"/>
      <c r="B631" s="232"/>
      <c r="C631" s="232"/>
      <c r="D631" s="232"/>
      <c r="E631" s="232"/>
      <c r="F631" s="232"/>
      <c r="G631" s="232"/>
      <c r="H631" s="232"/>
      <c r="I631" s="232"/>
      <c r="J631" s="232"/>
      <c r="K631" s="232"/>
      <c r="L631" s="232"/>
      <c r="M631" s="232"/>
      <c r="N631" s="232"/>
      <c r="O631" s="232"/>
      <c r="P631" s="232"/>
      <c r="Q631" s="232"/>
      <c r="R631" s="232"/>
      <c r="S631" s="232"/>
      <c r="T631" s="232"/>
      <c r="U631" s="232"/>
      <c r="V631" s="232"/>
      <c r="W631" s="232"/>
      <c r="X631" s="232"/>
      <c r="Y631" s="232"/>
      <c r="Z631" s="232"/>
    </row>
    <row r="632" ht="12.0" customHeight="1">
      <c r="A632" s="232"/>
      <c r="B632" s="232"/>
      <c r="C632" s="232"/>
      <c r="D632" s="232"/>
      <c r="E632" s="232"/>
      <c r="F632" s="232"/>
      <c r="G632" s="232"/>
      <c r="H632" s="232"/>
      <c r="I632" s="232"/>
      <c r="J632" s="232"/>
      <c r="K632" s="232"/>
      <c r="L632" s="232"/>
      <c r="M632" s="232"/>
      <c r="N632" s="232"/>
      <c r="O632" s="232"/>
      <c r="P632" s="232"/>
      <c r="Q632" s="232"/>
      <c r="R632" s="232"/>
      <c r="S632" s="232"/>
      <c r="T632" s="232"/>
      <c r="U632" s="232"/>
      <c r="V632" s="232"/>
      <c r="W632" s="232"/>
      <c r="X632" s="232"/>
      <c r="Y632" s="232"/>
      <c r="Z632" s="232"/>
    </row>
    <row r="633" ht="12.0" customHeight="1">
      <c r="A633" s="232"/>
      <c r="B633" s="232"/>
      <c r="C633" s="232"/>
      <c r="D633" s="232"/>
      <c r="E633" s="232"/>
      <c r="F633" s="232"/>
      <c r="G633" s="232"/>
      <c r="H633" s="232"/>
      <c r="I633" s="232"/>
      <c r="J633" s="232"/>
      <c r="K633" s="232"/>
      <c r="L633" s="232"/>
      <c r="M633" s="232"/>
      <c r="N633" s="232"/>
      <c r="O633" s="232"/>
      <c r="P633" s="232"/>
      <c r="Q633" s="232"/>
      <c r="R633" s="232"/>
      <c r="S633" s="232"/>
      <c r="T633" s="232"/>
      <c r="U633" s="232"/>
      <c r="V633" s="232"/>
      <c r="W633" s="232"/>
      <c r="X633" s="232"/>
      <c r="Y633" s="232"/>
      <c r="Z633" s="232"/>
    </row>
    <row r="634" ht="12.0" customHeight="1">
      <c r="A634" s="232"/>
      <c r="B634" s="232"/>
      <c r="C634" s="232"/>
      <c r="D634" s="232"/>
      <c r="E634" s="232"/>
      <c r="F634" s="232"/>
      <c r="G634" s="232"/>
      <c r="H634" s="232"/>
      <c r="I634" s="232"/>
      <c r="J634" s="232"/>
      <c r="K634" s="232"/>
      <c r="L634" s="232"/>
      <c r="M634" s="232"/>
      <c r="N634" s="232"/>
      <c r="O634" s="232"/>
      <c r="P634" s="232"/>
      <c r="Q634" s="232"/>
      <c r="R634" s="232"/>
      <c r="S634" s="232"/>
      <c r="T634" s="232"/>
      <c r="U634" s="232"/>
      <c r="V634" s="232"/>
      <c r="W634" s="232"/>
      <c r="X634" s="232"/>
      <c r="Y634" s="232"/>
      <c r="Z634" s="232"/>
    </row>
    <row r="635" ht="12.0" customHeight="1">
      <c r="A635" s="232"/>
      <c r="B635" s="232"/>
      <c r="C635" s="232"/>
      <c r="D635" s="232"/>
      <c r="E635" s="232"/>
      <c r="F635" s="232"/>
      <c r="G635" s="232"/>
      <c r="H635" s="232"/>
      <c r="I635" s="232"/>
      <c r="J635" s="232"/>
      <c r="K635" s="232"/>
      <c r="L635" s="232"/>
      <c r="M635" s="232"/>
      <c r="N635" s="232"/>
      <c r="O635" s="232"/>
      <c r="P635" s="232"/>
      <c r="Q635" s="232"/>
      <c r="R635" s="232"/>
      <c r="S635" s="232"/>
      <c r="T635" s="232"/>
      <c r="U635" s="232"/>
      <c r="V635" s="232"/>
      <c r="W635" s="232"/>
      <c r="X635" s="232"/>
      <c r="Y635" s="232"/>
      <c r="Z635" s="232"/>
    </row>
    <row r="636" ht="12.0" customHeight="1">
      <c r="A636" s="232"/>
      <c r="B636" s="232"/>
      <c r="C636" s="232"/>
      <c r="D636" s="232"/>
      <c r="E636" s="232"/>
      <c r="F636" s="232"/>
      <c r="G636" s="232"/>
      <c r="H636" s="232"/>
      <c r="I636" s="232"/>
      <c r="J636" s="232"/>
      <c r="K636" s="232"/>
      <c r="L636" s="232"/>
      <c r="M636" s="232"/>
      <c r="N636" s="232"/>
      <c r="O636" s="232"/>
      <c r="P636" s="232"/>
      <c r="Q636" s="232"/>
      <c r="R636" s="232"/>
      <c r="S636" s="232"/>
      <c r="T636" s="232"/>
      <c r="U636" s="232"/>
      <c r="V636" s="232"/>
      <c r="W636" s="232"/>
      <c r="X636" s="232"/>
      <c r="Y636" s="232"/>
      <c r="Z636" s="232"/>
    </row>
    <row r="637" ht="12.0" customHeight="1">
      <c r="A637" s="232"/>
      <c r="B637" s="232"/>
      <c r="C637" s="232"/>
      <c r="D637" s="232"/>
      <c r="E637" s="232"/>
      <c r="F637" s="232"/>
      <c r="G637" s="232"/>
      <c r="H637" s="232"/>
      <c r="I637" s="232"/>
      <c r="J637" s="232"/>
      <c r="K637" s="232"/>
      <c r="L637" s="232"/>
      <c r="M637" s="232"/>
      <c r="N637" s="232"/>
      <c r="O637" s="232"/>
      <c r="P637" s="232"/>
      <c r="Q637" s="232"/>
      <c r="R637" s="232"/>
      <c r="S637" s="232"/>
      <c r="T637" s="232"/>
      <c r="U637" s="232"/>
      <c r="V637" s="232"/>
      <c r="W637" s="232"/>
      <c r="X637" s="232"/>
      <c r="Y637" s="232"/>
      <c r="Z637" s="232"/>
    </row>
    <row r="638" ht="12.0" customHeight="1">
      <c r="A638" s="232"/>
      <c r="B638" s="232"/>
      <c r="C638" s="232"/>
      <c r="D638" s="232"/>
      <c r="E638" s="232"/>
      <c r="F638" s="232"/>
      <c r="G638" s="232"/>
      <c r="H638" s="232"/>
      <c r="I638" s="232"/>
      <c r="J638" s="232"/>
      <c r="K638" s="232"/>
      <c r="L638" s="232"/>
      <c r="M638" s="232"/>
      <c r="N638" s="232"/>
      <c r="O638" s="232"/>
      <c r="P638" s="232"/>
      <c r="Q638" s="232"/>
      <c r="R638" s="232"/>
      <c r="S638" s="232"/>
      <c r="T638" s="232"/>
      <c r="U638" s="232"/>
      <c r="V638" s="232"/>
      <c r="W638" s="232"/>
      <c r="X638" s="232"/>
      <c r="Y638" s="232"/>
      <c r="Z638" s="232"/>
    </row>
    <row r="639" ht="12.0" customHeight="1">
      <c r="A639" s="232"/>
      <c r="B639" s="232"/>
      <c r="C639" s="232"/>
      <c r="D639" s="232"/>
      <c r="E639" s="232"/>
      <c r="F639" s="232"/>
      <c r="G639" s="232"/>
      <c r="H639" s="232"/>
      <c r="I639" s="232"/>
      <c r="J639" s="232"/>
      <c r="K639" s="232"/>
      <c r="L639" s="232"/>
      <c r="M639" s="232"/>
      <c r="N639" s="232"/>
      <c r="O639" s="232"/>
      <c r="P639" s="232"/>
      <c r="Q639" s="232"/>
      <c r="R639" s="232"/>
      <c r="S639" s="232"/>
      <c r="T639" s="232"/>
      <c r="U639" s="232"/>
      <c r="V639" s="232"/>
      <c r="W639" s="232"/>
      <c r="X639" s="232"/>
      <c r="Y639" s="232"/>
      <c r="Z639" s="232"/>
    </row>
    <row r="640" ht="12.0" customHeight="1">
      <c r="A640" s="232"/>
      <c r="B640" s="232"/>
      <c r="C640" s="232"/>
      <c r="D640" s="232"/>
      <c r="E640" s="232"/>
      <c r="F640" s="232"/>
      <c r="G640" s="232"/>
      <c r="H640" s="232"/>
      <c r="I640" s="232"/>
      <c r="J640" s="232"/>
      <c r="K640" s="232"/>
      <c r="L640" s="232"/>
      <c r="M640" s="232"/>
      <c r="N640" s="232"/>
      <c r="O640" s="232"/>
      <c r="P640" s="232"/>
      <c r="Q640" s="232"/>
      <c r="R640" s="232"/>
      <c r="S640" s="232"/>
      <c r="T640" s="232"/>
      <c r="U640" s="232"/>
      <c r="V640" s="232"/>
      <c r="W640" s="232"/>
      <c r="X640" s="232"/>
      <c r="Y640" s="232"/>
      <c r="Z640" s="232"/>
    </row>
    <row r="641" ht="12.0" customHeight="1">
      <c r="A641" s="232"/>
      <c r="B641" s="232"/>
      <c r="C641" s="232"/>
      <c r="D641" s="232"/>
      <c r="E641" s="232"/>
      <c r="F641" s="232"/>
      <c r="G641" s="232"/>
      <c r="H641" s="232"/>
      <c r="I641" s="232"/>
      <c r="J641" s="232"/>
      <c r="K641" s="232"/>
      <c r="L641" s="232"/>
      <c r="M641" s="232"/>
      <c r="N641" s="232"/>
      <c r="O641" s="232"/>
      <c r="P641" s="232"/>
      <c r="Q641" s="232"/>
      <c r="R641" s="232"/>
      <c r="S641" s="232"/>
      <c r="T641" s="232"/>
      <c r="U641" s="232"/>
      <c r="V641" s="232"/>
      <c r="W641" s="232"/>
      <c r="X641" s="232"/>
      <c r="Y641" s="232"/>
      <c r="Z641" s="232"/>
    </row>
    <row r="642" ht="12.0" customHeight="1">
      <c r="A642" s="232"/>
      <c r="B642" s="232"/>
      <c r="C642" s="232"/>
      <c r="D642" s="232"/>
      <c r="E642" s="232"/>
      <c r="F642" s="232"/>
      <c r="G642" s="232"/>
      <c r="H642" s="232"/>
      <c r="I642" s="232"/>
      <c r="J642" s="232"/>
      <c r="K642" s="232"/>
      <c r="L642" s="232"/>
      <c r="M642" s="232"/>
      <c r="N642" s="232"/>
      <c r="O642" s="232"/>
      <c r="P642" s="232"/>
      <c r="Q642" s="232"/>
      <c r="R642" s="232"/>
      <c r="S642" s="232"/>
      <c r="T642" s="232"/>
      <c r="U642" s="232"/>
      <c r="V642" s="232"/>
      <c r="W642" s="232"/>
      <c r="X642" s="232"/>
      <c r="Y642" s="232"/>
      <c r="Z642" s="232"/>
    </row>
    <row r="643" ht="12.0" customHeight="1">
      <c r="A643" s="232"/>
      <c r="B643" s="232"/>
      <c r="C643" s="232"/>
      <c r="D643" s="232"/>
      <c r="E643" s="232"/>
      <c r="F643" s="232"/>
      <c r="G643" s="232"/>
      <c r="H643" s="232"/>
      <c r="I643" s="232"/>
      <c r="J643" s="232"/>
      <c r="K643" s="232"/>
      <c r="L643" s="232"/>
      <c r="M643" s="232"/>
      <c r="N643" s="232"/>
      <c r="O643" s="232"/>
      <c r="P643" s="232"/>
      <c r="Q643" s="232"/>
      <c r="R643" s="232"/>
      <c r="S643" s="232"/>
      <c r="T643" s="232"/>
      <c r="U643" s="232"/>
      <c r="V643" s="232"/>
      <c r="W643" s="232"/>
      <c r="X643" s="232"/>
      <c r="Y643" s="232"/>
      <c r="Z643" s="232"/>
    </row>
    <row r="644" ht="12.0" customHeight="1">
      <c r="A644" s="232"/>
      <c r="B644" s="232"/>
      <c r="C644" s="232"/>
      <c r="D644" s="232"/>
      <c r="E644" s="232"/>
      <c r="F644" s="232"/>
      <c r="G644" s="232"/>
      <c r="H644" s="232"/>
      <c r="I644" s="232"/>
      <c r="J644" s="232"/>
      <c r="K644" s="232"/>
      <c r="L644" s="232"/>
      <c r="M644" s="232"/>
      <c r="N644" s="232"/>
      <c r="O644" s="232"/>
      <c r="P644" s="232"/>
      <c r="Q644" s="232"/>
      <c r="R644" s="232"/>
      <c r="S644" s="232"/>
      <c r="T644" s="232"/>
      <c r="U644" s="232"/>
      <c r="V644" s="232"/>
      <c r="W644" s="232"/>
      <c r="X644" s="232"/>
      <c r="Y644" s="232"/>
      <c r="Z644" s="232"/>
    </row>
    <row r="645" ht="12.0" customHeight="1">
      <c r="A645" s="232"/>
      <c r="B645" s="232"/>
      <c r="C645" s="232"/>
      <c r="D645" s="232"/>
      <c r="E645" s="232"/>
      <c r="F645" s="232"/>
      <c r="G645" s="232"/>
      <c r="H645" s="232"/>
      <c r="I645" s="232"/>
      <c r="J645" s="232"/>
      <c r="K645" s="232"/>
      <c r="L645" s="232"/>
      <c r="M645" s="232"/>
      <c r="N645" s="232"/>
      <c r="O645" s="232"/>
      <c r="P645" s="232"/>
      <c r="Q645" s="232"/>
      <c r="R645" s="232"/>
      <c r="S645" s="232"/>
      <c r="T645" s="232"/>
      <c r="U645" s="232"/>
      <c r="V645" s="232"/>
      <c r="W645" s="232"/>
      <c r="X645" s="232"/>
      <c r="Y645" s="232"/>
      <c r="Z645" s="232"/>
    </row>
    <row r="646" ht="12.0" customHeight="1">
      <c r="A646" s="232"/>
      <c r="B646" s="232"/>
      <c r="C646" s="232"/>
      <c r="D646" s="232"/>
      <c r="E646" s="232"/>
      <c r="F646" s="232"/>
      <c r="G646" s="232"/>
      <c r="H646" s="232"/>
      <c r="I646" s="232"/>
      <c r="J646" s="232"/>
      <c r="K646" s="232"/>
      <c r="L646" s="232"/>
      <c r="M646" s="232"/>
      <c r="N646" s="232"/>
      <c r="O646" s="232"/>
      <c r="P646" s="232"/>
      <c r="Q646" s="232"/>
      <c r="R646" s="232"/>
      <c r="S646" s="232"/>
      <c r="T646" s="232"/>
      <c r="U646" s="232"/>
      <c r="V646" s="232"/>
      <c r="W646" s="232"/>
      <c r="X646" s="232"/>
      <c r="Y646" s="232"/>
      <c r="Z646" s="232"/>
    </row>
    <row r="647" ht="12.0" customHeight="1">
      <c r="A647" s="232"/>
      <c r="B647" s="232"/>
      <c r="C647" s="232"/>
      <c r="D647" s="232"/>
      <c r="E647" s="232"/>
      <c r="F647" s="232"/>
      <c r="G647" s="232"/>
      <c r="H647" s="232"/>
      <c r="I647" s="232"/>
      <c r="J647" s="232"/>
      <c r="K647" s="232"/>
      <c r="L647" s="232"/>
      <c r="M647" s="232"/>
      <c r="N647" s="232"/>
      <c r="O647" s="232"/>
      <c r="P647" s="232"/>
      <c r="Q647" s="232"/>
      <c r="R647" s="232"/>
      <c r="S647" s="232"/>
      <c r="T647" s="232"/>
      <c r="U647" s="232"/>
      <c r="V647" s="232"/>
      <c r="W647" s="232"/>
      <c r="X647" s="232"/>
      <c r="Y647" s="232"/>
      <c r="Z647" s="232"/>
    </row>
    <row r="648" ht="12.0" customHeight="1">
      <c r="A648" s="232"/>
      <c r="B648" s="232"/>
      <c r="C648" s="232"/>
      <c r="D648" s="232"/>
      <c r="E648" s="232"/>
      <c r="F648" s="232"/>
      <c r="G648" s="232"/>
      <c r="H648" s="232"/>
      <c r="I648" s="232"/>
      <c r="J648" s="232"/>
      <c r="K648" s="232"/>
      <c r="L648" s="232"/>
      <c r="M648" s="232"/>
      <c r="N648" s="232"/>
      <c r="O648" s="232"/>
      <c r="P648" s="232"/>
      <c r="Q648" s="232"/>
      <c r="R648" s="232"/>
      <c r="S648" s="232"/>
      <c r="T648" s="232"/>
      <c r="U648" s="232"/>
      <c r="V648" s="232"/>
      <c r="W648" s="232"/>
      <c r="X648" s="232"/>
      <c r="Y648" s="232"/>
      <c r="Z648" s="232"/>
    </row>
    <row r="649" ht="12.0" customHeight="1">
      <c r="A649" s="232"/>
      <c r="B649" s="232"/>
      <c r="C649" s="232"/>
      <c r="D649" s="232"/>
      <c r="E649" s="232"/>
      <c r="F649" s="232"/>
      <c r="G649" s="232"/>
      <c r="H649" s="232"/>
      <c r="I649" s="232"/>
      <c r="J649" s="232"/>
      <c r="K649" s="232"/>
      <c r="L649" s="232"/>
      <c r="M649" s="232"/>
      <c r="N649" s="232"/>
      <c r="O649" s="232"/>
      <c r="P649" s="232"/>
      <c r="Q649" s="232"/>
      <c r="R649" s="232"/>
      <c r="S649" s="232"/>
      <c r="T649" s="232"/>
      <c r="U649" s="232"/>
      <c r="V649" s="232"/>
      <c r="W649" s="232"/>
      <c r="X649" s="232"/>
      <c r="Y649" s="232"/>
      <c r="Z649" s="232"/>
    </row>
    <row r="650" ht="12.0" customHeight="1">
      <c r="A650" s="232"/>
      <c r="B650" s="232"/>
      <c r="C650" s="232"/>
      <c r="D650" s="232"/>
      <c r="E650" s="232"/>
      <c r="F650" s="232"/>
      <c r="G650" s="232"/>
      <c r="H650" s="232"/>
      <c r="I650" s="232"/>
      <c r="J650" s="232"/>
      <c r="K650" s="232"/>
      <c r="L650" s="232"/>
      <c r="M650" s="232"/>
      <c r="N650" s="232"/>
      <c r="O650" s="232"/>
      <c r="P650" s="232"/>
      <c r="Q650" s="232"/>
      <c r="R650" s="232"/>
      <c r="S650" s="232"/>
      <c r="T650" s="232"/>
      <c r="U650" s="232"/>
      <c r="V650" s="232"/>
      <c r="W650" s="232"/>
      <c r="X650" s="232"/>
      <c r="Y650" s="232"/>
      <c r="Z650" s="232"/>
    </row>
    <row r="651" ht="12.0" customHeight="1">
      <c r="A651" s="232"/>
      <c r="B651" s="232"/>
      <c r="C651" s="232"/>
      <c r="D651" s="232"/>
      <c r="E651" s="232"/>
      <c r="F651" s="232"/>
      <c r="G651" s="232"/>
      <c r="H651" s="232"/>
      <c r="I651" s="232"/>
      <c r="J651" s="232"/>
      <c r="K651" s="232"/>
      <c r="L651" s="232"/>
      <c r="M651" s="232"/>
      <c r="N651" s="232"/>
      <c r="O651" s="232"/>
      <c r="P651" s="232"/>
      <c r="Q651" s="232"/>
      <c r="R651" s="232"/>
      <c r="S651" s="232"/>
      <c r="T651" s="232"/>
      <c r="U651" s="232"/>
      <c r="V651" s="232"/>
      <c r="W651" s="232"/>
      <c r="X651" s="232"/>
      <c r="Y651" s="232"/>
      <c r="Z651" s="232"/>
    </row>
    <row r="652" ht="12.0" customHeight="1">
      <c r="A652" s="232"/>
      <c r="B652" s="232"/>
      <c r="C652" s="232"/>
      <c r="D652" s="232"/>
      <c r="E652" s="232"/>
      <c r="F652" s="232"/>
      <c r="G652" s="232"/>
      <c r="H652" s="232"/>
      <c r="I652" s="232"/>
      <c r="J652" s="232"/>
      <c r="K652" s="232"/>
      <c r="L652" s="232"/>
      <c r="M652" s="232"/>
      <c r="N652" s="232"/>
      <c r="O652" s="232"/>
      <c r="P652" s="232"/>
      <c r="Q652" s="232"/>
      <c r="R652" s="232"/>
      <c r="S652" s="232"/>
      <c r="T652" s="232"/>
      <c r="U652" s="232"/>
      <c r="V652" s="232"/>
      <c r="W652" s="232"/>
      <c r="X652" s="232"/>
      <c r="Y652" s="232"/>
      <c r="Z652" s="232"/>
    </row>
    <row r="653" ht="12.0" customHeight="1">
      <c r="A653" s="232"/>
      <c r="B653" s="232"/>
      <c r="C653" s="232"/>
      <c r="D653" s="232"/>
      <c r="E653" s="232"/>
      <c r="F653" s="232"/>
      <c r="G653" s="232"/>
      <c r="H653" s="232"/>
      <c r="I653" s="232"/>
      <c r="J653" s="232"/>
      <c r="K653" s="232"/>
      <c r="L653" s="232"/>
      <c r="M653" s="232"/>
      <c r="N653" s="232"/>
      <c r="O653" s="232"/>
      <c r="P653" s="232"/>
      <c r="Q653" s="232"/>
      <c r="R653" s="232"/>
      <c r="S653" s="232"/>
      <c r="T653" s="232"/>
      <c r="U653" s="232"/>
      <c r="V653" s="232"/>
      <c r="W653" s="232"/>
      <c r="X653" s="232"/>
      <c r="Y653" s="232"/>
      <c r="Z653" s="232"/>
    </row>
    <row r="654" ht="12.0" customHeight="1">
      <c r="A654" s="232"/>
      <c r="B654" s="232"/>
      <c r="C654" s="232"/>
      <c r="D654" s="232"/>
      <c r="E654" s="232"/>
      <c r="F654" s="232"/>
      <c r="G654" s="232"/>
      <c r="H654" s="232"/>
      <c r="I654" s="232"/>
      <c r="J654" s="232"/>
      <c r="K654" s="232"/>
      <c r="L654" s="232"/>
      <c r="M654" s="232"/>
      <c r="N654" s="232"/>
      <c r="O654" s="232"/>
      <c r="P654" s="232"/>
      <c r="Q654" s="232"/>
      <c r="R654" s="232"/>
      <c r="S654" s="232"/>
      <c r="T654" s="232"/>
      <c r="U654" s="232"/>
      <c r="V654" s="232"/>
      <c r="W654" s="232"/>
      <c r="X654" s="232"/>
      <c r="Y654" s="232"/>
      <c r="Z654" s="232"/>
    </row>
    <row r="655" ht="12.0" customHeight="1">
      <c r="A655" s="232"/>
      <c r="B655" s="232"/>
      <c r="C655" s="232"/>
      <c r="D655" s="232"/>
      <c r="E655" s="232"/>
      <c r="F655" s="232"/>
      <c r="G655" s="232"/>
      <c r="H655" s="232"/>
      <c r="I655" s="232"/>
      <c r="J655" s="232"/>
      <c r="K655" s="232"/>
      <c r="L655" s="232"/>
      <c r="M655" s="232"/>
      <c r="N655" s="232"/>
      <c r="O655" s="232"/>
      <c r="P655" s="232"/>
      <c r="Q655" s="232"/>
      <c r="R655" s="232"/>
      <c r="S655" s="232"/>
      <c r="T655" s="232"/>
      <c r="U655" s="232"/>
      <c r="V655" s="232"/>
      <c r="W655" s="232"/>
      <c r="X655" s="232"/>
      <c r="Y655" s="232"/>
      <c r="Z655" s="232"/>
    </row>
    <row r="656" ht="12.0" customHeight="1">
      <c r="A656" s="232"/>
      <c r="B656" s="232"/>
      <c r="C656" s="232"/>
      <c r="D656" s="232"/>
      <c r="E656" s="232"/>
      <c r="F656" s="232"/>
      <c r="G656" s="232"/>
      <c r="H656" s="232"/>
      <c r="I656" s="232"/>
      <c r="J656" s="232"/>
      <c r="K656" s="232"/>
      <c r="L656" s="232"/>
      <c r="M656" s="232"/>
      <c r="N656" s="232"/>
      <c r="O656" s="232"/>
      <c r="P656" s="232"/>
      <c r="Q656" s="232"/>
      <c r="R656" s="232"/>
      <c r="S656" s="232"/>
      <c r="T656" s="232"/>
      <c r="U656" s="232"/>
      <c r="V656" s="232"/>
      <c r="W656" s="232"/>
      <c r="X656" s="232"/>
      <c r="Y656" s="232"/>
      <c r="Z656" s="232"/>
    </row>
    <row r="657" ht="12.0" customHeight="1">
      <c r="A657" s="232"/>
      <c r="B657" s="232"/>
      <c r="C657" s="232"/>
      <c r="D657" s="232"/>
      <c r="E657" s="232"/>
      <c r="F657" s="232"/>
      <c r="G657" s="232"/>
      <c r="H657" s="232"/>
      <c r="I657" s="232"/>
      <c r="J657" s="232"/>
      <c r="K657" s="232"/>
      <c r="L657" s="232"/>
      <c r="M657" s="232"/>
      <c r="N657" s="232"/>
      <c r="O657" s="232"/>
      <c r="P657" s="232"/>
      <c r="Q657" s="232"/>
      <c r="R657" s="232"/>
      <c r="S657" s="232"/>
      <c r="T657" s="232"/>
      <c r="U657" s="232"/>
      <c r="V657" s="232"/>
      <c r="W657" s="232"/>
      <c r="X657" s="232"/>
      <c r="Y657" s="232"/>
      <c r="Z657" s="232"/>
    </row>
    <row r="658" ht="12.0" customHeight="1">
      <c r="A658" s="232"/>
      <c r="B658" s="232"/>
      <c r="C658" s="232"/>
      <c r="D658" s="232"/>
      <c r="E658" s="232"/>
      <c r="F658" s="232"/>
      <c r="G658" s="232"/>
      <c r="H658" s="232"/>
      <c r="I658" s="232"/>
      <c r="J658" s="232"/>
      <c r="K658" s="232"/>
      <c r="L658" s="232"/>
      <c r="M658" s="232"/>
      <c r="N658" s="232"/>
      <c r="O658" s="232"/>
      <c r="P658" s="232"/>
      <c r="Q658" s="232"/>
      <c r="R658" s="232"/>
      <c r="S658" s="232"/>
      <c r="T658" s="232"/>
      <c r="U658" s="232"/>
      <c r="V658" s="232"/>
      <c r="W658" s="232"/>
      <c r="X658" s="232"/>
      <c r="Y658" s="232"/>
      <c r="Z658" s="232"/>
    </row>
    <row r="659" ht="12.0" customHeight="1">
      <c r="A659" s="232"/>
      <c r="B659" s="232"/>
      <c r="C659" s="232"/>
      <c r="D659" s="232"/>
      <c r="E659" s="232"/>
      <c r="F659" s="232"/>
      <c r="G659" s="232"/>
      <c r="H659" s="232"/>
      <c r="I659" s="232"/>
      <c r="J659" s="232"/>
      <c r="K659" s="232"/>
      <c r="L659" s="232"/>
      <c r="M659" s="232"/>
      <c r="N659" s="232"/>
      <c r="O659" s="232"/>
      <c r="P659" s="232"/>
      <c r="Q659" s="232"/>
      <c r="R659" s="232"/>
      <c r="S659" s="232"/>
      <c r="T659" s="232"/>
      <c r="U659" s="232"/>
      <c r="V659" s="232"/>
      <c r="W659" s="232"/>
      <c r="X659" s="232"/>
      <c r="Y659" s="232"/>
      <c r="Z659" s="232"/>
    </row>
    <row r="660" ht="12.0" customHeight="1">
      <c r="A660" s="232"/>
      <c r="B660" s="232"/>
      <c r="C660" s="232"/>
      <c r="D660" s="232"/>
      <c r="E660" s="232"/>
      <c r="F660" s="232"/>
      <c r="G660" s="232"/>
      <c r="H660" s="232"/>
      <c r="I660" s="232"/>
      <c r="J660" s="232"/>
      <c r="K660" s="232"/>
      <c r="L660" s="232"/>
      <c r="M660" s="232"/>
      <c r="N660" s="232"/>
      <c r="O660" s="232"/>
      <c r="P660" s="232"/>
      <c r="Q660" s="232"/>
      <c r="R660" s="232"/>
      <c r="S660" s="232"/>
      <c r="T660" s="232"/>
      <c r="U660" s="232"/>
      <c r="V660" s="232"/>
      <c r="W660" s="232"/>
      <c r="X660" s="232"/>
      <c r="Y660" s="232"/>
      <c r="Z660" s="232"/>
    </row>
    <row r="661" ht="12.0" customHeight="1">
      <c r="A661" s="232"/>
      <c r="B661" s="232"/>
      <c r="C661" s="232"/>
      <c r="D661" s="232"/>
      <c r="E661" s="232"/>
      <c r="F661" s="232"/>
      <c r="G661" s="232"/>
      <c r="H661" s="232"/>
      <c r="I661" s="232"/>
      <c r="J661" s="232"/>
      <c r="K661" s="232"/>
      <c r="L661" s="232"/>
      <c r="M661" s="232"/>
      <c r="N661" s="232"/>
      <c r="O661" s="232"/>
      <c r="P661" s="232"/>
      <c r="Q661" s="232"/>
      <c r="R661" s="232"/>
      <c r="S661" s="232"/>
      <c r="T661" s="232"/>
      <c r="U661" s="232"/>
      <c r="V661" s="232"/>
      <c r="W661" s="232"/>
      <c r="X661" s="232"/>
      <c r="Y661" s="232"/>
      <c r="Z661" s="232"/>
    </row>
    <row r="662" ht="12.0" customHeight="1">
      <c r="A662" s="232"/>
      <c r="B662" s="232"/>
      <c r="C662" s="232"/>
      <c r="D662" s="232"/>
      <c r="E662" s="232"/>
      <c r="F662" s="232"/>
      <c r="G662" s="232"/>
      <c r="H662" s="232"/>
      <c r="I662" s="232"/>
      <c r="J662" s="232"/>
      <c r="K662" s="232"/>
      <c r="L662" s="232"/>
      <c r="M662" s="232"/>
      <c r="N662" s="232"/>
      <c r="O662" s="232"/>
      <c r="P662" s="232"/>
      <c r="Q662" s="232"/>
      <c r="R662" s="232"/>
      <c r="S662" s="232"/>
      <c r="T662" s="232"/>
      <c r="U662" s="232"/>
      <c r="V662" s="232"/>
      <c r="W662" s="232"/>
      <c r="X662" s="232"/>
      <c r="Y662" s="232"/>
      <c r="Z662" s="232"/>
    </row>
    <row r="663" ht="12.0" customHeight="1">
      <c r="A663" s="232"/>
      <c r="B663" s="232"/>
      <c r="C663" s="232"/>
      <c r="D663" s="232"/>
      <c r="E663" s="232"/>
      <c r="F663" s="232"/>
      <c r="G663" s="232"/>
      <c r="H663" s="232"/>
      <c r="I663" s="232"/>
      <c r="J663" s="232"/>
      <c r="K663" s="232"/>
      <c r="L663" s="232"/>
      <c r="M663" s="232"/>
      <c r="N663" s="232"/>
      <c r="O663" s="232"/>
      <c r="P663" s="232"/>
      <c r="Q663" s="232"/>
      <c r="R663" s="232"/>
      <c r="S663" s="232"/>
      <c r="T663" s="232"/>
      <c r="U663" s="232"/>
      <c r="V663" s="232"/>
      <c r="W663" s="232"/>
      <c r="X663" s="232"/>
      <c r="Y663" s="232"/>
      <c r="Z663" s="232"/>
    </row>
    <row r="664" ht="12.0" customHeight="1">
      <c r="A664" s="232"/>
      <c r="B664" s="232"/>
      <c r="C664" s="232"/>
      <c r="D664" s="232"/>
      <c r="E664" s="232"/>
      <c r="F664" s="232"/>
      <c r="G664" s="232"/>
      <c r="H664" s="232"/>
      <c r="I664" s="232"/>
      <c r="J664" s="232"/>
      <c r="K664" s="232"/>
      <c r="L664" s="232"/>
      <c r="M664" s="232"/>
      <c r="N664" s="232"/>
      <c r="O664" s="232"/>
      <c r="P664" s="232"/>
      <c r="Q664" s="232"/>
      <c r="R664" s="232"/>
      <c r="S664" s="232"/>
      <c r="T664" s="232"/>
      <c r="U664" s="232"/>
      <c r="V664" s="232"/>
      <c r="W664" s="232"/>
      <c r="X664" s="232"/>
      <c r="Y664" s="232"/>
      <c r="Z664" s="232"/>
    </row>
    <row r="665" ht="12.0" customHeight="1">
      <c r="A665" s="232"/>
      <c r="B665" s="232"/>
      <c r="C665" s="232"/>
      <c r="D665" s="232"/>
      <c r="E665" s="232"/>
      <c r="F665" s="232"/>
      <c r="G665" s="232"/>
      <c r="H665" s="232"/>
      <c r="I665" s="232"/>
      <c r="J665" s="232"/>
      <c r="K665" s="232"/>
      <c r="L665" s="232"/>
      <c r="M665" s="232"/>
      <c r="N665" s="232"/>
      <c r="O665" s="232"/>
      <c r="P665" s="232"/>
      <c r="Q665" s="232"/>
      <c r="R665" s="232"/>
      <c r="S665" s="232"/>
      <c r="T665" s="232"/>
      <c r="U665" s="232"/>
      <c r="V665" s="232"/>
      <c r="W665" s="232"/>
      <c r="X665" s="232"/>
      <c r="Y665" s="232"/>
      <c r="Z665" s="232"/>
    </row>
    <row r="666" ht="12.0" customHeight="1">
      <c r="A666" s="232"/>
      <c r="B666" s="232"/>
      <c r="C666" s="232"/>
      <c r="D666" s="232"/>
      <c r="E666" s="232"/>
      <c r="F666" s="232"/>
      <c r="G666" s="232"/>
      <c r="H666" s="232"/>
      <c r="I666" s="232"/>
      <c r="J666" s="232"/>
      <c r="K666" s="232"/>
      <c r="L666" s="232"/>
      <c r="M666" s="232"/>
      <c r="N666" s="232"/>
      <c r="O666" s="232"/>
      <c r="P666" s="232"/>
      <c r="Q666" s="232"/>
      <c r="R666" s="232"/>
      <c r="S666" s="232"/>
      <c r="T666" s="232"/>
      <c r="U666" s="232"/>
      <c r="V666" s="232"/>
      <c r="W666" s="232"/>
      <c r="X666" s="232"/>
      <c r="Y666" s="232"/>
      <c r="Z666" s="232"/>
    </row>
    <row r="667" ht="12.0" customHeight="1">
      <c r="A667" s="232"/>
      <c r="B667" s="232"/>
      <c r="C667" s="232"/>
      <c r="D667" s="232"/>
      <c r="E667" s="232"/>
      <c r="F667" s="232"/>
      <c r="G667" s="232"/>
      <c r="H667" s="232"/>
      <c r="I667" s="232"/>
      <c r="J667" s="232"/>
      <c r="K667" s="232"/>
      <c r="L667" s="232"/>
      <c r="M667" s="232"/>
      <c r="N667" s="232"/>
      <c r="O667" s="232"/>
      <c r="P667" s="232"/>
      <c r="Q667" s="232"/>
      <c r="R667" s="232"/>
      <c r="S667" s="232"/>
      <c r="T667" s="232"/>
      <c r="U667" s="232"/>
      <c r="V667" s="232"/>
      <c r="W667" s="232"/>
      <c r="X667" s="232"/>
      <c r="Y667" s="232"/>
      <c r="Z667" s="232"/>
    </row>
    <row r="668" ht="12.0" customHeight="1">
      <c r="A668" s="232"/>
      <c r="B668" s="232"/>
      <c r="C668" s="232"/>
      <c r="D668" s="232"/>
      <c r="E668" s="232"/>
      <c r="F668" s="232"/>
      <c r="G668" s="232"/>
      <c r="H668" s="232"/>
      <c r="I668" s="232"/>
      <c r="J668" s="232"/>
      <c r="K668" s="232"/>
      <c r="L668" s="232"/>
      <c r="M668" s="232"/>
      <c r="N668" s="232"/>
      <c r="O668" s="232"/>
      <c r="P668" s="232"/>
      <c r="Q668" s="232"/>
      <c r="R668" s="232"/>
      <c r="S668" s="232"/>
      <c r="T668" s="232"/>
      <c r="U668" s="232"/>
      <c r="V668" s="232"/>
      <c r="W668" s="232"/>
      <c r="X668" s="232"/>
      <c r="Y668" s="232"/>
      <c r="Z668" s="232"/>
    </row>
    <row r="669" ht="12.0" customHeight="1">
      <c r="A669" s="232"/>
      <c r="B669" s="232"/>
      <c r="C669" s="232"/>
      <c r="D669" s="232"/>
      <c r="E669" s="232"/>
      <c r="F669" s="232"/>
      <c r="G669" s="232"/>
      <c r="H669" s="232"/>
      <c r="I669" s="232"/>
      <c r="J669" s="232"/>
      <c r="K669" s="232"/>
      <c r="L669" s="232"/>
      <c r="M669" s="232"/>
      <c r="N669" s="232"/>
      <c r="O669" s="232"/>
      <c r="P669" s="232"/>
      <c r="Q669" s="232"/>
      <c r="R669" s="232"/>
      <c r="S669" s="232"/>
      <c r="T669" s="232"/>
      <c r="U669" s="232"/>
      <c r="V669" s="232"/>
      <c r="W669" s="232"/>
      <c r="X669" s="232"/>
      <c r="Y669" s="232"/>
      <c r="Z669" s="232"/>
    </row>
    <row r="670" ht="12.0" customHeight="1">
      <c r="A670" s="232"/>
      <c r="B670" s="232"/>
      <c r="C670" s="232"/>
      <c r="D670" s="232"/>
      <c r="E670" s="232"/>
      <c r="F670" s="232"/>
      <c r="G670" s="232"/>
      <c r="H670" s="232"/>
      <c r="I670" s="232"/>
      <c r="J670" s="232"/>
      <c r="K670" s="232"/>
      <c r="L670" s="232"/>
      <c r="M670" s="232"/>
      <c r="N670" s="232"/>
      <c r="O670" s="232"/>
      <c r="P670" s="232"/>
      <c r="Q670" s="232"/>
      <c r="R670" s="232"/>
      <c r="S670" s="232"/>
      <c r="T670" s="232"/>
      <c r="U670" s="232"/>
      <c r="V670" s="232"/>
      <c r="W670" s="232"/>
      <c r="X670" s="232"/>
      <c r="Y670" s="232"/>
      <c r="Z670" s="232"/>
    </row>
    <row r="671" ht="12.0" customHeight="1">
      <c r="A671" s="232"/>
      <c r="B671" s="232"/>
      <c r="C671" s="232"/>
      <c r="D671" s="232"/>
      <c r="E671" s="232"/>
      <c r="F671" s="232"/>
      <c r="G671" s="232"/>
      <c r="H671" s="232"/>
      <c r="I671" s="232"/>
      <c r="J671" s="232"/>
      <c r="K671" s="232"/>
      <c r="L671" s="232"/>
      <c r="M671" s="232"/>
      <c r="N671" s="232"/>
      <c r="O671" s="232"/>
      <c r="P671" s="232"/>
      <c r="Q671" s="232"/>
      <c r="R671" s="232"/>
      <c r="S671" s="232"/>
      <c r="T671" s="232"/>
      <c r="U671" s="232"/>
      <c r="V671" s="232"/>
      <c r="W671" s="232"/>
      <c r="X671" s="232"/>
      <c r="Y671" s="232"/>
      <c r="Z671" s="232"/>
    </row>
    <row r="672" ht="12.0" customHeight="1">
      <c r="A672" s="232"/>
      <c r="B672" s="232"/>
      <c r="C672" s="232"/>
      <c r="D672" s="232"/>
      <c r="E672" s="232"/>
      <c r="F672" s="232"/>
      <c r="G672" s="232"/>
      <c r="H672" s="232"/>
      <c r="I672" s="232"/>
      <c r="J672" s="232"/>
      <c r="K672" s="232"/>
      <c r="L672" s="232"/>
      <c r="M672" s="232"/>
      <c r="N672" s="232"/>
      <c r="O672" s="232"/>
      <c r="P672" s="232"/>
      <c r="Q672" s="232"/>
      <c r="R672" s="232"/>
      <c r="S672" s="232"/>
      <c r="T672" s="232"/>
      <c r="U672" s="232"/>
      <c r="V672" s="232"/>
      <c r="W672" s="232"/>
      <c r="X672" s="232"/>
      <c r="Y672" s="232"/>
      <c r="Z672" s="232"/>
    </row>
    <row r="673" ht="12.0" customHeight="1">
      <c r="A673" s="232"/>
      <c r="B673" s="232"/>
      <c r="C673" s="232"/>
      <c r="D673" s="232"/>
      <c r="E673" s="232"/>
      <c r="F673" s="232"/>
      <c r="G673" s="232"/>
      <c r="H673" s="232"/>
      <c r="I673" s="232"/>
      <c r="J673" s="232"/>
      <c r="K673" s="232"/>
      <c r="L673" s="232"/>
      <c r="M673" s="232"/>
      <c r="N673" s="232"/>
      <c r="O673" s="232"/>
      <c r="P673" s="232"/>
      <c r="Q673" s="232"/>
      <c r="R673" s="232"/>
      <c r="S673" s="232"/>
      <c r="T673" s="232"/>
      <c r="U673" s="232"/>
      <c r="V673" s="232"/>
      <c r="W673" s="232"/>
      <c r="X673" s="232"/>
      <c r="Y673" s="232"/>
      <c r="Z673" s="232"/>
    </row>
    <row r="674" ht="12.0" customHeight="1">
      <c r="A674" s="232"/>
      <c r="B674" s="232"/>
      <c r="C674" s="232"/>
      <c r="D674" s="232"/>
      <c r="E674" s="232"/>
      <c r="F674" s="232"/>
      <c r="G674" s="232"/>
      <c r="H674" s="232"/>
      <c r="I674" s="232"/>
      <c r="J674" s="232"/>
      <c r="K674" s="232"/>
      <c r="L674" s="232"/>
      <c r="M674" s="232"/>
      <c r="N674" s="232"/>
      <c r="O674" s="232"/>
      <c r="P674" s="232"/>
      <c r="Q674" s="232"/>
      <c r="R674" s="232"/>
      <c r="S674" s="232"/>
      <c r="T674" s="232"/>
      <c r="U674" s="232"/>
      <c r="V674" s="232"/>
      <c r="W674" s="232"/>
      <c r="X674" s="232"/>
      <c r="Y674" s="232"/>
      <c r="Z674" s="232"/>
    </row>
    <row r="675" ht="12.0" customHeight="1">
      <c r="A675" s="232"/>
      <c r="B675" s="232"/>
      <c r="C675" s="232"/>
      <c r="D675" s="232"/>
      <c r="E675" s="232"/>
      <c r="F675" s="232"/>
      <c r="G675" s="232"/>
      <c r="H675" s="232"/>
      <c r="I675" s="232"/>
      <c r="J675" s="232"/>
      <c r="K675" s="232"/>
      <c r="L675" s="232"/>
      <c r="M675" s="232"/>
      <c r="N675" s="232"/>
      <c r="O675" s="232"/>
      <c r="P675" s="232"/>
      <c r="Q675" s="232"/>
      <c r="R675" s="232"/>
      <c r="S675" s="232"/>
      <c r="T675" s="232"/>
      <c r="U675" s="232"/>
      <c r="V675" s="232"/>
      <c r="W675" s="232"/>
      <c r="X675" s="232"/>
      <c r="Y675" s="232"/>
      <c r="Z675" s="232"/>
    </row>
    <row r="676" ht="12.0" customHeight="1">
      <c r="A676" s="232"/>
      <c r="B676" s="232"/>
      <c r="C676" s="232"/>
      <c r="D676" s="232"/>
      <c r="E676" s="232"/>
      <c r="F676" s="232"/>
      <c r="G676" s="232"/>
      <c r="H676" s="232"/>
      <c r="I676" s="232"/>
      <c r="J676" s="232"/>
      <c r="K676" s="232"/>
      <c r="L676" s="232"/>
      <c r="M676" s="232"/>
      <c r="N676" s="232"/>
      <c r="O676" s="232"/>
      <c r="P676" s="232"/>
      <c r="Q676" s="232"/>
      <c r="R676" s="232"/>
      <c r="S676" s="232"/>
      <c r="T676" s="232"/>
      <c r="U676" s="232"/>
      <c r="V676" s="232"/>
      <c r="W676" s="232"/>
      <c r="X676" s="232"/>
      <c r="Y676" s="232"/>
      <c r="Z676" s="232"/>
    </row>
    <row r="677" ht="12.0" customHeight="1">
      <c r="A677" s="232"/>
      <c r="B677" s="232"/>
      <c r="C677" s="232"/>
      <c r="D677" s="232"/>
      <c r="E677" s="232"/>
      <c r="F677" s="232"/>
      <c r="G677" s="232"/>
      <c r="H677" s="232"/>
      <c r="I677" s="232"/>
      <c r="J677" s="232"/>
      <c r="K677" s="232"/>
      <c r="L677" s="232"/>
      <c r="M677" s="232"/>
      <c r="N677" s="232"/>
      <c r="O677" s="232"/>
      <c r="P677" s="232"/>
      <c r="Q677" s="232"/>
      <c r="R677" s="232"/>
      <c r="S677" s="232"/>
      <c r="T677" s="232"/>
      <c r="U677" s="232"/>
      <c r="V677" s="232"/>
      <c r="W677" s="232"/>
      <c r="X677" s="232"/>
      <c r="Y677" s="232"/>
      <c r="Z677" s="232"/>
    </row>
    <row r="678" ht="12.0" customHeight="1">
      <c r="A678" s="232"/>
      <c r="B678" s="232"/>
      <c r="C678" s="232"/>
      <c r="D678" s="232"/>
      <c r="E678" s="232"/>
      <c r="F678" s="232"/>
      <c r="G678" s="232"/>
      <c r="H678" s="232"/>
      <c r="I678" s="232"/>
      <c r="J678" s="232"/>
      <c r="K678" s="232"/>
      <c r="L678" s="232"/>
      <c r="M678" s="232"/>
      <c r="N678" s="232"/>
      <c r="O678" s="232"/>
      <c r="P678" s="232"/>
      <c r="Q678" s="232"/>
      <c r="R678" s="232"/>
      <c r="S678" s="232"/>
      <c r="T678" s="232"/>
      <c r="U678" s="232"/>
      <c r="V678" s="232"/>
      <c r="W678" s="232"/>
      <c r="X678" s="232"/>
      <c r="Y678" s="232"/>
      <c r="Z678" s="232"/>
    </row>
    <row r="679" ht="12.0" customHeight="1">
      <c r="A679" s="232"/>
      <c r="B679" s="232"/>
      <c r="C679" s="232"/>
      <c r="D679" s="232"/>
      <c r="E679" s="232"/>
      <c r="F679" s="232"/>
      <c r="G679" s="232"/>
      <c r="H679" s="232"/>
      <c r="I679" s="232"/>
      <c r="J679" s="232"/>
      <c r="K679" s="232"/>
      <c r="L679" s="232"/>
      <c r="M679" s="232"/>
      <c r="N679" s="232"/>
      <c r="O679" s="232"/>
      <c r="P679" s="232"/>
      <c r="Q679" s="232"/>
      <c r="R679" s="232"/>
      <c r="S679" s="232"/>
      <c r="T679" s="232"/>
      <c r="U679" s="232"/>
      <c r="V679" s="232"/>
      <c r="W679" s="232"/>
      <c r="X679" s="232"/>
      <c r="Y679" s="232"/>
      <c r="Z679" s="232"/>
    </row>
    <row r="680" ht="12.0" customHeight="1">
      <c r="A680" s="232"/>
      <c r="B680" s="232"/>
      <c r="C680" s="232"/>
      <c r="D680" s="232"/>
      <c r="E680" s="232"/>
      <c r="F680" s="232"/>
      <c r="G680" s="232"/>
      <c r="H680" s="232"/>
      <c r="I680" s="232"/>
      <c r="J680" s="232"/>
      <c r="K680" s="232"/>
      <c r="L680" s="232"/>
      <c r="M680" s="232"/>
      <c r="N680" s="232"/>
      <c r="O680" s="232"/>
      <c r="P680" s="232"/>
      <c r="Q680" s="232"/>
      <c r="R680" s="232"/>
      <c r="S680" s="232"/>
      <c r="T680" s="232"/>
      <c r="U680" s="232"/>
      <c r="V680" s="232"/>
      <c r="W680" s="232"/>
      <c r="X680" s="232"/>
      <c r="Y680" s="232"/>
      <c r="Z680" s="232"/>
    </row>
    <row r="681" ht="12.0" customHeight="1">
      <c r="A681" s="232"/>
      <c r="B681" s="232"/>
      <c r="C681" s="232"/>
      <c r="D681" s="232"/>
      <c r="E681" s="232"/>
      <c r="F681" s="232"/>
      <c r="G681" s="232"/>
      <c r="H681" s="232"/>
      <c r="I681" s="232"/>
      <c r="J681" s="232"/>
      <c r="K681" s="232"/>
      <c r="L681" s="232"/>
      <c r="M681" s="232"/>
      <c r="N681" s="232"/>
      <c r="O681" s="232"/>
      <c r="P681" s="232"/>
      <c r="Q681" s="232"/>
      <c r="R681" s="232"/>
      <c r="S681" s="232"/>
      <c r="T681" s="232"/>
      <c r="U681" s="232"/>
      <c r="V681" s="232"/>
      <c r="W681" s="232"/>
      <c r="X681" s="232"/>
      <c r="Y681" s="232"/>
      <c r="Z681" s="232"/>
    </row>
    <row r="682" ht="12.0" customHeight="1">
      <c r="A682" s="232"/>
      <c r="B682" s="232"/>
      <c r="C682" s="232"/>
      <c r="D682" s="232"/>
      <c r="E682" s="232"/>
      <c r="F682" s="232"/>
      <c r="G682" s="232"/>
      <c r="H682" s="232"/>
      <c r="I682" s="232"/>
      <c r="J682" s="232"/>
      <c r="K682" s="232"/>
      <c r="L682" s="232"/>
      <c r="M682" s="232"/>
      <c r="N682" s="232"/>
      <c r="O682" s="232"/>
      <c r="P682" s="232"/>
      <c r="Q682" s="232"/>
      <c r="R682" s="232"/>
      <c r="S682" s="232"/>
      <c r="T682" s="232"/>
      <c r="U682" s="232"/>
      <c r="V682" s="232"/>
      <c r="W682" s="232"/>
      <c r="X682" s="232"/>
      <c r="Y682" s="232"/>
      <c r="Z682" s="232"/>
    </row>
    <row r="683" ht="12.0" customHeight="1">
      <c r="A683" s="232"/>
      <c r="B683" s="232"/>
      <c r="C683" s="232"/>
      <c r="D683" s="232"/>
      <c r="E683" s="232"/>
      <c r="F683" s="232"/>
      <c r="G683" s="232"/>
      <c r="H683" s="232"/>
      <c r="I683" s="232"/>
      <c r="J683" s="232"/>
      <c r="K683" s="232"/>
      <c r="L683" s="232"/>
      <c r="M683" s="232"/>
      <c r="N683" s="232"/>
      <c r="O683" s="232"/>
      <c r="P683" s="232"/>
      <c r="Q683" s="232"/>
      <c r="R683" s="232"/>
      <c r="S683" s="232"/>
      <c r="T683" s="232"/>
      <c r="U683" s="232"/>
      <c r="V683" s="232"/>
      <c r="W683" s="232"/>
      <c r="X683" s="232"/>
      <c r="Y683" s="232"/>
      <c r="Z683" s="232"/>
    </row>
    <row r="684" ht="12.0" customHeight="1">
      <c r="A684" s="232"/>
      <c r="B684" s="232"/>
      <c r="C684" s="232"/>
      <c r="D684" s="232"/>
      <c r="E684" s="232"/>
      <c r="F684" s="232"/>
      <c r="G684" s="232"/>
      <c r="H684" s="232"/>
      <c r="I684" s="232"/>
      <c r="J684" s="232"/>
      <c r="K684" s="232"/>
      <c r="L684" s="232"/>
      <c r="M684" s="232"/>
      <c r="N684" s="232"/>
      <c r="O684" s="232"/>
      <c r="P684" s="232"/>
      <c r="Q684" s="232"/>
      <c r="R684" s="232"/>
      <c r="S684" s="232"/>
      <c r="T684" s="232"/>
      <c r="U684" s="232"/>
      <c r="V684" s="232"/>
      <c r="W684" s="232"/>
      <c r="X684" s="232"/>
      <c r="Y684" s="232"/>
      <c r="Z684" s="232"/>
    </row>
    <row r="685" ht="12.0" customHeight="1">
      <c r="A685" s="232"/>
      <c r="B685" s="232"/>
      <c r="C685" s="232"/>
      <c r="D685" s="232"/>
      <c r="E685" s="232"/>
      <c r="F685" s="232"/>
      <c r="G685" s="232"/>
      <c r="H685" s="232"/>
      <c r="I685" s="232"/>
      <c r="J685" s="232"/>
      <c r="K685" s="232"/>
      <c r="L685" s="232"/>
      <c r="M685" s="232"/>
      <c r="N685" s="232"/>
      <c r="O685" s="232"/>
      <c r="P685" s="232"/>
      <c r="Q685" s="232"/>
      <c r="R685" s="232"/>
      <c r="S685" s="232"/>
      <c r="T685" s="232"/>
      <c r="U685" s="232"/>
      <c r="V685" s="232"/>
      <c r="W685" s="232"/>
      <c r="X685" s="232"/>
      <c r="Y685" s="232"/>
      <c r="Z685" s="232"/>
    </row>
    <row r="686" ht="12.0" customHeight="1">
      <c r="A686" s="232"/>
      <c r="B686" s="232"/>
      <c r="C686" s="232"/>
      <c r="D686" s="232"/>
      <c r="E686" s="232"/>
      <c r="F686" s="232"/>
      <c r="G686" s="232"/>
      <c r="H686" s="232"/>
      <c r="I686" s="232"/>
      <c r="J686" s="232"/>
      <c r="K686" s="232"/>
      <c r="L686" s="232"/>
      <c r="M686" s="232"/>
      <c r="N686" s="232"/>
      <c r="O686" s="232"/>
      <c r="P686" s="232"/>
      <c r="Q686" s="232"/>
      <c r="R686" s="232"/>
      <c r="S686" s="232"/>
      <c r="T686" s="232"/>
      <c r="U686" s="232"/>
      <c r="V686" s="232"/>
      <c r="W686" s="232"/>
      <c r="X686" s="232"/>
      <c r="Y686" s="232"/>
      <c r="Z686" s="232"/>
    </row>
    <row r="687" ht="12.0" customHeight="1">
      <c r="A687" s="232"/>
      <c r="B687" s="232"/>
      <c r="C687" s="232"/>
      <c r="D687" s="232"/>
      <c r="E687" s="232"/>
      <c r="F687" s="232"/>
      <c r="G687" s="232"/>
      <c r="H687" s="232"/>
      <c r="I687" s="232"/>
      <c r="J687" s="232"/>
      <c r="K687" s="232"/>
      <c r="L687" s="232"/>
      <c r="M687" s="232"/>
      <c r="N687" s="232"/>
      <c r="O687" s="232"/>
      <c r="P687" s="232"/>
      <c r="Q687" s="232"/>
      <c r="R687" s="232"/>
      <c r="S687" s="232"/>
      <c r="T687" s="232"/>
      <c r="U687" s="232"/>
      <c r="V687" s="232"/>
      <c r="W687" s="232"/>
      <c r="X687" s="232"/>
      <c r="Y687" s="232"/>
      <c r="Z687" s="232"/>
    </row>
    <row r="688" ht="12.0" customHeight="1">
      <c r="A688" s="232"/>
      <c r="B688" s="232"/>
      <c r="C688" s="232"/>
      <c r="D688" s="232"/>
      <c r="E688" s="232"/>
      <c r="F688" s="232"/>
      <c r="G688" s="232"/>
      <c r="H688" s="232"/>
      <c r="I688" s="232"/>
      <c r="J688" s="232"/>
      <c r="K688" s="232"/>
      <c r="L688" s="232"/>
      <c r="M688" s="232"/>
      <c r="N688" s="232"/>
      <c r="O688" s="232"/>
      <c r="P688" s="232"/>
      <c r="Q688" s="232"/>
      <c r="R688" s="232"/>
      <c r="S688" s="232"/>
      <c r="T688" s="232"/>
      <c r="U688" s="232"/>
      <c r="V688" s="232"/>
      <c r="W688" s="232"/>
      <c r="X688" s="232"/>
      <c r="Y688" s="232"/>
      <c r="Z688" s="232"/>
    </row>
    <row r="689" ht="12.0" customHeight="1">
      <c r="A689" s="232"/>
      <c r="B689" s="232"/>
      <c r="C689" s="232"/>
      <c r="D689" s="232"/>
      <c r="E689" s="232"/>
      <c r="F689" s="232"/>
      <c r="G689" s="232"/>
      <c r="H689" s="232"/>
      <c r="I689" s="232"/>
      <c r="J689" s="232"/>
      <c r="K689" s="232"/>
      <c r="L689" s="232"/>
      <c r="M689" s="232"/>
      <c r="N689" s="232"/>
      <c r="O689" s="232"/>
      <c r="P689" s="232"/>
      <c r="Q689" s="232"/>
      <c r="R689" s="232"/>
      <c r="S689" s="232"/>
      <c r="T689" s="232"/>
      <c r="U689" s="232"/>
      <c r="V689" s="232"/>
      <c r="W689" s="232"/>
      <c r="X689" s="232"/>
      <c r="Y689" s="232"/>
      <c r="Z689" s="232"/>
    </row>
    <row r="690" ht="12.0" customHeight="1">
      <c r="A690" s="232"/>
      <c r="B690" s="232"/>
      <c r="C690" s="232"/>
      <c r="D690" s="232"/>
      <c r="E690" s="232"/>
      <c r="F690" s="232"/>
      <c r="G690" s="232"/>
      <c r="H690" s="232"/>
      <c r="I690" s="232"/>
      <c r="J690" s="232"/>
      <c r="K690" s="232"/>
      <c r="L690" s="232"/>
      <c r="M690" s="232"/>
      <c r="N690" s="232"/>
      <c r="O690" s="232"/>
      <c r="P690" s="232"/>
      <c r="Q690" s="232"/>
      <c r="R690" s="232"/>
      <c r="S690" s="232"/>
      <c r="T690" s="232"/>
      <c r="U690" s="232"/>
      <c r="V690" s="232"/>
      <c r="W690" s="232"/>
      <c r="X690" s="232"/>
      <c r="Y690" s="232"/>
      <c r="Z690" s="232"/>
    </row>
    <row r="691" ht="12.0" customHeight="1">
      <c r="A691" s="232"/>
      <c r="B691" s="232"/>
      <c r="C691" s="232"/>
      <c r="D691" s="232"/>
      <c r="E691" s="232"/>
      <c r="F691" s="232"/>
      <c r="G691" s="232"/>
      <c r="H691" s="232"/>
      <c r="I691" s="232"/>
      <c r="J691" s="232"/>
      <c r="K691" s="232"/>
      <c r="L691" s="232"/>
      <c r="M691" s="232"/>
      <c r="N691" s="232"/>
      <c r="O691" s="232"/>
      <c r="P691" s="232"/>
      <c r="Q691" s="232"/>
      <c r="R691" s="232"/>
      <c r="S691" s="232"/>
      <c r="T691" s="232"/>
      <c r="U691" s="232"/>
      <c r="V691" s="232"/>
      <c r="W691" s="232"/>
      <c r="X691" s="232"/>
      <c r="Y691" s="232"/>
      <c r="Z691" s="232"/>
    </row>
    <row r="692" ht="12.0" customHeight="1">
      <c r="A692" s="232"/>
      <c r="B692" s="232"/>
      <c r="C692" s="232"/>
      <c r="D692" s="232"/>
      <c r="E692" s="232"/>
      <c r="F692" s="232"/>
      <c r="G692" s="232"/>
      <c r="H692" s="232"/>
      <c r="I692" s="232"/>
      <c r="J692" s="232"/>
      <c r="K692" s="232"/>
      <c r="L692" s="232"/>
      <c r="M692" s="232"/>
      <c r="N692" s="232"/>
      <c r="O692" s="232"/>
      <c r="P692" s="232"/>
      <c r="Q692" s="232"/>
      <c r="R692" s="232"/>
      <c r="S692" s="232"/>
      <c r="T692" s="232"/>
      <c r="U692" s="232"/>
      <c r="V692" s="232"/>
      <c r="W692" s="232"/>
      <c r="X692" s="232"/>
      <c r="Y692" s="232"/>
      <c r="Z692" s="232"/>
    </row>
    <row r="693" ht="12.0" customHeight="1">
      <c r="A693" s="232"/>
      <c r="B693" s="232"/>
      <c r="C693" s="232"/>
      <c r="D693" s="232"/>
      <c r="E693" s="232"/>
      <c r="F693" s="232"/>
      <c r="G693" s="232"/>
      <c r="H693" s="232"/>
      <c r="I693" s="232"/>
      <c r="J693" s="232"/>
      <c r="K693" s="232"/>
      <c r="L693" s="232"/>
      <c r="M693" s="232"/>
      <c r="N693" s="232"/>
      <c r="O693" s="232"/>
      <c r="P693" s="232"/>
      <c r="Q693" s="232"/>
      <c r="R693" s="232"/>
      <c r="S693" s="232"/>
      <c r="T693" s="232"/>
      <c r="U693" s="232"/>
      <c r="V693" s="232"/>
      <c r="W693" s="232"/>
      <c r="X693" s="232"/>
      <c r="Y693" s="232"/>
      <c r="Z693" s="232"/>
    </row>
    <row r="694" ht="12.0" customHeight="1">
      <c r="A694" s="232"/>
      <c r="B694" s="232"/>
      <c r="C694" s="232"/>
      <c r="D694" s="232"/>
      <c r="E694" s="232"/>
      <c r="F694" s="232"/>
      <c r="G694" s="232"/>
      <c r="H694" s="232"/>
      <c r="I694" s="232"/>
      <c r="J694" s="232"/>
      <c r="K694" s="232"/>
      <c r="L694" s="232"/>
      <c r="M694" s="232"/>
      <c r="N694" s="232"/>
      <c r="O694" s="232"/>
      <c r="P694" s="232"/>
      <c r="Q694" s="232"/>
      <c r="R694" s="232"/>
      <c r="S694" s="232"/>
      <c r="T694" s="232"/>
      <c r="U694" s="232"/>
      <c r="V694" s="232"/>
      <c r="W694" s="232"/>
      <c r="X694" s="232"/>
      <c r="Y694" s="232"/>
      <c r="Z694" s="232"/>
    </row>
    <row r="695" ht="12.0" customHeight="1">
      <c r="A695" s="232"/>
      <c r="B695" s="232"/>
      <c r="C695" s="232"/>
      <c r="D695" s="232"/>
      <c r="E695" s="232"/>
      <c r="F695" s="232"/>
      <c r="G695" s="232"/>
      <c r="H695" s="232"/>
      <c r="I695" s="232"/>
      <c r="J695" s="232"/>
      <c r="K695" s="232"/>
      <c r="L695" s="232"/>
      <c r="M695" s="232"/>
      <c r="N695" s="232"/>
      <c r="O695" s="232"/>
      <c r="P695" s="232"/>
      <c r="Q695" s="232"/>
      <c r="R695" s="232"/>
      <c r="S695" s="232"/>
      <c r="T695" s="232"/>
      <c r="U695" s="232"/>
      <c r="V695" s="232"/>
      <c r="W695" s="232"/>
      <c r="X695" s="232"/>
      <c r="Y695" s="232"/>
      <c r="Z695" s="232"/>
    </row>
    <row r="696" ht="12.0" customHeight="1">
      <c r="A696" s="232"/>
      <c r="B696" s="232"/>
      <c r="C696" s="232"/>
      <c r="D696" s="232"/>
      <c r="E696" s="232"/>
      <c r="F696" s="232"/>
      <c r="G696" s="232"/>
      <c r="H696" s="232"/>
      <c r="I696" s="232"/>
      <c r="J696" s="232"/>
      <c r="K696" s="232"/>
      <c r="L696" s="232"/>
      <c r="M696" s="232"/>
      <c r="N696" s="232"/>
      <c r="O696" s="232"/>
      <c r="P696" s="232"/>
      <c r="Q696" s="232"/>
      <c r="R696" s="232"/>
      <c r="S696" s="232"/>
      <c r="T696" s="232"/>
      <c r="U696" s="232"/>
      <c r="V696" s="232"/>
      <c r="W696" s="232"/>
      <c r="X696" s="232"/>
      <c r="Y696" s="232"/>
      <c r="Z696" s="232"/>
    </row>
    <row r="697" ht="12.0" customHeight="1">
      <c r="A697" s="232"/>
      <c r="B697" s="232"/>
      <c r="C697" s="232"/>
      <c r="D697" s="232"/>
      <c r="E697" s="232"/>
      <c r="F697" s="232"/>
      <c r="G697" s="232"/>
      <c r="H697" s="232"/>
      <c r="I697" s="232"/>
      <c r="J697" s="232"/>
      <c r="K697" s="232"/>
      <c r="L697" s="232"/>
      <c r="M697" s="232"/>
      <c r="N697" s="232"/>
      <c r="O697" s="232"/>
      <c r="P697" s="232"/>
      <c r="Q697" s="232"/>
      <c r="R697" s="232"/>
      <c r="S697" s="232"/>
      <c r="T697" s="232"/>
      <c r="U697" s="232"/>
      <c r="V697" s="232"/>
      <c r="W697" s="232"/>
      <c r="X697" s="232"/>
      <c r="Y697" s="232"/>
      <c r="Z697" s="232"/>
    </row>
    <row r="698" ht="12.0" customHeight="1">
      <c r="A698" s="232"/>
      <c r="B698" s="232"/>
      <c r="C698" s="232"/>
      <c r="D698" s="232"/>
      <c r="E698" s="232"/>
      <c r="F698" s="232"/>
      <c r="G698" s="232"/>
      <c r="H698" s="232"/>
      <c r="I698" s="232"/>
      <c r="J698" s="232"/>
      <c r="K698" s="232"/>
      <c r="L698" s="232"/>
      <c r="M698" s="232"/>
      <c r="N698" s="232"/>
      <c r="O698" s="232"/>
      <c r="P698" s="232"/>
      <c r="Q698" s="232"/>
      <c r="R698" s="232"/>
      <c r="S698" s="232"/>
      <c r="T698" s="232"/>
      <c r="U698" s="232"/>
      <c r="V698" s="232"/>
      <c r="W698" s="232"/>
      <c r="X698" s="232"/>
      <c r="Y698" s="232"/>
      <c r="Z698" s="232"/>
    </row>
    <row r="699" ht="12.0" customHeight="1">
      <c r="A699" s="232"/>
      <c r="B699" s="232"/>
      <c r="C699" s="232"/>
      <c r="D699" s="232"/>
      <c r="E699" s="232"/>
      <c r="F699" s="232"/>
      <c r="G699" s="232"/>
      <c r="H699" s="232"/>
      <c r="I699" s="232"/>
      <c r="J699" s="232"/>
      <c r="K699" s="232"/>
      <c r="L699" s="232"/>
      <c r="M699" s="232"/>
      <c r="N699" s="232"/>
      <c r="O699" s="232"/>
      <c r="P699" s="232"/>
      <c r="Q699" s="232"/>
      <c r="R699" s="232"/>
      <c r="S699" s="232"/>
      <c r="T699" s="232"/>
      <c r="U699" s="232"/>
      <c r="V699" s="232"/>
      <c r="W699" s="232"/>
      <c r="X699" s="232"/>
      <c r="Y699" s="232"/>
      <c r="Z699" s="232"/>
    </row>
    <row r="700" ht="12.0" customHeight="1">
      <c r="A700" s="232"/>
      <c r="B700" s="232"/>
      <c r="C700" s="232"/>
      <c r="D700" s="232"/>
      <c r="E700" s="232"/>
      <c r="F700" s="232"/>
      <c r="G700" s="232"/>
      <c r="H700" s="232"/>
      <c r="I700" s="232"/>
      <c r="J700" s="232"/>
      <c r="K700" s="232"/>
      <c r="L700" s="232"/>
      <c r="M700" s="232"/>
      <c r="N700" s="232"/>
      <c r="O700" s="232"/>
      <c r="P700" s="232"/>
      <c r="Q700" s="232"/>
      <c r="R700" s="232"/>
      <c r="S700" s="232"/>
      <c r="T700" s="232"/>
      <c r="U700" s="232"/>
      <c r="V700" s="232"/>
      <c r="W700" s="232"/>
      <c r="X700" s="232"/>
      <c r="Y700" s="232"/>
      <c r="Z700" s="232"/>
    </row>
    <row r="701" ht="12.0" customHeight="1">
      <c r="A701" s="232"/>
      <c r="B701" s="232"/>
      <c r="C701" s="232"/>
      <c r="D701" s="232"/>
      <c r="E701" s="232"/>
      <c r="F701" s="232"/>
      <c r="G701" s="232"/>
      <c r="H701" s="232"/>
      <c r="I701" s="232"/>
      <c r="J701" s="232"/>
      <c r="K701" s="232"/>
      <c r="L701" s="232"/>
      <c r="M701" s="232"/>
      <c r="N701" s="232"/>
      <c r="O701" s="232"/>
      <c r="P701" s="232"/>
      <c r="Q701" s="232"/>
      <c r="R701" s="232"/>
      <c r="S701" s="232"/>
      <c r="T701" s="232"/>
      <c r="U701" s="232"/>
      <c r="V701" s="232"/>
      <c r="W701" s="232"/>
      <c r="X701" s="232"/>
      <c r="Y701" s="232"/>
      <c r="Z701" s="232"/>
    </row>
    <row r="702" ht="12.0" customHeight="1">
      <c r="A702" s="232"/>
      <c r="B702" s="232"/>
      <c r="C702" s="232"/>
      <c r="D702" s="232"/>
      <c r="E702" s="232"/>
      <c r="F702" s="232"/>
      <c r="G702" s="232"/>
      <c r="H702" s="232"/>
      <c r="I702" s="232"/>
      <c r="J702" s="232"/>
      <c r="K702" s="232"/>
      <c r="L702" s="232"/>
      <c r="M702" s="232"/>
      <c r="N702" s="232"/>
      <c r="O702" s="232"/>
      <c r="P702" s="232"/>
      <c r="Q702" s="232"/>
      <c r="R702" s="232"/>
      <c r="S702" s="232"/>
      <c r="T702" s="232"/>
      <c r="U702" s="232"/>
      <c r="V702" s="232"/>
      <c r="W702" s="232"/>
      <c r="X702" s="232"/>
      <c r="Y702" s="232"/>
      <c r="Z702" s="232"/>
    </row>
    <row r="703" ht="12.0" customHeight="1">
      <c r="A703" s="232"/>
      <c r="B703" s="232"/>
      <c r="C703" s="232"/>
      <c r="D703" s="232"/>
      <c r="E703" s="232"/>
      <c r="F703" s="232"/>
      <c r="G703" s="232"/>
      <c r="H703" s="232"/>
      <c r="I703" s="232"/>
      <c r="J703" s="232"/>
      <c r="K703" s="232"/>
      <c r="L703" s="232"/>
      <c r="M703" s="232"/>
      <c r="N703" s="232"/>
      <c r="O703" s="232"/>
      <c r="P703" s="232"/>
      <c r="Q703" s="232"/>
      <c r="R703" s="232"/>
      <c r="S703" s="232"/>
      <c r="T703" s="232"/>
      <c r="U703" s="232"/>
      <c r="V703" s="232"/>
      <c r="W703" s="232"/>
      <c r="X703" s="232"/>
      <c r="Y703" s="232"/>
      <c r="Z703" s="232"/>
    </row>
    <row r="704" ht="12.0" customHeight="1">
      <c r="A704" s="232"/>
      <c r="B704" s="232"/>
      <c r="C704" s="232"/>
      <c r="D704" s="232"/>
      <c r="E704" s="232"/>
      <c r="F704" s="232"/>
      <c r="G704" s="232"/>
      <c r="H704" s="232"/>
      <c r="I704" s="232"/>
      <c r="J704" s="232"/>
      <c r="K704" s="232"/>
      <c r="L704" s="232"/>
      <c r="M704" s="232"/>
      <c r="N704" s="232"/>
      <c r="O704" s="232"/>
      <c r="P704" s="232"/>
      <c r="Q704" s="232"/>
      <c r="R704" s="232"/>
      <c r="S704" s="232"/>
      <c r="T704" s="232"/>
      <c r="U704" s="232"/>
      <c r="V704" s="232"/>
      <c r="W704" s="232"/>
      <c r="X704" s="232"/>
      <c r="Y704" s="232"/>
      <c r="Z704" s="232"/>
    </row>
    <row r="705" ht="12.0" customHeight="1">
      <c r="A705" s="232"/>
      <c r="B705" s="232"/>
      <c r="C705" s="232"/>
      <c r="D705" s="232"/>
      <c r="E705" s="232"/>
      <c r="F705" s="232"/>
      <c r="G705" s="232"/>
      <c r="H705" s="232"/>
      <c r="I705" s="232"/>
      <c r="J705" s="232"/>
      <c r="K705" s="232"/>
      <c r="L705" s="232"/>
      <c r="M705" s="232"/>
      <c r="N705" s="232"/>
      <c r="O705" s="232"/>
      <c r="P705" s="232"/>
      <c r="Q705" s="232"/>
      <c r="R705" s="232"/>
      <c r="S705" s="232"/>
      <c r="T705" s="232"/>
      <c r="U705" s="232"/>
      <c r="V705" s="232"/>
      <c r="W705" s="232"/>
      <c r="X705" s="232"/>
      <c r="Y705" s="232"/>
      <c r="Z705" s="232"/>
    </row>
    <row r="706" ht="12.0" customHeight="1">
      <c r="A706" s="232"/>
      <c r="B706" s="232"/>
      <c r="C706" s="232"/>
      <c r="D706" s="232"/>
      <c r="E706" s="232"/>
      <c r="F706" s="232"/>
      <c r="G706" s="232"/>
      <c r="H706" s="232"/>
      <c r="I706" s="232"/>
      <c r="J706" s="232"/>
      <c r="K706" s="232"/>
      <c r="L706" s="232"/>
      <c r="M706" s="232"/>
      <c r="N706" s="232"/>
      <c r="O706" s="232"/>
      <c r="P706" s="232"/>
      <c r="Q706" s="232"/>
      <c r="R706" s="232"/>
      <c r="S706" s="232"/>
      <c r="T706" s="232"/>
      <c r="U706" s="232"/>
      <c r="V706" s="232"/>
      <c r="W706" s="232"/>
      <c r="X706" s="232"/>
      <c r="Y706" s="232"/>
      <c r="Z706" s="232"/>
    </row>
    <row r="707" ht="12.0" customHeight="1">
      <c r="A707" s="232"/>
      <c r="B707" s="232"/>
      <c r="C707" s="232"/>
      <c r="D707" s="232"/>
      <c r="E707" s="232"/>
      <c r="F707" s="232"/>
      <c r="G707" s="232"/>
      <c r="H707" s="232"/>
      <c r="I707" s="232"/>
      <c r="J707" s="232"/>
      <c r="K707" s="232"/>
      <c r="L707" s="232"/>
      <c r="M707" s="232"/>
      <c r="N707" s="232"/>
      <c r="O707" s="232"/>
      <c r="P707" s="232"/>
      <c r="Q707" s="232"/>
      <c r="R707" s="232"/>
      <c r="S707" s="232"/>
      <c r="T707" s="232"/>
      <c r="U707" s="232"/>
      <c r="V707" s="232"/>
      <c r="W707" s="232"/>
      <c r="X707" s="232"/>
      <c r="Y707" s="232"/>
      <c r="Z707" s="232"/>
    </row>
    <row r="708" ht="12.0" customHeight="1">
      <c r="A708" s="232"/>
      <c r="B708" s="232"/>
      <c r="C708" s="232"/>
      <c r="D708" s="232"/>
      <c r="E708" s="232"/>
      <c r="F708" s="232"/>
      <c r="G708" s="232"/>
      <c r="H708" s="232"/>
      <c r="I708" s="232"/>
      <c r="J708" s="232"/>
      <c r="K708" s="232"/>
      <c r="L708" s="232"/>
      <c r="M708" s="232"/>
      <c r="N708" s="232"/>
      <c r="O708" s="232"/>
      <c r="P708" s="232"/>
      <c r="Q708" s="232"/>
      <c r="R708" s="232"/>
      <c r="S708" s="232"/>
      <c r="T708" s="232"/>
      <c r="U708" s="232"/>
      <c r="V708" s="232"/>
      <c r="W708" s="232"/>
      <c r="X708" s="232"/>
      <c r="Y708" s="232"/>
      <c r="Z708" s="232"/>
    </row>
    <row r="709" ht="12.0" customHeight="1">
      <c r="A709" s="232"/>
      <c r="B709" s="232"/>
      <c r="C709" s="232"/>
      <c r="D709" s="232"/>
      <c r="E709" s="232"/>
      <c r="F709" s="232"/>
      <c r="G709" s="232"/>
      <c r="H709" s="232"/>
      <c r="I709" s="232"/>
      <c r="J709" s="232"/>
      <c r="K709" s="232"/>
      <c r="L709" s="232"/>
      <c r="M709" s="232"/>
      <c r="N709" s="232"/>
      <c r="O709" s="232"/>
      <c r="P709" s="232"/>
      <c r="Q709" s="232"/>
      <c r="R709" s="232"/>
      <c r="S709" s="232"/>
      <c r="T709" s="232"/>
      <c r="U709" s="232"/>
      <c r="V709" s="232"/>
      <c r="W709" s="232"/>
      <c r="X709" s="232"/>
      <c r="Y709" s="232"/>
      <c r="Z709" s="232"/>
    </row>
    <row r="710" ht="12.0" customHeight="1">
      <c r="A710" s="232"/>
      <c r="B710" s="232"/>
      <c r="C710" s="232"/>
      <c r="D710" s="232"/>
      <c r="E710" s="232"/>
      <c r="F710" s="232"/>
      <c r="G710" s="232"/>
      <c r="H710" s="232"/>
      <c r="I710" s="232"/>
      <c r="J710" s="232"/>
      <c r="K710" s="232"/>
      <c r="L710" s="232"/>
      <c r="M710" s="232"/>
      <c r="N710" s="232"/>
      <c r="O710" s="232"/>
      <c r="P710" s="232"/>
      <c r="Q710" s="232"/>
      <c r="R710" s="232"/>
      <c r="S710" s="232"/>
      <c r="T710" s="232"/>
      <c r="U710" s="232"/>
      <c r="V710" s="232"/>
      <c r="W710" s="232"/>
      <c r="X710" s="232"/>
      <c r="Y710" s="232"/>
      <c r="Z710" s="232"/>
    </row>
    <row r="711" ht="12.0" customHeight="1">
      <c r="A711" s="232"/>
      <c r="B711" s="232"/>
      <c r="C711" s="232"/>
      <c r="D711" s="232"/>
      <c r="E711" s="232"/>
      <c r="F711" s="232"/>
      <c r="G711" s="232"/>
      <c r="H711" s="232"/>
      <c r="I711" s="232"/>
      <c r="J711" s="232"/>
      <c r="K711" s="232"/>
      <c r="L711" s="232"/>
      <c r="M711" s="232"/>
      <c r="N711" s="232"/>
      <c r="O711" s="232"/>
      <c r="P711" s="232"/>
      <c r="Q711" s="232"/>
      <c r="R711" s="232"/>
      <c r="S711" s="232"/>
      <c r="T711" s="232"/>
      <c r="U711" s="232"/>
      <c r="V711" s="232"/>
      <c r="W711" s="232"/>
      <c r="X711" s="232"/>
      <c r="Y711" s="232"/>
      <c r="Z711" s="232"/>
    </row>
    <row r="712" ht="12.0" customHeight="1">
      <c r="A712" s="232"/>
      <c r="B712" s="232"/>
      <c r="C712" s="232"/>
      <c r="D712" s="232"/>
      <c r="E712" s="232"/>
      <c r="F712" s="232"/>
      <c r="G712" s="232"/>
      <c r="H712" s="232"/>
      <c r="I712" s="232"/>
      <c r="J712" s="232"/>
      <c r="K712" s="232"/>
      <c r="L712" s="232"/>
      <c r="M712" s="232"/>
      <c r="N712" s="232"/>
      <c r="O712" s="232"/>
      <c r="P712" s="232"/>
      <c r="Q712" s="232"/>
      <c r="R712" s="232"/>
      <c r="S712" s="232"/>
      <c r="T712" s="232"/>
      <c r="U712" s="232"/>
      <c r="V712" s="232"/>
      <c r="W712" s="232"/>
      <c r="X712" s="232"/>
      <c r="Y712" s="232"/>
      <c r="Z712" s="232"/>
    </row>
    <row r="713" ht="12.0" customHeight="1">
      <c r="A713" s="232"/>
      <c r="B713" s="232"/>
      <c r="C713" s="232"/>
      <c r="D713" s="232"/>
      <c r="E713" s="232"/>
      <c r="F713" s="232"/>
      <c r="G713" s="232"/>
      <c r="H713" s="232"/>
      <c r="I713" s="232"/>
      <c r="J713" s="232"/>
      <c r="K713" s="232"/>
      <c r="L713" s="232"/>
      <c r="M713" s="232"/>
      <c r="N713" s="232"/>
      <c r="O713" s="232"/>
      <c r="P713" s="232"/>
      <c r="Q713" s="232"/>
      <c r="R713" s="232"/>
      <c r="S713" s="232"/>
      <c r="T713" s="232"/>
      <c r="U713" s="232"/>
      <c r="V713" s="232"/>
      <c r="W713" s="232"/>
      <c r="X713" s="232"/>
      <c r="Y713" s="232"/>
      <c r="Z713" s="232"/>
    </row>
    <row r="714" ht="12.0" customHeight="1">
      <c r="A714" s="232"/>
      <c r="B714" s="232"/>
      <c r="C714" s="232"/>
      <c r="D714" s="232"/>
      <c r="E714" s="232"/>
      <c r="F714" s="232"/>
      <c r="G714" s="232"/>
      <c r="H714" s="232"/>
      <c r="I714" s="232"/>
      <c r="J714" s="232"/>
      <c r="K714" s="232"/>
      <c r="L714" s="232"/>
      <c r="M714" s="232"/>
      <c r="N714" s="232"/>
      <c r="O714" s="232"/>
      <c r="P714" s="232"/>
      <c r="Q714" s="232"/>
      <c r="R714" s="232"/>
      <c r="S714" s="232"/>
      <c r="T714" s="232"/>
      <c r="U714" s="232"/>
      <c r="V714" s="232"/>
      <c r="W714" s="232"/>
      <c r="X714" s="232"/>
      <c r="Y714" s="232"/>
      <c r="Z714" s="232"/>
    </row>
    <row r="715" ht="12.0" customHeight="1">
      <c r="A715" s="232"/>
      <c r="B715" s="232"/>
      <c r="C715" s="232"/>
      <c r="D715" s="232"/>
      <c r="E715" s="232"/>
      <c r="F715" s="232"/>
      <c r="G715" s="232"/>
      <c r="H715" s="232"/>
      <c r="I715" s="232"/>
      <c r="J715" s="232"/>
      <c r="K715" s="232"/>
      <c r="L715" s="232"/>
      <c r="M715" s="232"/>
      <c r="N715" s="232"/>
      <c r="O715" s="232"/>
      <c r="P715" s="232"/>
      <c r="Q715" s="232"/>
      <c r="R715" s="232"/>
      <c r="S715" s="232"/>
      <c r="T715" s="232"/>
      <c r="U715" s="232"/>
      <c r="V715" s="232"/>
      <c r="W715" s="232"/>
      <c r="X715" s="232"/>
      <c r="Y715" s="232"/>
      <c r="Z715" s="232"/>
    </row>
    <row r="716" ht="12.0" customHeight="1">
      <c r="A716" s="232"/>
      <c r="B716" s="232"/>
      <c r="C716" s="232"/>
      <c r="D716" s="232"/>
      <c r="E716" s="232"/>
      <c r="F716" s="232"/>
      <c r="G716" s="232"/>
      <c r="H716" s="232"/>
      <c r="I716" s="232"/>
      <c r="J716" s="232"/>
      <c r="K716" s="232"/>
      <c r="L716" s="232"/>
      <c r="M716" s="232"/>
      <c r="N716" s="232"/>
      <c r="O716" s="232"/>
      <c r="P716" s="232"/>
      <c r="Q716" s="232"/>
      <c r="R716" s="232"/>
      <c r="S716" s="232"/>
      <c r="T716" s="232"/>
      <c r="U716" s="232"/>
      <c r="V716" s="232"/>
      <c r="W716" s="232"/>
      <c r="X716" s="232"/>
      <c r="Y716" s="232"/>
      <c r="Z716" s="232"/>
    </row>
    <row r="717" ht="12.0" customHeight="1">
      <c r="A717" s="232"/>
      <c r="B717" s="232"/>
      <c r="C717" s="232"/>
      <c r="D717" s="232"/>
      <c r="E717" s="232"/>
      <c r="F717" s="232"/>
      <c r="G717" s="232"/>
      <c r="H717" s="232"/>
      <c r="I717" s="232"/>
      <c r="J717" s="232"/>
      <c r="K717" s="232"/>
      <c r="L717" s="232"/>
      <c r="M717" s="232"/>
      <c r="N717" s="232"/>
      <c r="O717" s="232"/>
      <c r="P717" s="232"/>
      <c r="Q717" s="232"/>
      <c r="R717" s="232"/>
      <c r="S717" s="232"/>
      <c r="T717" s="232"/>
      <c r="U717" s="232"/>
      <c r="V717" s="232"/>
      <c r="W717" s="232"/>
      <c r="X717" s="232"/>
      <c r="Y717" s="232"/>
      <c r="Z717" s="232"/>
    </row>
    <row r="718" ht="12.0" customHeight="1">
      <c r="A718" s="232"/>
      <c r="B718" s="232"/>
      <c r="C718" s="232"/>
      <c r="D718" s="232"/>
      <c r="E718" s="232"/>
      <c r="F718" s="232"/>
      <c r="G718" s="232"/>
      <c r="H718" s="232"/>
      <c r="I718" s="232"/>
      <c r="J718" s="232"/>
      <c r="K718" s="232"/>
      <c r="L718" s="232"/>
      <c r="M718" s="232"/>
      <c r="N718" s="232"/>
      <c r="O718" s="232"/>
      <c r="P718" s="232"/>
      <c r="Q718" s="232"/>
      <c r="R718" s="232"/>
      <c r="S718" s="232"/>
      <c r="T718" s="232"/>
      <c r="U718" s="232"/>
      <c r="V718" s="232"/>
      <c r="W718" s="232"/>
      <c r="X718" s="232"/>
      <c r="Y718" s="232"/>
      <c r="Z718" s="232"/>
    </row>
    <row r="719" ht="12.0" customHeight="1">
      <c r="A719" s="232"/>
      <c r="B719" s="232"/>
      <c r="C719" s="232"/>
      <c r="D719" s="232"/>
      <c r="E719" s="232"/>
      <c r="F719" s="232"/>
      <c r="G719" s="232"/>
      <c r="H719" s="232"/>
      <c r="I719" s="232"/>
      <c r="J719" s="232"/>
      <c r="K719" s="232"/>
      <c r="L719" s="232"/>
      <c r="M719" s="232"/>
      <c r="N719" s="232"/>
      <c r="O719" s="232"/>
      <c r="P719" s="232"/>
      <c r="Q719" s="232"/>
      <c r="R719" s="232"/>
      <c r="S719" s="232"/>
      <c r="T719" s="232"/>
      <c r="U719" s="232"/>
      <c r="V719" s="232"/>
      <c r="W719" s="232"/>
      <c r="X719" s="232"/>
      <c r="Y719" s="232"/>
      <c r="Z719" s="232"/>
    </row>
    <row r="720" ht="12.0" customHeight="1">
      <c r="A720" s="232"/>
      <c r="B720" s="232"/>
      <c r="C720" s="232"/>
      <c r="D720" s="232"/>
      <c r="E720" s="232"/>
      <c r="F720" s="232"/>
      <c r="G720" s="232"/>
      <c r="H720" s="232"/>
      <c r="I720" s="232"/>
      <c r="J720" s="232"/>
      <c r="K720" s="232"/>
      <c r="L720" s="232"/>
      <c r="M720" s="232"/>
      <c r="N720" s="232"/>
      <c r="O720" s="232"/>
      <c r="P720" s="232"/>
      <c r="Q720" s="232"/>
      <c r="R720" s="232"/>
      <c r="S720" s="232"/>
      <c r="T720" s="232"/>
      <c r="U720" s="232"/>
      <c r="V720" s="232"/>
      <c r="W720" s="232"/>
      <c r="X720" s="232"/>
      <c r="Y720" s="232"/>
      <c r="Z720" s="232"/>
    </row>
    <row r="721" ht="12.0" customHeight="1">
      <c r="A721" s="232"/>
      <c r="B721" s="232"/>
      <c r="C721" s="232"/>
      <c r="D721" s="232"/>
      <c r="E721" s="232"/>
      <c r="F721" s="232"/>
      <c r="G721" s="232"/>
      <c r="H721" s="232"/>
      <c r="I721" s="232"/>
      <c r="J721" s="232"/>
      <c r="K721" s="232"/>
      <c r="L721" s="232"/>
      <c r="M721" s="232"/>
      <c r="N721" s="232"/>
      <c r="O721" s="232"/>
      <c r="P721" s="232"/>
      <c r="Q721" s="232"/>
      <c r="R721" s="232"/>
      <c r="S721" s="232"/>
      <c r="T721" s="232"/>
      <c r="U721" s="232"/>
      <c r="V721" s="232"/>
      <c r="W721" s="232"/>
      <c r="X721" s="232"/>
      <c r="Y721" s="232"/>
      <c r="Z721" s="232"/>
    </row>
    <row r="722" ht="12.0" customHeight="1">
      <c r="A722" s="232"/>
      <c r="B722" s="232"/>
      <c r="C722" s="232"/>
      <c r="D722" s="232"/>
      <c r="E722" s="232"/>
      <c r="F722" s="232"/>
      <c r="G722" s="232"/>
      <c r="H722" s="232"/>
      <c r="I722" s="232"/>
      <c r="J722" s="232"/>
      <c r="K722" s="232"/>
      <c r="L722" s="232"/>
      <c r="M722" s="232"/>
      <c r="N722" s="232"/>
      <c r="O722" s="232"/>
      <c r="P722" s="232"/>
      <c r="Q722" s="232"/>
      <c r="R722" s="232"/>
      <c r="S722" s="232"/>
      <c r="T722" s="232"/>
      <c r="U722" s="232"/>
      <c r="V722" s="232"/>
      <c r="W722" s="232"/>
      <c r="X722" s="232"/>
      <c r="Y722" s="232"/>
      <c r="Z722" s="232"/>
    </row>
    <row r="723" ht="12.0" customHeight="1">
      <c r="A723" s="232"/>
      <c r="B723" s="232"/>
      <c r="C723" s="232"/>
      <c r="D723" s="232"/>
      <c r="E723" s="232"/>
      <c r="F723" s="232"/>
      <c r="G723" s="232"/>
      <c r="H723" s="232"/>
      <c r="I723" s="232"/>
      <c r="J723" s="232"/>
      <c r="K723" s="232"/>
      <c r="L723" s="232"/>
      <c r="M723" s="232"/>
      <c r="N723" s="232"/>
      <c r="O723" s="232"/>
      <c r="P723" s="232"/>
      <c r="Q723" s="232"/>
      <c r="R723" s="232"/>
      <c r="S723" s="232"/>
      <c r="T723" s="232"/>
      <c r="U723" s="232"/>
      <c r="V723" s="232"/>
      <c r="W723" s="232"/>
      <c r="X723" s="232"/>
      <c r="Y723" s="232"/>
      <c r="Z723" s="232"/>
    </row>
    <row r="724" ht="12.0" customHeight="1">
      <c r="A724" s="232"/>
      <c r="B724" s="232"/>
      <c r="C724" s="232"/>
      <c r="D724" s="232"/>
      <c r="E724" s="232"/>
      <c r="F724" s="232"/>
      <c r="G724" s="232"/>
      <c r="H724" s="232"/>
      <c r="I724" s="232"/>
      <c r="J724" s="232"/>
      <c r="K724" s="232"/>
      <c r="L724" s="232"/>
      <c r="M724" s="232"/>
      <c r="N724" s="232"/>
      <c r="O724" s="232"/>
      <c r="P724" s="232"/>
      <c r="Q724" s="232"/>
      <c r="R724" s="232"/>
      <c r="S724" s="232"/>
      <c r="T724" s="232"/>
      <c r="U724" s="232"/>
      <c r="V724" s="232"/>
      <c r="W724" s="232"/>
      <c r="X724" s="232"/>
      <c r="Y724" s="232"/>
      <c r="Z724" s="232"/>
    </row>
    <row r="725" ht="12.0" customHeight="1">
      <c r="A725" s="232"/>
      <c r="B725" s="232"/>
      <c r="C725" s="232"/>
      <c r="D725" s="232"/>
      <c r="E725" s="232"/>
      <c r="F725" s="232"/>
      <c r="G725" s="232"/>
      <c r="H725" s="232"/>
      <c r="I725" s="232"/>
      <c r="J725" s="232"/>
      <c r="K725" s="232"/>
      <c r="L725" s="232"/>
      <c r="M725" s="232"/>
      <c r="N725" s="232"/>
      <c r="O725" s="232"/>
      <c r="P725" s="232"/>
      <c r="Q725" s="232"/>
      <c r="R725" s="232"/>
      <c r="S725" s="232"/>
      <c r="T725" s="232"/>
      <c r="U725" s="232"/>
      <c r="V725" s="232"/>
      <c r="W725" s="232"/>
      <c r="X725" s="232"/>
      <c r="Y725" s="232"/>
      <c r="Z725" s="232"/>
    </row>
    <row r="726" ht="12.0" customHeight="1">
      <c r="A726" s="232"/>
      <c r="B726" s="232"/>
      <c r="C726" s="232"/>
      <c r="D726" s="232"/>
      <c r="E726" s="232"/>
      <c r="F726" s="232"/>
      <c r="G726" s="232"/>
      <c r="H726" s="232"/>
      <c r="I726" s="232"/>
      <c r="J726" s="232"/>
      <c r="K726" s="232"/>
      <c r="L726" s="232"/>
      <c r="M726" s="232"/>
      <c r="N726" s="232"/>
      <c r="O726" s="232"/>
      <c r="P726" s="232"/>
      <c r="Q726" s="232"/>
      <c r="R726" s="232"/>
      <c r="S726" s="232"/>
      <c r="T726" s="232"/>
      <c r="U726" s="232"/>
      <c r="V726" s="232"/>
      <c r="W726" s="232"/>
      <c r="X726" s="232"/>
      <c r="Y726" s="232"/>
      <c r="Z726" s="232"/>
    </row>
    <row r="727" ht="12.0" customHeight="1">
      <c r="A727" s="232"/>
      <c r="B727" s="232"/>
      <c r="C727" s="232"/>
      <c r="D727" s="232"/>
      <c r="E727" s="232"/>
      <c r="F727" s="232"/>
      <c r="G727" s="232"/>
      <c r="H727" s="232"/>
      <c r="I727" s="232"/>
      <c r="J727" s="232"/>
      <c r="K727" s="232"/>
      <c r="L727" s="232"/>
      <c r="M727" s="232"/>
      <c r="N727" s="232"/>
      <c r="O727" s="232"/>
      <c r="P727" s="232"/>
      <c r="Q727" s="232"/>
      <c r="R727" s="232"/>
      <c r="S727" s="232"/>
      <c r="T727" s="232"/>
      <c r="U727" s="232"/>
      <c r="V727" s="232"/>
      <c r="W727" s="232"/>
      <c r="X727" s="232"/>
      <c r="Y727" s="232"/>
      <c r="Z727" s="232"/>
    </row>
    <row r="728" ht="12.0" customHeight="1">
      <c r="A728" s="232"/>
      <c r="B728" s="232"/>
      <c r="C728" s="232"/>
      <c r="D728" s="232"/>
      <c r="E728" s="232"/>
      <c r="F728" s="232"/>
      <c r="G728" s="232"/>
      <c r="H728" s="232"/>
      <c r="I728" s="232"/>
      <c r="J728" s="232"/>
      <c r="K728" s="232"/>
      <c r="L728" s="232"/>
      <c r="M728" s="232"/>
      <c r="N728" s="232"/>
      <c r="O728" s="232"/>
      <c r="P728" s="232"/>
      <c r="Q728" s="232"/>
      <c r="R728" s="232"/>
      <c r="S728" s="232"/>
      <c r="T728" s="232"/>
      <c r="U728" s="232"/>
      <c r="V728" s="232"/>
      <c r="W728" s="232"/>
      <c r="X728" s="232"/>
      <c r="Y728" s="232"/>
      <c r="Z728" s="232"/>
    </row>
    <row r="729" ht="12.0" customHeight="1">
      <c r="A729" s="232"/>
      <c r="B729" s="232"/>
      <c r="C729" s="232"/>
      <c r="D729" s="232"/>
      <c r="E729" s="232"/>
      <c r="F729" s="232"/>
      <c r="G729" s="232"/>
      <c r="H729" s="232"/>
      <c r="I729" s="232"/>
      <c r="J729" s="232"/>
      <c r="K729" s="232"/>
      <c r="L729" s="232"/>
      <c r="M729" s="232"/>
      <c r="N729" s="232"/>
      <c r="O729" s="232"/>
      <c r="P729" s="232"/>
      <c r="Q729" s="232"/>
      <c r="R729" s="232"/>
      <c r="S729" s="232"/>
      <c r="T729" s="232"/>
      <c r="U729" s="232"/>
      <c r="V729" s="232"/>
      <c r="W729" s="232"/>
      <c r="X729" s="232"/>
      <c r="Y729" s="232"/>
      <c r="Z729" s="232"/>
    </row>
    <row r="730" ht="12.0" customHeight="1">
      <c r="A730" s="232"/>
      <c r="B730" s="232"/>
      <c r="C730" s="232"/>
      <c r="D730" s="232"/>
      <c r="E730" s="232"/>
      <c r="F730" s="232"/>
      <c r="G730" s="232"/>
      <c r="H730" s="232"/>
      <c r="I730" s="232"/>
      <c r="J730" s="232"/>
      <c r="K730" s="232"/>
      <c r="L730" s="232"/>
      <c r="M730" s="232"/>
      <c r="N730" s="232"/>
      <c r="O730" s="232"/>
      <c r="P730" s="232"/>
      <c r="Q730" s="232"/>
      <c r="R730" s="232"/>
      <c r="S730" s="232"/>
      <c r="T730" s="232"/>
      <c r="U730" s="232"/>
      <c r="V730" s="232"/>
      <c r="W730" s="232"/>
      <c r="X730" s="232"/>
      <c r="Y730" s="232"/>
      <c r="Z730" s="232"/>
    </row>
    <row r="731" ht="12.0" customHeight="1">
      <c r="A731" s="232"/>
      <c r="B731" s="232"/>
      <c r="C731" s="232"/>
      <c r="D731" s="232"/>
      <c r="E731" s="232"/>
      <c r="F731" s="232"/>
      <c r="G731" s="232"/>
      <c r="H731" s="232"/>
      <c r="I731" s="232"/>
      <c r="J731" s="232"/>
      <c r="K731" s="232"/>
      <c r="L731" s="232"/>
      <c r="M731" s="232"/>
      <c r="N731" s="232"/>
      <c r="O731" s="232"/>
      <c r="P731" s="232"/>
      <c r="Q731" s="232"/>
      <c r="R731" s="232"/>
      <c r="S731" s="232"/>
      <c r="T731" s="232"/>
      <c r="U731" s="232"/>
      <c r="V731" s="232"/>
      <c r="W731" s="232"/>
      <c r="X731" s="232"/>
      <c r="Y731" s="232"/>
      <c r="Z731" s="232"/>
    </row>
    <row r="732" ht="12.0" customHeight="1">
      <c r="A732" s="232"/>
      <c r="B732" s="232"/>
      <c r="C732" s="232"/>
      <c r="D732" s="232"/>
      <c r="E732" s="232"/>
      <c r="F732" s="232"/>
      <c r="G732" s="232"/>
      <c r="H732" s="232"/>
      <c r="I732" s="232"/>
      <c r="J732" s="232"/>
      <c r="K732" s="232"/>
      <c r="L732" s="232"/>
      <c r="M732" s="232"/>
      <c r="N732" s="232"/>
      <c r="O732" s="232"/>
      <c r="P732" s="232"/>
      <c r="Q732" s="232"/>
      <c r="R732" s="232"/>
      <c r="S732" s="232"/>
      <c r="T732" s="232"/>
      <c r="U732" s="232"/>
      <c r="V732" s="232"/>
      <c r="W732" s="232"/>
      <c r="X732" s="232"/>
      <c r="Y732" s="232"/>
      <c r="Z732" s="232"/>
    </row>
    <row r="733" ht="12.0" customHeight="1">
      <c r="A733" s="232"/>
      <c r="B733" s="232"/>
      <c r="C733" s="232"/>
      <c r="D733" s="232"/>
      <c r="E733" s="232"/>
      <c r="F733" s="232"/>
      <c r="G733" s="232"/>
      <c r="H733" s="232"/>
      <c r="I733" s="232"/>
      <c r="J733" s="232"/>
      <c r="K733" s="232"/>
      <c r="L733" s="232"/>
      <c r="M733" s="232"/>
      <c r="N733" s="232"/>
      <c r="O733" s="232"/>
      <c r="P733" s="232"/>
      <c r="Q733" s="232"/>
      <c r="R733" s="232"/>
      <c r="S733" s="232"/>
      <c r="T733" s="232"/>
      <c r="U733" s="232"/>
      <c r="V733" s="232"/>
      <c r="W733" s="232"/>
      <c r="X733" s="232"/>
      <c r="Y733" s="232"/>
      <c r="Z733" s="232"/>
    </row>
    <row r="734" ht="12.0" customHeight="1">
      <c r="A734" s="232"/>
      <c r="B734" s="232"/>
      <c r="C734" s="232"/>
      <c r="D734" s="232"/>
      <c r="E734" s="232"/>
      <c r="F734" s="232"/>
      <c r="G734" s="232"/>
      <c r="H734" s="232"/>
      <c r="I734" s="232"/>
      <c r="J734" s="232"/>
      <c r="K734" s="232"/>
      <c r="L734" s="232"/>
      <c r="M734" s="232"/>
      <c r="N734" s="232"/>
      <c r="O734" s="232"/>
      <c r="P734" s="232"/>
      <c r="Q734" s="232"/>
      <c r="R734" s="232"/>
      <c r="S734" s="232"/>
      <c r="T734" s="232"/>
      <c r="U734" s="232"/>
      <c r="V734" s="232"/>
      <c r="W734" s="232"/>
      <c r="X734" s="232"/>
      <c r="Y734" s="232"/>
      <c r="Z734" s="232"/>
    </row>
    <row r="735" ht="12.0" customHeight="1">
      <c r="A735" s="232"/>
      <c r="B735" s="232"/>
      <c r="C735" s="232"/>
      <c r="D735" s="232"/>
      <c r="E735" s="232"/>
      <c r="F735" s="232"/>
      <c r="G735" s="232"/>
      <c r="H735" s="232"/>
      <c r="I735" s="232"/>
      <c r="J735" s="232"/>
      <c r="K735" s="232"/>
      <c r="L735" s="232"/>
      <c r="M735" s="232"/>
      <c r="N735" s="232"/>
      <c r="O735" s="232"/>
      <c r="P735" s="232"/>
      <c r="Q735" s="232"/>
      <c r="R735" s="232"/>
      <c r="S735" s="232"/>
      <c r="T735" s="232"/>
      <c r="U735" s="232"/>
      <c r="V735" s="232"/>
      <c r="W735" s="232"/>
      <c r="X735" s="232"/>
      <c r="Y735" s="232"/>
      <c r="Z735" s="232"/>
    </row>
    <row r="736" ht="12.0" customHeight="1">
      <c r="A736" s="232"/>
      <c r="B736" s="232"/>
      <c r="C736" s="232"/>
      <c r="D736" s="232"/>
      <c r="E736" s="232"/>
      <c r="F736" s="232"/>
      <c r="G736" s="232"/>
      <c r="H736" s="232"/>
      <c r="I736" s="232"/>
      <c r="J736" s="232"/>
      <c r="K736" s="232"/>
      <c r="L736" s="232"/>
      <c r="M736" s="232"/>
      <c r="N736" s="232"/>
      <c r="O736" s="232"/>
      <c r="P736" s="232"/>
      <c r="Q736" s="232"/>
      <c r="R736" s="232"/>
      <c r="S736" s="232"/>
      <c r="T736" s="232"/>
      <c r="U736" s="232"/>
      <c r="V736" s="232"/>
      <c r="W736" s="232"/>
      <c r="X736" s="232"/>
      <c r="Y736" s="232"/>
      <c r="Z736" s="232"/>
    </row>
    <row r="737" ht="12.0" customHeight="1">
      <c r="A737" s="232"/>
      <c r="B737" s="232"/>
      <c r="C737" s="232"/>
      <c r="D737" s="232"/>
      <c r="E737" s="232"/>
      <c r="F737" s="232"/>
      <c r="G737" s="232"/>
      <c r="H737" s="232"/>
      <c r="I737" s="232"/>
      <c r="J737" s="232"/>
      <c r="K737" s="232"/>
      <c r="L737" s="232"/>
      <c r="M737" s="232"/>
      <c r="N737" s="232"/>
      <c r="O737" s="232"/>
      <c r="P737" s="232"/>
      <c r="Q737" s="232"/>
      <c r="R737" s="232"/>
      <c r="S737" s="232"/>
      <c r="T737" s="232"/>
      <c r="U737" s="232"/>
      <c r="V737" s="232"/>
      <c r="W737" s="232"/>
      <c r="X737" s="232"/>
      <c r="Y737" s="232"/>
      <c r="Z737" s="232"/>
    </row>
    <row r="738" ht="12.0" customHeight="1">
      <c r="A738" s="232"/>
      <c r="B738" s="232"/>
      <c r="C738" s="232"/>
      <c r="D738" s="232"/>
      <c r="E738" s="232"/>
      <c r="F738" s="232"/>
      <c r="G738" s="232"/>
      <c r="H738" s="232"/>
      <c r="I738" s="232"/>
      <c r="J738" s="232"/>
      <c r="K738" s="232"/>
      <c r="L738" s="232"/>
      <c r="M738" s="232"/>
      <c r="N738" s="232"/>
      <c r="O738" s="232"/>
      <c r="P738" s="232"/>
      <c r="Q738" s="232"/>
      <c r="R738" s="232"/>
      <c r="S738" s="232"/>
      <c r="T738" s="232"/>
      <c r="U738" s="232"/>
      <c r="V738" s="232"/>
      <c r="W738" s="232"/>
      <c r="X738" s="232"/>
      <c r="Y738" s="232"/>
      <c r="Z738" s="232"/>
    </row>
    <row r="739" ht="12.0" customHeight="1">
      <c r="A739" s="232"/>
      <c r="B739" s="232"/>
      <c r="C739" s="232"/>
      <c r="D739" s="232"/>
      <c r="E739" s="232"/>
      <c r="F739" s="232"/>
      <c r="G739" s="232"/>
      <c r="H739" s="232"/>
      <c r="I739" s="232"/>
      <c r="J739" s="232"/>
      <c r="K739" s="232"/>
      <c r="L739" s="232"/>
      <c r="M739" s="232"/>
      <c r="N739" s="232"/>
      <c r="O739" s="232"/>
      <c r="P739" s="232"/>
      <c r="Q739" s="232"/>
      <c r="R739" s="232"/>
      <c r="S739" s="232"/>
      <c r="T739" s="232"/>
      <c r="U739" s="232"/>
      <c r="V739" s="232"/>
      <c r="W739" s="232"/>
      <c r="X739" s="232"/>
      <c r="Y739" s="232"/>
      <c r="Z739" s="232"/>
    </row>
    <row r="740" ht="12.0" customHeight="1">
      <c r="A740" s="232"/>
      <c r="B740" s="232"/>
      <c r="C740" s="232"/>
      <c r="D740" s="232"/>
      <c r="E740" s="232"/>
      <c r="F740" s="232"/>
      <c r="G740" s="232"/>
      <c r="H740" s="232"/>
      <c r="I740" s="232"/>
      <c r="J740" s="232"/>
      <c r="K740" s="232"/>
      <c r="L740" s="232"/>
      <c r="M740" s="232"/>
      <c r="N740" s="232"/>
      <c r="O740" s="232"/>
      <c r="P740" s="232"/>
      <c r="Q740" s="232"/>
      <c r="R740" s="232"/>
      <c r="S740" s="232"/>
      <c r="T740" s="232"/>
      <c r="U740" s="232"/>
      <c r="V740" s="232"/>
      <c r="W740" s="232"/>
      <c r="X740" s="232"/>
      <c r="Y740" s="232"/>
      <c r="Z740" s="232"/>
    </row>
    <row r="741" ht="12.0" customHeight="1">
      <c r="A741" s="232"/>
      <c r="B741" s="232"/>
      <c r="C741" s="232"/>
      <c r="D741" s="232"/>
      <c r="E741" s="232"/>
      <c r="F741" s="232"/>
      <c r="G741" s="232"/>
      <c r="H741" s="232"/>
      <c r="I741" s="232"/>
      <c r="J741" s="232"/>
      <c r="K741" s="232"/>
      <c r="L741" s="232"/>
      <c r="M741" s="232"/>
      <c r="N741" s="232"/>
      <c r="O741" s="232"/>
      <c r="P741" s="232"/>
      <c r="Q741" s="232"/>
      <c r="R741" s="232"/>
      <c r="S741" s="232"/>
      <c r="T741" s="232"/>
      <c r="U741" s="232"/>
      <c r="V741" s="232"/>
      <c r="W741" s="232"/>
      <c r="X741" s="232"/>
      <c r="Y741" s="232"/>
      <c r="Z741" s="232"/>
    </row>
    <row r="742" ht="12.0" customHeight="1">
      <c r="A742" s="232"/>
      <c r="B742" s="232"/>
      <c r="C742" s="232"/>
      <c r="D742" s="232"/>
      <c r="E742" s="232"/>
      <c r="F742" s="232"/>
      <c r="G742" s="232"/>
      <c r="H742" s="232"/>
      <c r="I742" s="232"/>
      <c r="J742" s="232"/>
      <c r="K742" s="232"/>
      <c r="L742" s="232"/>
      <c r="M742" s="232"/>
      <c r="N742" s="232"/>
      <c r="O742" s="232"/>
      <c r="P742" s="232"/>
      <c r="Q742" s="232"/>
      <c r="R742" s="232"/>
      <c r="S742" s="232"/>
      <c r="T742" s="232"/>
      <c r="U742" s="232"/>
      <c r="V742" s="232"/>
      <c r="W742" s="232"/>
      <c r="X742" s="232"/>
      <c r="Y742" s="232"/>
      <c r="Z742" s="232"/>
    </row>
    <row r="743" ht="12.0" customHeight="1">
      <c r="A743" s="232"/>
      <c r="B743" s="232"/>
      <c r="C743" s="232"/>
      <c r="D743" s="232"/>
      <c r="E743" s="232"/>
      <c r="F743" s="232"/>
      <c r="G743" s="232"/>
      <c r="H743" s="232"/>
      <c r="I743" s="232"/>
      <c r="J743" s="232"/>
      <c r="K743" s="232"/>
      <c r="L743" s="232"/>
      <c r="M743" s="232"/>
      <c r="N743" s="232"/>
      <c r="O743" s="232"/>
      <c r="P743" s="232"/>
      <c r="Q743" s="232"/>
      <c r="R743" s="232"/>
      <c r="S743" s="232"/>
      <c r="T743" s="232"/>
      <c r="U743" s="232"/>
      <c r="V743" s="232"/>
      <c r="W743" s="232"/>
      <c r="X743" s="232"/>
      <c r="Y743" s="232"/>
      <c r="Z743" s="232"/>
    </row>
    <row r="744" ht="12.0" customHeight="1">
      <c r="A744" s="232"/>
      <c r="B744" s="232"/>
      <c r="C744" s="232"/>
      <c r="D744" s="232"/>
      <c r="E744" s="232"/>
      <c r="F744" s="232"/>
      <c r="G744" s="232"/>
      <c r="H744" s="232"/>
      <c r="I744" s="232"/>
      <c r="J744" s="232"/>
      <c r="K744" s="232"/>
      <c r="L744" s="232"/>
      <c r="M744" s="232"/>
      <c r="N744" s="232"/>
      <c r="O744" s="232"/>
      <c r="P744" s="232"/>
      <c r="Q744" s="232"/>
      <c r="R744" s="232"/>
      <c r="S744" s="232"/>
      <c r="T744" s="232"/>
      <c r="U744" s="232"/>
      <c r="V744" s="232"/>
      <c r="W744" s="232"/>
      <c r="X744" s="232"/>
      <c r="Y744" s="232"/>
      <c r="Z744" s="232"/>
    </row>
    <row r="745" ht="12.0" customHeight="1">
      <c r="A745" s="232"/>
      <c r="B745" s="232"/>
      <c r="C745" s="232"/>
      <c r="D745" s="232"/>
      <c r="E745" s="232"/>
      <c r="F745" s="232"/>
      <c r="G745" s="232"/>
      <c r="H745" s="232"/>
      <c r="I745" s="232"/>
      <c r="J745" s="232"/>
      <c r="K745" s="232"/>
      <c r="L745" s="232"/>
      <c r="M745" s="232"/>
      <c r="N745" s="232"/>
      <c r="O745" s="232"/>
      <c r="P745" s="232"/>
      <c r="Q745" s="232"/>
      <c r="R745" s="232"/>
      <c r="S745" s="232"/>
      <c r="T745" s="232"/>
      <c r="U745" s="232"/>
      <c r="V745" s="232"/>
      <c r="W745" s="232"/>
      <c r="X745" s="232"/>
      <c r="Y745" s="232"/>
      <c r="Z745" s="232"/>
    </row>
    <row r="746" ht="12.0" customHeight="1">
      <c r="A746" s="232"/>
      <c r="B746" s="232"/>
      <c r="C746" s="232"/>
      <c r="D746" s="232"/>
      <c r="E746" s="232"/>
      <c r="F746" s="232"/>
      <c r="G746" s="232"/>
      <c r="H746" s="232"/>
      <c r="I746" s="232"/>
      <c r="J746" s="232"/>
      <c r="K746" s="232"/>
      <c r="L746" s="232"/>
      <c r="M746" s="232"/>
      <c r="N746" s="232"/>
      <c r="O746" s="232"/>
      <c r="P746" s="232"/>
      <c r="Q746" s="232"/>
      <c r="R746" s="232"/>
      <c r="S746" s="232"/>
      <c r="T746" s="232"/>
      <c r="U746" s="232"/>
      <c r="V746" s="232"/>
      <c r="W746" s="232"/>
      <c r="X746" s="232"/>
      <c r="Y746" s="232"/>
      <c r="Z746" s="232"/>
    </row>
    <row r="747" ht="12.0" customHeight="1">
      <c r="A747" s="232"/>
      <c r="B747" s="232"/>
      <c r="C747" s="232"/>
      <c r="D747" s="232"/>
      <c r="E747" s="232"/>
      <c r="F747" s="232"/>
      <c r="G747" s="232"/>
      <c r="H747" s="232"/>
      <c r="I747" s="232"/>
      <c r="J747" s="232"/>
      <c r="K747" s="232"/>
      <c r="L747" s="232"/>
      <c r="M747" s="232"/>
      <c r="N747" s="232"/>
      <c r="O747" s="232"/>
      <c r="P747" s="232"/>
      <c r="Q747" s="232"/>
      <c r="R747" s="232"/>
      <c r="S747" s="232"/>
      <c r="T747" s="232"/>
      <c r="U747" s="232"/>
      <c r="V747" s="232"/>
      <c r="W747" s="232"/>
      <c r="X747" s="232"/>
      <c r="Y747" s="232"/>
      <c r="Z747" s="232"/>
    </row>
    <row r="748" ht="12.0" customHeight="1">
      <c r="A748" s="232"/>
      <c r="B748" s="232"/>
      <c r="C748" s="232"/>
      <c r="D748" s="232"/>
      <c r="E748" s="232"/>
      <c r="F748" s="232"/>
      <c r="G748" s="232"/>
      <c r="H748" s="232"/>
      <c r="I748" s="232"/>
      <c r="J748" s="232"/>
      <c r="K748" s="232"/>
      <c r="L748" s="232"/>
      <c r="M748" s="232"/>
      <c r="N748" s="232"/>
      <c r="O748" s="232"/>
      <c r="P748" s="232"/>
      <c r="Q748" s="232"/>
      <c r="R748" s="232"/>
      <c r="S748" s="232"/>
      <c r="T748" s="232"/>
      <c r="U748" s="232"/>
      <c r="V748" s="232"/>
      <c r="W748" s="232"/>
      <c r="X748" s="232"/>
      <c r="Y748" s="232"/>
      <c r="Z748" s="232"/>
    </row>
    <row r="749" ht="12.0" customHeight="1">
      <c r="A749" s="232"/>
      <c r="B749" s="232"/>
      <c r="C749" s="232"/>
      <c r="D749" s="232"/>
      <c r="E749" s="232"/>
      <c r="F749" s="232"/>
      <c r="G749" s="232"/>
      <c r="H749" s="232"/>
      <c r="I749" s="232"/>
      <c r="J749" s="232"/>
      <c r="K749" s="232"/>
      <c r="L749" s="232"/>
      <c r="M749" s="232"/>
      <c r="N749" s="232"/>
      <c r="O749" s="232"/>
      <c r="P749" s="232"/>
      <c r="Q749" s="232"/>
      <c r="R749" s="232"/>
      <c r="S749" s="232"/>
      <c r="T749" s="232"/>
      <c r="U749" s="232"/>
      <c r="V749" s="232"/>
      <c r="W749" s="232"/>
      <c r="X749" s="232"/>
      <c r="Y749" s="232"/>
      <c r="Z749" s="232"/>
    </row>
    <row r="750" ht="12.0" customHeight="1">
      <c r="A750" s="232"/>
      <c r="B750" s="232"/>
      <c r="C750" s="232"/>
      <c r="D750" s="232"/>
      <c r="E750" s="232"/>
      <c r="F750" s="232"/>
      <c r="G750" s="232"/>
      <c r="H750" s="232"/>
      <c r="I750" s="232"/>
      <c r="J750" s="232"/>
      <c r="K750" s="232"/>
      <c r="L750" s="232"/>
      <c r="M750" s="232"/>
      <c r="N750" s="232"/>
      <c r="O750" s="232"/>
      <c r="P750" s="232"/>
      <c r="Q750" s="232"/>
      <c r="R750" s="232"/>
      <c r="S750" s="232"/>
      <c r="T750" s="232"/>
      <c r="U750" s="232"/>
      <c r="V750" s="232"/>
      <c r="W750" s="232"/>
      <c r="X750" s="232"/>
      <c r="Y750" s="232"/>
      <c r="Z750" s="232"/>
    </row>
    <row r="751" ht="12.0" customHeight="1">
      <c r="A751" s="232"/>
      <c r="B751" s="232"/>
      <c r="C751" s="232"/>
      <c r="D751" s="232"/>
      <c r="E751" s="232"/>
      <c r="F751" s="232"/>
      <c r="G751" s="232"/>
      <c r="H751" s="232"/>
      <c r="I751" s="232"/>
      <c r="J751" s="232"/>
      <c r="K751" s="232"/>
      <c r="L751" s="232"/>
      <c r="M751" s="232"/>
      <c r="N751" s="232"/>
      <c r="O751" s="232"/>
      <c r="P751" s="232"/>
      <c r="Q751" s="232"/>
      <c r="R751" s="232"/>
      <c r="S751" s="232"/>
      <c r="T751" s="232"/>
      <c r="U751" s="232"/>
      <c r="V751" s="232"/>
      <c r="W751" s="232"/>
      <c r="X751" s="232"/>
      <c r="Y751" s="232"/>
      <c r="Z751" s="232"/>
    </row>
    <row r="752" ht="12.0" customHeight="1">
      <c r="A752" s="232"/>
      <c r="B752" s="232"/>
      <c r="C752" s="232"/>
      <c r="D752" s="232"/>
      <c r="E752" s="232"/>
      <c r="F752" s="232"/>
      <c r="G752" s="232"/>
      <c r="H752" s="232"/>
      <c r="I752" s="232"/>
      <c r="J752" s="232"/>
      <c r="K752" s="232"/>
      <c r="L752" s="232"/>
      <c r="M752" s="232"/>
      <c r="N752" s="232"/>
      <c r="O752" s="232"/>
      <c r="P752" s="232"/>
      <c r="Q752" s="232"/>
      <c r="R752" s="232"/>
      <c r="S752" s="232"/>
      <c r="T752" s="232"/>
      <c r="U752" s="232"/>
      <c r="V752" s="232"/>
      <c r="W752" s="232"/>
      <c r="X752" s="232"/>
      <c r="Y752" s="232"/>
      <c r="Z752" s="232"/>
    </row>
    <row r="753" ht="12.0" customHeight="1">
      <c r="A753" s="232"/>
      <c r="B753" s="232"/>
      <c r="C753" s="232"/>
      <c r="D753" s="232"/>
      <c r="E753" s="232"/>
      <c r="F753" s="232"/>
      <c r="G753" s="232"/>
      <c r="H753" s="232"/>
      <c r="I753" s="232"/>
      <c r="J753" s="232"/>
      <c r="K753" s="232"/>
      <c r="L753" s="232"/>
      <c r="M753" s="232"/>
      <c r="N753" s="232"/>
      <c r="O753" s="232"/>
      <c r="P753" s="232"/>
      <c r="Q753" s="232"/>
      <c r="R753" s="232"/>
      <c r="S753" s="232"/>
      <c r="T753" s="232"/>
      <c r="U753" s="232"/>
      <c r="V753" s="232"/>
      <c r="W753" s="232"/>
      <c r="X753" s="232"/>
      <c r="Y753" s="232"/>
      <c r="Z753" s="232"/>
    </row>
    <row r="754" ht="12.0" customHeight="1">
      <c r="A754" s="232"/>
      <c r="B754" s="232"/>
      <c r="C754" s="232"/>
      <c r="D754" s="232"/>
      <c r="E754" s="232"/>
      <c r="F754" s="232"/>
      <c r="G754" s="232"/>
      <c r="H754" s="232"/>
      <c r="I754" s="232"/>
      <c r="J754" s="232"/>
      <c r="K754" s="232"/>
      <c r="L754" s="232"/>
      <c r="M754" s="232"/>
      <c r="N754" s="232"/>
      <c r="O754" s="232"/>
      <c r="P754" s="232"/>
      <c r="Q754" s="232"/>
      <c r="R754" s="232"/>
      <c r="S754" s="232"/>
      <c r="T754" s="232"/>
      <c r="U754" s="232"/>
      <c r="V754" s="232"/>
      <c r="W754" s="232"/>
      <c r="X754" s="232"/>
      <c r="Y754" s="232"/>
      <c r="Z754" s="232"/>
    </row>
    <row r="755" ht="12.0" customHeight="1">
      <c r="A755" s="232"/>
      <c r="B755" s="232"/>
      <c r="C755" s="232"/>
      <c r="D755" s="232"/>
      <c r="E755" s="232"/>
      <c r="F755" s="232"/>
      <c r="G755" s="232"/>
      <c r="H755" s="232"/>
      <c r="I755" s="232"/>
      <c r="J755" s="232"/>
      <c r="K755" s="232"/>
      <c r="L755" s="232"/>
      <c r="M755" s="232"/>
      <c r="N755" s="232"/>
      <c r="O755" s="232"/>
      <c r="P755" s="232"/>
      <c r="Q755" s="232"/>
      <c r="R755" s="232"/>
      <c r="S755" s="232"/>
      <c r="T755" s="232"/>
      <c r="U755" s="232"/>
      <c r="V755" s="232"/>
      <c r="W755" s="232"/>
      <c r="X755" s="232"/>
      <c r="Y755" s="232"/>
      <c r="Z755" s="232"/>
    </row>
    <row r="756" ht="12.0" customHeight="1">
      <c r="A756" s="232"/>
      <c r="B756" s="232"/>
      <c r="C756" s="232"/>
      <c r="D756" s="232"/>
      <c r="E756" s="232"/>
      <c r="F756" s="232"/>
      <c r="G756" s="232"/>
      <c r="H756" s="232"/>
      <c r="I756" s="232"/>
      <c r="J756" s="232"/>
      <c r="K756" s="232"/>
      <c r="L756" s="232"/>
      <c r="M756" s="232"/>
      <c r="N756" s="232"/>
      <c r="O756" s="232"/>
      <c r="P756" s="232"/>
      <c r="Q756" s="232"/>
      <c r="R756" s="232"/>
      <c r="S756" s="232"/>
      <c r="T756" s="232"/>
      <c r="U756" s="232"/>
      <c r="V756" s="232"/>
      <c r="W756" s="232"/>
      <c r="X756" s="232"/>
      <c r="Y756" s="232"/>
      <c r="Z756" s="232"/>
    </row>
    <row r="757" ht="12.0" customHeight="1">
      <c r="A757" s="232"/>
      <c r="B757" s="232"/>
      <c r="C757" s="232"/>
      <c r="D757" s="232"/>
      <c r="E757" s="232"/>
      <c r="F757" s="232"/>
      <c r="G757" s="232"/>
      <c r="H757" s="232"/>
      <c r="I757" s="232"/>
      <c r="J757" s="232"/>
      <c r="K757" s="232"/>
      <c r="L757" s="232"/>
      <c r="M757" s="232"/>
      <c r="N757" s="232"/>
      <c r="O757" s="232"/>
      <c r="P757" s="232"/>
      <c r="Q757" s="232"/>
      <c r="R757" s="232"/>
      <c r="S757" s="232"/>
      <c r="T757" s="232"/>
      <c r="U757" s="232"/>
      <c r="V757" s="232"/>
      <c r="W757" s="232"/>
      <c r="X757" s="232"/>
      <c r="Y757" s="232"/>
      <c r="Z757" s="232"/>
    </row>
    <row r="758" ht="12.0" customHeight="1">
      <c r="A758" s="232"/>
      <c r="B758" s="232"/>
      <c r="C758" s="232"/>
      <c r="D758" s="232"/>
      <c r="E758" s="232"/>
      <c r="F758" s="232"/>
      <c r="G758" s="232"/>
      <c r="H758" s="232"/>
      <c r="I758" s="232"/>
      <c r="J758" s="232"/>
      <c r="K758" s="232"/>
      <c r="L758" s="232"/>
      <c r="M758" s="232"/>
      <c r="N758" s="232"/>
      <c r="O758" s="232"/>
      <c r="P758" s="232"/>
      <c r="Q758" s="232"/>
      <c r="R758" s="232"/>
      <c r="S758" s="232"/>
      <c r="T758" s="232"/>
      <c r="U758" s="232"/>
      <c r="V758" s="232"/>
      <c r="W758" s="232"/>
      <c r="X758" s="232"/>
      <c r="Y758" s="232"/>
      <c r="Z758" s="232"/>
    </row>
    <row r="759" ht="12.0" customHeight="1">
      <c r="A759" s="232"/>
      <c r="B759" s="232"/>
      <c r="C759" s="232"/>
      <c r="D759" s="232"/>
      <c r="E759" s="232"/>
      <c r="F759" s="232"/>
      <c r="G759" s="232"/>
      <c r="H759" s="232"/>
      <c r="I759" s="232"/>
      <c r="J759" s="232"/>
      <c r="K759" s="232"/>
      <c r="L759" s="232"/>
      <c r="M759" s="232"/>
      <c r="N759" s="232"/>
      <c r="O759" s="232"/>
      <c r="P759" s="232"/>
      <c r="Q759" s="232"/>
      <c r="R759" s="232"/>
      <c r="S759" s="232"/>
      <c r="T759" s="232"/>
      <c r="U759" s="232"/>
      <c r="V759" s="232"/>
      <c r="W759" s="232"/>
      <c r="X759" s="232"/>
      <c r="Y759" s="232"/>
      <c r="Z759" s="232"/>
    </row>
    <row r="760" ht="12.0" customHeight="1">
      <c r="A760" s="232"/>
      <c r="B760" s="232"/>
      <c r="C760" s="232"/>
      <c r="D760" s="232"/>
      <c r="E760" s="232"/>
      <c r="F760" s="232"/>
      <c r="G760" s="232"/>
      <c r="H760" s="232"/>
      <c r="I760" s="232"/>
      <c r="J760" s="232"/>
      <c r="K760" s="232"/>
      <c r="L760" s="232"/>
      <c r="M760" s="232"/>
      <c r="N760" s="232"/>
      <c r="O760" s="232"/>
      <c r="P760" s="232"/>
      <c r="Q760" s="232"/>
      <c r="R760" s="232"/>
      <c r="S760" s="232"/>
      <c r="T760" s="232"/>
      <c r="U760" s="232"/>
      <c r="V760" s="232"/>
      <c r="W760" s="232"/>
      <c r="X760" s="232"/>
      <c r="Y760" s="232"/>
      <c r="Z760" s="232"/>
    </row>
    <row r="761" ht="12.0" customHeight="1">
      <c r="A761" s="232"/>
      <c r="B761" s="232"/>
      <c r="C761" s="232"/>
      <c r="D761" s="232"/>
      <c r="E761" s="232"/>
      <c r="F761" s="232"/>
      <c r="G761" s="232"/>
      <c r="H761" s="232"/>
      <c r="I761" s="232"/>
      <c r="J761" s="232"/>
      <c r="K761" s="232"/>
      <c r="L761" s="232"/>
      <c r="M761" s="232"/>
      <c r="N761" s="232"/>
      <c r="O761" s="232"/>
      <c r="P761" s="232"/>
      <c r="Q761" s="232"/>
      <c r="R761" s="232"/>
      <c r="S761" s="232"/>
      <c r="T761" s="232"/>
      <c r="U761" s="232"/>
      <c r="V761" s="232"/>
      <c r="W761" s="232"/>
      <c r="X761" s="232"/>
      <c r="Y761" s="232"/>
      <c r="Z761" s="232"/>
    </row>
    <row r="762" ht="12.0" customHeight="1">
      <c r="A762" s="232"/>
      <c r="B762" s="232"/>
      <c r="C762" s="232"/>
      <c r="D762" s="232"/>
      <c r="E762" s="232"/>
      <c r="F762" s="232"/>
      <c r="G762" s="232"/>
      <c r="H762" s="232"/>
      <c r="I762" s="232"/>
      <c r="J762" s="232"/>
      <c r="K762" s="232"/>
      <c r="L762" s="232"/>
      <c r="M762" s="232"/>
      <c r="N762" s="232"/>
      <c r="O762" s="232"/>
      <c r="P762" s="232"/>
      <c r="Q762" s="232"/>
      <c r="R762" s="232"/>
      <c r="S762" s="232"/>
      <c r="T762" s="232"/>
      <c r="U762" s="232"/>
      <c r="V762" s="232"/>
      <c r="W762" s="232"/>
      <c r="X762" s="232"/>
      <c r="Y762" s="232"/>
      <c r="Z762" s="232"/>
    </row>
    <row r="763" ht="12.0" customHeight="1">
      <c r="A763" s="232"/>
      <c r="B763" s="232"/>
      <c r="C763" s="232"/>
      <c r="D763" s="232"/>
      <c r="E763" s="232"/>
      <c r="F763" s="232"/>
      <c r="G763" s="232"/>
      <c r="H763" s="232"/>
      <c r="I763" s="232"/>
      <c r="J763" s="232"/>
      <c r="K763" s="232"/>
      <c r="L763" s="232"/>
      <c r="M763" s="232"/>
      <c r="N763" s="232"/>
      <c r="O763" s="232"/>
      <c r="P763" s="232"/>
      <c r="Q763" s="232"/>
      <c r="R763" s="232"/>
      <c r="S763" s="232"/>
      <c r="T763" s="232"/>
      <c r="U763" s="232"/>
      <c r="V763" s="232"/>
      <c r="W763" s="232"/>
      <c r="X763" s="232"/>
      <c r="Y763" s="232"/>
      <c r="Z763" s="232"/>
    </row>
    <row r="764" ht="12.0" customHeight="1">
      <c r="A764" s="232"/>
      <c r="B764" s="232"/>
      <c r="C764" s="232"/>
      <c r="D764" s="232"/>
      <c r="E764" s="232"/>
      <c r="F764" s="232"/>
      <c r="G764" s="232"/>
      <c r="H764" s="232"/>
      <c r="I764" s="232"/>
      <c r="J764" s="232"/>
      <c r="K764" s="232"/>
      <c r="L764" s="232"/>
      <c r="M764" s="232"/>
      <c r="N764" s="232"/>
      <c r="O764" s="232"/>
      <c r="P764" s="232"/>
      <c r="Q764" s="232"/>
      <c r="R764" s="232"/>
      <c r="S764" s="232"/>
      <c r="T764" s="232"/>
      <c r="U764" s="232"/>
      <c r="V764" s="232"/>
      <c r="W764" s="232"/>
      <c r="X764" s="232"/>
      <c r="Y764" s="232"/>
      <c r="Z764" s="232"/>
    </row>
    <row r="765" ht="12.0" customHeight="1">
      <c r="A765" s="232"/>
      <c r="B765" s="232"/>
      <c r="C765" s="232"/>
      <c r="D765" s="232"/>
      <c r="E765" s="232"/>
      <c r="F765" s="232"/>
      <c r="G765" s="232"/>
      <c r="H765" s="232"/>
      <c r="I765" s="232"/>
      <c r="J765" s="232"/>
      <c r="K765" s="232"/>
      <c r="L765" s="232"/>
      <c r="M765" s="232"/>
      <c r="N765" s="232"/>
      <c r="O765" s="232"/>
      <c r="P765" s="232"/>
      <c r="Q765" s="232"/>
      <c r="R765" s="232"/>
      <c r="S765" s="232"/>
      <c r="T765" s="232"/>
      <c r="U765" s="232"/>
      <c r="V765" s="232"/>
      <c r="W765" s="232"/>
      <c r="X765" s="232"/>
      <c r="Y765" s="232"/>
      <c r="Z765" s="232"/>
    </row>
    <row r="766" ht="12.0" customHeight="1">
      <c r="A766" s="232"/>
      <c r="B766" s="232"/>
      <c r="C766" s="232"/>
      <c r="D766" s="232"/>
      <c r="E766" s="232"/>
      <c r="F766" s="232"/>
      <c r="G766" s="232"/>
      <c r="H766" s="232"/>
      <c r="I766" s="232"/>
      <c r="J766" s="232"/>
      <c r="K766" s="232"/>
      <c r="L766" s="232"/>
      <c r="M766" s="232"/>
      <c r="N766" s="232"/>
      <c r="O766" s="232"/>
      <c r="P766" s="232"/>
      <c r="Q766" s="232"/>
      <c r="R766" s="232"/>
      <c r="S766" s="232"/>
      <c r="T766" s="232"/>
      <c r="U766" s="232"/>
      <c r="V766" s="232"/>
      <c r="W766" s="232"/>
      <c r="X766" s="232"/>
      <c r="Y766" s="232"/>
      <c r="Z766" s="232"/>
    </row>
    <row r="767" ht="12.0" customHeight="1">
      <c r="A767" s="232"/>
      <c r="B767" s="232"/>
      <c r="C767" s="232"/>
      <c r="D767" s="232"/>
      <c r="E767" s="232"/>
      <c r="F767" s="232"/>
      <c r="G767" s="232"/>
      <c r="H767" s="232"/>
      <c r="I767" s="232"/>
      <c r="J767" s="232"/>
      <c r="K767" s="232"/>
      <c r="L767" s="232"/>
      <c r="M767" s="232"/>
      <c r="N767" s="232"/>
      <c r="O767" s="232"/>
      <c r="P767" s="232"/>
      <c r="Q767" s="232"/>
      <c r="R767" s="232"/>
      <c r="S767" s="232"/>
      <c r="T767" s="232"/>
      <c r="U767" s="232"/>
      <c r="V767" s="232"/>
      <c r="W767" s="232"/>
      <c r="X767" s="232"/>
      <c r="Y767" s="232"/>
      <c r="Z767" s="232"/>
    </row>
    <row r="768" ht="12.0" customHeight="1">
      <c r="A768" s="232"/>
      <c r="B768" s="232"/>
      <c r="C768" s="232"/>
      <c r="D768" s="232"/>
      <c r="E768" s="232"/>
      <c r="F768" s="232"/>
      <c r="G768" s="232"/>
      <c r="H768" s="232"/>
      <c r="I768" s="232"/>
      <c r="J768" s="232"/>
      <c r="K768" s="232"/>
      <c r="L768" s="232"/>
      <c r="M768" s="232"/>
      <c r="N768" s="232"/>
      <c r="O768" s="232"/>
      <c r="P768" s="232"/>
      <c r="Q768" s="232"/>
      <c r="R768" s="232"/>
      <c r="S768" s="232"/>
      <c r="T768" s="232"/>
      <c r="U768" s="232"/>
      <c r="V768" s="232"/>
      <c r="W768" s="232"/>
      <c r="X768" s="232"/>
      <c r="Y768" s="232"/>
      <c r="Z768" s="232"/>
    </row>
    <row r="769" ht="12.0" customHeight="1">
      <c r="A769" s="232"/>
      <c r="B769" s="232"/>
      <c r="C769" s="232"/>
      <c r="D769" s="232"/>
      <c r="E769" s="232"/>
      <c r="F769" s="232"/>
      <c r="G769" s="232"/>
      <c r="H769" s="232"/>
      <c r="I769" s="232"/>
      <c r="J769" s="232"/>
      <c r="K769" s="232"/>
      <c r="L769" s="232"/>
      <c r="M769" s="232"/>
      <c r="N769" s="232"/>
      <c r="O769" s="232"/>
      <c r="P769" s="232"/>
      <c r="Q769" s="232"/>
      <c r="R769" s="232"/>
      <c r="S769" s="232"/>
      <c r="T769" s="232"/>
      <c r="U769" s="232"/>
      <c r="V769" s="232"/>
      <c r="W769" s="232"/>
      <c r="X769" s="232"/>
      <c r="Y769" s="232"/>
      <c r="Z769" s="232"/>
    </row>
    <row r="770" ht="12.0" customHeight="1">
      <c r="A770" s="232"/>
      <c r="B770" s="232"/>
      <c r="C770" s="232"/>
      <c r="D770" s="232"/>
      <c r="E770" s="232"/>
      <c r="F770" s="232"/>
      <c r="G770" s="232"/>
      <c r="H770" s="232"/>
      <c r="I770" s="232"/>
      <c r="J770" s="232"/>
      <c r="K770" s="232"/>
      <c r="L770" s="232"/>
      <c r="M770" s="232"/>
      <c r="N770" s="232"/>
      <c r="O770" s="232"/>
      <c r="P770" s="232"/>
      <c r="Q770" s="232"/>
      <c r="R770" s="232"/>
      <c r="S770" s="232"/>
      <c r="T770" s="232"/>
      <c r="U770" s="232"/>
      <c r="V770" s="232"/>
      <c r="W770" s="232"/>
      <c r="X770" s="232"/>
      <c r="Y770" s="232"/>
      <c r="Z770" s="232"/>
    </row>
    <row r="771" ht="12.0" customHeight="1">
      <c r="A771" s="232"/>
      <c r="B771" s="232"/>
      <c r="C771" s="232"/>
      <c r="D771" s="232"/>
      <c r="E771" s="232"/>
      <c r="F771" s="232"/>
      <c r="G771" s="232"/>
      <c r="H771" s="232"/>
      <c r="I771" s="232"/>
      <c r="J771" s="232"/>
      <c r="K771" s="232"/>
      <c r="L771" s="232"/>
      <c r="M771" s="232"/>
      <c r="N771" s="232"/>
      <c r="O771" s="232"/>
      <c r="P771" s="232"/>
      <c r="Q771" s="232"/>
      <c r="R771" s="232"/>
      <c r="S771" s="232"/>
      <c r="T771" s="232"/>
      <c r="U771" s="232"/>
      <c r="V771" s="232"/>
      <c r="W771" s="232"/>
      <c r="X771" s="232"/>
      <c r="Y771" s="232"/>
      <c r="Z771" s="232"/>
    </row>
    <row r="772" ht="12.0" customHeight="1">
      <c r="A772" s="232"/>
      <c r="B772" s="232"/>
      <c r="C772" s="232"/>
      <c r="D772" s="232"/>
      <c r="E772" s="232"/>
      <c r="F772" s="232"/>
      <c r="G772" s="232"/>
      <c r="H772" s="232"/>
      <c r="I772" s="232"/>
      <c r="J772" s="232"/>
      <c r="K772" s="232"/>
      <c r="L772" s="232"/>
      <c r="M772" s="232"/>
      <c r="N772" s="232"/>
      <c r="O772" s="232"/>
      <c r="P772" s="232"/>
      <c r="Q772" s="232"/>
      <c r="R772" s="232"/>
      <c r="S772" s="232"/>
      <c r="T772" s="232"/>
      <c r="U772" s="232"/>
      <c r="V772" s="232"/>
      <c r="W772" s="232"/>
      <c r="X772" s="232"/>
      <c r="Y772" s="232"/>
      <c r="Z772" s="232"/>
    </row>
    <row r="773" ht="12.0" customHeight="1">
      <c r="A773" s="232"/>
      <c r="B773" s="232"/>
      <c r="C773" s="232"/>
      <c r="D773" s="232"/>
      <c r="E773" s="232"/>
      <c r="F773" s="232"/>
      <c r="G773" s="232"/>
      <c r="H773" s="232"/>
      <c r="I773" s="232"/>
      <c r="J773" s="232"/>
      <c r="K773" s="232"/>
      <c r="L773" s="232"/>
      <c r="M773" s="232"/>
      <c r="N773" s="232"/>
      <c r="O773" s="232"/>
      <c r="P773" s="232"/>
      <c r="Q773" s="232"/>
      <c r="R773" s="232"/>
      <c r="S773" s="232"/>
      <c r="T773" s="232"/>
      <c r="U773" s="232"/>
      <c r="V773" s="232"/>
      <c r="W773" s="232"/>
      <c r="X773" s="232"/>
      <c r="Y773" s="232"/>
      <c r="Z773" s="232"/>
    </row>
    <row r="774" ht="12.0" customHeight="1">
      <c r="A774" s="232"/>
      <c r="B774" s="232"/>
      <c r="C774" s="232"/>
      <c r="D774" s="232"/>
      <c r="E774" s="232"/>
      <c r="F774" s="232"/>
      <c r="G774" s="232"/>
      <c r="H774" s="232"/>
      <c r="I774" s="232"/>
      <c r="J774" s="232"/>
      <c r="K774" s="232"/>
      <c r="L774" s="232"/>
      <c r="M774" s="232"/>
      <c r="N774" s="232"/>
      <c r="O774" s="232"/>
      <c r="P774" s="232"/>
      <c r="Q774" s="232"/>
      <c r="R774" s="232"/>
      <c r="S774" s="232"/>
      <c r="T774" s="232"/>
      <c r="U774" s="232"/>
      <c r="V774" s="232"/>
      <c r="W774" s="232"/>
      <c r="X774" s="232"/>
      <c r="Y774" s="232"/>
      <c r="Z774" s="232"/>
    </row>
    <row r="775" ht="12.0" customHeight="1">
      <c r="A775" s="232"/>
      <c r="B775" s="232"/>
      <c r="C775" s="232"/>
      <c r="D775" s="232"/>
      <c r="E775" s="232"/>
      <c r="F775" s="232"/>
      <c r="G775" s="232"/>
      <c r="H775" s="232"/>
      <c r="I775" s="232"/>
      <c r="J775" s="232"/>
      <c r="K775" s="232"/>
      <c r="L775" s="232"/>
      <c r="M775" s="232"/>
      <c r="N775" s="232"/>
      <c r="O775" s="232"/>
      <c r="P775" s="232"/>
      <c r="Q775" s="232"/>
      <c r="R775" s="232"/>
      <c r="S775" s="232"/>
      <c r="T775" s="232"/>
      <c r="U775" s="232"/>
      <c r="V775" s="232"/>
      <c r="W775" s="232"/>
      <c r="X775" s="232"/>
      <c r="Y775" s="232"/>
      <c r="Z775" s="232"/>
    </row>
    <row r="776" ht="12.0" customHeight="1">
      <c r="A776" s="232"/>
      <c r="B776" s="232"/>
      <c r="C776" s="232"/>
      <c r="D776" s="232"/>
      <c r="E776" s="232"/>
      <c r="F776" s="232"/>
      <c r="G776" s="232"/>
      <c r="H776" s="232"/>
      <c r="I776" s="232"/>
      <c r="J776" s="232"/>
      <c r="K776" s="232"/>
      <c r="L776" s="232"/>
      <c r="M776" s="232"/>
      <c r="N776" s="232"/>
      <c r="O776" s="232"/>
      <c r="P776" s="232"/>
      <c r="Q776" s="232"/>
      <c r="R776" s="232"/>
      <c r="S776" s="232"/>
      <c r="T776" s="232"/>
      <c r="U776" s="232"/>
      <c r="V776" s="232"/>
      <c r="W776" s="232"/>
      <c r="X776" s="232"/>
      <c r="Y776" s="232"/>
      <c r="Z776" s="232"/>
    </row>
    <row r="777" ht="12.0" customHeight="1">
      <c r="A777" s="232"/>
      <c r="B777" s="232"/>
      <c r="C777" s="232"/>
      <c r="D777" s="232"/>
      <c r="E777" s="232"/>
      <c r="F777" s="232"/>
      <c r="G777" s="232"/>
      <c r="H777" s="232"/>
      <c r="I777" s="232"/>
      <c r="J777" s="232"/>
      <c r="K777" s="232"/>
      <c r="L777" s="232"/>
      <c r="M777" s="232"/>
      <c r="N777" s="232"/>
      <c r="O777" s="232"/>
      <c r="P777" s="232"/>
      <c r="Q777" s="232"/>
      <c r="R777" s="232"/>
      <c r="S777" s="232"/>
      <c r="T777" s="232"/>
      <c r="U777" s="232"/>
      <c r="V777" s="232"/>
      <c r="W777" s="232"/>
      <c r="X777" s="232"/>
      <c r="Y777" s="232"/>
      <c r="Z777" s="232"/>
    </row>
    <row r="778" ht="12.0" customHeight="1">
      <c r="A778" s="232"/>
      <c r="B778" s="232"/>
      <c r="C778" s="232"/>
      <c r="D778" s="232"/>
      <c r="E778" s="232"/>
      <c r="F778" s="232"/>
      <c r="G778" s="232"/>
      <c r="H778" s="232"/>
      <c r="I778" s="232"/>
      <c r="J778" s="232"/>
      <c r="K778" s="232"/>
      <c r="L778" s="232"/>
      <c r="M778" s="232"/>
      <c r="N778" s="232"/>
      <c r="O778" s="232"/>
      <c r="P778" s="232"/>
      <c r="Q778" s="232"/>
      <c r="R778" s="232"/>
      <c r="S778" s="232"/>
      <c r="T778" s="232"/>
      <c r="U778" s="232"/>
      <c r="V778" s="232"/>
      <c r="W778" s="232"/>
      <c r="X778" s="232"/>
      <c r="Y778" s="232"/>
      <c r="Z778" s="232"/>
    </row>
    <row r="779" ht="12.0" customHeight="1">
      <c r="A779" s="232"/>
      <c r="B779" s="232"/>
      <c r="C779" s="232"/>
      <c r="D779" s="232"/>
      <c r="E779" s="232"/>
      <c r="F779" s="232"/>
      <c r="G779" s="232"/>
      <c r="H779" s="232"/>
      <c r="I779" s="232"/>
      <c r="J779" s="232"/>
      <c r="K779" s="232"/>
      <c r="L779" s="232"/>
      <c r="M779" s="232"/>
      <c r="N779" s="232"/>
      <c r="O779" s="232"/>
      <c r="P779" s="232"/>
      <c r="Q779" s="232"/>
      <c r="R779" s="232"/>
      <c r="S779" s="232"/>
      <c r="T779" s="232"/>
      <c r="U779" s="232"/>
      <c r="V779" s="232"/>
      <c r="W779" s="232"/>
      <c r="X779" s="232"/>
      <c r="Y779" s="232"/>
      <c r="Z779" s="232"/>
    </row>
    <row r="780" ht="12.0" customHeight="1">
      <c r="A780" s="232"/>
      <c r="B780" s="232"/>
      <c r="C780" s="232"/>
      <c r="D780" s="232"/>
      <c r="E780" s="232"/>
      <c r="F780" s="232"/>
      <c r="G780" s="232"/>
      <c r="H780" s="232"/>
      <c r="I780" s="232"/>
      <c r="J780" s="232"/>
      <c r="K780" s="232"/>
      <c r="L780" s="232"/>
      <c r="M780" s="232"/>
      <c r="N780" s="232"/>
      <c r="O780" s="232"/>
      <c r="P780" s="232"/>
      <c r="Q780" s="232"/>
      <c r="R780" s="232"/>
      <c r="S780" s="232"/>
      <c r="T780" s="232"/>
      <c r="U780" s="232"/>
      <c r="V780" s="232"/>
      <c r="W780" s="232"/>
      <c r="X780" s="232"/>
      <c r="Y780" s="232"/>
      <c r="Z780" s="232"/>
    </row>
    <row r="781" ht="12.0" customHeight="1">
      <c r="A781" s="232"/>
      <c r="B781" s="232"/>
      <c r="C781" s="232"/>
      <c r="D781" s="232"/>
      <c r="E781" s="232"/>
      <c r="F781" s="232"/>
      <c r="G781" s="232"/>
      <c r="H781" s="232"/>
      <c r="I781" s="232"/>
      <c r="J781" s="232"/>
      <c r="K781" s="232"/>
      <c r="L781" s="232"/>
      <c r="M781" s="232"/>
      <c r="N781" s="232"/>
      <c r="O781" s="232"/>
      <c r="P781" s="232"/>
      <c r="Q781" s="232"/>
      <c r="R781" s="232"/>
      <c r="S781" s="232"/>
      <c r="T781" s="232"/>
      <c r="U781" s="232"/>
      <c r="V781" s="232"/>
      <c r="W781" s="232"/>
      <c r="X781" s="232"/>
      <c r="Y781" s="232"/>
      <c r="Z781" s="232"/>
    </row>
    <row r="782" ht="12.0" customHeight="1">
      <c r="A782" s="232"/>
      <c r="B782" s="232"/>
      <c r="C782" s="232"/>
      <c r="D782" s="232"/>
      <c r="E782" s="232"/>
      <c r="F782" s="232"/>
      <c r="G782" s="232"/>
      <c r="H782" s="232"/>
      <c r="I782" s="232"/>
      <c r="J782" s="232"/>
      <c r="K782" s="232"/>
      <c r="L782" s="232"/>
      <c r="M782" s="232"/>
      <c r="N782" s="232"/>
      <c r="O782" s="232"/>
      <c r="P782" s="232"/>
      <c r="Q782" s="232"/>
      <c r="R782" s="232"/>
      <c r="S782" s="232"/>
      <c r="T782" s="232"/>
      <c r="U782" s="232"/>
      <c r="V782" s="232"/>
      <c r="W782" s="232"/>
      <c r="X782" s="232"/>
      <c r="Y782" s="232"/>
      <c r="Z782" s="232"/>
    </row>
    <row r="783" ht="12.0" customHeight="1">
      <c r="A783" s="232"/>
      <c r="B783" s="232"/>
      <c r="C783" s="232"/>
      <c r="D783" s="232"/>
      <c r="E783" s="232"/>
      <c r="F783" s="232"/>
      <c r="G783" s="232"/>
      <c r="H783" s="232"/>
      <c r="I783" s="232"/>
      <c r="J783" s="232"/>
      <c r="K783" s="232"/>
      <c r="L783" s="232"/>
      <c r="M783" s="232"/>
      <c r="N783" s="232"/>
      <c r="O783" s="232"/>
      <c r="P783" s="232"/>
      <c r="Q783" s="232"/>
      <c r="R783" s="232"/>
      <c r="S783" s="232"/>
      <c r="T783" s="232"/>
      <c r="U783" s="232"/>
      <c r="V783" s="232"/>
      <c r="W783" s="232"/>
      <c r="X783" s="232"/>
      <c r="Y783" s="232"/>
      <c r="Z783" s="232"/>
    </row>
    <row r="784" ht="12.0" customHeight="1">
      <c r="A784" s="232"/>
      <c r="B784" s="232"/>
      <c r="C784" s="232"/>
      <c r="D784" s="232"/>
      <c r="E784" s="232"/>
      <c r="F784" s="232"/>
      <c r="G784" s="232"/>
      <c r="H784" s="232"/>
      <c r="I784" s="232"/>
      <c r="J784" s="232"/>
      <c r="K784" s="232"/>
      <c r="L784" s="232"/>
      <c r="M784" s="232"/>
      <c r="N784" s="232"/>
      <c r="O784" s="232"/>
      <c r="P784" s="232"/>
      <c r="Q784" s="232"/>
      <c r="R784" s="232"/>
      <c r="S784" s="232"/>
      <c r="T784" s="232"/>
      <c r="U784" s="232"/>
      <c r="V784" s="232"/>
      <c r="W784" s="232"/>
      <c r="X784" s="232"/>
      <c r="Y784" s="232"/>
      <c r="Z784" s="232"/>
    </row>
    <row r="785" ht="12.0" customHeight="1">
      <c r="A785" s="232"/>
      <c r="B785" s="232"/>
      <c r="C785" s="232"/>
      <c r="D785" s="232"/>
      <c r="E785" s="232"/>
      <c r="F785" s="232"/>
      <c r="G785" s="232"/>
      <c r="H785" s="232"/>
      <c r="I785" s="232"/>
      <c r="J785" s="232"/>
      <c r="K785" s="232"/>
      <c r="L785" s="232"/>
      <c r="M785" s="232"/>
      <c r="N785" s="232"/>
      <c r="O785" s="232"/>
      <c r="P785" s="232"/>
      <c r="Q785" s="232"/>
      <c r="R785" s="232"/>
      <c r="S785" s="232"/>
      <c r="T785" s="232"/>
      <c r="U785" s="232"/>
      <c r="V785" s="232"/>
      <c r="W785" s="232"/>
      <c r="X785" s="232"/>
      <c r="Y785" s="232"/>
      <c r="Z785" s="232"/>
    </row>
    <row r="786" ht="12.0" customHeight="1">
      <c r="A786" s="232"/>
      <c r="B786" s="232"/>
      <c r="C786" s="232"/>
      <c r="D786" s="232"/>
      <c r="E786" s="232"/>
      <c r="F786" s="232"/>
      <c r="G786" s="232"/>
      <c r="H786" s="232"/>
      <c r="I786" s="232"/>
      <c r="J786" s="232"/>
      <c r="K786" s="232"/>
      <c r="L786" s="232"/>
      <c r="M786" s="232"/>
      <c r="N786" s="232"/>
      <c r="O786" s="232"/>
      <c r="P786" s="232"/>
      <c r="Q786" s="232"/>
      <c r="R786" s="232"/>
      <c r="S786" s="232"/>
      <c r="T786" s="232"/>
      <c r="U786" s="232"/>
      <c r="V786" s="232"/>
      <c r="W786" s="232"/>
      <c r="X786" s="232"/>
      <c r="Y786" s="232"/>
      <c r="Z786" s="232"/>
    </row>
    <row r="787" ht="12.0" customHeight="1">
      <c r="A787" s="232"/>
      <c r="B787" s="232"/>
      <c r="C787" s="232"/>
      <c r="D787" s="232"/>
      <c r="E787" s="232"/>
      <c r="F787" s="232"/>
      <c r="G787" s="232"/>
      <c r="H787" s="232"/>
      <c r="I787" s="232"/>
      <c r="J787" s="232"/>
      <c r="K787" s="232"/>
      <c r="L787" s="232"/>
      <c r="M787" s="232"/>
      <c r="N787" s="232"/>
      <c r="O787" s="232"/>
      <c r="P787" s="232"/>
      <c r="Q787" s="232"/>
      <c r="R787" s="232"/>
      <c r="S787" s="232"/>
      <c r="T787" s="232"/>
      <c r="U787" s="232"/>
      <c r="V787" s="232"/>
      <c r="W787" s="232"/>
      <c r="X787" s="232"/>
      <c r="Y787" s="232"/>
      <c r="Z787" s="232"/>
    </row>
    <row r="788" ht="12.0" customHeight="1">
      <c r="A788" s="232"/>
      <c r="B788" s="232"/>
      <c r="C788" s="232"/>
      <c r="D788" s="232"/>
      <c r="E788" s="232"/>
      <c r="F788" s="232"/>
      <c r="G788" s="232"/>
      <c r="H788" s="232"/>
      <c r="I788" s="232"/>
      <c r="J788" s="232"/>
      <c r="K788" s="232"/>
      <c r="L788" s="232"/>
      <c r="M788" s="232"/>
      <c r="N788" s="232"/>
      <c r="O788" s="232"/>
      <c r="P788" s="232"/>
      <c r="Q788" s="232"/>
      <c r="R788" s="232"/>
      <c r="S788" s="232"/>
      <c r="T788" s="232"/>
      <c r="U788" s="232"/>
      <c r="V788" s="232"/>
      <c r="W788" s="232"/>
      <c r="X788" s="232"/>
      <c r="Y788" s="232"/>
      <c r="Z788" s="232"/>
    </row>
    <row r="789" ht="12.0" customHeight="1">
      <c r="A789" s="232"/>
      <c r="B789" s="232"/>
      <c r="C789" s="232"/>
      <c r="D789" s="232"/>
      <c r="E789" s="232"/>
      <c r="F789" s="232"/>
      <c r="G789" s="232"/>
      <c r="H789" s="232"/>
      <c r="I789" s="232"/>
      <c r="J789" s="232"/>
      <c r="K789" s="232"/>
      <c r="L789" s="232"/>
      <c r="M789" s="232"/>
      <c r="N789" s="232"/>
      <c r="O789" s="232"/>
      <c r="P789" s="232"/>
      <c r="Q789" s="232"/>
      <c r="R789" s="232"/>
      <c r="S789" s="232"/>
      <c r="T789" s="232"/>
      <c r="U789" s="232"/>
      <c r="V789" s="232"/>
      <c r="W789" s="232"/>
      <c r="X789" s="232"/>
      <c r="Y789" s="232"/>
      <c r="Z789" s="232"/>
    </row>
    <row r="790" ht="12.0" customHeight="1">
      <c r="A790" s="232"/>
      <c r="B790" s="232"/>
      <c r="C790" s="232"/>
      <c r="D790" s="232"/>
      <c r="E790" s="232"/>
      <c r="F790" s="232"/>
      <c r="G790" s="232"/>
      <c r="H790" s="232"/>
      <c r="I790" s="232"/>
      <c r="J790" s="232"/>
      <c r="K790" s="232"/>
      <c r="L790" s="232"/>
      <c r="M790" s="232"/>
      <c r="N790" s="232"/>
      <c r="O790" s="232"/>
      <c r="P790" s="232"/>
      <c r="Q790" s="232"/>
      <c r="R790" s="232"/>
      <c r="S790" s="232"/>
      <c r="T790" s="232"/>
      <c r="U790" s="232"/>
      <c r="V790" s="232"/>
      <c r="W790" s="232"/>
      <c r="X790" s="232"/>
      <c r="Y790" s="232"/>
      <c r="Z790" s="232"/>
    </row>
    <row r="791" ht="12.0" customHeight="1">
      <c r="A791" s="232"/>
      <c r="B791" s="232"/>
      <c r="C791" s="232"/>
      <c r="D791" s="232"/>
      <c r="E791" s="232"/>
      <c r="F791" s="232"/>
      <c r="G791" s="232"/>
      <c r="H791" s="232"/>
      <c r="I791" s="232"/>
      <c r="J791" s="232"/>
      <c r="K791" s="232"/>
      <c r="L791" s="232"/>
      <c r="M791" s="232"/>
      <c r="N791" s="232"/>
      <c r="O791" s="232"/>
      <c r="P791" s="232"/>
      <c r="Q791" s="232"/>
      <c r="R791" s="232"/>
      <c r="S791" s="232"/>
      <c r="T791" s="232"/>
      <c r="U791" s="232"/>
      <c r="V791" s="232"/>
      <c r="W791" s="232"/>
      <c r="X791" s="232"/>
      <c r="Y791" s="232"/>
      <c r="Z791" s="232"/>
    </row>
    <row r="792" ht="12.0" customHeight="1">
      <c r="A792" s="232"/>
      <c r="B792" s="232"/>
      <c r="C792" s="232"/>
      <c r="D792" s="232"/>
      <c r="E792" s="232"/>
      <c r="F792" s="232"/>
      <c r="G792" s="232"/>
      <c r="H792" s="232"/>
      <c r="I792" s="232"/>
      <c r="J792" s="232"/>
      <c r="K792" s="232"/>
      <c r="L792" s="232"/>
      <c r="M792" s="232"/>
      <c r="N792" s="232"/>
      <c r="O792" s="232"/>
      <c r="P792" s="232"/>
      <c r="Q792" s="232"/>
      <c r="R792" s="232"/>
      <c r="S792" s="232"/>
      <c r="T792" s="232"/>
      <c r="U792" s="232"/>
      <c r="V792" s="232"/>
      <c r="W792" s="232"/>
      <c r="X792" s="232"/>
      <c r="Y792" s="232"/>
      <c r="Z792" s="232"/>
    </row>
    <row r="793" ht="12.0" customHeight="1">
      <c r="A793" s="232"/>
      <c r="B793" s="232"/>
      <c r="C793" s="232"/>
      <c r="D793" s="232"/>
      <c r="E793" s="232"/>
      <c r="F793" s="232"/>
      <c r="G793" s="232"/>
      <c r="H793" s="232"/>
      <c r="I793" s="232"/>
      <c r="J793" s="232"/>
      <c r="K793" s="232"/>
      <c r="L793" s="232"/>
      <c r="M793" s="232"/>
      <c r="N793" s="232"/>
      <c r="O793" s="232"/>
      <c r="P793" s="232"/>
      <c r="Q793" s="232"/>
      <c r="R793" s="232"/>
      <c r="S793" s="232"/>
      <c r="T793" s="232"/>
      <c r="U793" s="232"/>
      <c r="V793" s="232"/>
      <c r="W793" s="232"/>
      <c r="X793" s="232"/>
      <c r="Y793" s="232"/>
      <c r="Z793" s="232"/>
    </row>
    <row r="794" ht="12.0" customHeight="1">
      <c r="A794" s="232"/>
      <c r="B794" s="232"/>
      <c r="C794" s="232"/>
      <c r="D794" s="232"/>
      <c r="E794" s="232"/>
      <c r="F794" s="232"/>
      <c r="G794" s="232"/>
      <c r="H794" s="232"/>
      <c r="I794" s="232"/>
      <c r="J794" s="232"/>
      <c r="K794" s="232"/>
      <c r="L794" s="232"/>
      <c r="M794" s="232"/>
      <c r="N794" s="232"/>
      <c r="O794" s="232"/>
      <c r="P794" s="232"/>
      <c r="Q794" s="232"/>
      <c r="R794" s="232"/>
      <c r="S794" s="232"/>
      <c r="T794" s="232"/>
      <c r="U794" s="232"/>
      <c r="V794" s="232"/>
      <c r="W794" s="232"/>
      <c r="X794" s="232"/>
      <c r="Y794" s="232"/>
      <c r="Z794" s="232"/>
    </row>
    <row r="795" ht="12.0" customHeight="1">
      <c r="A795" s="232"/>
      <c r="B795" s="232"/>
      <c r="C795" s="232"/>
      <c r="D795" s="232"/>
      <c r="E795" s="232"/>
      <c r="F795" s="232"/>
      <c r="G795" s="232"/>
      <c r="H795" s="232"/>
      <c r="I795" s="232"/>
      <c r="J795" s="232"/>
      <c r="K795" s="232"/>
      <c r="L795" s="232"/>
      <c r="M795" s="232"/>
      <c r="N795" s="232"/>
      <c r="O795" s="232"/>
      <c r="P795" s="232"/>
      <c r="Q795" s="232"/>
      <c r="R795" s="232"/>
      <c r="S795" s="232"/>
      <c r="T795" s="232"/>
      <c r="U795" s="232"/>
      <c r="V795" s="232"/>
      <c r="W795" s="232"/>
      <c r="X795" s="232"/>
      <c r="Y795" s="232"/>
      <c r="Z795" s="232"/>
    </row>
    <row r="796" ht="12.0" customHeight="1">
      <c r="A796" s="232"/>
      <c r="B796" s="232"/>
      <c r="C796" s="232"/>
      <c r="D796" s="232"/>
      <c r="E796" s="232"/>
      <c r="F796" s="232"/>
      <c r="G796" s="232"/>
      <c r="H796" s="232"/>
      <c r="I796" s="232"/>
      <c r="J796" s="232"/>
      <c r="K796" s="232"/>
      <c r="L796" s="232"/>
      <c r="M796" s="232"/>
      <c r="N796" s="232"/>
      <c r="O796" s="232"/>
      <c r="P796" s="232"/>
      <c r="Q796" s="232"/>
      <c r="R796" s="232"/>
      <c r="S796" s="232"/>
      <c r="T796" s="232"/>
      <c r="U796" s="232"/>
      <c r="V796" s="232"/>
      <c r="W796" s="232"/>
      <c r="X796" s="232"/>
      <c r="Y796" s="232"/>
      <c r="Z796" s="232"/>
    </row>
    <row r="797" ht="12.0" customHeight="1">
      <c r="A797" s="232"/>
      <c r="B797" s="232"/>
      <c r="C797" s="232"/>
      <c r="D797" s="232"/>
      <c r="E797" s="232"/>
      <c r="F797" s="232"/>
      <c r="G797" s="232"/>
      <c r="H797" s="232"/>
      <c r="I797" s="232"/>
      <c r="J797" s="232"/>
      <c r="K797" s="232"/>
      <c r="L797" s="232"/>
      <c r="M797" s="232"/>
      <c r="N797" s="232"/>
      <c r="O797" s="232"/>
      <c r="P797" s="232"/>
      <c r="Q797" s="232"/>
      <c r="R797" s="232"/>
      <c r="S797" s="232"/>
      <c r="T797" s="232"/>
      <c r="U797" s="232"/>
      <c r="V797" s="232"/>
      <c r="W797" s="232"/>
      <c r="X797" s="232"/>
      <c r="Y797" s="232"/>
      <c r="Z797" s="232"/>
    </row>
    <row r="798" ht="12.0" customHeight="1">
      <c r="A798" s="232"/>
      <c r="B798" s="232"/>
      <c r="C798" s="232"/>
      <c r="D798" s="232"/>
      <c r="E798" s="232"/>
      <c r="F798" s="232"/>
      <c r="G798" s="232"/>
      <c r="H798" s="232"/>
      <c r="I798" s="232"/>
      <c r="J798" s="232"/>
      <c r="K798" s="232"/>
      <c r="L798" s="232"/>
      <c r="M798" s="232"/>
      <c r="N798" s="232"/>
      <c r="O798" s="232"/>
      <c r="P798" s="232"/>
      <c r="Q798" s="232"/>
      <c r="R798" s="232"/>
      <c r="S798" s="232"/>
      <c r="T798" s="232"/>
      <c r="U798" s="232"/>
      <c r="V798" s="232"/>
      <c r="W798" s="232"/>
      <c r="X798" s="232"/>
      <c r="Y798" s="232"/>
      <c r="Z798" s="232"/>
    </row>
    <row r="799" ht="12.0" customHeight="1">
      <c r="A799" s="232"/>
      <c r="B799" s="232"/>
      <c r="C799" s="232"/>
      <c r="D799" s="232"/>
      <c r="E799" s="232"/>
      <c r="F799" s="232"/>
      <c r="G799" s="232"/>
      <c r="H799" s="232"/>
      <c r="I799" s="232"/>
      <c r="J799" s="232"/>
      <c r="K799" s="232"/>
      <c r="L799" s="232"/>
      <c r="M799" s="232"/>
      <c r="N799" s="232"/>
      <c r="O799" s="232"/>
      <c r="P799" s="232"/>
      <c r="Q799" s="232"/>
      <c r="R799" s="232"/>
      <c r="S799" s="232"/>
      <c r="T799" s="232"/>
      <c r="U799" s="232"/>
      <c r="V799" s="232"/>
      <c r="W799" s="232"/>
      <c r="X799" s="232"/>
      <c r="Y799" s="232"/>
      <c r="Z799" s="232"/>
    </row>
    <row r="800" ht="12.0" customHeight="1">
      <c r="A800" s="232"/>
      <c r="B800" s="232"/>
      <c r="C800" s="232"/>
      <c r="D800" s="232"/>
      <c r="E800" s="232"/>
      <c r="F800" s="232"/>
      <c r="G800" s="232"/>
      <c r="H800" s="232"/>
      <c r="I800" s="232"/>
      <c r="J800" s="232"/>
      <c r="K800" s="232"/>
      <c r="L800" s="232"/>
      <c r="M800" s="232"/>
      <c r="N800" s="232"/>
      <c r="O800" s="232"/>
      <c r="P800" s="232"/>
      <c r="Q800" s="232"/>
      <c r="R800" s="232"/>
      <c r="S800" s="232"/>
      <c r="T800" s="232"/>
      <c r="U800" s="232"/>
      <c r="V800" s="232"/>
      <c r="W800" s="232"/>
      <c r="X800" s="232"/>
      <c r="Y800" s="232"/>
      <c r="Z800" s="232"/>
    </row>
    <row r="801" ht="12.0" customHeight="1">
      <c r="A801" s="232"/>
      <c r="B801" s="232"/>
      <c r="C801" s="232"/>
      <c r="D801" s="232"/>
      <c r="E801" s="232"/>
      <c r="F801" s="232"/>
      <c r="G801" s="232"/>
      <c r="H801" s="232"/>
      <c r="I801" s="232"/>
      <c r="J801" s="232"/>
      <c r="K801" s="232"/>
      <c r="L801" s="232"/>
      <c r="M801" s="232"/>
      <c r="N801" s="232"/>
      <c r="O801" s="232"/>
      <c r="P801" s="232"/>
      <c r="Q801" s="232"/>
      <c r="R801" s="232"/>
      <c r="S801" s="232"/>
      <c r="T801" s="232"/>
      <c r="U801" s="232"/>
      <c r="V801" s="232"/>
      <c r="W801" s="232"/>
      <c r="X801" s="232"/>
      <c r="Y801" s="232"/>
      <c r="Z801" s="232"/>
    </row>
    <row r="802" ht="12.0" customHeight="1">
      <c r="A802" s="232"/>
      <c r="B802" s="232"/>
      <c r="C802" s="232"/>
      <c r="D802" s="232"/>
      <c r="E802" s="232"/>
      <c r="F802" s="232"/>
      <c r="G802" s="232"/>
      <c r="H802" s="232"/>
      <c r="I802" s="232"/>
      <c r="J802" s="232"/>
      <c r="K802" s="232"/>
      <c r="L802" s="232"/>
      <c r="M802" s="232"/>
      <c r="N802" s="232"/>
      <c r="O802" s="232"/>
      <c r="P802" s="232"/>
      <c r="Q802" s="232"/>
      <c r="R802" s="232"/>
      <c r="S802" s="232"/>
      <c r="T802" s="232"/>
      <c r="U802" s="232"/>
      <c r="V802" s="232"/>
      <c r="W802" s="232"/>
      <c r="X802" s="232"/>
      <c r="Y802" s="232"/>
      <c r="Z802" s="232"/>
    </row>
    <row r="803" ht="12.0" customHeight="1">
      <c r="A803" s="232"/>
      <c r="B803" s="232"/>
      <c r="C803" s="232"/>
      <c r="D803" s="232"/>
      <c r="E803" s="232"/>
      <c r="F803" s="232"/>
      <c r="G803" s="232"/>
      <c r="H803" s="232"/>
      <c r="I803" s="232"/>
      <c r="J803" s="232"/>
      <c r="K803" s="232"/>
      <c r="L803" s="232"/>
      <c r="M803" s="232"/>
      <c r="N803" s="232"/>
      <c r="O803" s="232"/>
      <c r="P803" s="232"/>
      <c r="Q803" s="232"/>
      <c r="R803" s="232"/>
      <c r="S803" s="232"/>
      <c r="T803" s="232"/>
      <c r="U803" s="232"/>
      <c r="V803" s="232"/>
      <c r="W803" s="232"/>
      <c r="X803" s="232"/>
      <c r="Y803" s="232"/>
      <c r="Z803" s="232"/>
    </row>
    <row r="804" ht="12.0" customHeight="1">
      <c r="A804" s="232"/>
      <c r="B804" s="232"/>
      <c r="C804" s="232"/>
      <c r="D804" s="232"/>
      <c r="E804" s="232"/>
      <c r="F804" s="232"/>
      <c r="G804" s="232"/>
      <c r="H804" s="232"/>
      <c r="I804" s="232"/>
      <c r="J804" s="232"/>
      <c r="K804" s="232"/>
      <c r="L804" s="232"/>
      <c r="M804" s="232"/>
      <c r="N804" s="232"/>
      <c r="O804" s="232"/>
      <c r="P804" s="232"/>
      <c r="Q804" s="232"/>
      <c r="R804" s="232"/>
      <c r="S804" s="232"/>
      <c r="T804" s="232"/>
      <c r="U804" s="232"/>
      <c r="V804" s="232"/>
      <c r="W804" s="232"/>
      <c r="X804" s="232"/>
      <c r="Y804" s="232"/>
      <c r="Z804" s="232"/>
    </row>
    <row r="805" ht="12.0" customHeight="1">
      <c r="A805" s="232"/>
      <c r="B805" s="232"/>
      <c r="C805" s="232"/>
      <c r="D805" s="232"/>
      <c r="E805" s="232"/>
      <c r="F805" s="232"/>
      <c r="G805" s="232"/>
      <c r="H805" s="232"/>
      <c r="I805" s="232"/>
      <c r="J805" s="232"/>
      <c r="K805" s="232"/>
      <c r="L805" s="232"/>
      <c r="M805" s="232"/>
      <c r="N805" s="232"/>
      <c r="O805" s="232"/>
      <c r="P805" s="232"/>
      <c r="Q805" s="232"/>
      <c r="R805" s="232"/>
      <c r="S805" s="232"/>
      <c r="T805" s="232"/>
      <c r="U805" s="232"/>
      <c r="V805" s="232"/>
      <c r="W805" s="232"/>
      <c r="X805" s="232"/>
      <c r="Y805" s="232"/>
      <c r="Z805" s="232"/>
    </row>
    <row r="806" ht="12.0" customHeight="1">
      <c r="A806" s="232"/>
      <c r="B806" s="232"/>
      <c r="C806" s="232"/>
      <c r="D806" s="232"/>
      <c r="E806" s="232"/>
      <c r="F806" s="232"/>
      <c r="G806" s="232"/>
      <c r="H806" s="232"/>
      <c r="I806" s="232"/>
      <c r="J806" s="232"/>
      <c r="K806" s="232"/>
      <c r="L806" s="232"/>
      <c r="M806" s="232"/>
      <c r="N806" s="232"/>
      <c r="O806" s="232"/>
      <c r="P806" s="232"/>
      <c r="Q806" s="232"/>
      <c r="R806" s="232"/>
      <c r="S806" s="232"/>
      <c r="T806" s="232"/>
      <c r="U806" s="232"/>
      <c r="V806" s="232"/>
      <c r="W806" s="232"/>
      <c r="X806" s="232"/>
      <c r="Y806" s="232"/>
      <c r="Z806" s="232"/>
    </row>
    <row r="807" ht="12.0" customHeight="1">
      <c r="A807" s="232"/>
      <c r="B807" s="232"/>
      <c r="C807" s="232"/>
      <c r="D807" s="232"/>
      <c r="E807" s="232"/>
      <c r="F807" s="232"/>
      <c r="G807" s="232"/>
      <c r="H807" s="232"/>
      <c r="I807" s="232"/>
      <c r="J807" s="232"/>
      <c r="K807" s="232"/>
      <c r="L807" s="232"/>
      <c r="M807" s="232"/>
      <c r="N807" s="232"/>
      <c r="O807" s="232"/>
      <c r="P807" s="232"/>
      <c r="Q807" s="232"/>
      <c r="R807" s="232"/>
      <c r="S807" s="232"/>
      <c r="T807" s="232"/>
      <c r="U807" s="232"/>
      <c r="V807" s="232"/>
      <c r="W807" s="232"/>
      <c r="X807" s="232"/>
      <c r="Y807" s="232"/>
      <c r="Z807" s="232"/>
    </row>
    <row r="808" ht="12.0" customHeight="1">
      <c r="A808" s="232"/>
      <c r="B808" s="232"/>
      <c r="C808" s="232"/>
      <c r="D808" s="232"/>
      <c r="E808" s="232"/>
      <c r="F808" s="232"/>
      <c r="G808" s="232"/>
      <c r="H808" s="232"/>
      <c r="I808" s="232"/>
      <c r="J808" s="232"/>
      <c r="K808" s="232"/>
      <c r="L808" s="232"/>
      <c r="M808" s="232"/>
      <c r="N808" s="232"/>
      <c r="O808" s="232"/>
      <c r="P808" s="232"/>
      <c r="Q808" s="232"/>
      <c r="R808" s="232"/>
      <c r="S808" s="232"/>
      <c r="T808" s="232"/>
      <c r="U808" s="232"/>
      <c r="V808" s="232"/>
      <c r="W808" s="232"/>
      <c r="X808" s="232"/>
      <c r="Y808" s="232"/>
      <c r="Z808" s="232"/>
    </row>
    <row r="809" ht="12.0" customHeight="1">
      <c r="A809" s="232"/>
      <c r="B809" s="232"/>
      <c r="C809" s="232"/>
      <c r="D809" s="232"/>
      <c r="E809" s="232"/>
      <c r="F809" s="232"/>
      <c r="G809" s="232"/>
      <c r="H809" s="232"/>
      <c r="I809" s="232"/>
      <c r="J809" s="232"/>
      <c r="K809" s="232"/>
      <c r="L809" s="232"/>
      <c r="M809" s="232"/>
      <c r="N809" s="232"/>
      <c r="O809" s="232"/>
      <c r="P809" s="232"/>
      <c r="Q809" s="232"/>
      <c r="R809" s="232"/>
      <c r="S809" s="232"/>
      <c r="T809" s="232"/>
      <c r="U809" s="232"/>
      <c r="V809" s="232"/>
      <c r="W809" s="232"/>
      <c r="X809" s="232"/>
      <c r="Y809" s="232"/>
      <c r="Z809" s="232"/>
    </row>
    <row r="810" ht="12.0" customHeight="1">
      <c r="A810" s="232"/>
      <c r="B810" s="232"/>
      <c r="C810" s="232"/>
      <c r="D810" s="232"/>
      <c r="E810" s="232"/>
      <c r="F810" s="232"/>
      <c r="G810" s="232"/>
      <c r="H810" s="232"/>
      <c r="I810" s="232"/>
      <c r="J810" s="232"/>
      <c r="K810" s="232"/>
      <c r="L810" s="232"/>
      <c r="M810" s="232"/>
      <c r="N810" s="232"/>
      <c r="O810" s="232"/>
      <c r="P810" s="232"/>
      <c r="Q810" s="232"/>
      <c r="R810" s="232"/>
      <c r="S810" s="232"/>
      <c r="T810" s="232"/>
      <c r="U810" s="232"/>
      <c r="V810" s="232"/>
      <c r="W810" s="232"/>
      <c r="X810" s="232"/>
      <c r="Y810" s="232"/>
      <c r="Z810" s="232"/>
    </row>
    <row r="811" ht="12.0" customHeight="1">
      <c r="A811" s="232"/>
      <c r="B811" s="232"/>
      <c r="C811" s="232"/>
      <c r="D811" s="232"/>
      <c r="E811" s="232"/>
      <c r="F811" s="232"/>
      <c r="G811" s="232"/>
      <c r="H811" s="232"/>
      <c r="I811" s="232"/>
      <c r="J811" s="232"/>
      <c r="K811" s="232"/>
      <c r="L811" s="232"/>
      <c r="M811" s="232"/>
      <c r="N811" s="232"/>
      <c r="O811" s="232"/>
      <c r="P811" s="232"/>
      <c r="Q811" s="232"/>
      <c r="R811" s="232"/>
      <c r="S811" s="232"/>
      <c r="T811" s="232"/>
      <c r="U811" s="232"/>
      <c r="V811" s="232"/>
      <c r="W811" s="232"/>
      <c r="X811" s="232"/>
      <c r="Y811" s="232"/>
      <c r="Z811" s="232"/>
    </row>
    <row r="812" ht="12.0" customHeight="1">
      <c r="A812" s="232"/>
      <c r="B812" s="232"/>
      <c r="C812" s="232"/>
      <c r="D812" s="232"/>
      <c r="E812" s="232"/>
      <c r="F812" s="232"/>
      <c r="G812" s="232"/>
      <c r="H812" s="232"/>
      <c r="I812" s="232"/>
      <c r="J812" s="232"/>
      <c r="K812" s="232"/>
      <c r="L812" s="232"/>
      <c r="M812" s="232"/>
      <c r="N812" s="232"/>
      <c r="O812" s="232"/>
      <c r="P812" s="232"/>
      <c r="Q812" s="232"/>
      <c r="R812" s="232"/>
      <c r="S812" s="232"/>
      <c r="T812" s="232"/>
      <c r="U812" s="232"/>
      <c r="V812" s="232"/>
      <c r="W812" s="232"/>
      <c r="X812" s="232"/>
      <c r="Y812" s="232"/>
      <c r="Z812" s="232"/>
    </row>
    <row r="813" ht="12.0" customHeight="1">
      <c r="A813" s="232"/>
      <c r="B813" s="232"/>
      <c r="C813" s="232"/>
      <c r="D813" s="232"/>
      <c r="E813" s="232"/>
      <c r="F813" s="232"/>
      <c r="G813" s="232"/>
      <c r="H813" s="232"/>
      <c r="I813" s="232"/>
      <c r="J813" s="232"/>
      <c r="K813" s="232"/>
      <c r="L813" s="232"/>
      <c r="M813" s="232"/>
      <c r="N813" s="232"/>
      <c r="O813" s="232"/>
      <c r="P813" s="232"/>
      <c r="Q813" s="232"/>
      <c r="R813" s="232"/>
      <c r="S813" s="232"/>
      <c r="T813" s="232"/>
      <c r="U813" s="232"/>
      <c r="V813" s="232"/>
      <c r="W813" s="232"/>
      <c r="X813" s="232"/>
      <c r="Y813" s="232"/>
      <c r="Z813" s="232"/>
    </row>
    <row r="814" ht="12.0" customHeight="1">
      <c r="A814" s="232"/>
      <c r="B814" s="232"/>
      <c r="C814" s="232"/>
      <c r="D814" s="232"/>
      <c r="E814" s="232"/>
      <c r="F814" s="232"/>
      <c r="G814" s="232"/>
      <c r="H814" s="232"/>
      <c r="I814" s="232"/>
      <c r="J814" s="232"/>
      <c r="K814" s="232"/>
      <c r="L814" s="232"/>
      <c r="M814" s="232"/>
      <c r="N814" s="232"/>
      <c r="O814" s="232"/>
      <c r="P814" s="232"/>
      <c r="Q814" s="232"/>
      <c r="R814" s="232"/>
      <c r="S814" s="232"/>
      <c r="T814" s="232"/>
      <c r="U814" s="232"/>
      <c r="V814" s="232"/>
      <c r="W814" s="232"/>
      <c r="X814" s="232"/>
      <c r="Y814" s="232"/>
      <c r="Z814" s="232"/>
    </row>
    <row r="815" ht="12.0" customHeight="1">
      <c r="A815" s="232"/>
      <c r="B815" s="232"/>
      <c r="C815" s="232"/>
      <c r="D815" s="232"/>
      <c r="E815" s="232"/>
      <c r="F815" s="232"/>
      <c r="G815" s="232"/>
      <c r="H815" s="232"/>
      <c r="I815" s="232"/>
      <c r="J815" s="232"/>
      <c r="K815" s="232"/>
      <c r="L815" s="232"/>
      <c r="M815" s="232"/>
      <c r="N815" s="232"/>
      <c r="O815" s="232"/>
      <c r="P815" s="232"/>
      <c r="Q815" s="232"/>
      <c r="R815" s="232"/>
      <c r="S815" s="232"/>
      <c r="T815" s="232"/>
      <c r="U815" s="232"/>
      <c r="V815" s="232"/>
      <c r="W815" s="232"/>
      <c r="X815" s="232"/>
      <c r="Y815" s="232"/>
      <c r="Z815" s="232"/>
    </row>
    <row r="816" ht="12.0" customHeight="1">
      <c r="A816" s="232"/>
      <c r="B816" s="232"/>
      <c r="C816" s="232"/>
      <c r="D816" s="232"/>
      <c r="E816" s="232"/>
      <c r="F816" s="232"/>
      <c r="G816" s="232"/>
      <c r="H816" s="232"/>
      <c r="I816" s="232"/>
      <c r="J816" s="232"/>
      <c r="K816" s="232"/>
      <c r="L816" s="232"/>
      <c r="M816" s="232"/>
      <c r="N816" s="232"/>
      <c r="O816" s="232"/>
      <c r="P816" s="232"/>
      <c r="Q816" s="232"/>
      <c r="R816" s="232"/>
      <c r="S816" s="232"/>
      <c r="T816" s="232"/>
      <c r="U816" s="232"/>
      <c r="V816" s="232"/>
      <c r="W816" s="232"/>
      <c r="X816" s="232"/>
      <c r="Y816" s="232"/>
      <c r="Z816" s="232"/>
    </row>
    <row r="817" ht="12.0" customHeight="1">
      <c r="A817" s="232"/>
      <c r="B817" s="232"/>
      <c r="C817" s="232"/>
      <c r="D817" s="232"/>
      <c r="E817" s="232"/>
      <c r="F817" s="232"/>
      <c r="G817" s="232"/>
      <c r="H817" s="232"/>
      <c r="I817" s="232"/>
      <c r="J817" s="232"/>
      <c r="K817" s="232"/>
      <c r="L817" s="232"/>
      <c r="M817" s="232"/>
      <c r="N817" s="232"/>
      <c r="O817" s="232"/>
      <c r="P817" s="232"/>
      <c r="Q817" s="232"/>
      <c r="R817" s="232"/>
      <c r="S817" s="232"/>
      <c r="T817" s="232"/>
      <c r="U817" s="232"/>
      <c r="V817" s="232"/>
      <c r="W817" s="232"/>
      <c r="X817" s="232"/>
      <c r="Y817" s="232"/>
      <c r="Z817" s="232"/>
    </row>
    <row r="818" ht="12.0" customHeight="1">
      <c r="A818" s="232"/>
      <c r="B818" s="232"/>
      <c r="C818" s="232"/>
      <c r="D818" s="232"/>
      <c r="E818" s="232"/>
      <c r="F818" s="232"/>
      <c r="G818" s="232"/>
      <c r="H818" s="232"/>
      <c r="I818" s="232"/>
      <c r="J818" s="232"/>
      <c r="K818" s="232"/>
      <c r="L818" s="232"/>
      <c r="M818" s="232"/>
      <c r="N818" s="232"/>
      <c r="O818" s="232"/>
      <c r="P818" s="232"/>
      <c r="Q818" s="232"/>
      <c r="R818" s="232"/>
      <c r="S818" s="232"/>
      <c r="T818" s="232"/>
      <c r="U818" s="232"/>
      <c r="V818" s="232"/>
      <c r="W818" s="232"/>
      <c r="X818" s="232"/>
      <c r="Y818" s="232"/>
      <c r="Z818" s="232"/>
    </row>
    <row r="819" ht="12.0" customHeight="1">
      <c r="A819" s="232"/>
      <c r="B819" s="232"/>
      <c r="C819" s="232"/>
      <c r="D819" s="232"/>
      <c r="E819" s="232"/>
      <c r="F819" s="232"/>
      <c r="G819" s="232"/>
      <c r="H819" s="232"/>
      <c r="I819" s="232"/>
      <c r="J819" s="232"/>
      <c r="K819" s="232"/>
      <c r="L819" s="232"/>
      <c r="M819" s="232"/>
      <c r="N819" s="232"/>
      <c r="O819" s="232"/>
      <c r="P819" s="232"/>
      <c r="Q819" s="232"/>
      <c r="R819" s="232"/>
      <c r="S819" s="232"/>
      <c r="T819" s="232"/>
      <c r="U819" s="232"/>
      <c r="V819" s="232"/>
      <c r="W819" s="232"/>
      <c r="X819" s="232"/>
      <c r="Y819" s="232"/>
      <c r="Z819" s="232"/>
    </row>
    <row r="820" ht="12.0" customHeight="1">
      <c r="A820" s="232"/>
      <c r="B820" s="232"/>
      <c r="C820" s="232"/>
      <c r="D820" s="232"/>
      <c r="E820" s="232"/>
      <c r="F820" s="232"/>
      <c r="G820" s="232"/>
      <c r="H820" s="232"/>
      <c r="I820" s="232"/>
      <c r="J820" s="232"/>
      <c r="K820" s="232"/>
      <c r="L820" s="232"/>
      <c r="M820" s="232"/>
      <c r="N820" s="232"/>
      <c r="O820" s="232"/>
      <c r="P820" s="232"/>
      <c r="Q820" s="232"/>
      <c r="R820" s="232"/>
      <c r="S820" s="232"/>
      <c r="T820" s="232"/>
      <c r="U820" s="232"/>
      <c r="V820" s="232"/>
      <c r="W820" s="232"/>
      <c r="X820" s="232"/>
      <c r="Y820" s="232"/>
      <c r="Z820" s="232"/>
    </row>
    <row r="821" ht="12.0" customHeight="1">
      <c r="A821" s="232"/>
      <c r="B821" s="232"/>
      <c r="C821" s="232"/>
      <c r="D821" s="232"/>
      <c r="E821" s="232"/>
      <c r="F821" s="232"/>
      <c r="G821" s="232"/>
      <c r="H821" s="232"/>
      <c r="I821" s="232"/>
      <c r="J821" s="232"/>
      <c r="K821" s="232"/>
      <c r="L821" s="232"/>
      <c r="M821" s="232"/>
      <c r="N821" s="232"/>
      <c r="O821" s="232"/>
      <c r="P821" s="232"/>
      <c r="Q821" s="232"/>
      <c r="R821" s="232"/>
      <c r="S821" s="232"/>
      <c r="T821" s="232"/>
      <c r="U821" s="232"/>
      <c r="V821" s="232"/>
      <c r="W821" s="232"/>
      <c r="X821" s="232"/>
      <c r="Y821" s="232"/>
      <c r="Z821" s="232"/>
    </row>
    <row r="822" ht="12.0" customHeight="1">
      <c r="A822" s="232"/>
      <c r="B822" s="232"/>
      <c r="C822" s="232"/>
      <c r="D822" s="232"/>
      <c r="E822" s="232"/>
      <c r="F822" s="232"/>
      <c r="G822" s="232"/>
      <c r="H822" s="232"/>
      <c r="I822" s="232"/>
      <c r="J822" s="232"/>
      <c r="K822" s="232"/>
      <c r="L822" s="232"/>
      <c r="M822" s="232"/>
      <c r="N822" s="232"/>
      <c r="O822" s="232"/>
      <c r="P822" s="232"/>
      <c r="Q822" s="232"/>
      <c r="R822" s="232"/>
      <c r="S822" s="232"/>
      <c r="T822" s="232"/>
      <c r="U822" s="232"/>
      <c r="V822" s="232"/>
      <c r="W822" s="232"/>
      <c r="X822" s="232"/>
      <c r="Y822" s="232"/>
      <c r="Z822" s="232"/>
    </row>
    <row r="823" ht="12.0" customHeight="1">
      <c r="A823" s="232"/>
      <c r="B823" s="232"/>
      <c r="C823" s="232"/>
      <c r="D823" s="232"/>
      <c r="E823" s="232"/>
      <c r="F823" s="232"/>
      <c r="G823" s="232"/>
      <c r="H823" s="232"/>
      <c r="I823" s="232"/>
      <c r="J823" s="232"/>
      <c r="K823" s="232"/>
      <c r="L823" s="232"/>
      <c r="M823" s="232"/>
      <c r="N823" s="232"/>
      <c r="O823" s="232"/>
      <c r="P823" s="232"/>
      <c r="Q823" s="232"/>
      <c r="R823" s="232"/>
      <c r="S823" s="232"/>
      <c r="T823" s="232"/>
      <c r="U823" s="232"/>
      <c r="V823" s="232"/>
      <c r="W823" s="232"/>
      <c r="X823" s="232"/>
      <c r="Y823" s="232"/>
      <c r="Z823" s="232"/>
    </row>
    <row r="824" ht="12.0" customHeight="1">
      <c r="A824" s="232"/>
      <c r="B824" s="232"/>
      <c r="C824" s="232"/>
      <c r="D824" s="232"/>
      <c r="E824" s="232"/>
      <c r="F824" s="232"/>
      <c r="G824" s="232"/>
      <c r="H824" s="232"/>
      <c r="I824" s="232"/>
      <c r="J824" s="232"/>
      <c r="K824" s="232"/>
      <c r="L824" s="232"/>
      <c r="M824" s="232"/>
      <c r="N824" s="232"/>
      <c r="O824" s="232"/>
      <c r="P824" s="232"/>
      <c r="Q824" s="232"/>
      <c r="R824" s="232"/>
      <c r="S824" s="232"/>
      <c r="T824" s="232"/>
      <c r="U824" s="232"/>
      <c r="V824" s="232"/>
      <c r="W824" s="232"/>
      <c r="X824" s="232"/>
      <c r="Y824" s="232"/>
      <c r="Z824" s="232"/>
    </row>
    <row r="825" ht="12.0" customHeight="1">
      <c r="A825" s="232"/>
      <c r="B825" s="232"/>
      <c r="C825" s="232"/>
      <c r="D825" s="232"/>
      <c r="E825" s="232"/>
      <c r="F825" s="232"/>
      <c r="G825" s="232"/>
      <c r="H825" s="232"/>
      <c r="I825" s="232"/>
      <c r="J825" s="232"/>
      <c r="K825" s="232"/>
      <c r="L825" s="232"/>
      <c r="M825" s="232"/>
      <c r="N825" s="232"/>
      <c r="O825" s="232"/>
      <c r="P825" s="232"/>
      <c r="Q825" s="232"/>
      <c r="R825" s="232"/>
      <c r="S825" s="232"/>
      <c r="T825" s="232"/>
      <c r="U825" s="232"/>
      <c r="V825" s="232"/>
      <c r="W825" s="232"/>
      <c r="X825" s="232"/>
      <c r="Y825" s="232"/>
      <c r="Z825" s="232"/>
    </row>
    <row r="826" ht="12.0" customHeight="1">
      <c r="A826" s="232"/>
      <c r="B826" s="232"/>
      <c r="C826" s="232"/>
      <c r="D826" s="232"/>
      <c r="E826" s="232"/>
      <c r="F826" s="232"/>
      <c r="G826" s="232"/>
      <c r="H826" s="232"/>
      <c r="I826" s="232"/>
      <c r="J826" s="232"/>
      <c r="K826" s="232"/>
      <c r="L826" s="232"/>
      <c r="M826" s="232"/>
      <c r="N826" s="232"/>
      <c r="O826" s="232"/>
      <c r="P826" s="232"/>
      <c r="Q826" s="232"/>
      <c r="R826" s="232"/>
      <c r="S826" s="232"/>
      <c r="T826" s="232"/>
      <c r="U826" s="232"/>
      <c r="V826" s="232"/>
      <c r="W826" s="232"/>
      <c r="X826" s="232"/>
      <c r="Y826" s="232"/>
      <c r="Z826" s="232"/>
    </row>
    <row r="827" ht="12.0" customHeight="1">
      <c r="A827" s="232"/>
      <c r="B827" s="232"/>
      <c r="C827" s="232"/>
      <c r="D827" s="232"/>
      <c r="E827" s="232"/>
      <c r="F827" s="232"/>
      <c r="G827" s="232"/>
      <c r="H827" s="232"/>
      <c r="I827" s="232"/>
      <c r="J827" s="232"/>
      <c r="K827" s="232"/>
      <c r="L827" s="232"/>
      <c r="M827" s="232"/>
      <c r="N827" s="232"/>
      <c r="O827" s="232"/>
      <c r="P827" s="232"/>
      <c r="Q827" s="232"/>
      <c r="R827" s="232"/>
      <c r="S827" s="232"/>
      <c r="T827" s="232"/>
      <c r="U827" s="232"/>
      <c r="V827" s="232"/>
      <c r="W827" s="232"/>
      <c r="X827" s="232"/>
      <c r="Y827" s="232"/>
      <c r="Z827" s="232"/>
    </row>
    <row r="828" ht="12.0" customHeight="1">
      <c r="A828" s="232"/>
      <c r="B828" s="232"/>
      <c r="C828" s="232"/>
      <c r="D828" s="232"/>
      <c r="E828" s="232"/>
      <c r="F828" s="232"/>
      <c r="G828" s="232"/>
      <c r="H828" s="232"/>
      <c r="I828" s="232"/>
      <c r="J828" s="232"/>
      <c r="K828" s="232"/>
      <c r="L828" s="232"/>
      <c r="M828" s="232"/>
      <c r="N828" s="232"/>
      <c r="O828" s="232"/>
      <c r="P828" s="232"/>
      <c r="Q828" s="232"/>
      <c r="R828" s="232"/>
      <c r="S828" s="232"/>
      <c r="T828" s="232"/>
      <c r="U828" s="232"/>
      <c r="V828" s="232"/>
      <c r="W828" s="232"/>
      <c r="X828" s="232"/>
      <c r="Y828" s="232"/>
      <c r="Z828" s="232"/>
    </row>
    <row r="829" ht="12.0" customHeight="1">
      <c r="A829" s="232"/>
      <c r="B829" s="232"/>
      <c r="C829" s="232"/>
      <c r="D829" s="232"/>
      <c r="E829" s="232"/>
      <c r="F829" s="232"/>
      <c r="G829" s="232"/>
      <c r="H829" s="232"/>
      <c r="I829" s="232"/>
      <c r="J829" s="232"/>
      <c r="K829" s="232"/>
      <c r="L829" s="232"/>
      <c r="M829" s="232"/>
      <c r="N829" s="232"/>
      <c r="O829" s="232"/>
      <c r="P829" s="232"/>
      <c r="Q829" s="232"/>
      <c r="R829" s="232"/>
      <c r="S829" s="232"/>
      <c r="T829" s="232"/>
      <c r="U829" s="232"/>
      <c r="V829" s="232"/>
      <c r="W829" s="232"/>
      <c r="X829" s="232"/>
      <c r="Y829" s="232"/>
      <c r="Z829" s="232"/>
    </row>
    <row r="830" ht="12.0" customHeight="1">
      <c r="A830" s="232"/>
      <c r="B830" s="232"/>
      <c r="C830" s="232"/>
      <c r="D830" s="232"/>
      <c r="E830" s="232"/>
      <c r="F830" s="232"/>
      <c r="G830" s="232"/>
      <c r="H830" s="232"/>
      <c r="I830" s="232"/>
      <c r="J830" s="232"/>
      <c r="K830" s="232"/>
      <c r="L830" s="232"/>
      <c r="M830" s="232"/>
      <c r="N830" s="232"/>
      <c r="O830" s="232"/>
      <c r="P830" s="232"/>
      <c r="Q830" s="232"/>
      <c r="R830" s="232"/>
      <c r="S830" s="232"/>
      <c r="T830" s="232"/>
      <c r="U830" s="232"/>
      <c r="V830" s="232"/>
      <c r="W830" s="232"/>
      <c r="X830" s="232"/>
      <c r="Y830" s="232"/>
      <c r="Z830" s="232"/>
    </row>
    <row r="831" ht="12.0" customHeight="1">
      <c r="A831" s="232"/>
      <c r="B831" s="232"/>
      <c r="C831" s="232"/>
      <c r="D831" s="232"/>
      <c r="E831" s="232"/>
      <c r="F831" s="232"/>
      <c r="G831" s="232"/>
      <c r="H831" s="232"/>
      <c r="I831" s="232"/>
      <c r="J831" s="232"/>
      <c r="K831" s="232"/>
      <c r="L831" s="232"/>
      <c r="M831" s="232"/>
      <c r="N831" s="232"/>
      <c r="O831" s="232"/>
      <c r="P831" s="232"/>
      <c r="Q831" s="232"/>
      <c r="R831" s="232"/>
      <c r="S831" s="232"/>
      <c r="T831" s="232"/>
      <c r="U831" s="232"/>
      <c r="V831" s="232"/>
      <c r="W831" s="232"/>
      <c r="X831" s="232"/>
      <c r="Y831" s="232"/>
      <c r="Z831" s="232"/>
    </row>
    <row r="832" ht="12.0" customHeight="1">
      <c r="A832" s="232"/>
      <c r="B832" s="232"/>
      <c r="C832" s="232"/>
      <c r="D832" s="232"/>
      <c r="E832" s="232"/>
      <c r="F832" s="232"/>
      <c r="G832" s="232"/>
      <c r="H832" s="232"/>
      <c r="I832" s="232"/>
      <c r="J832" s="232"/>
      <c r="K832" s="232"/>
      <c r="L832" s="232"/>
      <c r="M832" s="232"/>
      <c r="N832" s="232"/>
      <c r="O832" s="232"/>
      <c r="P832" s="232"/>
      <c r="Q832" s="232"/>
      <c r="R832" s="232"/>
      <c r="S832" s="232"/>
      <c r="T832" s="232"/>
      <c r="U832" s="232"/>
      <c r="V832" s="232"/>
      <c r="W832" s="232"/>
      <c r="X832" s="232"/>
      <c r="Y832" s="232"/>
      <c r="Z832" s="232"/>
    </row>
    <row r="833" ht="12.0" customHeight="1">
      <c r="A833" s="232"/>
      <c r="B833" s="232"/>
      <c r="C833" s="232"/>
      <c r="D833" s="232"/>
      <c r="E833" s="232"/>
      <c r="F833" s="232"/>
      <c r="G833" s="232"/>
      <c r="H833" s="232"/>
      <c r="I833" s="232"/>
      <c r="J833" s="232"/>
      <c r="K833" s="232"/>
      <c r="L833" s="232"/>
      <c r="M833" s="232"/>
      <c r="N833" s="232"/>
      <c r="O833" s="232"/>
      <c r="P833" s="232"/>
      <c r="Q833" s="232"/>
      <c r="R833" s="232"/>
      <c r="S833" s="232"/>
      <c r="T833" s="232"/>
      <c r="U833" s="232"/>
      <c r="V833" s="232"/>
      <c r="W833" s="232"/>
      <c r="X833" s="232"/>
      <c r="Y833" s="232"/>
      <c r="Z833" s="232"/>
    </row>
    <row r="834" ht="12.0" customHeight="1">
      <c r="A834" s="232"/>
      <c r="B834" s="232"/>
      <c r="C834" s="232"/>
      <c r="D834" s="232"/>
      <c r="E834" s="232"/>
      <c r="F834" s="232"/>
      <c r="G834" s="232"/>
      <c r="H834" s="232"/>
      <c r="I834" s="232"/>
      <c r="J834" s="232"/>
      <c r="K834" s="232"/>
      <c r="L834" s="232"/>
      <c r="M834" s="232"/>
      <c r="N834" s="232"/>
      <c r="O834" s="232"/>
      <c r="P834" s="232"/>
      <c r="Q834" s="232"/>
      <c r="R834" s="232"/>
      <c r="S834" s="232"/>
      <c r="T834" s="232"/>
      <c r="U834" s="232"/>
      <c r="V834" s="232"/>
      <c r="W834" s="232"/>
      <c r="X834" s="232"/>
      <c r="Y834" s="232"/>
      <c r="Z834" s="232"/>
    </row>
    <row r="835" ht="12.0" customHeight="1">
      <c r="A835" s="232"/>
      <c r="B835" s="232"/>
      <c r="C835" s="232"/>
      <c r="D835" s="232"/>
      <c r="E835" s="232"/>
      <c r="F835" s="232"/>
      <c r="G835" s="232"/>
      <c r="H835" s="232"/>
      <c r="I835" s="232"/>
      <c r="J835" s="232"/>
      <c r="K835" s="232"/>
      <c r="L835" s="232"/>
      <c r="M835" s="232"/>
      <c r="N835" s="232"/>
      <c r="O835" s="232"/>
      <c r="P835" s="232"/>
      <c r="Q835" s="232"/>
      <c r="R835" s="232"/>
      <c r="S835" s="232"/>
      <c r="T835" s="232"/>
      <c r="U835" s="232"/>
      <c r="V835" s="232"/>
      <c r="W835" s="232"/>
      <c r="X835" s="232"/>
      <c r="Y835" s="232"/>
      <c r="Z835" s="232"/>
    </row>
    <row r="836" ht="12.0" customHeight="1">
      <c r="A836" s="232"/>
      <c r="B836" s="232"/>
      <c r="C836" s="232"/>
      <c r="D836" s="232"/>
      <c r="E836" s="232"/>
      <c r="F836" s="232"/>
      <c r="G836" s="232"/>
      <c r="H836" s="232"/>
      <c r="I836" s="232"/>
      <c r="J836" s="232"/>
      <c r="K836" s="232"/>
      <c r="L836" s="232"/>
      <c r="M836" s="232"/>
      <c r="N836" s="232"/>
      <c r="O836" s="232"/>
      <c r="P836" s="232"/>
      <c r="Q836" s="232"/>
      <c r="R836" s="232"/>
      <c r="S836" s="232"/>
      <c r="T836" s="232"/>
      <c r="U836" s="232"/>
      <c r="V836" s="232"/>
      <c r="W836" s="232"/>
      <c r="X836" s="232"/>
      <c r="Y836" s="232"/>
      <c r="Z836" s="232"/>
    </row>
    <row r="837" ht="12.0" customHeight="1">
      <c r="A837" s="232"/>
      <c r="B837" s="232"/>
      <c r="C837" s="232"/>
      <c r="D837" s="232"/>
      <c r="E837" s="232"/>
      <c r="F837" s="232"/>
      <c r="G837" s="232"/>
      <c r="H837" s="232"/>
      <c r="I837" s="232"/>
      <c r="J837" s="232"/>
      <c r="K837" s="232"/>
      <c r="L837" s="232"/>
      <c r="M837" s="232"/>
      <c r="N837" s="232"/>
      <c r="O837" s="232"/>
      <c r="P837" s="232"/>
      <c r="Q837" s="232"/>
      <c r="R837" s="232"/>
      <c r="S837" s="232"/>
      <c r="T837" s="232"/>
      <c r="U837" s="232"/>
      <c r="V837" s="232"/>
      <c r="W837" s="232"/>
      <c r="X837" s="232"/>
      <c r="Y837" s="232"/>
      <c r="Z837" s="232"/>
    </row>
    <row r="838" ht="12.0" customHeight="1">
      <c r="A838" s="232"/>
      <c r="B838" s="232"/>
      <c r="C838" s="232"/>
      <c r="D838" s="232"/>
      <c r="E838" s="232"/>
      <c r="F838" s="232"/>
      <c r="G838" s="232"/>
      <c r="H838" s="232"/>
      <c r="I838" s="232"/>
      <c r="J838" s="232"/>
      <c r="K838" s="232"/>
      <c r="L838" s="232"/>
      <c r="M838" s="232"/>
      <c r="N838" s="232"/>
      <c r="O838" s="232"/>
      <c r="P838" s="232"/>
      <c r="Q838" s="232"/>
      <c r="R838" s="232"/>
      <c r="S838" s="232"/>
      <c r="T838" s="232"/>
      <c r="U838" s="232"/>
      <c r="V838" s="232"/>
      <c r="W838" s="232"/>
      <c r="X838" s="232"/>
      <c r="Y838" s="232"/>
      <c r="Z838" s="232"/>
    </row>
    <row r="839" ht="12.0" customHeight="1">
      <c r="A839" s="232"/>
      <c r="B839" s="232"/>
      <c r="C839" s="232"/>
      <c r="D839" s="232"/>
      <c r="E839" s="232"/>
      <c r="F839" s="232"/>
      <c r="G839" s="232"/>
      <c r="H839" s="232"/>
      <c r="I839" s="232"/>
      <c r="J839" s="232"/>
      <c r="K839" s="232"/>
      <c r="L839" s="232"/>
      <c r="M839" s="232"/>
      <c r="N839" s="232"/>
      <c r="O839" s="232"/>
      <c r="P839" s="232"/>
      <c r="Q839" s="232"/>
      <c r="R839" s="232"/>
      <c r="S839" s="232"/>
      <c r="T839" s="232"/>
      <c r="U839" s="232"/>
      <c r="V839" s="232"/>
      <c r="W839" s="232"/>
      <c r="X839" s="232"/>
      <c r="Y839" s="232"/>
      <c r="Z839" s="232"/>
    </row>
    <row r="840" ht="12.0" customHeight="1">
      <c r="A840" s="232"/>
      <c r="B840" s="232"/>
      <c r="C840" s="232"/>
      <c r="D840" s="232"/>
      <c r="E840" s="232"/>
      <c r="F840" s="232"/>
      <c r="G840" s="232"/>
      <c r="H840" s="232"/>
      <c r="I840" s="232"/>
      <c r="J840" s="232"/>
      <c r="K840" s="232"/>
      <c r="L840" s="232"/>
      <c r="M840" s="232"/>
      <c r="N840" s="232"/>
      <c r="O840" s="232"/>
      <c r="P840" s="232"/>
      <c r="Q840" s="232"/>
      <c r="R840" s="232"/>
      <c r="S840" s="232"/>
      <c r="T840" s="232"/>
      <c r="U840" s="232"/>
      <c r="V840" s="232"/>
      <c r="W840" s="232"/>
      <c r="X840" s="232"/>
      <c r="Y840" s="232"/>
      <c r="Z840" s="232"/>
    </row>
    <row r="841" ht="12.0" customHeight="1">
      <c r="A841" s="232"/>
      <c r="B841" s="232"/>
      <c r="C841" s="232"/>
      <c r="D841" s="232"/>
      <c r="E841" s="232"/>
      <c r="F841" s="232"/>
      <c r="G841" s="232"/>
      <c r="H841" s="232"/>
      <c r="I841" s="232"/>
      <c r="J841" s="232"/>
      <c r="K841" s="232"/>
      <c r="L841" s="232"/>
      <c r="M841" s="232"/>
      <c r="N841" s="232"/>
      <c r="O841" s="232"/>
      <c r="P841" s="232"/>
      <c r="Q841" s="232"/>
      <c r="R841" s="232"/>
      <c r="S841" s="232"/>
      <c r="T841" s="232"/>
      <c r="U841" s="232"/>
      <c r="V841" s="232"/>
      <c r="W841" s="232"/>
      <c r="X841" s="232"/>
      <c r="Y841" s="232"/>
      <c r="Z841" s="232"/>
    </row>
    <row r="842" ht="12.0" customHeight="1">
      <c r="A842" s="232"/>
      <c r="B842" s="232"/>
      <c r="C842" s="232"/>
      <c r="D842" s="232"/>
      <c r="E842" s="232"/>
      <c r="F842" s="232"/>
      <c r="G842" s="232"/>
      <c r="H842" s="232"/>
      <c r="I842" s="232"/>
      <c r="J842" s="232"/>
      <c r="K842" s="232"/>
      <c r="L842" s="232"/>
      <c r="M842" s="232"/>
      <c r="N842" s="232"/>
      <c r="O842" s="232"/>
      <c r="P842" s="232"/>
      <c r="Q842" s="232"/>
      <c r="R842" s="232"/>
      <c r="S842" s="232"/>
      <c r="T842" s="232"/>
      <c r="U842" s="232"/>
      <c r="V842" s="232"/>
      <c r="W842" s="232"/>
      <c r="X842" s="232"/>
      <c r="Y842" s="232"/>
      <c r="Z842" s="232"/>
    </row>
    <row r="843" ht="12.0" customHeight="1">
      <c r="A843" s="232"/>
      <c r="B843" s="232"/>
      <c r="C843" s="232"/>
      <c r="D843" s="232"/>
      <c r="E843" s="232"/>
      <c r="F843" s="232"/>
      <c r="G843" s="232"/>
      <c r="H843" s="232"/>
      <c r="I843" s="232"/>
      <c r="J843" s="232"/>
      <c r="K843" s="232"/>
      <c r="L843" s="232"/>
      <c r="M843" s="232"/>
      <c r="N843" s="232"/>
      <c r="O843" s="232"/>
      <c r="P843" s="232"/>
      <c r="Q843" s="232"/>
      <c r="R843" s="232"/>
      <c r="S843" s="232"/>
      <c r="T843" s="232"/>
      <c r="U843" s="232"/>
      <c r="V843" s="232"/>
      <c r="W843" s="232"/>
      <c r="X843" s="232"/>
      <c r="Y843" s="232"/>
      <c r="Z843" s="232"/>
    </row>
    <row r="844" ht="12.0" customHeight="1">
      <c r="A844" s="232"/>
      <c r="B844" s="232"/>
      <c r="C844" s="232"/>
      <c r="D844" s="232"/>
      <c r="E844" s="232"/>
      <c r="F844" s="232"/>
      <c r="G844" s="232"/>
      <c r="H844" s="232"/>
      <c r="I844" s="232"/>
      <c r="J844" s="232"/>
      <c r="K844" s="232"/>
      <c r="L844" s="232"/>
      <c r="M844" s="232"/>
      <c r="N844" s="232"/>
      <c r="O844" s="232"/>
      <c r="P844" s="232"/>
      <c r="Q844" s="232"/>
      <c r="R844" s="232"/>
      <c r="S844" s="232"/>
      <c r="T844" s="232"/>
      <c r="U844" s="232"/>
      <c r="V844" s="232"/>
      <c r="W844" s="232"/>
      <c r="X844" s="232"/>
      <c r="Y844" s="232"/>
      <c r="Z844" s="232"/>
    </row>
    <row r="845" ht="12.0" customHeight="1">
      <c r="A845" s="232"/>
      <c r="B845" s="232"/>
      <c r="C845" s="232"/>
      <c r="D845" s="232"/>
      <c r="E845" s="232"/>
      <c r="F845" s="232"/>
      <c r="G845" s="232"/>
      <c r="H845" s="232"/>
      <c r="I845" s="232"/>
      <c r="J845" s="232"/>
      <c r="K845" s="232"/>
      <c r="L845" s="232"/>
      <c r="M845" s="232"/>
      <c r="N845" s="232"/>
      <c r="O845" s="232"/>
      <c r="P845" s="232"/>
      <c r="Q845" s="232"/>
      <c r="R845" s="232"/>
      <c r="S845" s="232"/>
      <c r="T845" s="232"/>
      <c r="U845" s="232"/>
      <c r="V845" s="232"/>
      <c r="W845" s="232"/>
      <c r="X845" s="232"/>
      <c r="Y845" s="232"/>
      <c r="Z845" s="232"/>
    </row>
    <row r="846" ht="12.0" customHeight="1">
      <c r="A846" s="232"/>
      <c r="B846" s="232"/>
      <c r="C846" s="232"/>
      <c r="D846" s="232"/>
      <c r="E846" s="232"/>
      <c r="F846" s="232"/>
      <c r="G846" s="232"/>
      <c r="H846" s="232"/>
      <c r="I846" s="232"/>
      <c r="J846" s="232"/>
      <c r="K846" s="232"/>
      <c r="L846" s="232"/>
      <c r="M846" s="232"/>
      <c r="N846" s="232"/>
      <c r="O846" s="232"/>
      <c r="P846" s="232"/>
      <c r="Q846" s="232"/>
      <c r="R846" s="232"/>
      <c r="S846" s="232"/>
      <c r="T846" s="232"/>
      <c r="U846" s="232"/>
      <c r="V846" s="232"/>
      <c r="W846" s="232"/>
      <c r="X846" s="232"/>
      <c r="Y846" s="232"/>
      <c r="Z846" s="232"/>
    </row>
    <row r="847" ht="12.0" customHeight="1">
      <c r="A847" s="232"/>
      <c r="B847" s="232"/>
      <c r="C847" s="232"/>
      <c r="D847" s="232"/>
      <c r="E847" s="232"/>
      <c r="F847" s="232"/>
      <c r="G847" s="232"/>
      <c r="H847" s="232"/>
      <c r="I847" s="232"/>
      <c r="J847" s="232"/>
      <c r="K847" s="232"/>
      <c r="L847" s="232"/>
      <c r="M847" s="232"/>
      <c r="N847" s="232"/>
      <c r="O847" s="232"/>
      <c r="P847" s="232"/>
      <c r="Q847" s="232"/>
      <c r="R847" s="232"/>
      <c r="S847" s="232"/>
      <c r="T847" s="232"/>
      <c r="U847" s="232"/>
      <c r="V847" s="232"/>
      <c r="W847" s="232"/>
      <c r="X847" s="232"/>
      <c r="Y847" s="232"/>
      <c r="Z847" s="232"/>
    </row>
    <row r="848" ht="12.0" customHeight="1">
      <c r="A848" s="232"/>
      <c r="B848" s="232"/>
      <c r="C848" s="232"/>
      <c r="D848" s="232"/>
      <c r="E848" s="232"/>
      <c r="F848" s="232"/>
      <c r="G848" s="232"/>
      <c r="H848" s="232"/>
      <c r="I848" s="232"/>
      <c r="J848" s="232"/>
      <c r="K848" s="232"/>
      <c r="L848" s="232"/>
      <c r="M848" s="232"/>
      <c r="N848" s="232"/>
      <c r="O848" s="232"/>
      <c r="P848" s="232"/>
      <c r="Q848" s="232"/>
      <c r="R848" s="232"/>
      <c r="S848" s="232"/>
      <c r="T848" s="232"/>
      <c r="U848" s="232"/>
      <c r="V848" s="232"/>
      <c r="W848" s="232"/>
      <c r="X848" s="232"/>
      <c r="Y848" s="232"/>
      <c r="Z848" s="232"/>
    </row>
    <row r="849" ht="12.0" customHeight="1">
      <c r="A849" s="232"/>
      <c r="B849" s="232"/>
      <c r="C849" s="232"/>
      <c r="D849" s="232"/>
      <c r="E849" s="232"/>
      <c r="F849" s="232"/>
      <c r="G849" s="232"/>
      <c r="H849" s="232"/>
      <c r="I849" s="232"/>
      <c r="J849" s="232"/>
      <c r="K849" s="232"/>
      <c r="L849" s="232"/>
      <c r="M849" s="232"/>
      <c r="N849" s="232"/>
      <c r="O849" s="232"/>
      <c r="P849" s="232"/>
      <c r="Q849" s="232"/>
      <c r="R849" s="232"/>
      <c r="S849" s="232"/>
      <c r="T849" s="232"/>
      <c r="U849" s="232"/>
      <c r="V849" s="232"/>
      <c r="W849" s="232"/>
      <c r="X849" s="232"/>
      <c r="Y849" s="232"/>
      <c r="Z849" s="232"/>
    </row>
    <row r="850" ht="12.0" customHeight="1">
      <c r="A850" s="232"/>
      <c r="B850" s="232"/>
      <c r="C850" s="232"/>
      <c r="D850" s="232"/>
      <c r="E850" s="232"/>
      <c r="F850" s="232"/>
      <c r="G850" s="232"/>
      <c r="H850" s="232"/>
      <c r="I850" s="232"/>
      <c r="J850" s="232"/>
      <c r="K850" s="232"/>
      <c r="L850" s="232"/>
      <c r="M850" s="232"/>
      <c r="N850" s="232"/>
      <c r="O850" s="232"/>
      <c r="P850" s="232"/>
      <c r="Q850" s="232"/>
      <c r="R850" s="232"/>
      <c r="S850" s="232"/>
      <c r="T850" s="232"/>
      <c r="U850" s="232"/>
      <c r="V850" s="232"/>
      <c r="W850" s="232"/>
      <c r="X850" s="232"/>
      <c r="Y850" s="232"/>
      <c r="Z850" s="232"/>
    </row>
    <row r="851" ht="12.0" customHeight="1">
      <c r="A851" s="232"/>
      <c r="B851" s="232"/>
      <c r="C851" s="232"/>
      <c r="D851" s="232"/>
      <c r="E851" s="232"/>
      <c r="F851" s="232"/>
      <c r="G851" s="232"/>
      <c r="H851" s="232"/>
      <c r="I851" s="232"/>
      <c r="J851" s="232"/>
      <c r="K851" s="232"/>
      <c r="L851" s="232"/>
      <c r="M851" s="232"/>
      <c r="N851" s="232"/>
      <c r="O851" s="232"/>
      <c r="P851" s="232"/>
      <c r="Q851" s="232"/>
      <c r="R851" s="232"/>
      <c r="S851" s="232"/>
      <c r="T851" s="232"/>
      <c r="U851" s="232"/>
      <c r="V851" s="232"/>
      <c r="W851" s="232"/>
      <c r="X851" s="232"/>
      <c r="Y851" s="232"/>
      <c r="Z851" s="232"/>
    </row>
    <row r="852" ht="12.0" customHeight="1">
      <c r="A852" s="232"/>
      <c r="B852" s="232"/>
      <c r="C852" s="232"/>
      <c r="D852" s="232"/>
      <c r="E852" s="232"/>
      <c r="F852" s="232"/>
      <c r="G852" s="232"/>
      <c r="H852" s="232"/>
      <c r="I852" s="232"/>
      <c r="J852" s="232"/>
      <c r="K852" s="232"/>
      <c r="L852" s="232"/>
      <c r="M852" s="232"/>
      <c r="N852" s="232"/>
      <c r="O852" s="232"/>
      <c r="P852" s="232"/>
      <c r="Q852" s="232"/>
      <c r="R852" s="232"/>
      <c r="S852" s="232"/>
      <c r="T852" s="232"/>
      <c r="U852" s="232"/>
      <c r="V852" s="232"/>
      <c r="W852" s="232"/>
      <c r="X852" s="232"/>
      <c r="Y852" s="232"/>
      <c r="Z852" s="232"/>
    </row>
    <row r="853" ht="12.0" customHeight="1">
      <c r="A853" s="232"/>
      <c r="B853" s="232"/>
      <c r="C853" s="232"/>
      <c r="D853" s="232"/>
      <c r="E853" s="232"/>
      <c r="F853" s="232"/>
      <c r="G853" s="232"/>
      <c r="H853" s="232"/>
      <c r="I853" s="232"/>
      <c r="J853" s="232"/>
      <c r="K853" s="232"/>
      <c r="L853" s="232"/>
      <c r="M853" s="232"/>
      <c r="N853" s="232"/>
      <c r="O853" s="232"/>
      <c r="P853" s="232"/>
      <c r="Q853" s="232"/>
      <c r="R853" s="232"/>
      <c r="S853" s="232"/>
      <c r="T853" s="232"/>
      <c r="U853" s="232"/>
      <c r="V853" s="232"/>
      <c r="W853" s="232"/>
      <c r="X853" s="232"/>
      <c r="Y853" s="232"/>
      <c r="Z853" s="232"/>
    </row>
    <row r="854" ht="12.0" customHeight="1">
      <c r="A854" s="232"/>
      <c r="B854" s="232"/>
      <c r="C854" s="232"/>
      <c r="D854" s="232"/>
      <c r="E854" s="232"/>
      <c r="F854" s="232"/>
      <c r="G854" s="232"/>
      <c r="H854" s="232"/>
      <c r="I854" s="232"/>
      <c r="J854" s="232"/>
      <c r="K854" s="232"/>
      <c r="L854" s="232"/>
      <c r="M854" s="232"/>
      <c r="N854" s="232"/>
      <c r="O854" s="232"/>
      <c r="P854" s="232"/>
      <c r="Q854" s="232"/>
      <c r="R854" s="232"/>
      <c r="S854" s="232"/>
      <c r="T854" s="232"/>
      <c r="U854" s="232"/>
      <c r="V854" s="232"/>
      <c r="W854" s="232"/>
      <c r="X854" s="232"/>
      <c r="Y854" s="232"/>
      <c r="Z854" s="232"/>
    </row>
    <row r="855" ht="12.0" customHeight="1">
      <c r="A855" s="232"/>
      <c r="B855" s="232"/>
      <c r="C855" s="232"/>
      <c r="D855" s="232"/>
      <c r="E855" s="232"/>
      <c r="F855" s="232"/>
      <c r="G855" s="232"/>
      <c r="H855" s="232"/>
      <c r="I855" s="232"/>
      <c r="J855" s="232"/>
      <c r="K855" s="232"/>
      <c r="L855" s="232"/>
      <c r="M855" s="232"/>
      <c r="N855" s="232"/>
      <c r="O855" s="232"/>
      <c r="P855" s="232"/>
      <c r="Q855" s="232"/>
      <c r="R855" s="232"/>
      <c r="S855" s="232"/>
      <c r="T855" s="232"/>
      <c r="U855" s="232"/>
      <c r="V855" s="232"/>
      <c r="W855" s="232"/>
      <c r="X855" s="232"/>
      <c r="Y855" s="232"/>
      <c r="Z855" s="232"/>
    </row>
    <row r="856" ht="12.0" customHeight="1">
      <c r="A856" s="232"/>
      <c r="B856" s="232"/>
      <c r="C856" s="232"/>
      <c r="D856" s="232"/>
      <c r="E856" s="232"/>
      <c r="F856" s="232"/>
      <c r="G856" s="232"/>
      <c r="H856" s="232"/>
      <c r="I856" s="232"/>
      <c r="J856" s="232"/>
      <c r="K856" s="232"/>
      <c r="L856" s="232"/>
      <c r="M856" s="232"/>
      <c r="N856" s="232"/>
      <c r="O856" s="232"/>
      <c r="P856" s="232"/>
      <c r="Q856" s="232"/>
      <c r="R856" s="232"/>
      <c r="S856" s="232"/>
      <c r="T856" s="232"/>
      <c r="U856" s="232"/>
      <c r="V856" s="232"/>
      <c r="W856" s="232"/>
      <c r="X856" s="232"/>
      <c r="Y856" s="232"/>
      <c r="Z856" s="232"/>
    </row>
    <row r="857" ht="12.0" customHeight="1">
      <c r="A857" s="232"/>
      <c r="B857" s="232"/>
      <c r="C857" s="232"/>
      <c r="D857" s="232"/>
      <c r="E857" s="232"/>
      <c r="F857" s="232"/>
      <c r="G857" s="232"/>
      <c r="H857" s="232"/>
      <c r="I857" s="232"/>
      <c r="J857" s="232"/>
      <c r="K857" s="232"/>
      <c r="L857" s="232"/>
      <c r="M857" s="232"/>
      <c r="N857" s="232"/>
      <c r="O857" s="232"/>
      <c r="P857" s="232"/>
      <c r="Q857" s="232"/>
      <c r="R857" s="232"/>
      <c r="S857" s="232"/>
      <c r="T857" s="232"/>
      <c r="U857" s="232"/>
      <c r="V857" s="232"/>
      <c r="W857" s="232"/>
      <c r="X857" s="232"/>
      <c r="Y857" s="232"/>
      <c r="Z857" s="232"/>
    </row>
    <row r="858" ht="12.0" customHeight="1">
      <c r="A858" s="232"/>
      <c r="B858" s="232"/>
      <c r="C858" s="232"/>
      <c r="D858" s="232"/>
      <c r="E858" s="232"/>
      <c r="F858" s="232"/>
      <c r="G858" s="232"/>
      <c r="H858" s="232"/>
      <c r="I858" s="232"/>
      <c r="J858" s="232"/>
      <c r="K858" s="232"/>
      <c r="L858" s="232"/>
      <c r="M858" s="232"/>
      <c r="N858" s="232"/>
      <c r="O858" s="232"/>
      <c r="P858" s="232"/>
      <c r="Q858" s="232"/>
      <c r="R858" s="232"/>
      <c r="S858" s="232"/>
      <c r="T858" s="232"/>
      <c r="U858" s="232"/>
      <c r="V858" s="232"/>
      <c r="W858" s="232"/>
      <c r="X858" s="232"/>
      <c r="Y858" s="232"/>
      <c r="Z858" s="232"/>
    </row>
    <row r="859" ht="12.0" customHeight="1">
      <c r="A859" s="232"/>
      <c r="B859" s="232"/>
      <c r="C859" s="232"/>
      <c r="D859" s="232"/>
      <c r="E859" s="232"/>
      <c r="F859" s="232"/>
      <c r="G859" s="232"/>
      <c r="H859" s="232"/>
      <c r="I859" s="232"/>
      <c r="J859" s="232"/>
      <c r="K859" s="232"/>
      <c r="L859" s="232"/>
      <c r="M859" s="232"/>
      <c r="N859" s="232"/>
      <c r="O859" s="232"/>
      <c r="P859" s="232"/>
      <c r="Q859" s="232"/>
      <c r="R859" s="232"/>
      <c r="S859" s="232"/>
      <c r="T859" s="232"/>
      <c r="U859" s="232"/>
      <c r="V859" s="232"/>
      <c r="W859" s="232"/>
      <c r="X859" s="232"/>
      <c r="Y859" s="232"/>
      <c r="Z859" s="232"/>
    </row>
    <row r="860" ht="12.0" customHeight="1">
      <c r="A860" s="232"/>
      <c r="B860" s="232"/>
      <c r="C860" s="232"/>
      <c r="D860" s="232"/>
      <c r="E860" s="232"/>
      <c r="F860" s="232"/>
      <c r="G860" s="232"/>
      <c r="H860" s="232"/>
      <c r="I860" s="232"/>
      <c r="J860" s="232"/>
      <c r="K860" s="232"/>
      <c r="L860" s="232"/>
      <c r="M860" s="232"/>
      <c r="N860" s="232"/>
      <c r="O860" s="232"/>
      <c r="P860" s="232"/>
      <c r="Q860" s="232"/>
      <c r="R860" s="232"/>
      <c r="S860" s="232"/>
      <c r="T860" s="232"/>
      <c r="U860" s="232"/>
      <c r="V860" s="232"/>
      <c r="W860" s="232"/>
      <c r="X860" s="232"/>
      <c r="Y860" s="232"/>
      <c r="Z860" s="232"/>
    </row>
    <row r="861" ht="12.0" customHeight="1">
      <c r="A861" s="232"/>
      <c r="B861" s="232"/>
      <c r="C861" s="232"/>
      <c r="D861" s="232"/>
      <c r="E861" s="232"/>
      <c r="F861" s="232"/>
      <c r="G861" s="232"/>
      <c r="H861" s="232"/>
      <c r="I861" s="232"/>
      <c r="J861" s="232"/>
      <c r="K861" s="232"/>
      <c r="L861" s="232"/>
      <c r="M861" s="232"/>
      <c r="N861" s="232"/>
      <c r="O861" s="232"/>
      <c r="P861" s="232"/>
      <c r="Q861" s="232"/>
      <c r="R861" s="232"/>
      <c r="S861" s="232"/>
      <c r="T861" s="232"/>
      <c r="U861" s="232"/>
      <c r="V861" s="232"/>
      <c r="W861" s="232"/>
      <c r="X861" s="232"/>
      <c r="Y861" s="232"/>
      <c r="Z861" s="232"/>
    </row>
    <row r="862" ht="12.0" customHeight="1">
      <c r="A862" s="232"/>
      <c r="B862" s="232"/>
      <c r="C862" s="232"/>
      <c r="D862" s="232"/>
      <c r="E862" s="232"/>
      <c r="F862" s="232"/>
      <c r="G862" s="232"/>
      <c r="H862" s="232"/>
      <c r="I862" s="232"/>
      <c r="J862" s="232"/>
      <c r="K862" s="232"/>
      <c r="L862" s="232"/>
      <c r="M862" s="232"/>
      <c r="N862" s="232"/>
      <c r="O862" s="232"/>
      <c r="P862" s="232"/>
      <c r="Q862" s="232"/>
      <c r="R862" s="232"/>
      <c r="S862" s="232"/>
      <c r="T862" s="232"/>
      <c r="U862" s="232"/>
      <c r="V862" s="232"/>
      <c r="W862" s="232"/>
      <c r="X862" s="232"/>
      <c r="Y862" s="232"/>
      <c r="Z862" s="232"/>
    </row>
    <row r="863" ht="12.0" customHeight="1">
      <c r="A863" s="232"/>
      <c r="B863" s="232"/>
      <c r="C863" s="232"/>
      <c r="D863" s="232"/>
      <c r="E863" s="232"/>
      <c r="F863" s="232"/>
      <c r="G863" s="232"/>
      <c r="H863" s="232"/>
      <c r="I863" s="232"/>
      <c r="J863" s="232"/>
      <c r="K863" s="232"/>
      <c r="L863" s="232"/>
      <c r="M863" s="232"/>
      <c r="N863" s="232"/>
      <c r="O863" s="232"/>
      <c r="P863" s="232"/>
      <c r="Q863" s="232"/>
      <c r="R863" s="232"/>
      <c r="S863" s="232"/>
      <c r="T863" s="232"/>
      <c r="U863" s="232"/>
      <c r="V863" s="232"/>
      <c r="W863" s="232"/>
      <c r="X863" s="232"/>
      <c r="Y863" s="232"/>
      <c r="Z863" s="232"/>
    </row>
    <row r="864" ht="12.0" customHeight="1">
      <c r="A864" s="232"/>
      <c r="B864" s="232"/>
      <c r="C864" s="232"/>
      <c r="D864" s="232"/>
      <c r="E864" s="232"/>
      <c r="F864" s="232"/>
      <c r="G864" s="232"/>
      <c r="H864" s="232"/>
      <c r="I864" s="232"/>
      <c r="J864" s="232"/>
      <c r="K864" s="232"/>
      <c r="L864" s="232"/>
      <c r="M864" s="232"/>
      <c r="N864" s="232"/>
      <c r="O864" s="232"/>
      <c r="P864" s="232"/>
      <c r="Q864" s="232"/>
      <c r="R864" s="232"/>
      <c r="S864" s="232"/>
      <c r="T864" s="232"/>
      <c r="U864" s="232"/>
      <c r="V864" s="232"/>
      <c r="W864" s="232"/>
      <c r="X864" s="232"/>
      <c r="Y864" s="232"/>
      <c r="Z864" s="232"/>
    </row>
    <row r="865" ht="12.0" customHeight="1">
      <c r="A865" s="232"/>
      <c r="B865" s="232"/>
      <c r="C865" s="232"/>
      <c r="D865" s="232"/>
      <c r="E865" s="232"/>
      <c r="F865" s="232"/>
      <c r="G865" s="232"/>
      <c r="H865" s="232"/>
      <c r="I865" s="232"/>
      <c r="J865" s="232"/>
      <c r="K865" s="232"/>
      <c r="L865" s="232"/>
      <c r="M865" s="232"/>
      <c r="N865" s="232"/>
      <c r="O865" s="232"/>
      <c r="P865" s="232"/>
      <c r="Q865" s="232"/>
      <c r="R865" s="232"/>
      <c r="S865" s="232"/>
      <c r="T865" s="232"/>
      <c r="U865" s="232"/>
      <c r="V865" s="232"/>
      <c r="W865" s="232"/>
      <c r="X865" s="232"/>
      <c r="Y865" s="232"/>
      <c r="Z865" s="232"/>
    </row>
    <row r="866" ht="12.0" customHeight="1">
      <c r="A866" s="232"/>
      <c r="B866" s="232"/>
      <c r="C866" s="232"/>
      <c r="D866" s="232"/>
      <c r="E866" s="232"/>
      <c r="F866" s="232"/>
      <c r="G866" s="232"/>
      <c r="H866" s="232"/>
      <c r="I866" s="232"/>
      <c r="J866" s="232"/>
      <c r="K866" s="232"/>
      <c r="L866" s="232"/>
      <c r="M866" s="232"/>
      <c r="N866" s="232"/>
      <c r="O866" s="232"/>
      <c r="P866" s="232"/>
      <c r="Q866" s="232"/>
      <c r="R866" s="232"/>
      <c r="S866" s="232"/>
      <c r="T866" s="232"/>
      <c r="U866" s="232"/>
      <c r="V866" s="232"/>
      <c r="W866" s="232"/>
      <c r="X866" s="232"/>
      <c r="Y866" s="232"/>
      <c r="Z866" s="232"/>
    </row>
    <row r="867" ht="12.0" customHeight="1">
      <c r="A867" s="232"/>
      <c r="B867" s="232"/>
      <c r="C867" s="232"/>
      <c r="D867" s="232"/>
      <c r="E867" s="232"/>
      <c r="F867" s="232"/>
      <c r="G867" s="232"/>
      <c r="H867" s="232"/>
      <c r="I867" s="232"/>
      <c r="J867" s="232"/>
      <c r="K867" s="232"/>
      <c r="L867" s="232"/>
      <c r="M867" s="232"/>
      <c r="N867" s="232"/>
      <c r="O867" s="232"/>
      <c r="P867" s="232"/>
      <c r="Q867" s="232"/>
      <c r="R867" s="232"/>
      <c r="S867" s="232"/>
      <c r="T867" s="232"/>
      <c r="U867" s="232"/>
      <c r="V867" s="232"/>
      <c r="W867" s="232"/>
      <c r="X867" s="232"/>
      <c r="Y867" s="232"/>
      <c r="Z867" s="232"/>
    </row>
    <row r="868" ht="12.0" customHeight="1">
      <c r="A868" s="232"/>
      <c r="B868" s="232"/>
      <c r="C868" s="232"/>
      <c r="D868" s="232"/>
      <c r="E868" s="232"/>
      <c r="F868" s="232"/>
      <c r="G868" s="232"/>
      <c r="H868" s="232"/>
      <c r="I868" s="232"/>
      <c r="J868" s="232"/>
      <c r="K868" s="232"/>
      <c r="L868" s="232"/>
      <c r="M868" s="232"/>
      <c r="N868" s="232"/>
      <c r="O868" s="232"/>
      <c r="P868" s="232"/>
      <c r="Q868" s="232"/>
      <c r="R868" s="232"/>
      <c r="S868" s="232"/>
      <c r="T868" s="232"/>
      <c r="U868" s="232"/>
      <c r="V868" s="232"/>
      <c r="W868" s="232"/>
      <c r="X868" s="232"/>
      <c r="Y868" s="232"/>
      <c r="Z868" s="232"/>
    </row>
    <row r="869" ht="12.0" customHeight="1">
      <c r="A869" s="232"/>
      <c r="B869" s="232"/>
      <c r="C869" s="232"/>
      <c r="D869" s="232"/>
      <c r="E869" s="232"/>
      <c r="F869" s="232"/>
      <c r="G869" s="232"/>
      <c r="H869" s="232"/>
      <c r="I869" s="232"/>
      <c r="J869" s="232"/>
      <c r="K869" s="232"/>
      <c r="L869" s="232"/>
      <c r="M869" s="232"/>
      <c r="N869" s="232"/>
      <c r="O869" s="232"/>
      <c r="P869" s="232"/>
      <c r="Q869" s="232"/>
      <c r="R869" s="232"/>
      <c r="S869" s="232"/>
      <c r="T869" s="232"/>
      <c r="U869" s="232"/>
      <c r="V869" s="232"/>
      <c r="W869" s="232"/>
      <c r="X869" s="232"/>
      <c r="Y869" s="232"/>
      <c r="Z869" s="232"/>
    </row>
    <row r="870" ht="12.0" customHeight="1">
      <c r="A870" s="232"/>
      <c r="B870" s="232"/>
      <c r="C870" s="232"/>
      <c r="D870" s="232"/>
      <c r="E870" s="232"/>
      <c r="F870" s="232"/>
      <c r="G870" s="232"/>
      <c r="H870" s="232"/>
      <c r="I870" s="232"/>
      <c r="J870" s="232"/>
      <c r="K870" s="232"/>
      <c r="L870" s="232"/>
      <c r="M870" s="232"/>
      <c r="N870" s="232"/>
      <c r="O870" s="232"/>
      <c r="P870" s="232"/>
      <c r="Q870" s="232"/>
      <c r="R870" s="232"/>
      <c r="S870" s="232"/>
      <c r="T870" s="232"/>
      <c r="U870" s="232"/>
      <c r="V870" s="232"/>
      <c r="W870" s="232"/>
      <c r="X870" s="232"/>
      <c r="Y870" s="232"/>
      <c r="Z870" s="232"/>
    </row>
    <row r="871" ht="12.0" customHeight="1">
      <c r="A871" s="232"/>
      <c r="B871" s="232"/>
      <c r="C871" s="232"/>
      <c r="D871" s="232"/>
      <c r="E871" s="232"/>
      <c r="F871" s="232"/>
      <c r="G871" s="232"/>
      <c r="H871" s="232"/>
      <c r="I871" s="232"/>
      <c r="J871" s="232"/>
      <c r="K871" s="232"/>
      <c r="L871" s="232"/>
      <c r="M871" s="232"/>
      <c r="N871" s="232"/>
      <c r="O871" s="232"/>
      <c r="P871" s="232"/>
      <c r="Q871" s="232"/>
      <c r="R871" s="232"/>
      <c r="S871" s="232"/>
      <c r="T871" s="232"/>
      <c r="U871" s="232"/>
      <c r="V871" s="232"/>
      <c r="W871" s="232"/>
      <c r="X871" s="232"/>
      <c r="Y871" s="232"/>
      <c r="Z871" s="232"/>
    </row>
    <row r="872" ht="12.0" customHeight="1">
      <c r="A872" s="232"/>
      <c r="B872" s="232"/>
      <c r="C872" s="232"/>
      <c r="D872" s="232"/>
      <c r="E872" s="232"/>
      <c r="F872" s="232"/>
      <c r="G872" s="232"/>
      <c r="H872" s="232"/>
      <c r="I872" s="232"/>
      <c r="J872" s="232"/>
      <c r="K872" s="232"/>
      <c r="L872" s="232"/>
      <c r="M872" s="232"/>
      <c r="N872" s="232"/>
      <c r="O872" s="232"/>
      <c r="P872" s="232"/>
      <c r="Q872" s="232"/>
      <c r="R872" s="232"/>
      <c r="S872" s="232"/>
      <c r="T872" s="232"/>
      <c r="U872" s="232"/>
      <c r="V872" s="232"/>
      <c r="W872" s="232"/>
      <c r="X872" s="232"/>
      <c r="Y872" s="232"/>
      <c r="Z872" s="232"/>
    </row>
    <row r="873" ht="12.0" customHeight="1">
      <c r="A873" s="232"/>
      <c r="B873" s="232"/>
      <c r="C873" s="232"/>
      <c r="D873" s="232"/>
      <c r="E873" s="232"/>
      <c r="F873" s="232"/>
      <c r="G873" s="232"/>
      <c r="H873" s="232"/>
      <c r="I873" s="232"/>
      <c r="J873" s="232"/>
      <c r="K873" s="232"/>
      <c r="L873" s="232"/>
      <c r="M873" s="232"/>
      <c r="N873" s="232"/>
      <c r="O873" s="232"/>
      <c r="P873" s="232"/>
      <c r="Q873" s="232"/>
      <c r="R873" s="232"/>
      <c r="S873" s="232"/>
      <c r="T873" s="232"/>
      <c r="U873" s="232"/>
      <c r="V873" s="232"/>
      <c r="W873" s="232"/>
      <c r="X873" s="232"/>
      <c r="Y873" s="232"/>
      <c r="Z873" s="232"/>
    </row>
    <row r="874" ht="12.0" customHeight="1">
      <c r="A874" s="232"/>
      <c r="B874" s="232"/>
      <c r="C874" s="232"/>
      <c r="D874" s="232"/>
      <c r="E874" s="232"/>
      <c r="F874" s="232"/>
      <c r="G874" s="232"/>
      <c r="H874" s="232"/>
      <c r="I874" s="232"/>
      <c r="J874" s="232"/>
      <c r="K874" s="232"/>
      <c r="L874" s="232"/>
      <c r="M874" s="232"/>
      <c r="N874" s="232"/>
      <c r="O874" s="232"/>
      <c r="P874" s="232"/>
      <c r="Q874" s="232"/>
      <c r="R874" s="232"/>
      <c r="S874" s="232"/>
      <c r="T874" s="232"/>
      <c r="U874" s="232"/>
      <c r="V874" s="232"/>
      <c r="W874" s="232"/>
      <c r="X874" s="232"/>
      <c r="Y874" s="232"/>
      <c r="Z874" s="232"/>
    </row>
    <row r="875" ht="12.0" customHeight="1">
      <c r="A875" s="232"/>
      <c r="B875" s="232"/>
      <c r="C875" s="232"/>
      <c r="D875" s="232"/>
      <c r="E875" s="232"/>
      <c r="F875" s="232"/>
      <c r="G875" s="232"/>
      <c r="H875" s="232"/>
      <c r="I875" s="232"/>
      <c r="J875" s="232"/>
      <c r="K875" s="232"/>
      <c r="L875" s="232"/>
      <c r="M875" s="232"/>
      <c r="N875" s="232"/>
      <c r="O875" s="232"/>
      <c r="P875" s="232"/>
      <c r="Q875" s="232"/>
      <c r="R875" s="232"/>
      <c r="S875" s="232"/>
      <c r="T875" s="232"/>
      <c r="U875" s="232"/>
      <c r="V875" s="232"/>
      <c r="W875" s="232"/>
      <c r="X875" s="232"/>
      <c r="Y875" s="232"/>
      <c r="Z875" s="232"/>
    </row>
    <row r="876" ht="12.0" customHeight="1">
      <c r="A876" s="232"/>
      <c r="B876" s="232"/>
      <c r="C876" s="232"/>
      <c r="D876" s="232"/>
      <c r="E876" s="232"/>
      <c r="F876" s="232"/>
      <c r="G876" s="232"/>
      <c r="H876" s="232"/>
      <c r="I876" s="232"/>
      <c r="J876" s="232"/>
      <c r="K876" s="232"/>
      <c r="L876" s="232"/>
      <c r="M876" s="232"/>
      <c r="N876" s="232"/>
      <c r="O876" s="232"/>
      <c r="P876" s="232"/>
      <c r="Q876" s="232"/>
      <c r="R876" s="232"/>
      <c r="S876" s="232"/>
      <c r="T876" s="232"/>
      <c r="U876" s="232"/>
      <c r="V876" s="232"/>
      <c r="W876" s="232"/>
      <c r="X876" s="232"/>
      <c r="Y876" s="232"/>
      <c r="Z876" s="232"/>
    </row>
    <row r="877" ht="12.0" customHeight="1">
      <c r="A877" s="232"/>
      <c r="B877" s="232"/>
      <c r="C877" s="232"/>
      <c r="D877" s="232"/>
      <c r="E877" s="232"/>
      <c r="F877" s="232"/>
      <c r="G877" s="232"/>
      <c r="H877" s="232"/>
      <c r="I877" s="232"/>
      <c r="J877" s="232"/>
      <c r="K877" s="232"/>
      <c r="L877" s="232"/>
      <c r="M877" s="232"/>
      <c r="N877" s="232"/>
      <c r="O877" s="232"/>
      <c r="P877" s="232"/>
      <c r="Q877" s="232"/>
      <c r="R877" s="232"/>
      <c r="S877" s="232"/>
      <c r="T877" s="232"/>
      <c r="U877" s="232"/>
      <c r="V877" s="232"/>
      <c r="W877" s="232"/>
      <c r="X877" s="232"/>
      <c r="Y877" s="232"/>
      <c r="Z877" s="232"/>
    </row>
    <row r="878" ht="12.0" customHeight="1">
      <c r="A878" s="232"/>
      <c r="B878" s="232"/>
      <c r="C878" s="232"/>
      <c r="D878" s="232"/>
      <c r="E878" s="232"/>
      <c r="F878" s="232"/>
      <c r="G878" s="232"/>
      <c r="H878" s="232"/>
      <c r="I878" s="232"/>
      <c r="J878" s="232"/>
      <c r="K878" s="232"/>
      <c r="L878" s="232"/>
      <c r="M878" s="232"/>
      <c r="N878" s="232"/>
      <c r="O878" s="232"/>
      <c r="P878" s="232"/>
      <c r="Q878" s="232"/>
      <c r="R878" s="232"/>
      <c r="S878" s="232"/>
      <c r="T878" s="232"/>
      <c r="U878" s="232"/>
      <c r="V878" s="232"/>
      <c r="W878" s="232"/>
      <c r="X878" s="232"/>
      <c r="Y878" s="232"/>
      <c r="Z878" s="232"/>
    </row>
    <row r="879" ht="12.0" customHeight="1">
      <c r="A879" s="232"/>
      <c r="B879" s="232"/>
      <c r="C879" s="232"/>
      <c r="D879" s="232"/>
      <c r="E879" s="232"/>
      <c r="F879" s="232"/>
      <c r="G879" s="232"/>
      <c r="H879" s="232"/>
      <c r="I879" s="232"/>
      <c r="J879" s="232"/>
      <c r="K879" s="232"/>
      <c r="L879" s="232"/>
      <c r="M879" s="232"/>
      <c r="N879" s="232"/>
      <c r="O879" s="232"/>
      <c r="P879" s="232"/>
      <c r="Q879" s="232"/>
      <c r="R879" s="232"/>
      <c r="S879" s="232"/>
      <c r="T879" s="232"/>
      <c r="U879" s="232"/>
      <c r="V879" s="232"/>
      <c r="W879" s="232"/>
      <c r="X879" s="232"/>
      <c r="Y879" s="232"/>
      <c r="Z879" s="232"/>
    </row>
    <row r="880" ht="12.0" customHeight="1">
      <c r="A880" s="232"/>
      <c r="B880" s="232"/>
      <c r="C880" s="232"/>
      <c r="D880" s="232"/>
      <c r="E880" s="232"/>
      <c r="F880" s="232"/>
      <c r="G880" s="232"/>
      <c r="H880" s="232"/>
      <c r="I880" s="232"/>
      <c r="J880" s="232"/>
      <c r="K880" s="232"/>
      <c r="L880" s="232"/>
      <c r="M880" s="232"/>
      <c r="N880" s="232"/>
      <c r="O880" s="232"/>
      <c r="P880" s="232"/>
      <c r="Q880" s="232"/>
      <c r="R880" s="232"/>
      <c r="S880" s="232"/>
      <c r="T880" s="232"/>
      <c r="U880" s="232"/>
      <c r="V880" s="232"/>
      <c r="W880" s="232"/>
      <c r="X880" s="232"/>
      <c r="Y880" s="232"/>
      <c r="Z880" s="232"/>
    </row>
    <row r="881" ht="12.0" customHeight="1">
      <c r="A881" s="232"/>
      <c r="B881" s="232"/>
      <c r="C881" s="232"/>
      <c r="D881" s="232"/>
      <c r="E881" s="232"/>
      <c r="F881" s="232"/>
      <c r="G881" s="232"/>
      <c r="H881" s="232"/>
      <c r="I881" s="232"/>
      <c r="J881" s="232"/>
      <c r="K881" s="232"/>
      <c r="L881" s="232"/>
      <c r="M881" s="232"/>
      <c r="N881" s="232"/>
      <c r="O881" s="232"/>
      <c r="P881" s="232"/>
      <c r="Q881" s="232"/>
      <c r="R881" s="232"/>
      <c r="S881" s="232"/>
      <c r="T881" s="232"/>
      <c r="U881" s="232"/>
      <c r="V881" s="232"/>
      <c r="W881" s="232"/>
      <c r="X881" s="232"/>
      <c r="Y881" s="232"/>
      <c r="Z881" s="232"/>
    </row>
    <row r="882" ht="12.0" customHeight="1">
      <c r="A882" s="232"/>
      <c r="B882" s="232"/>
      <c r="C882" s="232"/>
      <c r="D882" s="232"/>
      <c r="E882" s="232"/>
      <c r="F882" s="232"/>
      <c r="G882" s="232"/>
      <c r="H882" s="232"/>
      <c r="I882" s="232"/>
      <c r="J882" s="232"/>
      <c r="K882" s="232"/>
      <c r="L882" s="232"/>
      <c r="M882" s="232"/>
      <c r="N882" s="232"/>
      <c r="O882" s="232"/>
      <c r="P882" s="232"/>
      <c r="Q882" s="232"/>
      <c r="R882" s="232"/>
      <c r="S882" s="232"/>
      <c r="T882" s="232"/>
      <c r="U882" s="232"/>
      <c r="V882" s="232"/>
      <c r="W882" s="232"/>
      <c r="X882" s="232"/>
      <c r="Y882" s="232"/>
      <c r="Z882" s="232"/>
    </row>
    <row r="883" ht="12.0" customHeight="1">
      <c r="A883" s="232"/>
      <c r="B883" s="232"/>
      <c r="C883" s="232"/>
      <c r="D883" s="232"/>
      <c r="E883" s="232"/>
      <c r="F883" s="232"/>
      <c r="G883" s="232"/>
      <c r="H883" s="232"/>
      <c r="I883" s="232"/>
      <c r="J883" s="232"/>
      <c r="K883" s="232"/>
      <c r="L883" s="232"/>
      <c r="M883" s="232"/>
      <c r="N883" s="232"/>
      <c r="O883" s="232"/>
      <c r="P883" s="232"/>
      <c r="Q883" s="232"/>
      <c r="R883" s="232"/>
      <c r="S883" s="232"/>
      <c r="T883" s="232"/>
      <c r="U883" s="232"/>
      <c r="V883" s="232"/>
      <c r="W883" s="232"/>
      <c r="X883" s="232"/>
      <c r="Y883" s="232"/>
      <c r="Z883" s="232"/>
    </row>
    <row r="884" ht="12.0" customHeight="1">
      <c r="A884" s="232"/>
      <c r="B884" s="232"/>
      <c r="C884" s="232"/>
      <c r="D884" s="232"/>
      <c r="E884" s="232"/>
      <c r="F884" s="232"/>
      <c r="G884" s="232"/>
      <c r="H884" s="232"/>
      <c r="I884" s="232"/>
      <c r="J884" s="232"/>
      <c r="K884" s="232"/>
      <c r="L884" s="232"/>
      <c r="M884" s="232"/>
      <c r="N884" s="232"/>
      <c r="O884" s="232"/>
      <c r="P884" s="232"/>
      <c r="Q884" s="232"/>
      <c r="R884" s="232"/>
      <c r="S884" s="232"/>
      <c r="T884" s="232"/>
      <c r="U884" s="232"/>
      <c r="V884" s="232"/>
      <c r="W884" s="232"/>
      <c r="X884" s="232"/>
      <c r="Y884" s="232"/>
      <c r="Z884" s="232"/>
    </row>
    <row r="885" ht="12.0" customHeight="1">
      <c r="A885" s="232"/>
      <c r="B885" s="232"/>
      <c r="C885" s="232"/>
      <c r="D885" s="232"/>
      <c r="E885" s="232"/>
      <c r="F885" s="232"/>
      <c r="G885" s="232"/>
      <c r="H885" s="232"/>
      <c r="I885" s="232"/>
      <c r="J885" s="232"/>
      <c r="K885" s="232"/>
      <c r="L885" s="232"/>
      <c r="M885" s="232"/>
      <c r="N885" s="232"/>
      <c r="O885" s="232"/>
      <c r="P885" s="232"/>
      <c r="Q885" s="232"/>
      <c r="R885" s="232"/>
      <c r="S885" s="232"/>
      <c r="T885" s="232"/>
      <c r="U885" s="232"/>
      <c r="V885" s="232"/>
      <c r="W885" s="232"/>
      <c r="X885" s="232"/>
      <c r="Y885" s="232"/>
      <c r="Z885" s="232"/>
    </row>
    <row r="886" ht="12.0" customHeight="1">
      <c r="A886" s="232"/>
      <c r="B886" s="232"/>
      <c r="C886" s="232"/>
      <c r="D886" s="232"/>
      <c r="E886" s="232"/>
      <c r="F886" s="232"/>
      <c r="G886" s="232"/>
      <c r="H886" s="232"/>
      <c r="I886" s="232"/>
      <c r="J886" s="232"/>
      <c r="K886" s="232"/>
      <c r="L886" s="232"/>
      <c r="M886" s="232"/>
      <c r="N886" s="232"/>
      <c r="O886" s="232"/>
      <c r="P886" s="232"/>
      <c r="Q886" s="232"/>
      <c r="R886" s="232"/>
      <c r="S886" s="232"/>
      <c r="T886" s="232"/>
      <c r="U886" s="232"/>
      <c r="V886" s="232"/>
      <c r="W886" s="232"/>
      <c r="X886" s="232"/>
      <c r="Y886" s="232"/>
      <c r="Z886" s="232"/>
    </row>
    <row r="887" ht="12.0" customHeight="1">
      <c r="A887" s="232"/>
      <c r="B887" s="232"/>
      <c r="C887" s="232"/>
      <c r="D887" s="232"/>
      <c r="E887" s="232"/>
      <c r="F887" s="232"/>
      <c r="G887" s="232"/>
      <c r="H887" s="232"/>
      <c r="I887" s="232"/>
      <c r="J887" s="232"/>
      <c r="K887" s="232"/>
      <c r="L887" s="232"/>
      <c r="M887" s="232"/>
      <c r="N887" s="232"/>
      <c r="O887" s="232"/>
      <c r="P887" s="232"/>
      <c r="Q887" s="232"/>
      <c r="R887" s="232"/>
      <c r="S887" s="232"/>
      <c r="T887" s="232"/>
      <c r="U887" s="232"/>
      <c r="V887" s="232"/>
      <c r="W887" s="232"/>
      <c r="X887" s="232"/>
      <c r="Y887" s="232"/>
      <c r="Z887" s="232"/>
    </row>
    <row r="888" ht="12.0" customHeight="1">
      <c r="A888" s="232"/>
      <c r="B888" s="232"/>
      <c r="C888" s="232"/>
      <c r="D888" s="232"/>
      <c r="E888" s="232"/>
      <c r="F888" s="232"/>
      <c r="G888" s="232"/>
      <c r="H888" s="232"/>
      <c r="I888" s="232"/>
      <c r="J888" s="232"/>
      <c r="K888" s="232"/>
      <c r="L888" s="232"/>
      <c r="M888" s="232"/>
      <c r="N888" s="232"/>
      <c r="O888" s="232"/>
      <c r="P888" s="232"/>
      <c r="Q888" s="232"/>
      <c r="R888" s="232"/>
      <c r="S888" s="232"/>
      <c r="T888" s="232"/>
      <c r="U888" s="232"/>
      <c r="V888" s="232"/>
      <c r="W888" s="232"/>
      <c r="X888" s="232"/>
      <c r="Y888" s="232"/>
      <c r="Z888" s="232"/>
    </row>
    <row r="889" ht="12.0" customHeight="1">
      <c r="A889" s="232"/>
      <c r="B889" s="232"/>
      <c r="C889" s="232"/>
      <c r="D889" s="232"/>
      <c r="E889" s="232"/>
      <c r="F889" s="232"/>
      <c r="G889" s="232"/>
      <c r="H889" s="232"/>
      <c r="I889" s="232"/>
      <c r="J889" s="232"/>
      <c r="K889" s="232"/>
      <c r="L889" s="232"/>
      <c r="M889" s="232"/>
      <c r="N889" s="232"/>
      <c r="O889" s="232"/>
      <c r="P889" s="232"/>
      <c r="Q889" s="232"/>
      <c r="R889" s="232"/>
      <c r="S889" s="232"/>
      <c r="T889" s="232"/>
      <c r="U889" s="232"/>
      <c r="V889" s="232"/>
      <c r="W889" s="232"/>
      <c r="X889" s="232"/>
      <c r="Y889" s="232"/>
      <c r="Z889" s="232"/>
    </row>
    <row r="890" ht="12.0" customHeight="1">
      <c r="A890" s="232"/>
      <c r="B890" s="232"/>
      <c r="C890" s="232"/>
      <c r="D890" s="232"/>
      <c r="E890" s="232"/>
      <c r="F890" s="232"/>
      <c r="G890" s="232"/>
      <c r="H890" s="232"/>
      <c r="I890" s="232"/>
      <c r="J890" s="232"/>
      <c r="K890" s="232"/>
      <c r="L890" s="232"/>
      <c r="M890" s="232"/>
      <c r="N890" s="232"/>
      <c r="O890" s="232"/>
      <c r="P890" s="232"/>
      <c r="Q890" s="232"/>
      <c r="R890" s="232"/>
      <c r="S890" s="232"/>
      <c r="T890" s="232"/>
      <c r="U890" s="232"/>
      <c r="V890" s="232"/>
      <c r="W890" s="232"/>
      <c r="X890" s="232"/>
      <c r="Y890" s="232"/>
      <c r="Z890" s="232"/>
    </row>
    <row r="891" ht="12.0" customHeight="1">
      <c r="A891" s="232"/>
      <c r="B891" s="232"/>
      <c r="C891" s="232"/>
      <c r="D891" s="232"/>
      <c r="E891" s="232"/>
      <c r="F891" s="232"/>
      <c r="G891" s="232"/>
      <c r="H891" s="232"/>
      <c r="I891" s="232"/>
      <c r="J891" s="232"/>
      <c r="K891" s="232"/>
      <c r="L891" s="232"/>
      <c r="M891" s="232"/>
      <c r="N891" s="232"/>
      <c r="O891" s="232"/>
      <c r="P891" s="232"/>
      <c r="Q891" s="232"/>
      <c r="R891" s="232"/>
      <c r="S891" s="232"/>
      <c r="T891" s="232"/>
      <c r="U891" s="232"/>
      <c r="V891" s="232"/>
      <c r="W891" s="232"/>
      <c r="X891" s="232"/>
      <c r="Y891" s="232"/>
      <c r="Z891" s="232"/>
    </row>
    <row r="892" ht="12.0" customHeight="1">
      <c r="A892" s="232"/>
      <c r="B892" s="232"/>
      <c r="C892" s="232"/>
      <c r="D892" s="232"/>
      <c r="E892" s="232"/>
      <c r="F892" s="232"/>
      <c r="G892" s="232"/>
      <c r="H892" s="232"/>
      <c r="I892" s="232"/>
      <c r="J892" s="232"/>
      <c r="K892" s="232"/>
      <c r="L892" s="232"/>
      <c r="M892" s="232"/>
      <c r="N892" s="232"/>
      <c r="O892" s="232"/>
      <c r="P892" s="232"/>
      <c r="Q892" s="232"/>
      <c r="R892" s="232"/>
      <c r="S892" s="232"/>
      <c r="T892" s="232"/>
      <c r="U892" s="232"/>
      <c r="V892" s="232"/>
      <c r="W892" s="232"/>
      <c r="X892" s="232"/>
      <c r="Y892" s="232"/>
      <c r="Z892" s="232"/>
    </row>
    <row r="893" ht="12.0" customHeight="1">
      <c r="A893" s="232"/>
      <c r="B893" s="232"/>
      <c r="C893" s="232"/>
      <c r="D893" s="232"/>
      <c r="E893" s="232"/>
      <c r="F893" s="232"/>
      <c r="G893" s="232"/>
      <c r="H893" s="232"/>
      <c r="I893" s="232"/>
      <c r="J893" s="232"/>
      <c r="K893" s="232"/>
      <c r="L893" s="232"/>
      <c r="M893" s="232"/>
      <c r="N893" s="232"/>
      <c r="O893" s="232"/>
      <c r="P893" s="232"/>
      <c r="Q893" s="232"/>
      <c r="R893" s="232"/>
      <c r="S893" s="232"/>
      <c r="T893" s="232"/>
      <c r="U893" s="232"/>
      <c r="V893" s="232"/>
      <c r="W893" s="232"/>
      <c r="X893" s="232"/>
      <c r="Y893" s="232"/>
      <c r="Z893" s="232"/>
    </row>
    <row r="894" ht="12.0" customHeight="1">
      <c r="A894" s="232"/>
      <c r="B894" s="232"/>
      <c r="C894" s="232"/>
      <c r="D894" s="232"/>
      <c r="E894" s="232"/>
      <c r="F894" s="232"/>
      <c r="G894" s="232"/>
      <c r="H894" s="232"/>
      <c r="I894" s="232"/>
      <c r="J894" s="232"/>
      <c r="K894" s="232"/>
      <c r="L894" s="232"/>
      <c r="M894" s="232"/>
      <c r="N894" s="232"/>
      <c r="O894" s="232"/>
      <c r="P894" s="232"/>
      <c r="Q894" s="232"/>
      <c r="R894" s="232"/>
      <c r="S894" s="232"/>
      <c r="T894" s="232"/>
      <c r="U894" s="232"/>
      <c r="V894" s="232"/>
      <c r="W894" s="232"/>
      <c r="X894" s="232"/>
      <c r="Y894" s="232"/>
      <c r="Z894" s="232"/>
    </row>
    <row r="895" ht="12.0" customHeight="1">
      <c r="A895" s="232"/>
      <c r="B895" s="232"/>
      <c r="C895" s="232"/>
      <c r="D895" s="232"/>
      <c r="E895" s="232"/>
      <c r="F895" s="232"/>
      <c r="G895" s="232"/>
      <c r="H895" s="232"/>
      <c r="I895" s="232"/>
      <c r="J895" s="232"/>
      <c r="K895" s="232"/>
      <c r="L895" s="232"/>
      <c r="M895" s="232"/>
      <c r="N895" s="232"/>
      <c r="O895" s="232"/>
      <c r="P895" s="232"/>
      <c r="Q895" s="232"/>
      <c r="R895" s="232"/>
      <c r="S895" s="232"/>
      <c r="T895" s="232"/>
      <c r="U895" s="232"/>
      <c r="V895" s="232"/>
      <c r="W895" s="232"/>
      <c r="X895" s="232"/>
      <c r="Y895" s="232"/>
      <c r="Z895" s="232"/>
    </row>
    <row r="896" ht="12.0" customHeight="1">
      <c r="A896" s="232"/>
      <c r="B896" s="232"/>
      <c r="C896" s="232"/>
      <c r="D896" s="232"/>
      <c r="E896" s="232"/>
      <c r="F896" s="232"/>
      <c r="G896" s="232"/>
      <c r="H896" s="232"/>
      <c r="I896" s="232"/>
      <c r="J896" s="232"/>
      <c r="K896" s="232"/>
      <c r="L896" s="232"/>
      <c r="M896" s="232"/>
      <c r="N896" s="232"/>
      <c r="O896" s="232"/>
      <c r="P896" s="232"/>
      <c r="Q896" s="232"/>
      <c r="R896" s="232"/>
      <c r="S896" s="232"/>
      <c r="T896" s="232"/>
      <c r="U896" s="232"/>
      <c r="V896" s="232"/>
      <c r="W896" s="232"/>
      <c r="X896" s="232"/>
      <c r="Y896" s="232"/>
      <c r="Z896" s="232"/>
    </row>
    <row r="897" ht="12.0" customHeight="1">
      <c r="A897" s="232"/>
      <c r="B897" s="232"/>
      <c r="C897" s="232"/>
      <c r="D897" s="232"/>
      <c r="E897" s="232"/>
      <c r="F897" s="232"/>
      <c r="G897" s="232"/>
      <c r="H897" s="232"/>
      <c r="I897" s="232"/>
      <c r="J897" s="232"/>
      <c r="K897" s="232"/>
      <c r="L897" s="232"/>
      <c r="M897" s="232"/>
      <c r="N897" s="232"/>
      <c r="O897" s="232"/>
      <c r="P897" s="232"/>
      <c r="Q897" s="232"/>
      <c r="R897" s="232"/>
      <c r="S897" s="232"/>
      <c r="T897" s="232"/>
      <c r="U897" s="232"/>
      <c r="V897" s="232"/>
      <c r="W897" s="232"/>
      <c r="X897" s="232"/>
      <c r="Y897" s="232"/>
      <c r="Z897" s="232"/>
    </row>
    <row r="898" ht="12.0" customHeight="1">
      <c r="A898" s="232"/>
      <c r="B898" s="232"/>
      <c r="C898" s="232"/>
      <c r="D898" s="232"/>
      <c r="E898" s="232"/>
      <c r="F898" s="232"/>
      <c r="G898" s="232"/>
      <c r="H898" s="232"/>
      <c r="I898" s="232"/>
      <c r="J898" s="232"/>
      <c r="K898" s="232"/>
      <c r="L898" s="232"/>
      <c r="M898" s="232"/>
      <c r="N898" s="232"/>
      <c r="O898" s="232"/>
      <c r="P898" s="232"/>
      <c r="Q898" s="232"/>
      <c r="R898" s="232"/>
      <c r="S898" s="232"/>
      <c r="T898" s="232"/>
      <c r="U898" s="232"/>
      <c r="V898" s="232"/>
      <c r="W898" s="232"/>
      <c r="X898" s="232"/>
      <c r="Y898" s="232"/>
      <c r="Z898" s="232"/>
    </row>
    <row r="899" ht="12.0" customHeight="1">
      <c r="A899" s="232"/>
      <c r="B899" s="232"/>
      <c r="C899" s="232"/>
      <c r="D899" s="232"/>
      <c r="E899" s="232"/>
      <c r="F899" s="232"/>
      <c r="G899" s="232"/>
      <c r="H899" s="232"/>
      <c r="I899" s="232"/>
      <c r="J899" s="232"/>
      <c r="K899" s="232"/>
      <c r="L899" s="232"/>
      <c r="M899" s="232"/>
      <c r="N899" s="232"/>
      <c r="O899" s="232"/>
      <c r="P899" s="232"/>
      <c r="Q899" s="232"/>
      <c r="R899" s="232"/>
      <c r="S899" s="232"/>
      <c r="T899" s="232"/>
      <c r="U899" s="232"/>
      <c r="V899" s="232"/>
      <c r="W899" s="232"/>
      <c r="X899" s="232"/>
      <c r="Y899" s="232"/>
      <c r="Z899" s="232"/>
    </row>
    <row r="900" ht="12.0" customHeight="1">
      <c r="A900" s="232"/>
      <c r="B900" s="232"/>
      <c r="C900" s="232"/>
      <c r="D900" s="232"/>
      <c r="E900" s="232"/>
      <c r="F900" s="232"/>
      <c r="G900" s="232"/>
      <c r="H900" s="232"/>
      <c r="I900" s="232"/>
      <c r="J900" s="232"/>
      <c r="K900" s="232"/>
      <c r="L900" s="232"/>
      <c r="M900" s="232"/>
      <c r="N900" s="232"/>
      <c r="O900" s="232"/>
      <c r="P900" s="232"/>
      <c r="Q900" s="232"/>
      <c r="R900" s="232"/>
      <c r="S900" s="232"/>
      <c r="T900" s="232"/>
      <c r="U900" s="232"/>
      <c r="V900" s="232"/>
      <c r="W900" s="232"/>
      <c r="X900" s="232"/>
      <c r="Y900" s="232"/>
      <c r="Z900" s="232"/>
    </row>
    <row r="901" ht="12.0" customHeight="1">
      <c r="A901" s="232"/>
      <c r="B901" s="232"/>
      <c r="C901" s="232"/>
      <c r="D901" s="232"/>
      <c r="E901" s="232"/>
      <c r="F901" s="232"/>
      <c r="G901" s="232"/>
      <c r="H901" s="232"/>
      <c r="I901" s="232"/>
      <c r="J901" s="232"/>
      <c r="K901" s="232"/>
      <c r="L901" s="232"/>
      <c r="M901" s="232"/>
      <c r="N901" s="232"/>
      <c r="O901" s="232"/>
      <c r="P901" s="232"/>
      <c r="Q901" s="232"/>
      <c r="R901" s="232"/>
      <c r="S901" s="232"/>
      <c r="T901" s="232"/>
      <c r="U901" s="232"/>
      <c r="V901" s="232"/>
      <c r="W901" s="232"/>
      <c r="X901" s="232"/>
      <c r="Y901" s="232"/>
      <c r="Z901" s="232"/>
    </row>
    <row r="902" ht="12.0" customHeight="1">
      <c r="A902" s="232"/>
      <c r="B902" s="232"/>
      <c r="C902" s="232"/>
      <c r="D902" s="232"/>
      <c r="E902" s="232"/>
      <c r="F902" s="232"/>
      <c r="G902" s="232"/>
      <c r="H902" s="232"/>
      <c r="I902" s="232"/>
      <c r="J902" s="232"/>
      <c r="K902" s="232"/>
      <c r="L902" s="232"/>
      <c r="M902" s="232"/>
      <c r="N902" s="232"/>
      <c r="O902" s="232"/>
      <c r="P902" s="232"/>
      <c r="Q902" s="232"/>
      <c r="R902" s="232"/>
      <c r="S902" s="232"/>
      <c r="T902" s="232"/>
      <c r="U902" s="232"/>
      <c r="V902" s="232"/>
      <c r="W902" s="232"/>
      <c r="X902" s="232"/>
      <c r="Y902" s="232"/>
      <c r="Z902" s="232"/>
    </row>
    <row r="903" ht="12.0" customHeight="1">
      <c r="A903" s="232"/>
      <c r="B903" s="232"/>
      <c r="C903" s="232"/>
      <c r="D903" s="232"/>
      <c r="E903" s="232"/>
      <c r="F903" s="232"/>
      <c r="G903" s="232"/>
      <c r="H903" s="232"/>
      <c r="I903" s="232"/>
      <c r="J903" s="232"/>
      <c r="K903" s="232"/>
      <c r="L903" s="232"/>
      <c r="M903" s="232"/>
      <c r="N903" s="232"/>
      <c r="O903" s="232"/>
      <c r="P903" s="232"/>
      <c r="Q903" s="232"/>
      <c r="R903" s="232"/>
      <c r="S903" s="232"/>
      <c r="T903" s="232"/>
      <c r="U903" s="232"/>
      <c r="V903" s="232"/>
      <c r="W903" s="232"/>
      <c r="X903" s="232"/>
      <c r="Y903" s="232"/>
      <c r="Z903" s="232"/>
    </row>
    <row r="904" ht="12.0" customHeight="1">
      <c r="A904" s="232"/>
      <c r="B904" s="232"/>
      <c r="C904" s="232"/>
      <c r="D904" s="232"/>
      <c r="E904" s="232"/>
      <c r="F904" s="232"/>
      <c r="G904" s="232"/>
      <c r="H904" s="232"/>
      <c r="I904" s="232"/>
      <c r="J904" s="232"/>
      <c r="K904" s="232"/>
      <c r="L904" s="232"/>
      <c r="M904" s="232"/>
      <c r="N904" s="232"/>
      <c r="O904" s="232"/>
      <c r="P904" s="232"/>
      <c r="Q904" s="232"/>
      <c r="R904" s="232"/>
      <c r="S904" s="232"/>
      <c r="T904" s="232"/>
      <c r="U904" s="232"/>
      <c r="V904" s="232"/>
      <c r="W904" s="232"/>
      <c r="X904" s="232"/>
      <c r="Y904" s="232"/>
      <c r="Z904" s="232"/>
    </row>
    <row r="905" ht="12.0" customHeight="1">
      <c r="A905" s="232"/>
      <c r="B905" s="232"/>
      <c r="C905" s="232"/>
      <c r="D905" s="232"/>
      <c r="E905" s="232"/>
      <c r="F905" s="232"/>
      <c r="G905" s="232"/>
      <c r="H905" s="232"/>
      <c r="I905" s="232"/>
      <c r="J905" s="232"/>
      <c r="K905" s="232"/>
      <c r="L905" s="232"/>
      <c r="M905" s="232"/>
      <c r="N905" s="232"/>
      <c r="O905" s="232"/>
      <c r="P905" s="232"/>
      <c r="Q905" s="232"/>
      <c r="R905" s="232"/>
      <c r="S905" s="232"/>
      <c r="T905" s="232"/>
      <c r="U905" s="232"/>
      <c r="V905" s="232"/>
      <c r="W905" s="232"/>
      <c r="X905" s="232"/>
      <c r="Y905" s="232"/>
      <c r="Z905" s="232"/>
    </row>
    <row r="906" ht="12.0" customHeight="1">
      <c r="A906" s="232"/>
      <c r="B906" s="232"/>
      <c r="C906" s="232"/>
      <c r="D906" s="232"/>
      <c r="E906" s="232"/>
      <c r="F906" s="232"/>
      <c r="G906" s="232"/>
      <c r="H906" s="232"/>
      <c r="I906" s="232"/>
      <c r="J906" s="232"/>
      <c r="K906" s="232"/>
      <c r="L906" s="232"/>
      <c r="M906" s="232"/>
      <c r="N906" s="232"/>
      <c r="O906" s="232"/>
      <c r="P906" s="232"/>
      <c r="Q906" s="232"/>
      <c r="R906" s="232"/>
      <c r="S906" s="232"/>
      <c r="T906" s="232"/>
      <c r="U906" s="232"/>
      <c r="V906" s="232"/>
      <c r="W906" s="232"/>
      <c r="X906" s="232"/>
      <c r="Y906" s="232"/>
      <c r="Z906" s="232"/>
    </row>
    <row r="907" ht="12.0" customHeight="1">
      <c r="A907" s="232"/>
      <c r="B907" s="232"/>
      <c r="C907" s="232"/>
      <c r="D907" s="232"/>
      <c r="E907" s="232"/>
      <c r="F907" s="232"/>
      <c r="G907" s="232"/>
      <c r="H907" s="232"/>
      <c r="I907" s="232"/>
      <c r="J907" s="232"/>
      <c r="K907" s="232"/>
      <c r="L907" s="232"/>
      <c r="M907" s="232"/>
      <c r="N907" s="232"/>
      <c r="O907" s="232"/>
      <c r="P907" s="232"/>
      <c r="Q907" s="232"/>
      <c r="R907" s="232"/>
      <c r="S907" s="232"/>
      <c r="T907" s="232"/>
      <c r="U907" s="232"/>
      <c r="V907" s="232"/>
      <c r="W907" s="232"/>
      <c r="X907" s="232"/>
      <c r="Y907" s="232"/>
      <c r="Z907" s="232"/>
    </row>
    <row r="908" ht="12.0" customHeight="1">
      <c r="A908" s="232"/>
      <c r="B908" s="232"/>
      <c r="C908" s="232"/>
      <c r="D908" s="232"/>
      <c r="E908" s="232"/>
      <c r="F908" s="232"/>
      <c r="G908" s="232"/>
      <c r="H908" s="232"/>
      <c r="I908" s="232"/>
      <c r="J908" s="232"/>
      <c r="K908" s="232"/>
      <c r="L908" s="232"/>
      <c r="M908" s="232"/>
      <c r="N908" s="232"/>
      <c r="O908" s="232"/>
      <c r="P908" s="232"/>
      <c r="Q908" s="232"/>
      <c r="R908" s="232"/>
      <c r="S908" s="232"/>
      <c r="T908" s="232"/>
      <c r="U908" s="232"/>
      <c r="V908" s="232"/>
      <c r="W908" s="232"/>
      <c r="X908" s="232"/>
      <c r="Y908" s="232"/>
      <c r="Z908" s="232"/>
    </row>
    <row r="909" ht="12.0" customHeight="1">
      <c r="A909" s="232"/>
      <c r="B909" s="232"/>
      <c r="C909" s="232"/>
      <c r="D909" s="232"/>
      <c r="E909" s="232"/>
      <c r="F909" s="232"/>
      <c r="G909" s="232"/>
      <c r="H909" s="232"/>
      <c r="I909" s="232"/>
      <c r="J909" s="232"/>
      <c r="K909" s="232"/>
      <c r="L909" s="232"/>
      <c r="M909" s="232"/>
      <c r="N909" s="232"/>
      <c r="O909" s="232"/>
      <c r="P909" s="232"/>
      <c r="Q909" s="232"/>
      <c r="R909" s="232"/>
      <c r="S909" s="232"/>
      <c r="T909" s="232"/>
      <c r="U909" s="232"/>
      <c r="V909" s="232"/>
      <c r="W909" s="232"/>
      <c r="X909" s="232"/>
      <c r="Y909" s="232"/>
      <c r="Z909" s="232"/>
    </row>
    <row r="910" ht="12.0" customHeight="1">
      <c r="A910" s="232"/>
      <c r="B910" s="232"/>
      <c r="C910" s="232"/>
      <c r="D910" s="232"/>
      <c r="E910" s="232"/>
      <c r="F910" s="232"/>
      <c r="G910" s="232"/>
      <c r="H910" s="232"/>
      <c r="I910" s="232"/>
      <c r="J910" s="232"/>
      <c r="K910" s="232"/>
      <c r="L910" s="232"/>
      <c r="M910" s="232"/>
      <c r="N910" s="232"/>
      <c r="O910" s="232"/>
      <c r="P910" s="232"/>
      <c r="Q910" s="232"/>
      <c r="R910" s="232"/>
      <c r="S910" s="232"/>
      <c r="T910" s="232"/>
      <c r="U910" s="232"/>
      <c r="V910" s="232"/>
      <c r="W910" s="232"/>
      <c r="X910" s="232"/>
      <c r="Y910" s="232"/>
      <c r="Z910" s="232"/>
    </row>
    <row r="911" ht="12.0" customHeight="1">
      <c r="A911" s="232"/>
      <c r="B911" s="232"/>
      <c r="C911" s="232"/>
      <c r="D911" s="232"/>
      <c r="E911" s="232"/>
      <c r="F911" s="232"/>
      <c r="G911" s="232"/>
      <c r="H911" s="232"/>
      <c r="I911" s="232"/>
      <c r="J911" s="232"/>
      <c r="K911" s="232"/>
      <c r="L911" s="232"/>
      <c r="M911" s="232"/>
      <c r="N911" s="232"/>
      <c r="O911" s="232"/>
      <c r="P911" s="232"/>
      <c r="Q911" s="232"/>
      <c r="R911" s="232"/>
      <c r="S911" s="232"/>
      <c r="T911" s="232"/>
      <c r="U911" s="232"/>
      <c r="V911" s="232"/>
      <c r="W911" s="232"/>
      <c r="X911" s="232"/>
      <c r="Y911" s="232"/>
      <c r="Z911" s="232"/>
    </row>
    <row r="912" ht="12.0" customHeight="1">
      <c r="A912" s="232"/>
      <c r="B912" s="232"/>
      <c r="C912" s="232"/>
      <c r="D912" s="232"/>
      <c r="E912" s="232"/>
      <c r="F912" s="232"/>
      <c r="G912" s="232"/>
      <c r="H912" s="232"/>
      <c r="I912" s="232"/>
      <c r="J912" s="232"/>
      <c r="K912" s="232"/>
      <c r="L912" s="232"/>
      <c r="M912" s="232"/>
      <c r="N912" s="232"/>
      <c r="O912" s="232"/>
      <c r="P912" s="232"/>
      <c r="Q912" s="232"/>
      <c r="R912" s="232"/>
      <c r="S912" s="232"/>
      <c r="T912" s="232"/>
      <c r="U912" s="232"/>
      <c r="V912" s="232"/>
      <c r="W912" s="232"/>
      <c r="X912" s="232"/>
      <c r="Y912" s="232"/>
      <c r="Z912" s="232"/>
    </row>
    <row r="913" ht="12.0" customHeight="1">
      <c r="A913" s="232"/>
      <c r="B913" s="232"/>
      <c r="C913" s="232"/>
      <c r="D913" s="232"/>
      <c r="E913" s="232"/>
      <c r="F913" s="232"/>
      <c r="G913" s="232"/>
      <c r="H913" s="232"/>
      <c r="I913" s="232"/>
      <c r="J913" s="232"/>
      <c r="K913" s="232"/>
      <c r="L913" s="232"/>
      <c r="M913" s="232"/>
      <c r="N913" s="232"/>
      <c r="O913" s="232"/>
      <c r="P913" s="232"/>
      <c r="Q913" s="232"/>
      <c r="R913" s="232"/>
      <c r="S913" s="232"/>
      <c r="T913" s="232"/>
      <c r="U913" s="232"/>
      <c r="V913" s="232"/>
      <c r="W913" s="232"/>
      <c r="X913" s="232"/>
      <c r="Y913" s="232"/>
      <c r="Z913" s="232"/>
    </row>
    <row r="914" ht="12.0" customHeight="1">
      <c r="A914" s="232"/>
      <c r="B914" s="232"/>
      <c r="C914" s="232"/>
      <c r="D914" s="232"/>
      <c r="E914" s="232"/>
      <c r="F914" s="232"/>
      <c r="G914" s="232"/>
      <c r="H914" s="232"/>
      <c r="I914" s="232"/>
      <c r="J914" s="232"/>
      <c r="K914" s="232"/>
      <c r="L914" s="232"/>
      <c r="M914" s="232"/>
      <c r="N914" s="232"/>
      <c r="O914" s="232"/>
      <c r="P914" s="232"/>
      <c r="Q914" s="232"/>
      <c r="R914" s="232"/>
      <c r="S914" s="232"/>
      <c r="T914" s="232"/>
      <c r="U914" s="232"/>
      <c r="V914" s="232"/>
      <c r="W914" s="232"/>
      <c r="X914" s="232"/>
      <c r="Y914" s="232"/>
      <c r="Z914" s="232"/>
    </row>
    <row r="915" ht="12.0" customHeight="1">
      <c r="A915" s="232"/>
      <c r="B915" s="232"/>
      <c r="C915" s="232"/>
      <c r="D915" s="232"/>
      <c r="E915" s="232"/>
      <c r="F915" s="232"/>
      <c r="G915" s="232"/>
      <c r="H915" s="232"/>
      <c r="I915" s="232"/>
      <c r="J915" s="232"/>
      <c r="K915" s="232"/>
      <c r="L915" s="232"/>
      <c r="M915" s="232"/>
      <c r="N915" s="232"/>
      <c r="O915" s="232"/>
      <c r="P915" s="232"/>
      <c r="Q915" s="232"/>
      <c r="R915" s="232"/>
      <c r="S915" s="232"/>
      <c r="T915" s="232"/>
      <c r="U915" s="232"/>
      <c r="V915" s="232"/>
      <c r="W915" s="232"/>
      <c r="X915" s="232"/>
      <c r="Y915" s="232"/>
      <c r="Z915" s="232"/>
    </row>
    <row r="916" ht="12.0" customHeight="1">
      <c r="A916" s="232"/>
      <c r="B916" s="232"/>
      <c r="C916" s="232"/>
      <c r="D916" s="232"/>
      <c r="E916" s="232"/>
      <c r="F916" s="232"/>
      <c r="G916" s="232"/>
      <c r="H916" s="232"/>
      <c r="I916" s="232"/>
      <c r="J916" s="232"/>
      <c r="K916" s="232"/>
      <c r="L916" s="232"/>
      <c r="M916" s="232"/>
      <c r="N916" s="232"/>
      <c r="O916" s="232"/>
      <c r="P916" s="232"/>
      <c r="Q916" s="232"/>
      <c r="R916" s="232"/>
      <c r="S916" s="232"/>
      <c r="T916" s="232"/>
      <c r="U916" s="232"/>
      <c r="V916" s="232"/>
      <c r="W916" s="232"/>
      <c r="X916" s="232"/>
      <c r="Y916" s="232"/>
      <c r="Z916" s="232"/>
    </row>
    <row r="917" ht="12.0" customHeight="1">
      <c r="A917" s="232"/>
      <c r="B917" s="232"/>
      <c r="C917" s="232"/>
      <c r="D917" s="232"/>
      <c r="E917" s="232"/>
      <c r="F917" s="232"/>
      <c r="G917" s="232"/>
      <c r="H917" s="232"/>
      <c r="I917" s="232"/>
      <c r="J917" s="232"/>
      <c r="K917" s="232"/>
      <c r="L917" s="232"/>
      <c r="M917" s="232"/>
      <c r="N917" s="232"/>
      <c r="O917" s="232"/>
      <c r="P917" s="232"/>
      <c r="Q917" s="232"/>
      <c r="R917" s="232"/>
      <c r="S917" s="232"/>
      <c r="T917" s="232"/>
      <c r="U917" s="232"/>
      <c r="V917" s="232"/>
      <c r="W917" s="232"/>
      <c r="X917" s="232"/>
      <c r="Y917" s="232"/>
      <c r="Z917" s="232"/>
    </row>
    <row r="918" ht="12.0" customHeight="1">
      <c r="A918" s="232"/>
      <c r="B918" s="232"/>
      <c r="C918" s="232"/>
      <c r="D918" s="232"/>
      <c r="E918" s="232"/>
      <c r="F918" s="232"/>
      <c r="G918" s="232"/>
      <c r="H918" s="232"/>
      <c r="I918" s="232"/>
      <c r="J918" s="232"/>
      <c r="K918" s="232"/>
      <c r="L918" s="232"/>
      <c r="M918" s="232"/>
      <c r="N918" s="232"/>
      <c r="O918" s="232"/>
      <c r="P918" s="232"/>
      <c r="Q918" s="232"/>
      <c r="R918" s="232"/>
      <c r="S918" s="232"/>
      <c r="T918" s="232"/>
      <c r="U918" s="232"/>
      <c r="V918" s="232"/>
      <c r="W918" s="232"/>
      <c r="X918" s="232"/>
      <c r="Y918" s="232"/>
      <c r="Z918" s="232"/>
    </row>
    <row r="919" ht="12.0" customHeight="1">
      <c r="A919" s="232"/>
      <c r="B919" s="232"/>
      <c r="C919" s="232"/>
      <c r="D919" s="232"/>
      <c r="E919" s="232"/>
      <c r="F919" s="232"/>
      <c r="G919" s="232"/>
      <c r="H919" s="232"/>
      <c r="I919" s="232"/>
      <c r="J919" s="232"/>
      <c r="K919" s="232"/>
      <c r="L919" s="232"/>
      <c r="M919" s="232"/>
      <c r="N919" s="232"/>
      <c r="O919" s="232"/>
      <c r="P919" s="232"/>
      <c r="Q919" s="232"/>
      <c r="R919" s="232"/>
      <c r="S919" s="232"/>
      <c r="T919" s="232"/>
      <c r="U919" s="232"/>
      <c r="V919" s="232"/>
      <c r="W919" s="232"/>
      <c r="X919" s="232"/>
      <c r="Y919" s="232"/>
      <c r="Z919" s="232"/>
    </row>
    <row r="920" ht="12.0" customHeight="1">
      <c r="A920" s="232"/>
      <c r="B920" s="232"/>
      <c r="C920" s="232"/>
      <c r="D920" s="232"/>
      <c r="E920" s="232"/>
      <c r="F920" s="232"/>
      <c r="G920" s="232"/>
      <c r="H920" s="232"/>
      <c r="I920" s="232"/>
      <c r="J920" s="232"/>
      <c r="K920" s="232"/>
      <c r="L920" s="232"/>
      <c r="M920" s="232"/>
      <c r="N920" s="232"/>
      <c r="O920" s="232"/>
      <c r="P920" s="232"/>
      <c r="Q920" s="232"/>
      <c r="R920" s="232"/>
      <c r="S920" s="232"/>
      <c r="T920" s="232"/>
      <c r="U920" s="232"/>
      <c r="V920" s="232"/>
      <c r="W920" s="232"/>
      <c r="X920" s="232"/>
      <c r="Y920" s="232"/>
      <c r="Z920" s="232"/>
    </row>
    <row r="921" ht="12.0" customHeight="1">
      <c r="A921" s="232"/>
      <c r="B921" s="232"/>
      <c r="C921" s="232"/>
      <c r="D921" s="232"/>
      <c r="E921" s="232"/>
      <c r="F921" s="232"/>
      <c r="G921" s="232"/>
      <c r="H921" s="232"/>
      <c r="I921" s="232"/>
      <c r="J921" s="232"/>
      <c r="K921" s="232"/>
      <c r="L921" s="232"/>
      <c r="M921" s="232"/>
      <c r="N921" s="232"/>
      <c r="O921" s="232"/>
      <c r="P921" s="232"/>
      <c r="Q921" s="232"/>
      <c r="R921" s="232"/>
      <c r="S921" s="232"/>
      <c r="T921" s="232"/>
      <c r="U921" s="232"/>
      <c r="V921" s="232"/>
      <c r="W921" s="232"/>
      <c r="X921" s="232"/>
      <c r="Y921" s="232"/>
      <c r="Z921" s="232"/>
    </row>
    <row r="922" ht="12.0" customHeight="1">
      <c r="A922" s="232"/>
      <c r="B922" s="232"/>
      <c r="C922" s="232"/>
      <c r="D922" s="232"/>
      <c r="E922" s="232"/>
      <c r="F922" s="232"/>
      <c r="G922" s="232"/>
      <c r="H922" s="232"/>
      <c r="I922" s="232"/>
      <c r="J922" s="232"/>
      <c r="K922" s="232"/>
      <c r="L922" s="232"/>
      <c r="M922" s="232"/>
      <c r="N922" s="232"/>
      <c r="O922" s="232"/>
      <c r="P922" s="232"/>
      <c r="Q922" s="232"/>
      <c r="R922" s="232"/>
      <c r="S922" s="232"/>
      <c r="T922" s="232"/>
      <c r="U922" s="232"/>
      <c r="V922" s="232"/>
      <c r="W922" s="232"/>
      <c r="X922" s="232"/>
      <c r="Y922" s="232"/>
      <c r="Z922" s="232"/>
    </row>
    <row r="923" ht="12.0" customHeight="1">
      <c r="A923" s="232"/>
      <c r="B923" s="232"/>
      <c r="C923" s="232"/>
      <c r="D923" s="232"/>
      <c r="E923" s="232"/>
      <c r="F923" s="232"/>
      <c r="G923" s="232"/>
      <c r="H923" s="232"/>
      <c r="I923" s="232"/>
      <c r="J923" s="232"/>
      <c r="K923" s="232"/>
      <c r="L923" s="232"/>
      <c r="M923" s="232"/>
      <c r="N923" s="232"/>
      <c r="O923" s="232"/>
      <c r="P923" s="232"/>
      <c r="Q923" s="232"/>
      <c r="R923" s="232"/>
      <c r="S923" s="232"/>
      <c r="T923" s="232"/>
      <c r="U923" s="232"/>
      <c r="V923" s="232"/>
      <c r="W923" s="232"/>
      <c r="X923" s="232"/>
      <c r="Y923" s="232"/>
      <c r="Z923" s="232"/>
    </row>
    <row r="924" ht="12.0" customHeight="1">
      <c r="A924" s="232"/>
      <c r="B924" s="232"/>
      <c r="C924" s="232"/>
      <c r="D924" s="232"/>
      <c r="E924" s="232"/>
      <c r="F924" s="232"/>
      <c r="G924" s="232"/>
      <c r="H924" s="232"/>
      <c r="I924" s="232"/>
      <c r="J924" s="232"/>
      <c r="K924" s="232"/>
      <c r="L924" s="232"/>
      <c r="M924" s="232"/>
      <c r="N924" s="232"/>
      <c r="O924" s="232"/>
      <c r="P924" s="232"/>
      <c r="Q924" s="232"/>
      <c r="R924" s="232"/>
      <c r="S924" s="232"/>
      <c r="T924" s="232"/>
      <c r="U924" s="232"/>
      <c r="V924" s="232"/>
      <c r="W924" s="232"/>
      <c r="X924" s="232"/>
      <c r="Y924" s="232"/>
      <c r="Z924" s="232"/>
    </row>
    <row r="925" ht="12.0" customHeight="1">
      <c r="A925" s="232"/>
      <c r="B925" s="232"/>
      <c r="C925" s="232"/>
      <c r="D925" s="232"/>
      <c r="E925" s="232"/>
      <c r="F925" s="232"/>
      <c r="G925" s="232"/>
      <c r="H925" s="232"/>
      <c r="I925" s="232"/>
      <c r="J925" s="232"/>
      <c r="K925" s="232"/>
      <c r="L925" s="232"/>
      <c r="M925" s="232"/>
      <c r="N925" s="232"/>
      <c r="O925" s="232"/>
      <c r="P925" s="232"/>
      <c r="Q925" s="232"/>
      <c r="R925" s="232"/>
      <c r="S925" s="232"/>
      <c r="T925" s="232"/>
      <c r="U925" s="232"/>
      <c r="V925" s="232"/>
      <c r="W925" s="232"/>
      <c r="X925" s="232"/>
      <c r="Y925" s="232"/>
      <c r="Z925" s="232"/>
    </row>
    <row r="926" ht="12.0" customHeight="1">
      <c r="A926" s="232"/>
      <c r="B926" s="232"/>
      <c r="C926" s="232"/>
      <c r="D926" s="232"/>
      <c r="E926" s="232"/>
      <c r="F926" s="232"/>
      <c r="G926" s="232"/>
      <c r="H926" s="232"/>
      <c r="I926" s="232"/>
      <c r="J926" s="232"/>
      <c r="K926" s="232"/>
      <c r="L926" s="232"/>
      <c r="M926" s="232"/>
      <c r="N926" s="232"/>
      <c r="O926" s="232"/>
      <c r="P926" s="232"/>
      <c r="Q926" s="232"/>
      <c r="R926" s="232"/>
      <c r="S926" s="232"/>
      <c r="T926" s="232"/>
      <c r="U926" s="232"/>
      <c r="V926" s="232"/>
      <c r="W926" s="232"/>
      <c r="X926" s="232"/>
      <c r="Y926" s="232"/>
      <c r="Z926" s="232"/>
    </row>
    <row r="927" ht="12.0" customHeight="1">
      <c r="A927" s="232"/>
      <c r="B927" s="232"/>
      <c r="C927" s="232"/>
      <c r="D927" s="232"/>
      <c r="E927" s="232"/>
      <c r="F927" s="232"/>
      <c r="G927" s="232"/>
      <c r="H927" s="232"/>
      <c r="I927" s="232"/>
      <c r="J927" s="232"/>
      <c r="K927" s="232"/>
      <c r="L927" s="232"/>
      <c r="M927" s="232"/>
      <c r="N927" s="232"/>
      <c r="O927" s="232"/>
      <c r="P927" s="232"/>
      <c r="Q927" s="232"/>
      <c r="R927" s="232"/>
      <c r="S927" s="232"/>
      <c r="T927" s="232"/>
      <c r="U927" s="232"/>
      <c r="V927" s="232"/>
      <c r="W927" s="232"/>
      <c r="X927" s="232"/>
      <c r="Y927" s="232"/>
      <c r="Z927" s="232"/>
    </row>
    <row r="928" ht="12.0" customHeight="1">
      <c r="A928" s="232"/>
      <c r="B928" s="232"/>
      <c r="C928" s="232"/>
      <c r="D928" s="232"/>
      <c r="E928" s="232"/>
      <c r="F928" s="232"/>
      <c r="G928" s="232"/>
      <c r="H928" s="232"/>
      <c r="I928" s="232"/>
      <c r="J928" s="232"/>
      <c r="K928" s="232"/>
      <c r="L928" s="232"/>
      <c r="M928" s="232"/>
      <c r="N928" s="232"/>
      <c r="O928" s="232"/>
      <c r="P928" s="232"/>
      <c r="Q928" s="232"/>
      <c r="R928" s="232"/>
      <c r="S928" s="232"/>
      <c r="T928" s="232"/>
      <c r="U928" s="232"/>
      <c r="V928" s="232"/>
      <c r="W928" s="232"/>
      <c r="X928" s="232"/>
      <c r="Y928" s="232"/>
      <c r="Z928" s="232"/>
    </row>
    <row r="929" ht="12.0" customHeight="1">
      <c r="A929" s="232"/>
      <c r="B929" s="232"/>
      <c r="C929" s="232"/>
      <c r="D929" s="232"/>
      <c r="E929" s="232"/>
      <c r="F929" s="232"/>
      <c r="G929" s="232"/>
      <c r="H929" s="232"/>
      <c r="I929" s="232"/>
      <c r="J929" s="232"/>
      <c r="K929" s="232"/>
      <c r="L929" s="232"/>
      <c r="M929" s="232"/>
      <c r="N929" s="232"/>
      <c r="O929" s="232"/>
      <c r="P929" s="232"/>
      <c r="Q929" s="232"/>
      <c r="R929" s="232"/>
      <c r="S929" s="232"/>
      <c r="T929" s="232"/>
      <c r="U929" s="232"/>
      <c r="V929" s="232"/>
      <c r="W929" s="232"/>
      <c r="X929" s="232"/>
      <c r="Y929" s="232"/>
      <c r="Z929" s="232"/>
    </row>
    <row r="930" ht="12.0" customHeight="1">
      <c r="A930" s="232"/>
      <c r="B930" s="232"/>
      <c r="C930" s="232"/>
      <c r="D930" s="232"/>
      <c r="E930" s="232"/>
      <c r="F930" s="232"/>
      <c r="G930" s="232"/>
      <c r="H930" s="232"/>
      <c r="I930" s="232"/>
      <c r="J930" s="232"/>
      <c r="K930" s="232"/>
      <c r="L930" s="232"/>
      <c r="M930" s="232"/>
      <c r="N930" s="232"/>
      <c r="O930" s="232"/>
      <c r="P930" s="232"/>
      <c r="Q930" s="232"/>
      <c r="R930" s="232"/>
      <c r="S930" s="232"/>
      <c r="T930" s="232"/>
      <c r="U930" s="232"/>
      <c r="V930" s="232"/>
      <c r="W930" s="232"/>
      <c r="X930" s="232"/>
      <c r="Y930" s="232"/>
      <c r="Z930" s="232"/>
    </row>
    <row r="931" ht="12.0" customHeight="1">
      <c r="A931" s="232"/>
      <c r="B931" s="232"/>
      <c r="C931" s="232"/>
      <c r="D931" s="232"/>
      <c r="E931" s="232"/>
      <c r="F931" s="232"/>
      <c r="G931" s="232"/>
      <c r="H931" s="232"/>
      <c r="I931" s="232"/>
      <c r="J931" s="232"/>
      <c r="K931" s="232"/>
      <c r="L931" s="232"/>
      <c r="M931" s="232"/>
      <c r="N931" s="232"/>
      <c r="O931" s="232"/>
      <c r="P931" s="232"/>
      <c r="Q931" s="232"/>
      <c r="R931" s="232"/>
      <c r="S931" s="232"/>
      <c r="T931" s="232"/>
      <c r="U931" s="232"/>
      <c r="V931" s="232"/>
      <c r="W931" s="232"/>
      <c r="X931" s="232"/>
      <c r="Y931" s="232"/>
      <c r="Z931" s="232"/>
    </row>
    <row r="932" ht="12.0" customHeight="1">
      <c r="A932" s="232"/>
      <c r="B932" s="232"/>
      <c r="C932" s="232"/>
      <c r="D932" s="232"/>
      <c r="E932" s="232"/>
      <c r="F932" s="232"/>
      <c r="G932" s="232"/>
      <c r="H932" s="232"/>
      <c r="I932" s="232"/>
      <c r="J932" s="232"/>
      <c r="K932" s="232"/>
      <c r="L932" s="232"/>
      <c r="M932" s="232"/>
      <c r="N932" s="232"/>
      <c r="O932" s="232"/>
      <c r="P932" s="232"/>
      <c r="Q932" s="232"/>
      <c r="R932" s="232"/>
      <c r="S932" s="232"/>
      <c r="T932" s="232"/>
      <c r="U932" s="232"/>
      <c r="V932" s="232"/>
      <c r="W932" s="232"/>
      <c r="X932" s="232"/>
      <c r="Y932" s="232"/>
      <c r="Z932" s="232"/>
    </row>
    <row r="933" ht="12.0" customHeight="1">
      <c r="A933" s="232"/>
      <c r="B933" s="232"/>
      <c r="C933" s="232"/>
      <c r="D933" s="232"/>
      <c r="E933" s="232"/>
      <c r="F933" s="232"/>
      <c r="G933" s="232"/>
      <c r="H933" s="232"/>
      <c r="I933" s="232"/>
      <c r="J933" s="232"/>
      <c r="K933" s="232"/>
      <c r="L933" s="232"/>
      <c r="M933" s="232"/>
      <c r="N933" s="232"/>
      <c r="O933" s="232"/>
      <c r="P933" s="232"/>
      <c r="Q933" s="232"/>
      <c r="R933" s="232"/>
      <c r="S933" s="232"/>
      <c r="T933" s="232"/>
      <c r="U933" s="232"/>
      <c r="V933" s="232"/>
      <c r="W933" s="232"/>
      <c r="X933" s="232"/>
      <c r="Y933" s="232"/>
      <c r="Z933" s="232"/>
    </row>
    <row r="934" ht="12.0" customHeight="1">
      <c r="A934" s="232"/>
      <c r="B934" s="232"/>
      <c r="C934" s="232"/>
      <c r="D934" s="232"/>
      <c r="E934" s="232"/>
      <c r="F934" s="232"/>
      <c r="G934" s="232"/>
      <c r="H934" s="232"/>
      <c r="I934" s="232"/>
      <c r="J934" s="232"/>
      <c r="K934" s="232"/>
      <c r="L934" s="232"/>
      <c r="M934" s="232"/>
      <c r="N934" s="232"/>
      <c r="O934" s="232"/>
      <c r="P934" s="232"/>
      <c r="Q934" s="232"/>
      <c r="R934" s="232"/>
      <c r="S934" s="232"/>
      <c r="T934" s="232"/>
      <c r="U934" s="232"/>
      <c r="V934" s="232"/>
      <c r="W934" s="232"/>
      <c r="X934" s="232"/>
      <c r="Y934" s="232"/>
      <c r="Z934" s="232"/>
    </row>
    <row r="935" ht="12.0" customHeight="1">
      <c r="A935" s="232"/>
      <c r="B935" s="232"/>
      <c r="C935" s="232"/>
      <c r="D935" s="232"/>
      <c r="E935" s="232"/>
      <c r="F935" s="232"/>
      <c r="G935" s="232"/>
      <c r="H935" s="232"/>
      <c r="I935" s="232"/>
      <c r="J935" s="232"/>
      <c r="K935" s="232"/>
      <c r="L935" s="232"/>
      <c r="M935" s="232"/>
      <c r="N935" s="232"/>
      <c r="O935" s="232"/>
      <c r="P935" s="232"/>
      <c r="Q935" s="232"/>
      <c r="R935" s="232"/>
      <c r="S935" s="232"/>
      <c r="T935" s="232"/>
      <c r="U935" s="232"/>
      <c r="V935" s="232"/>
      <c r="W935" s="232"/>
      <c r="X935" s="232"/>
      <c r="Y935" s="232"/>
      <c r="Z935" s="232"/>
    </row>
    <row r="936" ht="12.0" customHeight="1">
      <c r="A936" s="232"/>
      <c r="B936" s="232"/>
      <c r="C936" s="232"/>
      <c r="D936" s="232"/>
      <c r="E936" s="232"/>
      <c r="F936" s="232"/>
      <c r="G936" s="232"/>
      <c r="H936" s="232"/>
      <c r="I936" s="232"/>
      <c r="J936" s="232"/>
      <c r="K936" s="232"/>
      <c r="L936" s="232"/>
      <c r="M936" s="232"/>
      <c r="N936" s="232"/>
      <c r="O936" s="232"/>
      <c r="P936" s="232"/>
      <c r="Q936" s="232"/>
      <c r="R936" s="232"/>
      <c r="S936" s="232"/>
      <c r="T936" s="232"/>
      <c r="U936" s="232"/>
      <c r="V936" s="232"/>
      <c r="W936" s="232"/>
      <c r="X936" s="232"/>
      <c r="Y936" s="232"/>
      <c r="Z936" s="232"/>
    </row>
    <row r="937" ht="12.0" customHeight="1">
      <c r="A937" s="232"/>
      <c r="B937" s="232"/>
      <c r="C937" s="232"/>
      <c r="D937" s="232"/>
      <c r="E937" s="232"/>
      <c r="F937" s="232"/>
      <c r="G937" s="232"/>
      <c r="H937" s="232"/>
      <c r="I937" s="232"/>
      <c r="J937" s="232"/>
      <c r="K937" s="232"/>
      <c r="L937" s="232"/>
      <c r="M937" s="232"/>
      <c r="N937" s="232"/>
      <c r="O937" s="232"/>
      <c r="P937" s="232"/>
      <c r="Q937" s="232"/>
      <c r="R937" s="232"/>
      <c r="S937" s="232"/>
      <c r="T937" s="232"/>
      <c r="U937" s="232"/>
      <c r="V937" s="232"/>
      <c r="W937" s="232"/>
      <c r="X937" s="232"/>
      <c r="Y937" s="232"/>
      <c r="Z937" s="232"/>
    </row>
    <row r="938" ht="12.0" customHeight="1">
      <c r="A938" s="232"/>
      <c r="B938" s="232"/>
      <c r="C938" s="232"/>
      <c r="D938" s="232"/>
      <c r="E938" s="232"/>
      <c r="F938" s="232"/>
      <c r="G938" s="232"/>
      <c r="H938" s="232"/>
      <c r="I938" s="232"/>
      <c r="J938" s="232"/>
      <c r="K938" s="232"/>
      <c r="L938" s="232"/>
      <c r="M938" s="232"/>
      <c r="N938" s="232"/>
      <c r="O938" s="232"/>
      <c r="P938" s="232"/>
      <c r="Q938" s="232"/>
      <c r="R938" s="232"/>
      <c r="S938" s="232"/>
      <c r="T938" s="232"/>
      <c r="U938" s="232"/>
      <c r="V938" s="232"/>
      <c r="W938" s="232"/>
      <c r="X938" s="232"/>
      <c r="Y938" s="232"/>
      <c r="Z938" s="232"/>
    </row>
    <row r="939" ht="12.0" customHeight="1">
      <c r="A939" s="232"/>
      <c r="B939" s="232"/>
      <c r="C939" s="232"/>
      <c r="D939" s="232"/>
      <c r="E939" s="232"/>
      <c r="F939" s="232"/>
      <c r="G939" s="232"/>
      <c r="H939" s="232"/>
      <c r="I939" s="232"/>
      <c r="J939" s="232"/>
      <c r="K939" s="232"/>
      <c r="L939" s="232"/>
      <c r="M939" s="232"/>
      <c r="N939" s="232"/>
      <c r="O939" s="232"/>
      <c r="P939" s="232"/>
      <c r="Q939" s="232"/>
      <c r="R939" s="232"/>
      <c r="S939" s="232"/>
      <c r="T939" s="232"/>
      <c r="U939" s="232"/>
      <c r="V939" s="232"/>
      <c r="W939" s="232"/>
      <c r="X939" s="232"/>
      <c r="Y939" s="232"/>
      <c r="Z939" s="232"/>
    </row>
    <row r="940" ht="12.0" customHeight="1">
      <c r="A940" s="232"/>
      <c r="B940" s="232"/>
      <c r="C940" s="232"/>
      <c r="D940" s="232"/>
      <c r="E940" s="232"/>
      <c r="F940" s="232"/>
      <c r="G940" s="232"/>
      <c r="H940" s="232"/>
      <c r="I940" s="232"/>
      <c r="J940" s="232"/>
      <c r="K940" s="232"/>
      <c r="L940" s="232"/>
      <c r="M940" s="232"/>
      <c r="N940" s="232"/>
      <c r="O940" s="232"/>
      <c r="P940" s="232"/>
      <c r="Q940" s="232"/>
      <c r="R940" s="232"/>
      <c r="S940" s="232"/>
      <c r="T940" s="232"/>
      <c r="U940" s="232"/>
      <c r="V940" s="232"/>
      <c r="W940" s="232"/>
      <c r="X940" s="232"/>
      <c r="Y940" s="232"/>
      <c r="Z940" s="232"/>
    </row>
    <row r="941" ht="12.0" customHeight="1">
      <c r="A941" s="232"/>
      <c r="B941" s="232"/>
      <c r="C941" s="232"/>
      <c r="D941" s="232"/>
      <c r="E941" s="232"/>
      <c r="F941" s="232"/>
      <c r="G941" s="232"/>
      <c r="H941" s="232"/>
      <c r="I941" s="232"/>
      <c r="J941" s="232"/>
      <c r="K941" s="232"/>
      <c r="L941" s="232"/>
      <c r="M941" s="232"/>
      <c r="N941" s="232"/>
      <c r="O941" s="232"/>
      <c r="P941" s="232"/>
      <c r="Q941" s="232"/>
      <c r="R941" s="232"/>
      <c r="S941" s="232"/>
      <c r="T941" s="232"/>
      <c r="U941" s="232"/>
      <c r="V941" s="232"/>
      <c r="W941" s="232"/>
      <c r="X941" s="232"/>
      <c r="Y941" s="232"/>
      <c r="Z941" s="232"/>
    </row>
    <row r="942" ht="12.0" customHeight="1">
      <c r="A942" s="232"/>
      <c r="B942" s="232"/>
      <c r="C942" s="232"/>
      <c r="D942" s="232"/>
      <c r="E942" s="232"/>
      <c r="F942" s="232"/>
      <c r="G942" s="232"/>
      <c r="H942" s="232"/>
      <c r="I942" s="232"/>
      <c r="J942" s="232"/>
      <c r="K942" s="232"/>
      <c r="L942" s="232"/>
      <c r="M942" s="232"/>
      <c r="N942" s="232"/>
      <c r="O942" s="232"/>
      <c r="P942" s="232"/>
      <c r="Q942" s="232"/>
      <c r="R942" s="232"/>
      <c r="S942" s="232"/>
      <c r="T942" s="232"/>
      <c r="U942" s="232"/>
      <c r="V942" s="232"/>
      <c r="W942" s="232"/>
      <c r="X942" s="232"/>
      <c r="Y942" s="232"/>
      <c r="Z942" s="232"/>
    </row>
    <row r="943" ht="12.0" customHeight="1">
      <c r="A943" s="232"/>
      <c r="B943" s="232"/>
      <c r="C943" s="232"/>
      <c r="D943" s="232"/>
      <c r="E943" s="232"/>
      <c r="F943" s="232"/>
      <c r="G943" s="232"/>
      <c r="H943" s="232"/>
      <c r="I943" s="232"/>
      <c r="J943" s="232"/>
      <c r="K943" s="232"/>
      <c r="L943" s="232"/>
      <c r="M943" s="232"/>
      <c r="N943" s="232"/>
      <c r="O943" s="232"/>
      <c r="P943" s="232"/>
      <c r="Q943" s="232"/>
      <c r="R943" s="232"/>
      <c r="S943" s="232"/>
      <c r="T943" s="232"/>
      <c r="U943" s="232"/>
      <c r="V943" s="232"/>
      <c r="W943" s="232"/>
      <c r="X943" s="232"/>
      <c r="Y943" s="232"/>
      <c r="Z943" s="232"/>
    </row>
    <row r="944" ht="12.0" customHeight="1">
      <c r="A944" s="232"/>
      <c r="B944" s="232"/>
      <c r="C944" s="232"/>
      <c r="D944" s="232"/>
      <c r="E944" s="232"/>
      <c r="F944" s="232"/>
      <c r="G944" s="232"/>
      <c r="H944" s="232"/>
      <c r="I944" s="232"/>
      <c r="J944" s="232"/>
      <c r="K944" s="232"/>
      <c r="L944" s="232"/>
      <c r="M944" s="232"/>
      <c r="N944" s="232"/>
      <c r="O944" s="232"/>
      <c r="P944" s="232"/>
      <c r="Q944" s="232"/>
      <c r="R944" s="232"/>
      <c r="S944" s="232"/>
      <c r="T944" s="232"/>
      <c r="U944" s="232"/>
      <c r="V944" s="232"/>
      <c r="W944" s="232"/>
      <c r="X944" s="232"/>
      <c r="Y944" s="232"/>
      <c r="Z944" s="232"/>
    </row>
    <row r="945" ht="12.0" customHeight="1">
      <c r="A945" s="232"/>
      <c r="B945" s="232"/>
      <c r="C945" s="232"/>
      <c r="D945" s="232"/>
      <c r="E945" s="232"/>
      <c r="F945" s="232"/>
      <c r="G945" s="232"/>
      <c r="H945" s="232"/>
      <c r="I945" s="232"/>
      <c r="J945" s="232"/>
      <c r="K945" s="232"/>
      <c r="L945" s="232"/>
      <c r="M945" s="232"/>
      <c r="N945" s="232"/>
      <c r="O945" s="232"/>
      <c r="P945" s="232"/>
      <c r="Q945" s="232"/>
      <c r="R945" s="232"/>
      <c r="S945" s="232"/>
      <c r="T945" s="232"/>
      <c r="U945" s="232"/>
      <c r="V945" s="232"/>
      <c r="W945" s="232"/>
      <c r="X945" s="232"/>
      <c r="Y945" s="232"/>
      <c r="Z945" s="232"/>
    </row>
    <row r="946" ht="12.0" customHeight="1">
      <c r="A946" s="232"/>
      <c r="B946" s="232"/>
      <c r="C946" s="232"/>
      <c r="D946" s="232"/>
      <c r="E946" s="232"/>
      <c r="F946" s="232"/>
      <c r="G946" s="232"/>
      <c r="H946" s="232"/>
      <c r="I946" s="232"/>
      <c r="J946" s="232"/>
      <c r="K946" s="232"/>
      <c r="L946" s="232"/>
      <c r="M946" s="232"/>
      <c r="N946" s="232"/>
      <c r="O946" s="232"/>
      <c r="P946" s="232"/>
      <c r="Q946" s="232"/>
      <c r="R946" s="232"/>
      <c r="S946" s="232"/>
      <c r="T946" s="232"/>
      <c r="U946" s="232"/>
      <c r="V946" s="232"/>
      <c r="W946" s="232"/>
      <c r="X946" s="232"/>
      <c r="Y946" s="232"/>
      <c r="Z946" s="232"/>
    </row>
    <row r="947" ht="12.0" customHeight="1">
      <c r="A947" s="232"/>
      <c r="B947" s="232"/>
      <c r="C947" s="232"/>
      <c r="D947" s="232"/>
      <c r="E947" s="232"/>
      <c r="F947" s="232"/>
      <c r="G947" s="232"/>
      <c r="H947" s="232"/>
      <c r="I947" s="232"/>
      <c r="J947" s="232"/>
      <c r="K947" s="232"/>
      <c r="L947" s="232"/>
      <c r="M947" s="232"/>
      <c r="N947" s="232"/>
      <c r="O947" s="232"/>
      <c r="P947" s="232"/>
      <c r="Q947" s="232"/>
      <c r="R947" s="232"/>
      <c r="S947" s="232"/>
      <c r="T947" s="232"/>
      <c r="U947" s="232"/>
      <c r="V947" s="232"/>
      <c r="W947" s="232"/>
      <c r="X947" s="232"/>
      <c r="Y947" s="232"/>
      <c r="Z947" s="232"/>
    </row>
    <row r="948" ht="12.0" customHeight="1">
      <c r="A948" s="232"/>
      <c r="B948" s="232"/>
      <c r="C948" s="232"/>
      <c r="D948" s="232"/>
      <c r="E948" s="232"/>
      <c r="F948" s="232"/>
      <c r="G948" s="232"/>
      <c r="H948" s="232"/>
      <c r="I948" s="232"/>
      <c r="J948" s="232"/>
      <c r="K948" s="232"/>
      <c r="L948" s="232"/>
      <c r="M948" s="232"/>
      <c r="N948" s="232"/>
      <c r="O948" s="232"/>
      <c r="P948" s="232"/>
      <c r="Q948" s="232"/>
      <c r="R948" s="232"/>
      <c r="S948" s="232"/>
      <c r="T948" s="232"/>
      <c r="U948" s="232"/>
      <c r="V948" s="232"/>
      <c r="W948" s="232"/>
      <c r="X948" s="232"/>
      <c r="Y948" s="232"/>
      <c r="Z948" s="232"/>
    </row>
    <row r="949" ht="12.0" customHeight="1">
      <c r="A949" s="232"/>
      <c r="B949" s="232"/>
      <c r="C949" s="232"/>
      <c r="D949" s="232"/>
      <c r="E949" s="232"/>
      <c r="F949" s="232"/>
      <c r="G949" s="232"/>
      <c r="H949" s="232"/>
      <c r="I949" s="232"/>
      <c r="J949" s="232"/>
      <c r="K949" s="232"/>
      <c r="L949" s="232"/>
      <c r="M949" s="232"/>
      <c r="N949" s="232"/>
      <c r="O949" s="232"/>
      <c r="P949" s="232"/>
      <c r="Q949" s="232"/>
      <c r="R949" s="232"/>
      <c r="S949" s="232"/>
      <c r="T949" s="232"/>
      <c r="U949" s="232"/>
      <c r="V949" s="232"/>
      <c r="W949" s="232"/>
      <c r="X949" s="232"/>
      <c r="Y949" s="232"/>
      <c r="Z949" s="232"/>
    </row>
    <row r="950" ht="12.0" customHeight="1">
      <c r="A950" s="232"/>
      <c r="B950" s="232"/>
      <c r="C950" s="232"/>
      <c r="D950" s="232"/>
      <c r="E950" s="232"/>
      <c r="F950" s="232"/>
      <c r="G950" s="232"/>
      <c r="H950" s="232"/>
      <c r="I950" s="232"/>
      <c r="J950" s="232"/>
      <c r="K950" s="232"/>
      <c r="L950" s="232"/>
      <c r="M950" s="232"/>
      <c r="N950" s="232"/>
      <c r="O950" s="232"/>
      <c r="P950" s="232"/>
      <c r="Q950" s="232"/>
      <c r="R950" s="232"/>
      <c r="S950" s="232"/>
      <c r="T950" s="232"/>
      <c r="U950" s="232"/>
      <c r="V950" s="232"/>
      <c r="W950" s="232"/>
      <c r="X950" s="232"/>
      <c r="Y950" s="232"/>
      <c r="Z950" s="232"/>
    </row>
    <row r="951" ht="12.0" customHeight="1">
      <c r="A951" s="232"/>
      <c r="B951" s="232"/>
      <c r="C951" s="232"/>
      <c r="D951" s="232"/>
      <c r="E951" s="232"/>
      <c r="F951" s="232"/>
      <c r="G951" s="232"/>
      <c r="H951" s="232"/>
      <c r="I951" s="232"/>
      <c r="J951" s="232"/>
      <c r="K951" s="232"/>
      <c r="L951" s="232"/>
      <c r="M951" s="232"/>
      <c r="N951" s="232"/>
      <c r="O951" s="232"/>
      <c r="P951" s="232"/>
      <c r="Q951" s="232"/>
      <c r="R951" s="232"/>
      <c r="S951" s="232"/>
      <c r="T951" s="232"/>
      <c r="U951" s="232"/>
      <c r="V951" s="232"/>
      <c r="W951" s="232"/>
      <c r="X951" s="232"/>
      <c r="Y951" s="232"/>
      <c r="Z951" s="232"/>
    </row>
    <row r="952" ht="12.0" customHeight="1">
      <c r="A952" s="232"/>
      <c r="B952" s="232"/>
      <c r="C952" s="232"/>
      <c r="D952" s="232"/>
      <c r="E952" s="232"/>
      <c r="F952" s="232"/>
      <c r="G952" s="232"/>
      <c r="H952" s="232"/>
      <c r="I952" s="232"/>
      <c r="J952" s="232"/>
      <c r="K952" s="232"/>
      <c r="L952" s="232"/>
      <c r="M952" s="232"/>
      <c r="N952" s="232"/>
      <c r="O952" s="232"/>
      <c r="P952" s="232"/>
      <c r="Q952" s="232"/>
      <c r="R952" s="232"/>
      <c r="S952" s="232"/>
      <c r="T952" s="232"/>
      <c r="U952" s="232"/>
      <c r="V952" s="232"/>
      <c r="W952" s="232"/>
      <c r="X952" s="232"/>
      <c r="Y952" s="232"/>
      <c r="Z952" s="232"/>
    </row>
    <row r="953" ht="12.0" customHeight="1">
      <c r="A953" s="232"/>
      <c r="B953" s="232"/>
      <c r="C953" s="232"/>
      <c r="D953" s="232"/>
      <c r="E953" s="232"/>
      <c r="F953" s="232"/>
      <c r="G953" s="232"/>
      <c r="H953" s="232"/>
      <c r="I953" s="232"/>
      <c r="J953" s="232"/>
      <c r="K953" s="232"/>
      <c r="L953" s="232"/>
      <c r="M953" s="232"/>
      <c r="N953" s="232"/>
      <c r="O953" s="232"/>
      <c r="P953" s="232"/>
      <c r="Q953" s="232"/>
      <c r="R953" s="232"/>
      <c r="S953" s="232"/>
      <c r="T953" s="232"/>
      <c r="U953" s="232"/>
      <c r="V953" s="232"/>
      <c r="W953" s="232"/>
      <c r="X953" s="232"/>
      <c r="Y953" s="232"/>
      <c r="Z953" s="232"/>
    </row>
    <row r="954" ht="12.0" customHeight="1">
      <c r="A954" s="232"/>
      <c r="B954" s="232"/>
      <c r="C954" s="232"/>
      <c r="D954" s="232"/>
      <c r="E954" s="232"/>
      <c r="F954" s="232"/>
      <c r="G954" s="232"/>
      <c r="H954" s="232"/>
      <c r="I954" s="232"/>
      <c r="J954" s="232"/>
      <c r="K954" s="232"/>
      <c r="L954" s="232"/>
      <c r="M954" s="232"/>
      <c r="N954" s="232"/>
      <c r="O954" s="232"/>
      <c r="P954" s="232"/>
      <c r="Q954" s="232"/>
      <c r="R954" s="232"/>
      <c r="S954" s="232"/>
      <c r="T954" s="232"/>
      <c r="U954" s="232"/>
      <c r="V954" s="232"/>
      <c r="W954" s="232"/>
      <c r="X954" s="232"/>
      <c r="Y954" s="232"/>
      <c r="Z954" s="232"/>
    </row>
    <row r="955" ht="12.0" customHeight="1">
      <c r="A955" s="232"/>
      <c r="B955" s="232"/>
      <c r="C955" s="232"/>
      <c r="D955" s="232"/>
      <c r="E955" s="232"/>
      <c r="F955" s="232"/>
      <c r="G955" s="232"/>
      <c r="H955" s="232"/>
      <c r="I955" s="232"/>
      <c r="J955" s="232"/>
      <c r="K955" s="232"/>
      <c r="L955" s="232"/>
      <c r="M955" s="232"/>
      <c r="N955" s="232"/>
      <c r="O955" s="232"/>
      <c r="P955" s="232"/>
      <c r="Q955" s="232"/>
      <c r="R955" s="232"/>
      <c r="S955" s="232"/>
      <c r="T955" s="232"/>
      <c r="U955" s="232"/>
      <c r="V955" s="232"/>
      <c r="W955" s="232"/>
      <c r="X955" s="232"/>
      <c r="Y955" s="232"/>
      <c r="Z955" s="232"/>
    </row>
    <row r="956" ht="12.0" customHeight="1">
      <c r="A956" s="232"/>
      <c r="B956" s="232"/>
      <c r="C956" s="232"/>
      <c r="D956" s="232"/>
      <c r="E956" s="232"/>
      <c r="F956" s="232"/>
      <c r="G956" s="232"/>
      <c r="H956" s="232"/>
      <c r="I956" s="232"/>
      <c r="J956" s="232"/>
      <c r="K956" s="232"/>
      <c r="L956" s="232"/>
      <c r="M956" s="232"/>
      <c r="N956" s="232"/>
      <c r="O956" s="232"/>
      <c r="P956" s="232"/>
      <c r="Q956" s="232"/>
      <c r="R956" s="232"/>
      <c r="S956" s="232"/>
      <c r="T956" s="232"/>
      <c r="U956" s="232"/>
      <c r="V956" s="232"/>
      <c r="W956" s="232"/>
      <c r="X956" s="232"/>
      <c r="Y956" s="232"/>
      <c r="Z956" s="232"/>
    </row>
    <row r="957" ht="12.0" customHeight="1">
      <c r="A957" s="232"/>
      <c r="B957" s="232"/>
      <c r="C957" s="232"/>
      <c r="D957" s="232"/>
      <c r="E957" s="232"/>
      <c r="F957" s="232"/>
      <c r="G957" s="232"/>
      <c r="H957" s="232"/>
      <c r="I957" s="232"/>
      <c r="J957" s="232"/>
      <c r="K957" s="232"/>
      <c r="L957" s="232"/>
      <c r="M957" s="232"/>
      <c r="N957" s="232"/>
      <c r="O957" s="232"/>
      <c r="P957" s="232"/>
      <c r="Q957" s="232"/>
      <c r="R957" s="232"/>
      <c r="S957" s="232"/>
      <c r="T957" s="232"/>
      <c r="U957" s="232"/>
      <c r="V957" s="232"/>
      <c r="W957" s="232"/>
      <c r="X957" s="232"/>
      <c r="Y957" s="232"/>
      <c r="Z957" s="232"/>
    </row>
    <row r="958" ht="12.0" customHeight="1">
      <c r="A958" s="232"/>
      <c r="B958" s="232"/>
      <c r="C958" s="232"/>
      <c r="D958" s="232"/>
      <c r="E958" s="232"/>
      <c r="F958" s="232"/>
      <c r="G958" s="232"/>
      <c r="H958" s="232"/>
      <c r="I958" s="232"/>
      <c r="J958" s="232"/>
      <c r="K958" s="232"/>
      <c r="L958" s="232"/>
      <c r="M958" s="232"/>
      <c r="N958" s="232"/>
      <c r="O958" s="232"/>
      <c r="P958" s="232"/>
      <c r="Q958" s="232"/>
      <c r="R958" s="232"/>
      <c r="S958" s="232"/>
      <c r="T958" s="232"/>
      <c r="U958" s="232"/>
      <c r="V958" s="232"/>
      <c r="W958" s="232"/>
      <c r="X958" s="232"/>
      <c r="Y958" s="232"/>
      <c r="Z958" s="232"/>
    </row>
    <row r="959" ht="12.0" customHeight="1">
      <c r="A959" s="232"/>
      <c r="B959" s="232"/>
      <c r="C959" s="232"/>
      <c r="D959" s="232"/>
      <c r="E959" s="232"/>
      <c r="F959" s="232"/>
      <c r="G959" s="232"/>
      <c r="H959" s="232"/>
      <c r="I959" s="232"/>
      <c r="J959" s="232"/>
      <c r="K959" s="232"/>
      <c r="L959" s="232"/>
      <c r="M959" s="232"/>
      <c r="N959" s="232"/>
      <c r="O959" s="232"/>
      <c r="P959" s="232"/>
      <c r="Q959" s="232"/>
      <c r="R959" s="232"/>
      <c r="S959" s="232"/>
      <c r="T959" s="232"/>
      <c r="U959" s="232"/>
      <c r="V959" s="232"/>
      <c r="W959" s="232"/>
      <c r="X959" s="232"/>
      <c r="Y959" s="232"/>
      <c r="Z959" s="232"/>
    </row>
    <row r="960" ht="12.0" customHeight="1">
      <c r="A960" s="232"/>
      <c r="B960" s="232"/>
      <c r="C960" s="232"/>
      <c r="D960" s="232"/>
      <c r="E960" s="232"/>
      <c r="F960" s="232"/>
      <c r="G960" s="232"/>
      <c r="H960" s="232"/>
      <c r="I960" s="232"/>
      <c r="J960" s="232"/>
      <c r="K960" s="232"/>
      <c r="L960" s="232"/>
      <c r="M960" s="232"/>
      <c r="N960" s="232"/>
      <c r="O960" s="232"/>
      <c r="P960" s="232"/>
      <c r="Q960" s="232"/>
      <c r="R960" s="232"/>
      <c r="S960" s="232"/>
      <c r="T960" s="232"/>
      <c r="U960" s="232"/>
      <c r="V960" s="232"/>
      <c r="W960" s="232"/>
      <c r="X960" s="232"/>
      <c r="Y960" s="232"/>
      <c r="Z960" s="232"/>
    </row>
    <row r="961" ht="12.0" customHeight="1">
      <c r="A961" s="232"/>
      <c r="B961" s="232"/>
      <c r="C961" s="232"/>
      <c r="D961" s="232"/>
      <c r="E961" s="232"/>
      <c r="F961" s="232"/>
      <c r="G961" s="232"/>
      <c r="H961" s="232"/>
      <c r="I961" s="232"/>
      <c r="J961" s="232"/>
      <c r="K961" s="232"/>
      <c r="L961" s="232"/>
      <c r="M961" s="232"/>
      <c r="N961" s="232"/>
      <c r="O961" s="232"/>
      <c r="P961" s="232"/>
      <c r="Q961" s="232"/>
      <c r="R961" s="232"/>
      <c r="S961" s="232"/>
      <c r="T961" s="232"/>
      <c r="U961" s="232"/>
      <c r="V961" s="232"/>
      <c r="W961" s="232"/>
      <c r="X961" s="232"/>
      <c r="Y961" s="232"/>
      <c r="Z961" s="232"/>
    </row>
    <row r="962" ht="12.0" customHeight="1">
      <c r="A962" s="232"/>
      <c r="B962" s="232"/>
      <c r="C962" s="232"/>
      <c r="D962" s="232"/>
      <c r="E962" s="232"/>
      <c r="F962" s="232"/>
      <c r="G962" s="232"/>
      <c r="H962" s="232"/>
      <c r="I962" s="232"/>
      <c r="J962" s="232"/>
      <c r="K962" s="232"/>
      <c r="L962" s="232"/>
      <c r="M962" s="232"/>
      <c r="N962" s="232"/>
      <c r="O962" s="232"/>
      <c r="P962" s="232"/>
      <c r="Q962" s="232"/>
      <c r="R962" s="232"/>
      <c r="S962" s="232"/>
      <c r="T962" s="232"/>
      <c r="U962" s="232"/>
      <c r="V962" s="232"/>
      <c r="W962" s="232"/>
      <c r="X962" s="232"/>
      <c r="Y962" s="232"/>
      <c r="Z962" s="232"/>
    </row>
    <row r="963" ht="12.0" customHeight="1">
      <c r="A963" s="232"/>
      <c r="B963" s="232"/>
      <c r="C963" s="232"/>
      <c r="D963" s="232"/>
      <c r="E963" s="232"/>
      <c r="F963" s="232"/>
      <c r="G963" s="232"/>
      <c r="H963" s="232"/>
      <c r="I963" s="232"/>
      <c r="J963" s="232"/>
      <c r="K963" s="232"/>
      <c r="L963" s="232"/>
      <c r="M963" s="232"/>
      <c r="N963" s="232"/>
      <c r="O963" s="232"/>
      <c r="P963" s="232"/>
      <c r="Q963" s="232"/>
      <c r="R963" s="232"/>
      <c r="S963" s="232"/>
      <c r="T963" s="232"/>
      <c r="U963" s="232"/>
      <c r="V963" s="232"/>
      <c r="W963" s="232"/>
      <c r="X963" s="232"/>
      <c r="Y963" s="232"/>
      <c r="Z963" s="232"/>
    </row>
    <row r="964" ht="12.0" customHeight="1">
      <c r="A964" s="232"/>
      <c r="B964" s="232"/>
      <c r="C964" s="232"/>
      <c r="D964" s="232"/>
      <c r="E964" s="232"/>
      <c r="F964" s="232"/>
      <c r="G964" s="232"/>
      <c r="H964" s="232"/>
      <c r="I964" s="232"/>
      <c r="J964" s="232"/>
      <c r="K964" s="232"/>
      <c r="L964" s="232"/>
      <c r="M964" s="232"/>
      <c r="N964" s="232"/>
      <c r="O964" s="232"/>
      <c r="P964" s="232"/>
      <c r="Q964" s="232"/>
      <c r="R964" s="232"/>
      <c r="S964" s="232"/>
      <c r="T964" s="232"/>
      <c r="U964" s="232"/>
      <c r="V964" s="232"/>
      <c r="W964" s="232"/>
      <c r="X964" s="232"/>
      <c r="Y964" s="232"/>
      <c r="Z964" s="232"/>
    </row>
    <row r="965" ht="12.0" customHeight="1">
      <c r="A965" s="232"/>
      <c r="B965" s="232"/>
      <c r="C965" s="232"/>
      <c r="D965" s="232"/>
      <c r="E965" s="232"/>
      <c r="F965" s="232"/>
      <c r="G965" s="232"/>
      <c r="H965" s="232"/>
      <c r="I965" s="232"/>
      <c r="J965" s="232"/>
      <c r="K965" s="232"/>
      <c r="L965" s="232"/>
      <c r="M965" s="232"/>
      <c r="N965" s="232"/>
      <c r="O965" s="232"/>
      <c r="P965" s="232"/>
      <c r="Q965" s="232"/>
      <c r="R965" s="232"/>
      <c r="S965" s="232"/>
      <c r="T965" s="232"/>
      <c r="U965" s="232"/>
      <c r="V965" s="232"/>
      <c r="W965" s="232"/>
      <c r="X965" s="232"/>
      <c r="Y965" s="232"/>
      <c r="Z965" s="232"/>
    </row>
    <row r="966" ht="12.0" customHeight="1">
      <c r="A966" s="232"/>
      <c r="B966" s="232"/>
      <c r="C966" s="232"/>
      <c r="D966" s="232"/>
      <c r="E966" s="232"/>
      <c r="F966" s="232"/>
      <c r="G966" s="232"/>
      <c r="H966" s="232"/>
      <c r="I966" s="232"/>
      <c r="J966" s="232"/>
      <c r="K966" s="232"/>
      <c r="L966" s="232"/>
      <c r="M966" s="232"/>
      <c r="N966" s="232"/>
      <c r="O966" s="232"/>
      <c r="P966" s="232"/>
      <c r="Q966" s="232"/>
      <c r="R966" s="232"/>
      <c r="S966" s="232"/>
      <c r="T966" s="232"/>
      <c r="U966" s="232"/>
      <c r="V966" s="232"/>
      <c r="W966" s="232"/>
      <c r="X966" s="232"/>
      <c r="Y966" s="232"/>
      <c r="Z966" s="232"/>
    </row>
    <row r="967" ht="12.0" customHeight="1">
      <c r="A967" s="232"/>
      <c r="B967" s="232"/>
      <c r="C967" s="232"/>
      <c r="D967" s="232"/>
      <c r="E967" s="232"/>
      <c r="F967" s="232"/>
      <c r="G967" s="232"/>
      <c r="H967" s="232"/>
      <c r="I967" s="232"/>
      <c r="J967" s="232"/>
      <c r="K967" s="232"/>
      <c r="L967" s="232"/>
      <c r="M967" s="232"/>
      <c r="N967" s="232"/>
      <c r="O967" s="232"/>
      <c r="P967" s="232"/>
      <c r="Q967" s="232"/>
      <c r="R967" s="232"/>
      <c r="S967" s="232"/>
      <c r="T967" s="232"/>
      <c r="U967" s="232"/>
      <c r="V967" s="232"/>
      <c r="W967" s="232"/>
      <c r="X967" s="232"/>
      <c r="Y967" s="232"/>
      <c r="Z967" s="232"/>
    </row>
    <row r="968" ht="12.0" customHeight="1">
      <c r="A968" s="232"/>
      <c r="B968" s="232"/>
      <c r="C968" s="232"/>
      <c r="D968" s="232"/>
      <c r="E968" s="232"/>
      <c r="F968" s="232"/>
      <c r="G968" s="232"/>
      <c r="H968" s="232"/>
      <c r="I968" s="232"/>
      <c r="J968" s="232"/>
      <c r="K968" s="232"/>
      <c r="L968" s="232"/>
      <c r="M968" s="232"/>
      <c r="N968" s="232"/>
      <c r="O968" s="232"/>
      <c r="P968" s="232"/>
      <c r="Q968" s="232"/>
      <c r="R968" s="232"/>
      <c r="S968" s="232"/>
      <c r="T968" s="232"/>
      <c r="U968" s="232"/>
      <c r="V968" s="232"/>
      <c r="W968" s="232"/>
      <c r="X968" s="232"/>
      <c r="Y968" s="232"/>
      <c r="Z968" s="232"/>
    </row>
    <row r="969" ht="12.0" customHeight="1">
      <c r="A969" s="232"/>
      <c r="B969" s="232"/>
      <c r="C969" s="232"/>
      <c r="D969" s="232"/>
      <c r="E969" s="232"/>
      <c r="F969" s="232"/>
      <c r="G969" s="232"/>
      <c r="H969" s="232"/>
      <c r="I969" s="232"/>
      <c r="J969" s="232"/>
      <c r="K969" s="232"/>
      <c r="L969" s="232"/>
      <c r="M969" s="232"/>
      <c r="N969" s="232"/>
      <c r="O969" s="232"/>
      <c r="P969" s="232"/>
      <c r="Q969" s="232"/>
      <c r="R969" s="232"/>
      <c r="S969" s="232"/>
      <c r="T969" s="232"/>
      <c r="U969" s="232"/>
      <c r="V969" s="232"/>
      <c r="W969" s="232"/>
      <c r="X969" s="232"/>
      <c r="Y969" s="232"/>
      <c r="Z969" s="232"/>
    </row>
    <row r="970" ht="12.0" customHeight="1">
      <c r="A970" s="232"/>
      <c r="B970" s="232"/>
      <c r="C970" s="232"/>
      <c r="D970" s="232"/>
      <c r="E970" s="232"/>
      <c r="F970" s="232"/>
      <c r="G970" s="232"/>
      <c r="H970" s="232"/>
      <c r="I970" s="232"/>
      <c r="J970" s="232"/>
      <c r="K970" s="232"/>
      <c r="L970" s="232"/>
      <c r="M970" s="232"/>
      <c r="N970" s="232"/>
      <c r="O970" s="232"/>
      <c r="P970" s="232"/>
      <c r="Q970" s="232"/>
      <c r="R970" s="232"/>
      <c r="S970" s="232"/>
      <c r="T970" s="232"/>
      <c r="U970" s="232"/>
      <c r="V970" s="232"/>
      <c r="W970" s="232"/>
      <c r="X970" s="232"/>
      <c r="Y970" s="232"/>
      <c r="Z970" s="232"/>
    </row>
    <row r="971" ht="12.0" customHeight="1">
      <c r="A971" s="232"/>
      <c r="B971" s="232"/>
      <c r="C971" s="232"/>
      <c r="D971" s="232"/>
      <c r="E971" s="232"/>
      <c r="F971" s="232"/>
      <c r="G971" s="232"/>
      <c r="H971" s="232"/>
      <c r="I971" s="232"/>
      <c r="J971" s="232"/>
      <c r="K971" s="232"/>
      <c r="L971" s="232"/>
      <c r="M971" s="232"/>
      <c r="N971" s="232"/>
      <c r="O971" s="232"/>
      <c r="P971" s="232"/>
      <c r="Q971" s="232"/>
      <c r="R971" s="232"/>
      <c r="S971" s="232"/>
      <c r="T971" s="232"/>
      <c r="U971" s="232"/>
      <c r="V971" s="232"/>
      <c r="W971" s="232"/>
      <c r="X971" s="232"/>
      <c r="Y971" s="232"/>
      <c r="Z971" s="232"/>
    </row>
    <row r="972" ht="12.0" customHeight="1">
      <c r="A972" s="232"/>
      <c r="B972" s="232"/>
      <c r="C972" s="232"/>
      <c r="D972" s="232"/>
      <c r="E972" s="232"/>
      <c r="F972" s="232"/>
      <c r="G972" s="232"/>
      <c r="H972" s="232"/>
      <c r="I972" s="232"/>
      <c r="J972" s="232"/>
      <c r="K972" s="232"/>
      <c r="L972" s="232"/>
      <c r="M972" s="232"/>
      <c r="N972" s="232"/>
      <c r="O972" s="232"/>
      <c r="P972" s="232"/>
      <c r="Q972" s="232"/>
      <c r="R972" s="232"/>
      <c r="S972" s="232"/>
      <c r="T972" s="232"/>
      <c r="U972" s="232"/>
      <c r="V972" s="232"/>
      <c r="W972" s="232"/>
      <c r="X972" s="232"/>
      <c r="Y972" s="232"/>
      <c r="Z972" s="232"/>
    </row>
    <row r="973" ht="12.0" customHeight="1">
      <c r="A973" s="232"/>
      <c r="B973" s="232"/>
      <c r="C973" s="232"/>
      <c r="D973" s="232"/>
      <c r="E973" s="232"/>
      <c r="F973" s="232"/>
      <c r="G973" s="232"/>
      <c r="H973" s="232"/>
      <c r="I973" s="232"/>
      <c r="J973" s="232"/>
      <c r="K973" s="232"/>
      <c r="L973" s="232"/>
      <c r="M973" s="232"/>
      <c r="N973" s="232"/>
      <c r="O973" s="232"/>
      <c r="P973" s="232"/>
      <c r="Q973" s="232"/>
      <c r="R973" s="232"/>
      <c r="S973" s="232"/>
      <c r="T973" s="232"/>
      <c r="U973" s="232"/>
      <c r="V973" s="232"/>
      <c r="W973" s="232"/>
      <c r="X973" s="232"/>
      <c r="Y973" s="232"/>
      <c r="Z973" s="232"/>
    </row>
    <row r="974" ht="12.0" customHeight="1">
      <c r="A974" s="232"/>
      <c r="B974" s="232"/>
      <c r="C974" s="232"/>
      <c r="D974" s="232"/>
      <c r="E974" s="232"/>
      <c r="F974" s="232"/>
      <c r="G974" s="232"/>
      <c r="H974" s="232"/>
      <c r="I974" s="232"/>
      <c r="J974" s="232"/>
      <c r="K974" s="232"/>
      <c r="L974" s="232"/>
      <c r="M974" s="232"/>
      <c r="N974" s="232"/>
      <c r="O974" s="232"/>
      <c r="P974" s="232"/>
      <c r="Q974" s="232"/>
      <c r="R974" s="232"/>
      <c r="S974" s="232"/>
      <c r="T974" s="232"/>
      <c r="U974" s="232"/>
      <c r="V974" s="232"/>
      <c r="W974" s="232"/>
      <c r="X974" s="232"/>
      <c r="Y974" s="232"/>
      <c r="Z974" s="232"/>
    </row>
    <row r="975" ht="12.0" customHeight="1">
      <c r="A975" s="232"/>
      <c r="B975" s="232"/>
      <c r="C975" s="232"/>
      <c r="D975" s="232"/>
      <c r="E975" s="232"/>
      <c r="F975" s="232"/>
      <c r="G975" s="232"/>
      <c r="H975" s="232"/>
      <c r="I975" s="232"/>
      <c r="J975" s="232"/>
      <c r="K975" s="232"/>
      <c r="L975" s="232"/>
      <c r="M975" s="232"/>
      <c r="N975" s="232"/>
      <c r="O975" s="232"/>
      <c r="P975" s="232"/>
      <c r="Q975" s="232"/>
      <c r="R975" s="232"/>
      <c r="S975" s="232"/>
      <c r="T975" s="232"/>
      <c r="U975" s="232"/>
      <c r="V975" s="232"/>
      <c r="W975" s="232"/>
      <c r="X975" s="232"/>
      <c r="Y975" s="232"/>
      <c r="Z975" s="232"/>
    </row>
    <row r="976" ht="12.0" customHeight="1">
      <c r="A976" s="232"/>
      <c r="B976" s="232"/>
      <c r="C976" s="232"/>
      <c r="D976" s="232"/>
      <c r="E976" s="232"/>
      <c r="F976" s="232"/>
      <c r="G976" s="232"/>
      <c r="H976" s="232"/>
      <c r="I976" s="232"/>
      <c r="J976" s="232"/>
      <c r="K976" s="232"/>
      <c r="L976" s="232"/>
      <c r="M976" s="232"/>
      <c r="N976" s="232"/>
      <c r="O976" s="232"/>
      <c r="P976" s="232"/>
      <c r="Q976" s="232"/>
      <c r="R976" s="232"/>
      <c r="S976" s="232"/>
      <c r="T976" s="232"/>
      <c r="U976" s="232"/>
      <c r="V976" s="232"/>
      <c r="W976" s="232"/>
      <c r="X976" s="232"/>
      <c r="Y976" s="232"/>
      <c r="Z976" s="232"/>
    </row>
    <row r="977" ht="12.0" customHeight="1">
      <c r="A977" s="232"/>
      <c r="B977" s="232"/>
      <c r="C977" s="232"/>
      <c r="D977" s="232"/>
      <c r="E977" s="232"/>
      <c r="F977" s="232"/>
      <c r="G977" s="232"/>
      <c r="H977" s="232"/>
      <c r="I977" s="232"/>
      <c r="J977" s="232"/>
      <c r="K977" s="232"/>
      <c r="L977" s="232"/>
      <c r="M977" s="232"/>
      <c r="N977" s="232"/>
      <c r="O977" s="232"/>
      <c r="P977" s="232"/>
      <c r="Q977" s="232"/>
      <c r="R977" s="232"/>
      <c r="S977" s="232"/>
      <c r="T977" s="232"/>
      <c r="U977" s="232"/>
      <c r="V977" s="232"/>
      <c r="W977" s="232"/>
      <c r="X977" s="232"/>
      <c r="Y977" s="232"/>
      <c r="Z977" s="232"/>
    </row>
    <row r="978" ht="12.0" customHeight="1">
      <c r="A978" s="232"/>
      <c r="B978" s="232"/>
      <c r="C978" s="232"/>
      <c r="D978" s="232"/>
      <c r="E978" s="232"/>
      <c r="F978" s="232"/>
      <c r="G978" s="232"/>
      <c r="H978" s="232"/>
      <c r="I978" s="232"/>
      <c r="J978" s="232"/>
      <c r="K978" s="232"/>
      <c r="L978" s="232"/>
      <c r="M978" s="232"/>
      <c r="N978" s="232"/>
      <c r="O978" s="232"/>
      <c r="P978" s="232"/>
      <c r="Q978" s="232"/>
      <c r="R978" s="232"/>
      <c r="S978" s="232"/>
      <c r="T978" s="232"/>
      <c r="U978" s="232"/>
      <c r="V978" s="232"/>
      <c r="W978" s="232"/>
      <c r="X978" s="232"/>
      <c r="Y978" s="232"/>
      <c r="Z978" s="232"/>
    </row>
    <row r="979" ht="12.0" customHeight="1">
      <c r="A979" s="232"/>
      <c r="B979" s="232"/>
      <c r="C979" s="232"/>
      <c r="D979" s="232"/>
      <c r="E979" s="232"/>
      <c r="F979" s="232"/>
      <c r="G979" s="232"/>
      <c r="H979" s="232"/>
      <c r="I979" s="232"/>
      <c r="J979" s="232"/>
      <c r="K979" s="232"/>
      <c r="L979" s="232"/>
      <c r="M979" s="232"/>
      <c r="N979" s="232"/>
      <c r="O979" s="232"/>
      <c r="P979" s="232"/>
      <c r="Q979" s="232"/>
      <c r="R979" s="232"/>
      <c r="S979" s="232"/>
      <c r="T979" s="232"/>
      <c r="U979" s="232"/>
      <c r="V979" s="232"/>
      <c r="W979" s="232"/>
      <c r="X979" s="232"/>
      <c r="Y979" s="232"/>
      <c r="Z979" s="232"/>
    </row>
    <row r="980" ht="12.0" customHeight="1">
      <c r="A980" s="232"/>
      <c r="B980" s="232"/>
      <c r="C980" s="232"/>
      <c r="D980" s="232"/>
      <c r="E980" s="232"/>
      <c r="F980" s="232"/>
      <c r="G980" s="232"/>
      <c r="H980" s="232"/>
      <c r="I980" s="232"/>
      <c r="J980" s="232"/>
      <c r="K980" s="232"/>
      <c r="L980" s="232"/>
      <c r="M980" s="232"/>
      <c r="N980" s="232"/>
      <c r="O980" s="232"/>
      <c r="P980" s="232"/>
      <c r="Q980" s="232"/>
      <c r="R980" s="232"/>
      <c r="S980" s="232"/>
      <c r="T980" s="232"/>
      <c r="U980" s="232"/>
      <c r="V980" s="232"/>
      <c r="W980" s="232"/>
      <c r="X980" s="232"/>
      <c r="Y980" s="232"/>
      <c r="Z980" s="232"/>
    </row>
    <row r="981" ht="12.0" customHeight="1">
      <c r="A981" s="232"/>
      <c r="B981" s="232"/>
      <c r="C981" s="232"/>
      <c r="D981" s="232"/>
      <c r="E981" s="232"/>
      <c r="F981" s="232"/>
      <c r="G981" s="232"/>
      <c r="H981" s="232"/>
      <c r="I981" s="232"/>
      <c r="J981" s="232"/>
      <c r="K981" s="232"/>
      <c r="L981" s="232"/>
      <c r="M981" s="232"/>
      <c r="N981" s="232"/>
      <c r="O981" s="232"/>
      <c r="P981" s="232"/>
      <c r="Q981" s="232"/>
      <c r="R981" s="232"/>
      <c r="S981" s="232"/>
      <c r="T981" s="232"/>
      <c r="U981" s="232"/>
      <c r="V981" s="232"/>
      <c r="W981" s="232"/>
      <c r="X981" s="232"/>
      <c r="Y981" s="232"/>
      <c r="Z981" s="232"/>
    </row>
    <row r="982" ht="12.0" customHeight="1">
      <c r="A982" s="232"/>
      <c r="B982" s="232"/>
      <c r="C982" s="232"/>
      <c r="D982" s="232"/>
      <c r="E982" s="232"/>
      <c r="F982" s="232"/>
      <c r="G982" s="232"/>
      <c r="H982" s="232"/>
      <c r="I982" s="232"/>
      <c r="J982" s="232"/>
      <c r="K982" s="232"/>
      <c r="L982" s="232"/>
      <c r="M982" s="232"/>
      <c r="N982" s="232"/>
      <c r="O982" s="232"/>
      <c r="P982" s="232"/>
      <c r="Q982" s="232"/>
      <c r="R982" s="232"/>
      <c r="S982" s="232"/>
      <c r="T982" s="232"/>
      <c r="U982" s="232"/>
      <c r="V982" s="232"/>
      <c r="W982" s="232"/>
      <c r="X982" s="232"/>
      <c r="Y982" s="232"/>
      <c r="Z982" s="232"/>
    </row>
    <row r="983" ht="12.0" customHeight="1">
      <c r="A983" s="232"/>
      <c r="B983" s="232"/>
      <c r="C983" s="232"/>
      <c r="D983" s="232"/>
      <c r="E983" s="232"/>
      <c r="F983" s="232"/>
      <c r="G983" s="232"/>
      <c r="H983" s="232"/>
      <c r="I983" s="232"/>
      <c r="J983" s="232"/>
      <c r="K983" s="232"/>
      <c r="L983" s="232"/>
      <c r="M983" s="232"/>
      <c r="N983" s="232"/>
      <c r="O983" s="232"/>
      <c r="P983" s="232"/>
      <c r="Q983" s="232"/>
      <c r="R983" s="232"/>
      <c r="S983" s="232"/>
      <c r="T983" s="232"/>
      <c r="U983" s="232"/>
      <c r="V983" s="232"/>
      <c r="W983" s="232"/>
      <c r="X983" s="232"/>
      <c r="Y983" s="232"/>
      <c r="Z983" s="232"/>
    </row>
    <row r="984" ht="12.0" customHeight="1">
      <c r="A984" s="232"/>
      <c r="B984" s="232"/>
      <c r="C984" s="232"/>
      <c r="D984" s="232"/>
      <c r="E984" s="232"/>
      <c r="F984" s="232"/>
      <c r="G984" s="232"/>
      <c r="H984" s="232"/>
      <c r="I984" s="232"/>
      <c r="J984" s="232"/>
      <c r="K984" s="232"/>
      <c r="L984" s="232"/>
      <c r="M984" s="232"/>
      <c r="N984" s="232"/>
      <c r="O984" s="232"/>
      <c r="P984" s="232"/>
      <c r="Q984" s="232"/>
      <c r="R984" s="232"/>
      <c r="S984" s="232"/>
      <c r="T984" s="232"/>
      <c r="U984" s="232"/>
      <c r="V984" s="232"/>
      <c r="W984" s="232"/>
      <c r="X984" s="232"/>
      <c r="Y984" s="232"/>
      <c r="Z984" s="232"/>
    </row>
    <row r="985" ht="12.0" customHeight="1">
      <c r="A985" s="232"/>
      <c r="B985" s="232"/>
      <c r="C985" s="232"/>
      <c r="D985" s="232"/>
      <c r="E985" s="232"/>
      <c r="F985" s="232"/>
      <c r="G985" s="232"/>
      <c r="H985" s="232"/>
      <c r="I985" s="232"/>
      <c r="J985" s="232"/>
      <c r="K985" s="232"/>
      <c r="L985" s="232"/>
      <c r="M985" s="232"/>
      <c r="N985" s="232"/>
      <c r="O985" s="232"/>
      <c r="P985" s="232"/>
      <c r="Q985" s="232"/>
      <c r="R985" s="232"/>
      <c r="S985" s="232"/>
      <c r="T985" s="232"/>
      <c r="U985" s="232"/>
      <c r="V985" s="232"/>
      <c r="W985" s="232"/>
      <c r="X985" s="232"/>
      <c r="Y985" s="232"/>
      <c r="Z985" s="232"/>
    </row>
    <row r="986" ht="12.0" customHeight="1">
      <c r="A986" s="232"/>
      <c r="B986" s="232"/>
      <c r="C986" s="232"/>
      <c r="D986" s="232"/>
      <c r="E986" s="232"/>
      <c r="F986" s="232"/>
      <c r="G986" s="232"/>
      <c r="H986" s="232"/>
      <c r="I986" s="232"/>
      <c r="J986" s="232"/>
      <c r="K986" s="232"/>
      <c r="L986" s="232"/>
      <c r="M986" s="232"/>
      <c r="N986" s="232"/>
      <c r="O986" s="232"/>
      <c r="P986" s="232"/>
      <c r="Q986" s="232"/>
      <c r="R986" s="232"/>
      <c r="S986" s="232"/>
      <c r="T986" s="232"/>
      <c r="U986" s="232"/>
      <c r="V986" s="232"/>
      <c r="W986" s="232"/>
      <c r="X986" s="232"/>
      <c r="Y986" s="232"/>
      <c r="Z986" s="232"/>
    </row>
    <row r="987" ht="12.0" customHeight="1">
      <c r="A987" s="232"/>
      <c r="B987" s="232"/>
      <c r="C987" s="232"/>
      <c r="D987" s="232"/>
      <c r="E987" s="232"/>
      <c r="F987" s="232"/>
      <c r="G987" s="232"/>
      <c r="H987" s="232"/>
      <c r="I987" s="232"/>
      <c r="J987" s="232"/>
      <c r="K987" s="232"/>
      <c r="L987" s="232"/>
      <c r="M987" s="232"/>
      <c r="N987" s="232"/>
      <c r="O987" s="232"/>
      <c r="P987" s="232"/>
      <c r="Q987" s="232"/>
      <c r="R987" s="232"/>
      <c r="S987" s="232"/>
      <c r="T987" s="232"/>
      <c r="U987" s="232"/>
      <c r="V987" s="232"/>
      <c r="W987" s="232"/>
      <c r="X987" s="232"/>
      <c r="Y987" s="232"/>
      <c r="Z987" s="232"/>
    </row>
    <row r="988" ht="12.0" customHeight="1">
      <c r="A988" s="232"/>
      <c r="B988" s="232"/>
      <c r="C988" s="232"/>
      <c r="D988" s="232"/>
      <c r="E988" s="232"/>
      <c r="F988" s="232"/>
      <c r="G988" s="232"/>
      <c r="H988" s="232"/>
      <c r="I988" s="232"/>
      <c r="J988" s="232"/>
      <c r="K988" s="232"/>
      <c r="L988" s="232"/>
      <c r="M988" s="232"/>
      <c r="N988" s="232"/>
      <c r="O988" s="232"/>
      <c r="P988" s="232"/>
      <c r="Q988" s="232"/>
      <c r="R988" s="232"/>
      <c r="S988" s="232"/>
      <c r="T988" s="232"/>
      <c r="U988" s="232"/>
      <c r="V988" s="232"/>
      <c r="W988" s="232"/>
      <c r="X988" s="232"/>
      <c r="Y988" s="232"/>
      <c r="Z988" s="232"/>
    </row>
    <row r="989" ht="12.0" customHeight="1">
      <c r="A989" s="232"/>
      <c r="B989" s="232"/>
      <c r="C989" s="232"/>
      <c r="D989" s="232"/>
      <c r="E989" s="232"/>
      <c r="F989" s="232"/>
      <c r="G989" s="232"/>
      <c r="H989" s="232"/>
      <c r="I989" s="232"/>
      <c r="J989" s="232"/>
      <c r="K989" s="232"/>
      <c r="L989" s="232"/>
      <c r="M989" s="232"/>
      <c r="N989" s="232"/>
      <c r="O989" s="232"/>
      <c r="P989" s="232"/>
      <c r="Q989" s="232"/>
      <c r="R989" s="232"/>
      <c r="S989" s="232"/>
      <c r="T989" s="232"/>
      <c r="U989" s="232"/>
      <c r="V989" s="232"/>
      <c r="W989" s="232"/>
      <c r="X989" s="232"/>
      <c r="Y989" s="232"/>
      <c r="Z989" s="232"/>
    </row>
    <row r="990" ht="12.0" customHeight="1">
      <c r="A990" s="232"/>
      <c r="B990" s="232"/>
      <c r="C990" s="232"/>
      <c r="D990" s="232"/>
      <c r="E990" s="232"/>
      <c r="F990" s="232"/>
      <c r="G990" s="232"/>
      <c r="H990" s="232"/>
      <c r="I990" s="232"/>
      <c r="J990" s="232"/>
      <c r="K990" s="232"/>
      <c r="L990" s="232"/>
      <c r="M990" s="232"/>
      <c r="N990" s="232"/>
      <c r="O990" s="232"/>
      <c r="P990" s="232"/>
      <c r="Q990" s="232"/>
      <c r="R990" s="232"/>
      <c r="S990" s="232"/>
      <c r="T990" s="232"/>
      <c r="U990" s="232"/>
      <c r="V990" s="232"/>
      <c r="W990" s="232"/>
      <c r="X990" s="232"/>
      <c r="Y990" s="232"/>
      <c r="Z990" s="232"/>
    </row>
    <row r="991" ht="12.0" customHeight="1">
      <c r="A991" s="232"/>
      <c r="B991" s="232"/>
      <c r="C991" s="232"/>
      <c r="D991" s="232"/>
      <c r="E991" s="232"/>
      <c r="F991" s="232"/>
      <c r="G991" s="232"/>
      <c r="H991" s="232"/>
      <c r="I991" s="232"/>
      <c r="J991" s="232"/>
      <c r="K991" s="232"/>
      <c r="L991" s="232"/>
      <c r="M991" s="232"/>
      <c r="N991" s="232"/>
      <c r="O991" s="232"/>
      <c r="P991" s="232"/>
      <c r="Q991" s="232"/>
      <c r="R991" s="232"/>
      <c r="S991" s="232"/>
      <c r="T991" s="232"/>
      <c r="U991" s="232"/>
      <c r="V991" s="232"/>
      <c r="W991" s="232"/>
      <c r="X991" s="232"/>
      <c r="Y991" s="232"/>
      <c r="Z991" s="232"/>
    </row>
    <row r="992" ht="12.0" customHeight="1">
      <c r="A992" s="232"/>
      <c r="B992" s="232"/>
      <c r="C992" s="232"/>
      <c r="D992" s="232"/>
      <c r="E992" s="232"/>
      <c r="F992" s="232"/>
      <c r="G992" s="232"/>
      <c r="H992" s="232"/>
      <c r="I992" s="232"/>
      <c r="J992" s="232"/>
      <c r="K992" s="232"/>
      <c r="L992" s="232"/>
      <c r="M992" s="232"/>
      <c r="N992" s="232"/>
      <c r="O992" s="232"/>
      <c r="P992" s="232"/>
      <c r="Q992" s="232"/>
      <c r="R992" s="232"/>
      <c r="S992" s="232"/>
      <c r="T992" s="232"/>
      <c r="U992" s="232"/>
      <c r="V992" s="232"/>
      <c r="W992" s="232"/>
      <c r="X992" s="232"/>
      <c r="Y992" s="232"/>
      <c r="Z992" s="232"/>
    </row>
    <row r="993" ht="12.0" customHeight="1">
      <c r="A993" s="232"/>
      <c r="B993" s="232"/>
      <c r="C993" s="232"/>
      <c r="D993" s="232"/>
      <c r="E993" s="232"/>
      <c r="F993" s="232"/>
      <c r="G993" s="232"/>
      <c r="H993" s="232"/>
      <c r="I993" s="232"/>
      <c r="J993" s="232"/>
      <c r="K993" s="232"/>
      <c r="L993" s="232"/>
      <c r="M993" s="232"/>
      <c r="N993" s="232"/>
      <c r="O993" s="232"/>
      <c r="P993" s="232"/>
      <c r="Q993" s="232"/>
      <c r="R993" s="232"/>
      <c r="S993" s="232"/>
      <c r="T993" s="232"/>
      <c r="U993" s="232"/>
      <c r="V993" s="232"/>
      <c r="W993" s="232"/>
      <c r="X993" s="232"/>
      <c r="Y993" s="232"/>
      <c r="Z993" s="232"/>
    </row>
    <row r="994" ht="12.0" customHeight="1">
      <c r="A994" s="232"/>
      <c r="B994" s="232"/>
      <c r="C994" s="232"/>
      <c r="D994" s="232"/>
      <c r="E994" s="232"/>
      <c r="F994" s="232"/>
      <c r="G994" s="232"/>
      <c r="H994" s="232"/>
      <c r="I994" s="232"/>
      <c r="J994" s="232"/>
      <c r="K994" s="232"/>
      <c r="L994" s="232"/>
      <c r="M994" s="232"/>
      <c r="N994" s="232"/>
      <c r="O994" s="232"/>
      <c r="P994" s="232"/>
      <c r="Q994" s="232"/>
      <c r="R994" s="232"/>
      <c r="S994" s="232"/>
      <c r="T994" s="232"/>
      <c r="U994" s="232"/>
      <c r="V994" s="232"/>
      <c r="W994" s="232"/>
      <c r="X994" s="232"/>
      <c r="Y994" s="232"/>
      <c r="Z994" s="232"/>
    </row>
    <row r="995" ht="12.0" customHeight="1">
      <c r="A995" s="232"/>
      <c r="B995" s="232"/>
      <c r="C995" s="232"/>
      <c r="D995" s="232"/>
      <c r="E995" s="232"/>
      <c r="F995" s="232"/>
      <c r="G995" s="232"/>
      <c r="H995" s="232"/>
      <c r="I995" s="232"/>
      <c r="J995" s="232"/>
      <c r="K995" s="232"/>
      <c r="L995" s="232"/>
      <c r="M995" s="232"/>
      <c r="N995" s="232"/>
      <c r="O995" s="232"/>
      <c r="P995" s="232"/>
      <c r="Q995" s="232"/>
      <c r="R995" s="232"/>
      <c r="S995" s="232"/>
      <c r="T995" s="232"/>
      <c r="U995" s="232"/>
      <c r="V995" s="232"/>
      <c r="W995" s="232"/>
      <c r="X995" s="232"/>
      <c r="Y995" s="232"/>
      <c r="Z995" s="232"/>
    </row>
    <row r="996" ht="12.0" customHeight="1">
      <c r="A996" s="232"/>
      <c r="B996" s="232"/>
      <c r="C996" s="232"/>
      <c r="D996" s="232"/>
      <c r="E996" s="232"/>
      <c r="F996" s="232"/>
      <c r="G996" s="232"/>
      <c r="H996" s="232"/>
      <c r="I996" s="232"/>
      <c r="J996" s="232"/>
      <c r="K996" s="232"/>
      <c r="L996" s="232"/>
      <c r="M996" s="232"/>
      <c r="N996" s="232"/>
      <c r="O996" s="232"/>
      <c r="P996" s="232"/>
      <c r="Q996" s="232"/>
      <c r="R996" s="232"/>
      <c r="S996" s="232"/>
      <c r="T996" s="232"/>
      <c r="U996" s="232"/>
      <c r="V996" s="232"/>
      <c r="W996" s="232"/>
      <c r="X996" s="232"/>
      <c r="Y996" s="232"/>
      <c r="Z996" s="232"/>
    </row>
    <row r="997" ht="12.0" customHeight="1">
      <c r="A997" s="232"/>
      <c r="B997" s="232"/>
      <c r="C997" s="232"/>
      <c r="D997" s="232"/>
      <c r="E997" s="232"/>
      <c r="F997" s="232"/>
      <c r="G997" s="232"/>
      <c r="H997" s="232"/>
      <c r="I997" s="232"/>
      <c r="J997" s="232"/>
      <c r="K997" s="232"/>
      <c r="L997" s="232"/>
      <c r="M997" s="232"/>
      <c r="N997" s="232"/>
      <c r="O997" s="232"/>
      <c r="P997" s="232"/>
      <c r="Q997" s="232"/>
      <c r="R997" s="232"/>
      <c r="S997" s="232"/>
      <c r="T997" s="232"/>
      <c r="U997" s="232"/>
      <c r="V997" s="232"/>
      <c r="W997" s="232"/>
      <c r="X997" s="232"/>
      <c r="Y997" s="232"/>
      <c r="Z997" s="232"/>
    </row>
    <row r="998" ht="12.0" customHeight="1">
      <c r="A998" s="232"/>
      <c r="B998" s="232"/>
      <c r="C998" s="232"/>
      <c r="D998" s="232"/>
      <c r="E998" s="232"/>
      <c r="F998" s="232"/>
      <c r="G998" s="232"/>
      <c r="H998" s="232"/>
      <c r="I998" s="232"/>
      <c r="J998" s="232"/>
      <c r="K998" s="232"/>
      <c r="L998" s="232"/>
      <c r="M998" s="232"/>
      <c r="N998" s="232"/>
      <c r="O998" s="232"/>
      <c r="P998" s="232"/>
      <c r="Q998" s="232"/>
      <c r="R998" s="232"/>
      <c r="S998" s="232"/>
      <c r="T998" s="232"/>
      <c r="U998" s="232"/>
      <c r="V998" s="232"/>
      <c r="W998" s="232"/>
      <c r="X998" s="232"/>
      <c r="Y998" s="232"/>
      <c r="Z998" s="232"/>
    </row>
    <row r="999" ht="12.0" customHeight="1">
      <c r="A999" s="232"/>
      <c r="B999" s="232"/>
      <c r="C999" s="232"/>
      <c r="D999" s="232"/>
      <c r="E999" s="232"/>
      <c r="F999" s="232"/>
      <c r="G999" s="232"/>
      <c r="H999" s="232"/>
      <c r="I999" s="232"/>
      <c r="J999" s="232"/>
      <c r="K999" s="232"/>
      <c r="L999" s="232"/>
      <c r="M999" s="232"/>
      <c r="N999" s="232"/>
      <c r="O999" s="232"/>
      <c r="P999" s="232"/>
      <c r="Q999" s="232"/>
      <c r="R999" s="232"/>
      <c r="S999" s="232"/>
      <c r="T999" s="232"/>
      <c r="U999" s="232"/>
      <c r="V999" s="232"/>
      <c r="W999" s="232"/>
      <c r="X999" s="232"/>
      <c r="Y999" s="232"/>
      <c r="Z999" s="232"/>
    </row>
    <row r="1000" ht="12.0" customHeight="1">
      <c r="A1000" s="232"/>
      <c r="B1000" s="232"/>
      <c r="C1000" s="232"/>
      <c r="D1000" s="232"/>
      <c r="E1000" s="232"/>
      <c r="F1000" s="232"/>
      <c r="G1000" s="232"/>
      <c r="H1000" s="232"/>
      <c r="I1000" s="232"/>
      <c r="J1000" s="232"/>
      <c r="K1000" s="232"/>
      <c r="L1000" s="232"/>
      <c r="M1000" s="232"/>
      <c r="N1000" s="232"/>
      <c r="O1000" s="232"/>
      <c r="P1000" s="232"/>
      <c r="Q1000" s="232"/>
      <c r="R1000" s="232"/>
      <c r="S1000" s="232"/>
      <c r="T1000" s="232"/>
      <c r="U1000" s="232"/>
      <c r="V1000" s="232"/>
      <c r="W1000" s="232"/>
      <c r="X1000" s="232"/>
      <c r="Y1000" s="232"/>
      <c r="Z1000" s="232"/>
    </row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4.13"/>
    <col customWidth="1" min="2" max="2" width="14.75"/>
    <col customWidth="1" min="3" max="3" width="11.13"/>
    <col customWidth="1" min="4" max="4" width="13.38"/>
    <col customWidth="1" min="5" max="6" width="8.75"/>
    <col customWidth="1" min="7" max="7" width="12.75"/>
    <col customWidth="1" min="8" max="9" width="8.75"/>
    <col customWidth="1" min="10" max="10" width="13.38"/>
    <col customWidth="1" min="11" max="26" width="8.75"/>
  </cols>
  <sheetData>
    <row r="1" ht="16.5" customHeight="1">
      <c r="A1" s="158" t="s">
        <v>545</v>
      </c>
      <c r="B1" s="158" t="s">
        <v>546</v>
      </c>
    </row>
    <row r="2" ht="16.5" customHeight="1">
      <c r="A2" s="270" t="s">
        <v>547</v>
      </c>
      <c r="B2" s="271">
        <v>0.0</v>
      </c>
    </row>
    <row r="3" ht="16.5" customHeight="1">
      <c r="A3" s="270" t="s">
        <v>548</v>
      </c>
      <c r="B3" s="271">
        <v>0.1</v>
      </c>
    </row>
    <row r="4" ht="16.5" customHeight="1">
      <c r="A4" s="270" t="s">
        <v>549</v>
      </c>
      <c r="B4" s="271">
        <v>0.25</v>
      </c>
    </row>
    <row r="5" ht="16.5" customHeight="1"/>
    <row r="6" ht="16.5" customHeight="1">
      <c r="A6" s="158" t="s">
        <v>550</v>
      </c>
      <c r="B6" s="272">
        <v>9446000.0</v>
      </c>
      <c r="C6" s="273" t="s">
        <v>551</v>
      </c>
    </row>
    <row r="7" ht="16.5" customHeight="1">
      <c r="B7" s="159">
        <f>1%/12</f>
        <v>0.0008333333333</v>
      </c>
      <c r="C7" s="61" t="s">
        <v>552</v>
      </c>
    </row>
    <row r="8" ht="16.5" customHeight="1">
      <c r="B8" s="159"/>
    </row>
    <row r="9" ht="16.5" customHeight="1">
      <c r="A9" s="274" t="s">
        <v>553</v>
      </c>
      <c r="B9" s="275"/>
      <c r="C9" s="275"/>
      <c r="D9" s="275"/>
      <c r="E9" s="275"/>
      <c r="F9" s="275"/>
      <c r="G9" s="275"/>
      <c r="H9" s="275"/>
      <c r="I9" s="275"/>
      <c r="J9" s="276"/>
    </row>
    <row r="10" ht="16.5" customHeight="1"/>
    <row r="11" ht="16.5" customHeight="1">
      <c r="B11" s="61" t="s">
        <v>554</v>
      </c>
      <c r="C11" s="277" t="s">
        <v>555</v>
      </c>
      <c r="F11" s="277" t="s">
        <v>548</v>
      </c>
      <c r="I11" s="277" t="s">
        <v>549</v>
      </c>
    </row>
    <row r="12" ht="16.5" customHeight="1"/>
    <row r="13" ht="16.5" customHeight="1">
      <c r="A13" s="61" t="s">
        <v>556</v>
      </c>
      <c r="B13" s="278">
        <v>4.5</v>
      </c>
      <c r="C13" s="94" t="s">
        <v>557</v>
      </c>
      <c r="D13" s="94" t="s">
        <v>558</v>
      </c>
      <c r="F13" s="94" t="s">
        <v>557</v>
      </c>
      <c r="G13" s="94" t="s">
        <v>558</v>
      </c>
      <c r="I13" s="94" t="s">
        <v>557</v>
      </c>
      <c r="J13" s="94" t="s">
        <v>558</v>
      </c>
    </row>
    <row r="14" ht="16.5" customHeight="1">
      <c r="B14" s="277"/>
    </row>
    <row r="15" ht="16.5" customHeight="1">
      <c r="A15" s="61" t="s">
        <v>559</v>
      </c>
      <c r="B15" s="279">
        <f>B13*50%</f>
        <v>2.25</v>
      </c>
      <c r="C15" s="280">
        <f t="shared" ref="C15:C17" si="1">75%/3</f>
        <v>0.25</v>
      </c>
      <c r="D15" s="281">
        <f t="shared" ref="D15:D25" si="2">B15*C15</f>
        <v>0.5625</v>
      </c>
      <c r="F15" s="280">
        <f t="shared" ref="F15:F17" si="3">25%/3</f>
        <v>0.08333333333</v>
      </c>
      <c r="G15" s="281">
        <f t="shared" ref="G15:G25" si="4">F15*B15</f>
        <v>0.1875</v>
      </c>
      <c r="I15" s="281">
        <f>B15*0%</f>
        <v>0</v>
      </c>
      <c r="J15" s="61">
        <f t="shared" ref="J15:J25" si="5">B15*I15</f>
        <v>0</v>
      </c>
    </row>
    <row r="16" ht="16.5" customHeight="1">
      <c r="A16" s="61" t="s">
        <v>560</v>
      </c>
      <c r="B16" s="279">
        <f>B13*75%</f>
        <v>3.375</v>
      </c>
      <c r="C16" s="280">
        <f t="shared" si="1"/>
        <v>0.25</v>
      </c>
      <c r="D16" s="281">
        <f t="shared" si="2"/>
        <v>0.84375</v>
      </c>
      <c r="F16" s="280">
        <f t="shared" si="3"/>
        <v>0.08333333333</v>
      </c>
      <c r="G16" s="281">
        <f t="shared" si="4"/>
        <v>0.28125</v>
      </c>
      <c r="J16" s="61">
        <f t="shared" si="5"/>
        <v>0</v>
      </c>
    </row>
    <row r="17" ht="16.5" customHeight="1">
      <c r="A17" s="61" t="s">
        <v>561</v>
      </c>
      <c r="B17" s="279">
        <f>B13*100%</f>
        <v>4.5</v>
      </c>
      <c r="C17" s="280">
        <f t="shared" si="1"/>
        <v>0.25</v>
      </c>
      <c r="D17" s="281">
        <f t="shared" si="2"/>
        <v>1.125</v>
      </c>
      <c r="F17" s="280">
        <f t="shared" si="3"/>
        <v>0.08333333333</v>
      </c>
      <c r="G17" s="281">
        <f t="shared" si="4"/>
        <v>0.375</v>
      </c>
      <c r="J17" s="61">
        <f t="shared" si="5"/>
        <v>0</v>
      </c>
    </row>
    <row r="18" ht="16.5" customHeight="1">
      <c r="B18" s="279"/>
      <c r="C18" s="280"/>
      <c r="D18" s="281">
        <f t="shared" si="2"/>
        <v>0</v>
      </c>
      <c r="F18" s="280"/>
      <c r="G18" s="281">
        <f t="shared" si="4"/>
        <v>0</v>
      </c>
      <c r="J18" s="61">
        <f t="shared" si="5"/>
        <v>0</v>
      </c>
    </row>
    <row r="19" ht="16.5" customHeight="1">
      <c r="A19" s="61" t="s">
        <v>562</v>
      </c>
      <c r="B19" s="279">
        <f>B13*1.1</f>
        <v>4.95</v>
      </c>
      <c r="C19" s="280">
        <f t="shared" ref="C19:C21" si="6">25%/3</f>
        <v>0.08333333333</v>
      </c>
      <c r="D19" s="281">
        <f t="shared" si="2"/>
        <v>0.4125</v>
      </c>
      <c r="F19" s="280">
        <f t="shared" ref="F19:F21" si="7">65%/3</f>
        <v>0.2166666667</v>
      </c>
      <c r="G19" s="281">
        <f t="shared" si="4"/>
        <v>1.0725</v>
      </c>
      <c r="I19" s="61">
        <f t="shared" ref="I19:I21" si="8">50%/3</f>
        <v>0.1666666667</v>
      </c>
      <c r="J19" s="61">
        <f t="shared" si="5"/>
        <v>0.825</v>
      </c>
    </row>
    <row r="20" ht="16.5" customHeight="1">
      <c r="A20" s="61" t="s">
        <v>563</v>
      </c>
      <c r="B20" s="279">
        <f>B13*1.25</f>
        <v>5.625</v>
      </c>
      <c r="C20" s="280">
        <f t="shared" si="6"/>
        <v>0.08333333333</v>
      </c>
      <c r="D20" s="281">
        <f t="shared" si="2"/>
        <v>0.46875</v>
      </c>
      <c r="F20" s="280">
        <f t="shared" si="7"/>
        <v>0.2166666667</v>
      </c>
      <c r="G20" s="281">
        <f t="shared" si="4"/>
        <v>1.21875</v>
      </c>
      <c r="I20" s="61">
        <f t="shared" si="8"/>
        <v>0.1666666667</v>
      </c>
      <c r="J20" s="61">
        <f t="shared" si="5"/>
        <v>0.9375</v>
      </c>
    </row>
    <row r="21" ht="16.5" customHeight="1">
      <c r="A21" s="61" t="s">
        <v>564</v>
      </c>
      <c r="B21" s="279">
        <f>B13*(150%)</f>
        <v>6.75</v>
      </c>
      <c r="C21" s="280">
        <f t="shared" si="6"/>
        <v>0.08333333333</v>
      </c>
      <c r="D21" s="281">
        <f t="shared" si="2"/>
        <v>0.5625</v>
      </c>
      <c r="F21" s="280">
        <f t="shared" si="7"/>
        <v>0.2166666667</v>
      </c>
      <c r="G21" s="281">
        <f t="shared" si="4"/>
        <v>1.4625</v>
      </c>
      <c r="I21" s="61">
        <f t="shared" si="8"/>
        <v>0.1666666667</v>
      </c>
      <c r="J21" s="61">
        <f t="shared" si="5"/>
        <v>1.125</v>
      </c>
    </row>
    <row r="22" ht="16.5" customHeight="1">
      <c r="B22" s="279"/>
      <c r="C22" s="280"/>
      <c r="D22" s="281">
        <f t="shared" si="2"/>
        <v>0</v>
      </c>
      <c r="F22" s="280"/>
      <c r="G22" s="281">
        <f t="shared" si="4"/>
        <v>0</v>
      </c>
      <c r="J22" s="61">
        <f t="shared" si="5"/>
        <v>0</v>
      </c>
    </row>
    <row r="23" ht="16.5" customHeight="1">
      <c r="A23" s="61" t="s">
        <v>565</v>
      </c>
      <c r="B23" s="279">
        <f>B13*2</f>
        <v>9</v>
      </c>
      <c r="C23" s="280">
        <v>0.0</v>
      </c>
      <c r="D23" s="281">
        <f t="shared" si="2"/>
        <v>0</v>
      </c>
      <c r="F23" s="280">
        <f t="shared" ref="F23:F25" si="9">10%/3</f>
        <v>0.03333333333</v>
      </c>
      <c r="G23" s="281">
        <f t="shared" si="4"/>
        <v>0.3</v>
      </c>
      <c r="I23" s="61">
        <f t="shared" ref="I23:I25" si="10">50%/3</f>
        <v>0.1666666667</v>
      </c>
      <c r="J23" s="61">
        <f t="shared" si="5"/>
        <v>1.5</v>
      </c>
    </row>
    <row r="24" ht="16.5" customHeight="1">
      <c r="A24" s="61" t="s">
        <v>566</v>
      </c>
      <c r="B24" s="279">
        <f>B13*2.25</f>
        <v>10.125</v>
      </c>
      <c r="C24" s="280">
        <v>0.0</v>
      </c>
      <c r="D24" s="281">
        <f t="shared" si="2"/>
        <v>0</v>
      </c>
      <c r="F24" s="280">
        <f t="shared" si="9"/>
        <v>0.03333333333</v>
      </c>
      <c r="G24" s="281">
        <f t="shared" si="4"/>
        <v>0.3375</v>
      </c>
      <c r="I24" s="61">
        <f t="shared" si="10"/>
        <v>0.1666666667</v>
      </c>
      <c r="J24" s="61">
        <f t="shared" si="5"/>
        <v>1.6875</v>
      </c>
    </row>
    <row r="25" ht="16.5" customHeight="1">
      <c r="A25" s="61" t="s">
        <v>567</v>
      </c>
      <c r="B25" s="279">
        <f>B13*2.5</f>
        <v>11.25</v>
      </c>
      <c r="C25" s="61">
        <v>0.0</v>
      </c>
      <c r="D25" s="281">
        <f t="shared" si="2"/>
        <v>0</v>
      </c>
      <c r="F25" s="280">
        <f t="shared" si="9"/>
        <v>0.03333333333</v>
      </c>
      <c r="G25" s="281">
        <f t="shared" si="4"/>
        <v>0.375</v>
      </c>
      <c r="I25" s="61">
        <f t="shared" si="10"/>
        <v>0.1666666667</v>
      </c>
      <c r="J25" s="61">
        <f t="shared" si="5"/>
        <v>1.875</v>
      </c>
    </row>
    <row r="26" ht="16.5" customHeight="1">
      <c r="B26" s="281"/>
    </row>
    <row r="27" ht="16.5" customHeight="1">
      <c r="A27" s="282" t="s">
        <v>568</v>
      </c>
      <c r="B27" s="282"/>
      <c r="C27" s="282"/>
      <c r="D27" s="283">
        <f>SUM(D15:D25)</f>
        <v>3.975</v>
      </c>
      <c r="E27" s="282"/>
      <c r="F27" s="282"/>
      <c r="G27" s="283">
        <f>SUM(G15:G25)</f>
        <v>5.61</v>
      </c>
      <c r="H27" s="282"/>
      <c r="I27" s="282"/>
      <c r="J27" s="283">
        <f>SUM(J15:J25)</f>
        <v>7.95</v>
      </c>
    </row>
    <row r="28" ht="16.5" customHeight="1">
      <c r="B28" s="159"/>
    </row>
    <row r="29" ht="16.5" customHeight="1">
      <c r="A29" s="61" t="s">
        <v>569</v>
      </c>
    </row>
    <row r="30" ht="16.5" customHeight="1"/>
    <row r="31" ht="16.5" customHeight="1">
      <c r="A31" s="284" t="s">
        <v>570</v>
      </c>
      <c r="B31" s="285"/>
      <c r="C31" s="285"/>
      <c r="D31" s="283">
        <f>D27*$B$6*$B$7</f>
        <v>31289.875</v>
      </c>
      <c r="E31" s="283"/>
      <c r="F31" s="283"/>
      <c r="G31" s="283">
        <f>G27*$B$6*$B$7</f>
        <v>44160.05</v>
      </c>
      <c r="H31" s="283"/>
      <c r="I31" s="283"/>
      <c r="J31" s="283">
        <f>J27*$B$6*$B$7</f>
        <v>62579.75</v>
      </c>
    </row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4">
    <mergeCell ref="A9:J9"/>
    <mergeCell ref="C11:D11"/>
    <mergeCell ref="F11:G11"/>
    <mergeCell ref="I11:J11"/>
  </mergeCells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75"/>
    <col customWidth="1" min="2" max="2" width="40.0"/>
    <col customWidth="1" min="3" max="3" width="13.38"/>
    <col customWidth="1" min="4" max="4" width="11.0"/>
    <col customWidth="1" min="5" max="26" width="8.75"/>
  </cols>
  <sheetData>
    <row r="1" ht="16.5" customHeight="1"/>
    <row r="2" ht="16.5" customHeight="1"/>
    <row r="3" ht="16.5" customHeight="1">
      <c r="A3" s="61" t="s">
        <v>571</v>
      </c>
    </row>
    <row r="4" ht="16.5" customHeight="1"/>
    <row r="5" ht="16.5" customHeight="1"/>
    <row r="6" ht="16.5" customHeight="1">
      <c r="B6" s="158" t="s">
        <v>572</v>
      </c>
      <c r="C6" s="61" t="s">
        <v>573</v>
      </c>
      <c r="D6" s="61" t="s">
        <v>574</v>
      </c>
    </row>
    <row r="7" ht="16.5" customHeight="1">
      <c r="B7" s="61" t="s">
        <v>378</v>
      </c>
      <c r="C7" s="286" t="s">
        <v>33</v>
      </c>
      <c r="D7" s="61" t="s">
        <v>125</v>
      </c>
    </row>
    <row r="8" ht="16.5" customHeight="1"/>
    <row r="9" ht="16.5" customHeight="1"/>
    <row r="10" ht="16.5" customHeight="1">
      <c r="A10" s="61" t="s">
        <v>206</v>
      </c>
    </row>
    <row r="11" ht="16.5" customHeight="1">
      <c r="B11" s="287"/>
      <c r="C11" s="288"/>
    </row>
    <row r="12" ht="16.5" customHeight="1">
      <c r="B12" s="287" t="s">
        <v>575</v>
      </c>
      <c r="C12" s="288"/>
    </row>
    <row r="13" ht="16.5" customHeight="1">
      <c r="B13" s="61" t="s">
        <v>20</v>
      </c>
      <c r="C13" s="286" t="s">
        <v>19</v>
      </c>
    </row>
    <row r="14" ht="16.5" customHeight="1">
      <c r="B14" s="61" t="s">
        <v>207</v>
      </c>
      <c r="C14" s="286" t="s">
        <v>33</v>
      </c>
    </row>
    <row r="15" ht="16.5" customHeight="1">
      <c r="B15" s="61" t="s">
        <v>209</v>
      </c>
      <c r="C15" s="286" t="s">
        <v>43</v>
      </c>
    </row>
    <row r="16" ht="16.5" customHeight="1">
      <c r="B16" s="61" t="s">
        <v>210</v>
      </c>
      <c r="C16" s="286" t="s">
        <v>37</v>
      </c>
    </row>
    <row r="17" ht="16.5" customHeight="1">
      <c r="B17" s="61" t="s">
        <v>211</v>
      </c>
      <c r="C17" s="286" t="s">
        <v>78</v>
      </c>
    </row>
    <row r="18" ht="16.5" customHeight="1">
      <c r="B18" s="61" t="s">
        <v>212</v>
      </c>
      <c r="C18" s="286" t="s">
        <v>82</v>
      </c>
    </row>
    <row r="19" ht="16.5" customHeight="1">
      <c r="B19" s="61" t="s">
        <v>213</v>
      </c>
      <c r="C19" s="286" t="s">
        <v>214</v>
      </c>
    </row>
    <row r="20" ht="16.5" customHeight="1">
      <c r="B20" s="61" t="s">
        <v>272</v>
      </c>
      <c r="C20" s="286" t="s">
        <v>40</v>
      </c>
    </row>
    <row r="21" ht="16.5" customHeight="1">
      <c r="B21" s="286" t="s">
        <v>168</v>
      </c>
      <c r="C21" s="286" t="s">
        <v>216</v>
      </c>
    </row>
    <row r="22" ht="16.5" customHeight="1">
      <c r="B22" s="61"/>
    </row>
    <row r="23" ht="16.5" customHeight="1">
      <c r="B23" s="61"/>
    </row>
    <row r="24" ht="16.5" customHeight="1">
      <c r="A24" s="61" t="s">
        <v>14</v>
      </c>
    </row>
    <row r="25" ht="16.5" customHeight="1">
      <c r="B25" s="287"/>
      <c r="C25" s="288"/>
    </row>
    <row r="26" ht="16.5" customHeight="1">
      <c r="B26" s="287" t="s">
        <v>575</v>
      </c>
      <c r="C26" s="288"/>
    </row>
    <row r="27" ht="16.5" customHeight="1">
      <c r="B27" s="61" t="s">
        <v>208</v>
      </c>
      <c r="C27" s="61">
        <v>1.0</v>
      </c>
    </row>
    <row r="28" ht="16.5" customHeight="1">
      <c r="B28" s="61" t="s">
        <v>34</v>
      </c>
      <c r="C28" s="61">
        <v>2.0</v>
      </c>
    </row>
    <row r="29" ht="16.5" customHeight="1">
      <c r="B29" s="61" t="s">
        <v>64</v>
      </c>
      <c r="C29" s="61">
        <v>3.0</v>
      </c>
    </row>
    <row r="30" ht="16.5" customHeight="1">
      <c r="B30" s="61" t="s">
        <v>61</v>
      </c>
      <c r="C30" s="61">
        <v>4.0</v>
      </c>
    </row>
    <row r="31" ht="16.5" customHeight="1">
      <c r="B31" s="61" t="s">
        <v>101</v>
      </c>
      <c r="C31" s="61">
        <v>5.0</v>
      </c>
    </row>
    <row r="32" ht="16.5" customHeight="1">
      <c r="B32" s="61" t="s">
        <v>53</v>
      </c>
      <c r="C32" s="61">
        <v>6.0</v>
      </c>
    </row>
    <row r="33" ht="16.5" customHeight="1">
      <c r="B33" s="61" t="s">
        <v>84</v>
      </c>
      <c r="C33" s="61">
        <v>7.0</v>
      </c>
    </row>
    <row r="34" ht="16.5" customHeight="1">
      <c r="B34" s="61" t="s">
        <v>205</v>
      </c>
      <c r="C34" s="61">
        <v>8.0</v>
      </c>
    </row>
    <row r="35" ht="16.5" customHeight="1">
      <c r="B35" s="286" t="s">
        <v>20</v>
      </c>
      <c r="C35" s="61">
        <v>9.0</v>
      </c>
    </row>
    <row r="36" ht="16.5" customHeight="1"/>
    <row r="37" ht="16.5" customHeight="1"/>
    <row r="38" ht="16.5" customHeight="1">
      <c r="A38" s="61" t="s">
        <v>576</v>
      </c>
    </row>
    <row r="39" ht="16.5" customHeight="1">
      <c r="B39" s="287" t="s">
        <v>577</v>
      </c>
      <c r="C39" s="288" t="s">
        <v>578</v>
      </c>
      <c r="D39" s="288" t="s">
        <v>579</v>
      </c>
    </row>
    <row r="40" ht="16.5" customHeight="1">
      <c r="B40" s="61" t="s">
        <v>362</v>
      </c>
      <c r="C40" s="61">
        <v>1000.0</v>
      </c>
      <c r="D40" s="61" t="s">
        <v>88</v>
      </c>
    </row>
    <row r="41" ht="16.5" customHeight="1">
      <c r="B41" s="61" t="s">
        <v>94</v>
      </c>
      <c r="C41" s="61">
        <v>1001.0</v>
      </c>
      <c r="D41" s="61" t="s">
        <v>88</v>
      </c>
    </row>
    <row r="42" ht="16.5" customHeight="1">
      <c r="B42" s="61" t="s">
        <v>580</v>
      </c>
      <c r="C42" s="61">
        <v>1002.0</v>
      </c>
      <c r="D42" s="61" t="s">
        <v>88</v>
      </c>
    </row>
    <row r="43" ht="16.5" customHeight="1">
      <c r="B43" s="61" t="s">
        <v>581</v>
      </c>
      <c r="C43" s="61">
        <v>1003.0</v>
      </c>
      <c r="D43" s="61" t="s">
        <v>88</v>
      </c>
    </row>
    <row r="44" ht="16.5" customHeight="1">
      <c r="B44" s="61" t="s">
        <v>100</v>
      </c>
      <c r="C44" s="61">
        <v>1004.0</v>
      </c>
      <c r="D44" s="61" t="s">
        <v>88</v>
      </c>
    </row>
    <row r="45" ht="16.5" customHeight="1"/>
    <row r="46" ht="16.5" customHeight="1"/>
    <row r="47" ht="16.5" customHeight="1">
      <c r="B47" s="287" t="s">
        <v>577</v>
      </c>
      <c r="C47" s="288" t="s">
        <v>578</v>
      </c>
      <c r="D47" s="288" t="s">
        <v>579</v>
      </c>
    </row>
    <row r="48" ht="16.5" customHeight="1">
      <c r="B48" s="61" t="s">
        <v>582</v>
      </c>
      <c r="C48" s="61">
        <v>1100.0</v>
      </c>
      <c r="D48" s="61" t="s">
        <v>34</v>
      </c>
    </row>
    <row r="49" ht="16.5" customHeight="1">
      <c r="B49" s="61" t="s">
        <v>583</v>
      </c>
      <c r="C49" s="61">
        <v>1101.0</v>
      </c>
      <c r="D49" s="61" t="s">
        <v>34</v>
      </c>
    </row>
    <row r="50" ht="16.5" customHeight="1">
      <c r="B50" s="61" t="s">
        <v>584</v>
      </c>
      <c r="C50" s="61">
        <v>1102.0</v>
      </c>
      <c r="D50" s="61" t="s">
        <v>34</v>
      </c>
    </row>
    <row r="51" ht="16.5" customHeight="1">
      <c r="B51" s="61" t="s">
        <v>585</v>
      </c>
      <c r="C51" s="61">
        <v>1103.0</v>
      </c>
      <c r="D51" s="61" t="s">
        <v>34</v>
      </c>
    </row>
    <row r="52" ht="16.5" customHeight="1"/>
    <row r="53" ht="16.5" customHeight="1"/>
    <row r="54" ht="16.5" customHeight="1">
      <c r="B54" s="287" t="s">
        <v>577</v>
      </c>
      <c r="C54" s="288" t="s">
        <v>578</v>
      </c>
      <c r="D54" s="288" t="s">
        <v>579</v>
      </c>
    </row>
    <row r="55" ht="16.5" customHeight="1">
      <c r="B55" s="61" t="s">
        <v>586</v>
      </c>
      <c r="C55" s="61">
        <v>1200.0</v>
      </c>
      <c r="D55" s="61" t="s">
        <v>64</v>
      </c>
      <c r="E55" s="61" t="s">
        <v>587</v>
      </c>
    </row>
    <row r="56" ht="16.5" customHeight="1">
      <c r="B56" s="61" t="s">
        <v>588</v>
      </c>
      <c r="C56" s="61">
        <v>1201.0</v>
      </c>
      <c r="D56" s="61" t="s">
        <v>64</v>
      </c>
    </row>
    <row r="57" ht="16.5" customHeight="1">
      <c r="B57" s="61" t="s">
        <v>589</v>
      </c>
      <c r="C57" s="61">
        <v>1202.0</v>
      </c>
      <c r="D57" s="61" t="s">
        <v>64</v>
      </c>
      <c r="E57" s="61" t="s">
        <v>590</v>
      </c>
    </row>
    <row r="58" ht="16.5" customHeight="1"/>
    <row r="59" ht="16.5" customHeight="1"/>
    <row r="60" ht="16.5" customHeight="1"/>
    <row r="61" ht="16.5" customHeight="1"/>
    <row r="62" ht="16.5" customHeight="1"/>
    <row r="63" ht="16.5" customHeight="1">
      <c r="B63" s="287" t="s">
        <v>577</v>
      </c>
      <c r="C63" s="288" t="s">
        <v>578</v>
      </c>
      <c r="D63" s="288" t="s">
        <v>579</v>
      </c>
    </row>
    <row r="64" ht="16.5" customHeight="1">
      <c r="B64" s="61" t="s">
        <v>591</v>
      </c>
      <c r="C64" s="61">
        <v>1300.0</v>
      </c>
      <c r="D64" s="61" t="s">
        <v>61</v>
      </c>
    </row>
    <row r="65" ht="16.5" customHeight="1">
      <c r="B65" s="61" t="s">
        <v>592</v>
      </c>
      <c r="C65" s="61">
        <v>1301.0</v>
      </c>
      <c r="D65" s="61" t="s">
        <v>61</v>
      </c>
    </row>
    <row r="66" ht="16.5" customHeight="1">
      <c r="B66" s="61" t="s">
        <v>593</v>
      </c>
      <c r="C66" s="61">
        <v>1302.0</v>
      </c>
      <c r="D66" s="61" t="s">
        <v>61</v>
      </c>
    </row>
    <row r="67" ht="16.5" customHeight="1">
      <c r="B67" s="61" t="s">
        <v>594</v>
      </c>
      <c r="C67" s="61">
        <v>1303.0</v>
      </c>
      <c r="D67" s="61" t="s">
        <v>61</v>
      </c>
    </row>
    <row r="68" ht="16.5" customHeight="1">
      <c r="B68" s="61" t="s">
        <v>595</v>
      </c>
      <c r="C68" s="61">
        <v>1304.0</v>
      </c>
      <c r="D68" s="61" t="s">
        <v>61</v>
      </c>
    </row>
    <row r="69" ht="16.5" customHeight="1">
      <c r="B69" s="61" t="s">
        <v>596</v>
      </c>
      <c r="C69" s="61">
        <v>1305.0</v>
      </c>
      <c r="D69" s="61" t="s">
        <v>61</v>
      </c>
    </row>
    <row r="70" ht="16.5" customHeight="1">
      <c r="B70" s="158"/>
    </row>
    <row r="71" ht="16.5" customHeight="1">
      <c r="B71" s="287" t="s">
        <v>577</v>
      </c>
      <c r="C71" s="288" t="s">
        <v>578</v>
      </c>
      <c r="D71" s="288" t="s">
        <v>579</v>
      </c>
    </row>
    <row r="72" ht="16.5" customHeight="1">
      <c r="B72" s="61" t="s">
        <v>597</v>
      </c>
      <c r="C72" s="61">
        <v>1400.0</v>
      </c>
      <c r="D72" s="61" t="s">
        <v>101</v>
      </c>
    </row>
    <row r="73" ht="16.5" customHeight="1">
      <c r="B73" s="61" t="s">
        <v>333</v>
      </c>
      <c r="C73" s="61">
        <v>1401.0</v>
      </c>
      <c r="D73" s="61" t="s">
        <v>101</v>
      </c>
    </row>
    <row r="74" ht="16.5" customHeight="1">
      <c r="B74" s="61" t="s">
        <v>598</v>
      </c>
      <c r="C74" s="61">
        <v>1402.0</v>
      </c>
      <c r="D74" s="61" t="s">
        <v>101</v>
      </c>
    </row>
    <row r="75" ht="16.5" customHeight="1">
      <c r="B75" s="61" t="s">
        <v>599</v>
      </c>
      <c r="C75" s="61">
        <v>1403.0</v>
      </c>
      <c r="D75" s="61" t="s">
        <v>101</v>
      </c>
    </row>
    <row r="76" ht="16.5" customHeight="1">
      <c r="B76" s="61" t="s">
        <v>285</v>
      </c>
      <c r="C76" s="61">
        <v>1404.0</v>
      </c>
      <c r="D76" s="61" t="s">
        <v>101</v>
      </c>
    </row>
    <row r="77" ht="16.5" customHeight="1">
      <c r="B77" s="61" t="s">
        <v>363</v>
      </c>
      <c r="C77" s="61">
        <v>1405.0</v>
      </c>
      <c r="D77" s="61" t="s">
        <v>101</v>
      </c>
    </row>
    <row r="78" ht="16.5" customHeight="1">
      <c r="B78" s="61" t="s">
        <v>600</v>
      </c>
      <c r="C78" s="61">
        <v>1406.0</v>
      </c>
      <c r="D78" s="61" t="s">
        <v>101</v>
      </c>
    </row>
    <row r="79" ht="16.5" customHeight="1">
      <c r="B79" s="61" t="s">
        <v>205</v>
      </c>
      <c r="C79" s="61">
        <v>1407.0</v>
      </c>
      <c r="D79" s="61" t="s">
        <v>101</v>
      </c>
    </row>
    <row r="80" ht="16.5" customHeight="1"/>
    <row r="81" ht="16.5" customHeight="1">
      <c r="B81" s="287" t="s">
        <v>577</v>
      </c>
      <c r="C81" s="288" t="s">
        <v>578</v>
      </c>
      <c r="D81" s="288" t="s">
        <v>579</v>
      </c>
    </row>
    <row r="82" ht="16.5" customHeight="1">
      <c r="B82" s="61" t="s">
        <v>601</v>
      </c>
      <c r="C82" s="61">
        <v>1500.0</v>
      </c>
      <c r="D82" s="61" t="s">
        <v>53</v>
      </c>
    </row>
    <row r="83" ht="16.5" customHeight="1">
      <c r="B83" s="61" t="s">
        <v>602</v>
      </c>
      <c r="C83" s="61">
        <v>1501.0</v>
      </c>
      <c r="D83" s="61" t="s">
        <v>53</v>
      </c>
    </row>
    <row r="84" ht="16.5" customHeight="1">
      <c r="B84" s="61" t="s">
        <v>84</v>
      </c>
      <c r="C84" s="61">
        <v>1502.0</v>
      </c>
      <c r="D84" s="61" t="s">
        <v>84</v>
      </c>
    </row>
    <row r="85" ht="16.5" customHeight="1"/>
    <row r="86" ht="16.5" customHeight="1"/>
    <row r="87" ht="16.5" customHeight="1">
      <c r="B87" s="287" t="s">
        <v>577</v>
      </c>
      <c r="C87" s="288" t="s">
        <v>578</v>
      </c>
      <c r="D87" s="288" t="s">
        <v>579</v>
      </c>
    </row>
    <row r="88" ht="16.5" customHeight="1">
      <c r="B88" s="61" t="s">
        <v>603</v>
      </c>
      <c r="C88" s="61">
        <v>1600.0</v>
      </c>
      <c r="D88" s="61" t="s">
        <v>205</v>
      </c>
    </row>
    <row r="89" ht="16.5" customHeight="1">
      <c r="B89" s="61" t="s">
        <v>604</v>
      </c>
      <c r="C89" s="61">
        <v>1601.0</v>
      </c>
      <c r="D89" s="61" t="s">
        <v>205</v>
      </c>
    </row>
    <row r="90" ht="16.5" customHeight="1">
      <c r="B90" s="61" t="s">
        <v>605</v>
      </c>
      <c r="C90" s="61">
        <v>1602.0</v>
      </c>
      <c r="D90" s="61" t="s">
        <v>205</v>
      </c>
    </row>
    <row r="91" ht="16.5" customHeight="1">
      <c r="B91" s="61" t="s">
        <v>606</v>
      </c>
      <c r="C91" s="61">
        <v>1603.0</v>
      </c>
      <c r="D91" s="61" t="s">
        <v>205</v>
      </c>
    </row>
    <row r="92" ht="16.5" customHeight="1">
      <c r="B92" s="61" t="s">
        <v>607</v>
      </c>
      <c r="C92" s="61">
        <v>1604.0</v>
      </c>
      <c r="D92" s="61" t="s">
        <v>205</v>
      </c>
    </row>
    <row r="93" ht="16.5" customHeight="1"/>
    <row r="94" ht="16.5" customHeight="1">
      <c r="A94" s="61" t="s">
        <v>20</v>
      </c>
      <c r="B94" s="287" t="s">
        <v>577</v>
      </c>
      <c r="C94" s="288" t="s">
        <v>578</v>
      </c>
      <c r="D94" s="288" t="s">
        <v>579</v>
      </c>
    </row>
    <row r="95" ht="16.5" customHeight="1">
      <c r="B95" s="61" t="s">
        <v>160</v>
      </c>
      <c r="C95" s="61">
        <v>5000.0</v>
      </c>
      <c r="D95" s="61" t="s">
        <v>20</v>
      </c>
    </row>
    <row r="96" ht="16.5" customHeight="1">
      <c r="B96" s="61" t="s">
        <v>334</v>
      </c>
      <c r="C96" s="61">
        <v>5001.0</v>
      </c>
      <c r="D96" s="61" t="s">
        <v>20</v>
      </c>
    </row>
    <row r="97" ht="16.5" customHeight="1">
      <c r="B97" s="61" t="s">
        <v>204</v>
      </c>
      <c r="C97" s="61">
        <v>5002.0</v>
      </c>
      <c r="D97" s="61" t="s">
        <v>20</v>
      </c>
    </row>
    <row r="98" ht="16.5" customHeight="1">
      <c r="B98" s="61" t="s">
        <v>608</v>
      </c>
      <c r="C98" s="61">
        <v>5003.0</v>
      </c>
      <c r="D98" s="61" t="s">
        <v>20</v>
      </c>
    </row>
    <row r="99" ht="16.5" customHeight="1">
      <c r="B99" s="61" t="s">
        <v>609</v>
      </c>
      <c r="C99" s="61">
        <v>5004.0</v>
      </c>
      <c r="D99" s="61" t="s">
        <v>20</v>
      </c>
    </row>
    <row r="100" ht="16.5" customHeight="1">
      <c r="B100" s="61" t="s">
        <v>205</v>
      </c>
      <c r="C100" s="61">
        <v>5005.0</v>
      </c>
      <c r="D100" s="61" t="s">
        <v>20</v>
      </c>
    </row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75"/>
    <col customWidth="1" min="2" max="2" width="11.38"/>
    <col customWidth="1" min="3" max="3" width="27.38"/>
    <col customWidth="1" min="4" max="4" width="11.38"/>
    <col customWidth="1" min="5" max="5" width="16.75"/>
    <col customWidth="1" min="6" max="7" width="10.38"/>
    <col customWidth="1" min="8" max="8" width="54.75"/>
    <col customWidth="1" min="9" max="9" width="11.38"/>
    <col customWidth="1" min="10" max="26" width="8.75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>
      <c r="B6" s="289" t="s">
        <v>610</v>
      </c>
      <c r="C6" s="289" t="s">
        <v>611</v>
      </c>
      <c r="D6" s="289" t="s">
        <v>612</v>
      </c>
      <c r="E6" s="289" t="s">
        <v>613</v>
      </c>
      <c r="F6" s="289" t="s">
        <v>614</v>
      </c>
      <c r="G6" s="289" t="s">
        <v>579</v>
      </c>
      <c r="H6" s="289" t="s">
        <v>613</v>
      </c>
    </row>
    <row r="7" ht="16.5" customHeight="1"/>
    <row r="8" ht="16.5" customHeight="1">
      <c r="A8" s="286" t="s">
        <v>33</v>
      </c>
      <c r="B8" s="286" t="s">
        <v>33</v>
      </c>
      <c r="C8" s="61" t="str">
        <f t="array" ref="C8">INDEX('Highlevel Master COA'!$B$13:$B$36,MATCH(COA!$B8,'Highlevel Master COA'!$C$13:$C$36,0))</f>
        <v>Overhead &amp; Management</v>
      </c>
      <c r="D8" s="61">
        <v>1000.0</v>
      </c>
      <c r="E8" s="61" t="str">
        <f t="array" ref="E8">INDEX('Highlevel Master COA'!$B:$B,MATCH(COA!$D8,'Highlevel Master COA'!$C:$C,0))</f>
        <v>Travel-Flights</v>
      </c>
      <c r="F8" s="61" t="str">
        <f t="shared" ref="F8:F27" si="1">CONCATENATE(A8,"-",B8,"-",D8)</f>
        <v>01-01-1000</v>
      </c>
      <c r="G8" s="61" t="str">
        <f t="array" ref="G8">INDEX('Highlevel Master COA'!$D:$D,MATCH(COA!$D8,'Highlevel Master COA'!$C:$C,0))</f>
        <v>Travel</v>
      </c>
      <c r="H8" s="61" t="str">
        <f t="shared" ref="H8:H27" si="2">CONCATENATE(C8,"-",E8)</f>
        <v>Overhead &amp; Management-Travel-Flights</v>
      </c>
      <c r="I8" s="61" t="s">
        <v>615</v>
      </c>
      <c r="J8" s="61" t="s">
        <v>616</v>
      </c>
    </row>
    <row r="9" ht="16.5" customHeight="1">
      <c r="A9" s="286" t="s">
        <v>33</v>
      </c>
      <c r="B9" s="286" t="s">
        <v>33</v>
      </c>
      <c r="C9" s="61" t="str">
        <f t="array" ref="C9">INDEX('Highlevel Master COA'!$B$13:$B$36,MATCH(COA!$B9,'Highlevel Master COA'!$C$13:$C$36,0))</f>
        <v>Overhead &amp; Management</v>
      </c>
      <c r="D9" s="61">
        <v>1001.0</v>
      </c>
      <c r="E9" s="61" t="str">
        <f t="array" ref="E9">INDEX('Highlevel Master COA'!$B:$B,MATCH(COA!$D9,'Highlevel Master COA'!$C:$C,0))</f>
        <v>Travel-Hotels</v>
      </c>
      <c r="F9" s="61" t="str">
        <f t="shared" si="1"/>
        <v>01-01-1001</v>
      </c>
      <c r="G9" s="61" t="str">
        <f t="array" ref="G9">INDEX('Highlevel Master COA'!$D:$D,MATCH(COA!$D9,'Highlevel Master COA'!$C:$C,0))</f>
        <v>Travel</v>
      </c>
      <c r="H9" s="61" t="str">
        <f t="shared" si="2"/>
        <v>Overhead &amp; Management-Travel-Hotels</v>
      </c>
      <c r="I9" s="61" t="s">
        <v>617</v>
      </c>
      <c r="J9" s="61" t="s">
        <v>618</v>
      </c>
    </row>
    <row r="10" ht="16.5" customHeight="1">
      <c r="A10" s="286" t="s">
        <v>33</v>
      </c>
      <c r="B10" s="286" t="s">
        <v>33</v>
      </c>
      <c r="C10" s="61" t="str">
        <f t="array" ref="C10">INDEX('Highlevel Master COA'!$B$13:$B$36,MATCH(COA!$B10,'Highlevel Master COA'!$C$13:$C$36,0))</f>
        <v>Overhead &amp; Management</v>
      </c>
      <c r="D10" s="61">
        <v>1002.0</v>
      </c>
      <c r="E10" s="61" t="str">
        <f t="array" ref="E10">INDEX('Highlevel Master COA'!$B:$B,MATCH(COA!$D10,'Highlevel Master COA'!$C:$C,0))</f>
        <v>Meal &amp; Entertainment</v>
      </c>
      <c r="F10" s="61" t="str">
        <f t="shared" si="1"/>
        <v>01-01-1002</v>
      </c>
      <c r="G10" s="61" t="str">
        <f t="array" ref="G10">INDEX('Highlevel Master COA'!$D:$D,MATCH(COA!$D10,'Highlevel Master COA'!$C:$C,0))</f>
        <v>Travel</v>
      </c>
      <c r="H10" s="61" t="str">
        <f t="shared" si="2"/>
        <v>Overhead &amp; Management-Meal &amp; Entertainment</v>
      </c>
      <c r="I10" s="61" t="s">
        <v>619</v>
      </c>
      <c r="J10" s="61" t="s">
        <v>620</v>
      </c>
    </row>
    <row r="11" ht="16.5" customHeight="1">
      <c r="A11" s="286" t="s">
        <v>33</v>
      </c>
      <c r="B11" s="286" t="s">
        <v>33</v>
      </c>
      <c r="C11" s="61" t="str">
        <f t="array" ref="C11">INDEX('Highlevel Master COA'!$B$13:$B$36,MATCH(COA!$B11,'Highlevel Master COA'!$C$13:$C$36,0))</f>
        <v>Overhead &amp; Management</v>
      </c>
      <c r="D11" s="61">
        <v>1003.0</v>
      </c>
      <c r="E11" s="61" t="str">
        <f t="array" ref="E11">INDEX('Highlevel Master COA'!$B:$B,MATCH(COA!$D11,'Highlevel Master COA'!$C:$C,0))</f>
        <v>Transportation</v>
      </c>
      <c r="F11" s="61" t="str">
        <f t="shared" si="1"/>
        <v>01-01-1003</v>
      </c>
      <c r="G11" s="61" t="str">
        <f t="array" ref="G11">INDEX('Highlevel Master COA'!$D:$D,MATCH(COA!$D11,'Highlevel Master COA'!$C:$C,0))</f>
        <v>Travel</v>
      </c>
      <c r="H11" s="61" t="str">
        <f t="shared" si="2"/>
        <v>Overhead &amp; Management-Transportation</v>
      </c>
      <c r="I11" s="61" t="s">
        <v>621</v>
      </c>
      <c r="J11" s="61" t="s">
        <v>622</v>
      </c>
    </row>
    <row r="12" ht="16.5" customHeight="1">
      <c r="A12" s="286" t="s">
        <v>33</v>
      </c>
      <c r="B12" s="286" t="s">
        <v>33</v>
      </c>
      <c r="C12" s="61" t="str">
        <f t="array" ref="C12">INDEX('Highlevel Master COA'!$B$13:$B$36,MATCH(COA!$B12,'Highlevel Master COA'!$C$13:$C$36,0))</f>
        <v>Overhead &amp; Management</v>
      </c>
      <c r="D12" s="61">
        <v>1004.0</v>
      </c>
      <c r="E12" s="61" t="str">
        <f t="array" ref="E12">INDEX('Highlevel Master COA'!$B:$B,MATCH(COA!$D12,'Highlevel Master COA'!$C:$C,0))</f>
        <v>Travel-Other</v>
      </c>
      <c r="F12" s="61" t="str">
        <f t="shared" si="1"/>
        <v>01-01-1004</v>
      </c>
      <c r="G12" s="61" t="str">
        <f t="array" ref="G12">INDEX('Highlevel Master COA'!$D:$D,MATCH(COA!$D12,'Highlevel Master COA'!$C:$C,0))</f>
        <v>Travel</v>
      </c>
      <c r="H12" s="61" t="str">
        <f t="shared" si="2"/>
        <v>Overhead &amp; Management-Travel-Other</v>
      </c>
      <c r="I12" s="61" t="s">
        <v>623</v>
      </c>
      <c r="J12" s="61" t="s">
        <v>624</v>
      </c>
    </row>
    <row r="13" ht="16.5" customHeight="1">
      <c r="A13" s="286" t="s">
        <v>33</v>
      </c>
      <c r="B13" s="286" t="s">
        <v>33</v>
      </c>
      <c r="C13" s="61" t="str">
        <f t="array" ref="C13">INDEX('Highlevel Master COA'!$B$13:$B$36,MATCH(COA!$B13,'Highlevel Master COA'!$C$13:$C$36,0))</f>
        <v>Overhead &amp; Management</v>
      </c>
      <c r="D13" s="61">
        <v>1100.0</v>
      </c>
      <c r="E13" s="61" t="str">
        <f t="array" ref="E13">INDEX('Highlevel Master COA'!$B:$B,MATCH(COA!$D13,'Highlevel Master COA'!$C:$C,0))</f>
        <v>Contract Wages (Staff)</v>
      </c>
      <c r="F13" s="61" t="str">
        <f t="shared" si="1"/>
        <v>01-01-1100</v>
      </c>
      <c r="G13" s="61" t="str">
        <f t="array" ref="G13">INDEX('Highlevel Master COA'!$D:$D,MATCH(COA!$D13,'Highlevel Master COA'!$C:$C,0))</f>
        <v>Wages</v>
      </c>
      <c r="H13" s="61" t="str">
        <f t="shared" si="2"/>
        <v>Overhead &amp; Management-Contract Wages (Staff)</v>
      </c>
      <c r="I13" s="61" t="s">
        <v>35</v>
      </c>
      <c r="J13" s="61" t="s">
        <v>625</v>
      </c>
    </row>
    <row r="14" ht="16.5" customHeight="1">
      <c r="A14" s="286" t="s">
        <v>33</v>
      </c>
      <c r="B14" s="286" t="s">
        <v>33</v>
      </c>
      <c r="C14" s="61" t="str">
        <f t="array" ref="C14">INDEX('Highlevel Master COA'!$B$13:$B$36,MATCH(COA!$B14,'Highlevel Master COA'!$C$13:$C$36,0))</f>
        <v>Overhead &amp; Management</v>
      </c>
      <c r="D14" s="61">
        <v>1200.0</v>
      </c>
      <c r="E14" s="61" t="str">
        <f t="array" ref="E14">INDEX('Highlevel Master COA'!$B:$B,MATCH(COA!$D14,'Highlevel Master COA'!$C:$C,0))</f>
        <v>Software</v>
      </c>
      <c r="F14" s="61" t="str">
        <f t="shared" si="1"/>
        <v>01-01-1200</v>
      </c>
      <c r="G14" s="61" t="str">
        <f t="array" ref="G14">INDEX('Highlevel Master COA'!$D:$D,MATCH(COA!$D14,'Highlevel Master COA'!$C:$C,0))</f>
        <v>Tech</v>
      </c>
      <c r="H14" s="61" t="str">
        <f t="shared" si="2"/>
        <v>Overhead &amp; Management-Software</v>
      </c>
      <c r="I14" s="61" t="s">
        <v>70</v>
      </c>
      <c r="J14" s="61" t="s">
        <v>626</v>
      </c>
    </row>
    <row r="15" ht="16.5" customHeight="1">
      <c r="A15" s="286" t="s">
        <v>33</v>
      </c>
      <c r="B15" s="286" t="s">
        <v>33</v>
      </c>
      <c r="C15" s="61" t="str">
        <f t="array" ref="C15">INDEX('Highlevel Master COA'!$B$13:$B$36,MATCH(COA!$B15,'Highlevel Master COA'!$C$13:$C$36,0))</f>
        <v>Overhead &amp; Management</v>
      </c>
      <c r="D15" s="61">
        <v>1201.0</v>
      </c>
      <c r="E15" s="61" t="str">
        <f t="array" ref="E15">INDEX('Highlevel Master COA'!$B:$B,MATCH(COA!$D15,'Highlevel Master COA'!$C:$C,0))</f>
        <v>Hardware</v>
      </c>
      <c r="F15" s="61" t="str">
        <f t="shared" si="1"/>
        <v>01-01-1201</v>
      </c>
      <c r="G15" s="61" t="str">
        <f t="array" ref="G15">INDEX('Highlevel Master COA'!$D:$D,MATCH(COA!$D15,'Highlevel Master COA'!$C:$C,0))</f>
        <v>Tech</v>
      </c>
      <c r="H15" s="61" t="str">
        <f t="shared" si="2"/>
        <v>Overhead &amp; Management-Hardware</v>
      </c>
      <c r="I15" s="61" t="s">
        <v>627</v>
      </c>
      <c r="J15" s="61" t="s">
        <v>628</v>
      </c>
    </row>
    <row r="16" ht="16.5" customHeight="1">
      <c r="A16" s="286" t="s">
        <v>33</v>
      </c>
      <c r="B16" s="286" t="s">
        <v>33</v>
      </c>
      <c r="C16" s="61" t="str">
        <f t="array" ref="C16">INDEX('Highlevel Master COA'!$B$13:$B$36,MATCH(COA!$B16,'Highlevel Master COA'!$C$13:$C$36,0))</f>
        <v>Overhead &amp; Management</v>
      </c>
      <c r="D16" s="61">
        <v>1202.0</v>
      </c>
      <c r="E16" s="61" t="str">
        <f t="array" ref="E16">INDEX('Highlevel Master COA'!$B:$B,MATCH(COA!$D16,'Highlevel Master COA'!$C:$C,0))</f>
        <v>Hosted Services</v>
      </c>
      <c r="F16" s="61" t="str">
        <f t="shared" si="1"/>
        <v>01-01-1202</v>
      </c>
      <c r="G16" s="61" t="str">
        <f t="array" ref="G16">INDEX('Highlevel Master COA'!$D:$D,MATCH(COA!$D16,'Highlevel Master COA'!$C:$C,0))</f>
        <v>Tech</v>
      </c>
      <c r="H16" s="61" t="str">
        <f t="shared" si="2"/>
        <v>Overhead &amp; Management-Hosted Services</v>
      </c>
      <c r="I16" s="61" t="s">
        <v>65</v>
      </c>
      <c r="J16" s="61" t="s">
        <v>629</v>
      </c>
    </row>
    <row r="17" ht="16.5" customHeight="1">
      <c r="A17" s="286" t="s">
        <v>33</v>
      </c>
      <c r="B17" s="286" t="s">
        <v>33</v>
      </c>
      <c r="C17" s="61" t="str">
        <f t="array" ref="C17">INDEX('Highlevel Master COA'!$B$13:$B$36,MATCH(COA!$B17,'Highlevel Master COA'!$C$13:$C$36,0))</f>
        <v>Overhead &amp; Management</v>
      </c>
      <c r="D17" s="61">
        <v>1300.0</v>
      </c>
      <c r="E17" s="61" t="str">
        <f t="array" ref="E17">INDEX('Highlevel Master COA'!$B:$B,MATCH(COA!$D17,'Highlevel Master COA'!$C:$C,0))</f>
        <v>Office Expenses</v>
      </c>
      <c r="F17" s="61" t="str">
        <f t="shared" si="1"/>
        <v>01-01-1300</v>
      </c>
      <c r="G17" s="61" t="str">
        <f t="array" ref="G17">INDEX('Highlevel Master COA'!$D:$D,MATCH(COA!$D17,'Highlevel Master COA'!$C:$C,0))</f>
        <v>G&amp;A</v>
      </c>
      <c r="H17" s="61" t="str">
        <f t="shared" si="2"/>
        <v>Overhead &amp; Management-Office Expenses</v>
      </c>
      <c r="I17" s="61" t="s">
        <v>630</v>
      </c>
      <c r="J17" s="61" t="s">
        <v>631</v>
      </c>
    </row>
    <row r="18" ht="16.5" customHeight="1">
      <c r="A18" s="286" t="s">
        <v>33</v>
      </c>
      <c r="B18" s="286" t="s">
        <v>33</v>
      </c>
      <c r="C18" s="61" t="str">
        <f t="array" ref="C18">INDEX('Highlevel Master COA'!$B$13:$B$36,MATCH(COA!$B18,'Highlevel Master COA'!$C$13:$C$36,0))</f>
        <v>Overhead &amp; Management</v>
      </c>
      <c r="D18" s="61">
        <v>1301.0</v>
      </c>
      <c r="E18" s="61" t="str">
        <f t="array" ref="E18">INDEX('Highlevel Master COA'!$B:$B,MATCH(COA!$D18,'Highlevel Master COA'!$C:$C,0))</f>
        <v>Membership &amp; Dues</v>
      </c>
      <c r="F18" s="61" t="str">
        <f t="shared" si="1"/>
        <v>01-01-1301</v>
      </c>
      <c r="G18" s="61" t="str">
        <f t="array" ref="G18">INDEX('Highlevel Master COA'!$D:$D,MATCH(COA!$D18,'Highlevel Master COA'!$C:$C,0))</f>
        <v>G&amp;A</v>
      </c>
      <c r="H18" s="61" t="str">
        <f t="shared" si="2"/>
        <v>Overhead &amp; Management-Membership &amp; Dues</v>
      </c>
      <c r="I18" s="61" t="s">
        <v>632</v>
      </c>
      <c r="J18" s="61" t="s">
        <v>633</v>
      </c>
    </row>
    <row r="19" ht="16.5" customHeight="1">
      <c r="A19" s="286" t="s">
        <v>33</v>
      </c>
      <c r="B19" s="286" t="s">
        <v>33</v>
      </c>
      <c r="C19" s="61" t="str">
        <f t="array" ref="C19">INDEX('Highlevel Master COA'!$B$13:$B$36,MATCH(COA!$B19,'Highlevel Master COA'!$C$13:$C$36,0))</f>
        <v>Overhead &amp; Management</v>
      </c>
      <c r="D19" s="61">
        <v>1302.0</v>
      </c>
      <c r="E19" s="61" t="str">
        <f t="array" ref="E19">INDEX('Highlevel Master COA'!$B:$B,MATCH(COA!$D19,'Highlevel Master COA'!$C:$C,0))</f>
        <v>Shipping &amp; Postage</v>
      </c>
      <c r="F19" s="61" t="str">
        <f t="shared" si="1"/>
        <v>01-01-1302</v>
      </c>
      <c r="G19" s="61" t="str">
        <f t="array" ref="G19">INDEX('Highlevel Master COA'!$D:$D,MATCH(COA!$D19,'Highlevel Master COA'!$C:$C,0))</f>
        <v>G&amp;A</v>
      </c>
      <c r="H19" s="61" t="str">
        <f t="shared" si="2"/>
        <v>Overhead &amp; Management-Shipping &amp; Postage</v>
      </c>
      <c r="I19" s="61" t="s">
        <v>634</v>
      </c>
      <c r="J19" s="61" t="s">
        <v>635</v>
      </c>
    </row>
    <row r="20" ht="16.5" customHeight="1">
      <c r="A20" s="286" t="s">
        <v>33</v>
      </c>
      <c r="B20" s="286" t="s">
        <v>33</v>
      </c>
      <c r="C20" s="61" t="str">
        <f t="array" ref="C20">INDEX('Highlevel Master COA'!$B$13:$B$36,MATCH(COA!$B20,'Highlevel Master COA'!$C$13:$C$36,0))</f>
        <v>Overhead &amp; Management</v>
      </c>
      <c r="D20" s="61">
        <v>1303.0</v>
      </c>
      <c r="E20" s="61" t="str">
        <f t="array" ref="E20">INDEX('Highlevel Master COA'!$B:$B,MATCH(COA!$D20,'Highlevel Master COA'!$C:$C,0))</f>
        <v>Bank Charges</v>
      </c>
      <c r="F20" s="61" t="str">
        <f t="shared" si="1"/>
        <v>01-01-1303</v>
      </c>
      <c r="G20" s="61" t="str">
        <f t="array" ref="G20">INDEX('Highlevel Master COA'!$D:$D,MATCH(COA!$D20,'Highlevel Master COA'!$C:$C,0))</f>
        <v>G&amp;A</v>
      </c>
      <c r="H20" s="61" t="str">
        <f t="shared" si="2"/>
        <v>Overhead &amp; Management-Bank Charges</v>
      </c>
      <c r="I20" s="61" t="s">
        <v>73</v>
      </c>
      <c r="J20" s="61" t="s">
        <v>636</v>
      </c>
    </row>
    <row r="21" ht="16.5" customHeight="1">
      <c r="A21" s="286" t="s">
        <v>33</v>
      </c>
      <c r="B21" s="286" t="s">
        <v>33</v>
      </c>
      <c r="C21" s="61" t="str">
        <f t="array" ref="C21">INDEX('Highlevel Master COA'!$B$13:$B$36,MATCH(COA!$B21,'Highlevel Master COA'!$C$13:$C$36,0))</f>
        <v>Overhead &amp; Management</v>
      </c>
      <c r="D21" s="61">
        <v>1304.0</v>
      </c>
      <c r="E21" s="61" t="str">
        <f t="array" ref="E21">INDEX('Highlevel Master COA'!$B:$B,MATCH(COA!$D21,'Highlevel Master COA'!$C:$C,0))</f>
        <v>Cell Phones</v>
      </c>
      <c r="F21" s="61" t="str">
        <f t="shared" si="1"/>
        <v>01-01-1304</v>
      </c>
      <c r="G21" s="61" t="str">
        <f t="array" ref="G21">INDEX('Highlevel Master COA'!$D:$D,MATCH(COA!$D21,'Highlevel Master COA'!$C:$C,0))</f>
        <v>G&amp;A</v>
      </c>
      <c r="H21" s="61" t="str">
        <f t="shared" si="2"/>
        <v>Overhead &amp; Management-Cell Phones</v>
      </c>
      <c r="I21" s="61" t="s">
        <v>62</v>
      </c>
      <c r="J21" s="61" t="s">
        <v>637</v>
      </c>
    </row>
    <row r="22" ht="16.5" customHeight="1">
      <c r="A22" s="286" t="s">
        <v>33</v>
      </c>
      <c r="B22" s="286" t="s">
        <v>33</v>
      </c>
      <c r="C22" s="61" t="str">
        <f t="array" ref="C22">INDEX('Highlevel Master COA'!$B$13:$B$36,MATCH(COA!$B22,'Highlevel Master COA'!$C$13:$C$36,0))</f>
        <v>Overhead &amp; Management</v>
      </c>
      <c r="D22" s="61">
        <v>1305.0</v>
      </c>
      <c r="E22" s="61" t="str">
        <f t="array" ref="E22">INDEX('Highlevel Master COA'!$B:$B,MATCH(COA!$D22,'Highlevel Master COA'!$C:$C,0))</f>
        <v>G&amp;A - Other</v>
      </c>
      <c r="F22" s="61" t="str">
        <f t="shared" si="1"/>
        <v>01-01-1305</v>
      </c>
      <c r="G22" s="61" t="str">
        <f t="array" ref="G22">INDEX('Highlevel Master COA'!$D:$D,MATCH(COA!$D22,'Highlevel Master COA'!$C:$C,0))</f>
        <v>G&amp;A</v>
      </c>
      <c r="H22" s="61" t="str">
        <f t="shared" si="2"/>
        <v>Overhead &amp; Management-G&amp;A - Other</v>
      </c>
      <c r="I22" s="61" t="s">
        <v>75</v>
      </c>
      <c r="J22" s="61" t="s">
        <v>638</v>
      </c>
    </row>
    <row r="23" ht="16.5" customHeight="1">
      <c r="A23" s="286" t="s">
        <v>33</v>
      </c>
      <c r="B23" s="286" t="s">
        <v>33</v>
      </c>
      <c r="C23" s="61" t="str">
        <f t="array" ref="C23">INDEX('Highlevel Master COA'!$B$13:$B$36,MATCH(COA!$B23,'Highlevel Master COA'!$C$13:$C$36,0))</f>
        <v>Overhead &amp; Management</v>
      </c>
      <c r="D23" s="61">
        <v>1500.0</v>
      </c>
      <c r="E23" s="61" t="str">
        <f t="array" ref="E23">INDEX('Highlevel Master COA'!$B:$B,MATCH(COA!$D23,'Highlevel Master COA'!$C:$C,0))</f>
        <v>Professional Service Providers</v>
      </c>
      <c r="F23" s="61" t="str">
        <f t="shared" si="1"/>
        <v>01-01-1500</v>
      </c>
      <c r="G23" s="61" t="str">
        <f t="array" ref="G23">INDEX('Highlevel Master COA'!$D:$D,MATCH(COA!$D23,'Highlevel Master COA'!$C:$C,0))</f>
        <v>Professional Services</v>
      </c>
      <c r="H23" s="61" t="str">
        <f t="shared" si="2"/>
        <v>Overhead &amp; Management-Professional Service Providers</v>
      </c>
      <c r="I23" s="61" t="s">
        <v>56</v>
      </c>
      <c r="J23" s="61" t="s">
        <v>639</v>
      </c>
    </row>
    <row r="24" ht="16.5" customHeight="1">
      <c r="A24" s="286" t="s">
        <v>33</v>
      </c>
      <c r="B24" s="286" t="s">
        <v>33</v>
      </c>
      <c r="C24" s="61" t="str">
        <f t="array" ref="C24">INDEX('Highlevel Master COA'!$B$13:$B$36,MATCH(COA!$B24,'Highlevel Master COA'!$C$13:$C$36,0))</f>
        <v>Overhead &amp; Management</v>
      </c>
      <c r="D24" s="61">
        <v>1601.0</v>
      </c>
      <c r="E24" s="61" t="str">
        <f t="array" ref="E24">INDEX('Highlevel Master COA'!$B:$B,MATCH(COA!$D24,'Highlevel Master COA'!$C:$C,0))</f>
        <v>Interest Expense</v>
      </c>
      <c r="F24" s="61" t="str">
        <f t="shared" si="1"/>
        <v>01-01-1601</v>
      </c>
      <c r="G24" s="61" t="str">
        <f t="array" ref="G24">INDEX('Highlevel Master COA'!$D:$D,MATCH(COA!$D24,'Highlevel Master COA'!$C:$C,0))</f>
        <v>Other</v>
      </c>
      <c r="H24" s="61" t="str">
        <f t="shared" si="2"/>
        <v>Overhead &amp; Management-Interest Expense</v>
      </c>
      <c r="I24" s="61" t="s">
        <v>640</v>
      </c>
      <c r="J24" s="61" t="s">
        <v>641</v>
      </c>
    </row>
    <row r="25" ht="16.5" customHeight="1">
      <c r="A25" s="286" t="s">
        <v>33</v>
      </c>
      <c r="B25" s="286" t="s">
        <v>33</v>
      </c>
      <c r="C25" s="61" t="str">
        <f t="array" ref="C25">INDEX('Highlevel Master COA'!$B$13:$B$36,MATCH(COA!$B25,'Highlevel Master COA'!$C$13:$C$36,0))</f>
        <v>Overhead &amp; Management</v>
      </c>
      <c r="D25" s="61">
        <v>1602.0</v>
      </c>
      <c r="E25" s="61" t="str">
        <f t="array" ref="E25">INDEX('Highlevel Master COA'!$B:$B,MATCH(COA!$D25,'Highlevel Master COA'!$C:$C,0))</f>
        <v>Bank Revaluations</v>
      </c>
      <c r="F25" s="61" t="str">
        <f t="shared" si="1"/>
        <v>01-01-1602</v>
      </c>
      <c r="G25" s="61" t="str">
        <f t="array" ref="G25">INDEX('Highlevel Master COA'!$D:$D,MATCH(COA!$D25,'Highlevel Master COA'!$C:$C,0))</f>
        <v>Other</v>
      </c>
      <c r="H25" s="61" t="str">
        <f t="shared" si="2"/>
        <v>Overhead &amp; Management-Bank Revaluations</v>
      </c>
      <c r="I25" s="61" t="s">
        <v>642</v>
      </c>
      <c r="J25" s="61" t="s">
        <v>643</v>
      </c>
    </row>
    <row r="26" ht="16.5" customHeight="1">
      <c r="A26" s="286" t="s">
        <v>33</v>
      </c>
      <c r="B26" s="286" t="s">
        <v>33</v>
      </c>
      <c r="C26" s="61" t="str">
        <f t="array" ref="C26">INDEX('Highlevel Master COA'!$B$13:$B$36,MATCH(COA!$B26,'Highlevel Master COA'!$C$13:$C$36,0))</f>
        <v>Overhead &amp; Management</v>
      </c>
      <c r="D26" s="61">
        <v>1603.0</v>
      </c>
      <c r="E26" s="61" t="str">
        <f t="array" ref="E26">INDEX('Highlevel Master COA'!$B:$B,MATCH(COA!$D26,'Highlevel Master COA'!$C:$C,0))</f>
        <v>Unrealized Currency Gains</v>
      </c>
      <c r="F26" s="61" t="str">
        <f t="shared" si="1"/>
        <v>01-01-1603</v>
      </c>
      <c r="G26" s="61" t="str">
        <f t="array" ref="G26">INDEX('Highlevel Master COA'!$D:$D,MATCH(COA!$D26,'Highlevel Master COA'!$C:$C,0))</f>
        <v>Other</v>
      </c>
      <c r="H26" s="61" t="str">
        <f t="shared" si="2"/>
        <v>Overhead &amp; Management-Unrealized Currency Gains</v>
      </c>
      <c r="I26" s="61" t="s">
        <v>644</v>
      </c>
      <c r="J26" s="61" t="s">
        <v>645</v>
      </c>
    </row>
    <row r="27" ht="16.5" customHeight="1">
      <c r="A27" s="286" t="s">
        <v>33</v>
      </c>
      <c r="B27" s="286" t="s">
        <v>33</v>
      </c>
      <c r="C27" s="61" t="str">
        <f t="array" ref="C27">INDEX('Highlevel Master COA'!$B$13:$B$36,MATCH(COA!$B27,'Highlevel Master COA'!$C$13:$C$36,0))</f>
        <v>Overhead &amp; Management</v>
      </c>
      <c r="D27" s="61">
        <v>1604.0</v>
      </c>
      <c r="E27" s="61" t="str">
        <f t="array" ref="E27">INDEX('Highlevel Master COA'!$B:$B,MATCH(COA!$D27,'Highlevel Master COA'!$C:$C,0))</f>
        <v>Realized Currency Gains</v>
      </c>
      <c r="F27" s="61" t="str">
        <f t="shared" si="1"/>
        <v>01-01-1604</v>
      </c>
      <c r="G27" s="61" t="str">
        <f t="array" ref="G27">INDEX('Highlevel Master COA'!$D:$D,MATCH(COA!$D27,'Highlevel Master COA'!$C:$C,0))</f>
        <v>Other</v>
      </c>
      <c r="H27" s="61" t="str">
        <f t="shared" si="2"/>
        <v>Overhead &amp; Management-Realized Currency Gains</v>
      </c>
      <c r="I27" s="61" t="s">
        <v>646</v>
      </c>
      <c r="J27" s="61" t="s">
        <v>647</v>
      </c>
    </row>
    <row r="28" ht="16.5" customHeight="1">
      <c r="A28" s="286" t="s">
        <v>33</v>
      </c>
    </row>
    <row r="29" ht="16.5" customHeight="1">
      <c r="A29" s="286" t="s">
        <v>33</v>
      </c>
    </row>
    <row r="30" ht="16.5" customHeight="1">
      <c r="A30" s="286" t="s">
        <v>33</v>
      </c>
      <c r="B30" s="286" t="s">
        <v>43</v>
      </c>
      <c r="C30" s="61" t="str">
        <f t="array" ref="C30">INDEX('Highlevel Master COA'!$B$13:$B$36,MATCH(COA!$B30,'Highlevel Master COA'!$C$13:$C$36,0))</f>
        <v>Comms &amp; Marketing</v>
      </c>
      <c r="D30" s="61">
        <v>1000.0</v>
      </c>
      <c r="E30" s="61" t="str">
        <f t="array" ref="E30">INDEX('Highlevel Master COA'!$B:$B,MATCH(COA!$D30,'Highlevel Master COA'!$C:$C,0))</f>
        <v>Travel-Flights</v>
      </c>
      <c r="F30" s="61" t="str">
        <f t="shared" ref="F30:F44" si="3">CONCATENATE(A30,"-",B30,"-",D30)</f>
        <v>01-02-1000</v>
      </c>
      <c r="G30" s="61" t="str">
        <f t="array" ref="G30">INDEX('Highlevel Master COA'!$D:$D,MATCH(COA!$D30,'Highlevel Master COA'!$C:$C,0))</f>
        <v>Travel</v>
      </c>
      <c r="H30" s="61" t="str">
        <f t="shared" ref="H30:H44" si="4">CONCATENATE(C30,"-",E30)</f>
        <v>Comms &amp; Marketing-Travel-Flights</v>
      </c>
      <c r="I30" s="61" t="s">
        <v>91</v>
      </c>
      <c r="J30" s="61" t="s">
        <v>648</v>
      </c>
    </row>
    <row r="31" ht="16.5" customHeight="1">
      <c r="A31" s="286" t="s">
        <v>33</v>
      </c>
      <c r="B31" s="286" t="s">
        <v>43</v>
      </c>
      <c r="C31" s="61" t="str">
        <f t="array" ref="C31">INDEX('Highlevel Master COA'!$B$13:$B$36,MATCH(COA!$B31,'Highlevel Master COA'!$C$13:$C$36,0))</f>
        <v>Comms &amp; Marketing</v>
      </c>
      <c r="D31" s="61">
        <v>1001.0</v>
      </c>
      <c r="E31" s="61" t="str">
        <f t="array" ref="E31">INDEX('Highlevel Master COA'!$B:$B,MATCH(COA!$D31,'Highlevel Master COA'!$C:$C,0))</f>
        <v>Travel-Hotels</v>
      </c>
      <c r="F31" s="61" t="str">
        <f t="shared" si="3"/>
        <v>01-02-1001</v>
      </c>
      <c r="G31" s="61" t="str">
        <f t="array" ref="G31">INDEX('Highlevel Master COA'!$D:$D,MATCH(COA!$D31,'Highlevel Master COA'!$C:$C,0))</f>
        <v>Travel</v>
      </c>
      <c r="H31" s="61" t="str">
        <f t="shared" si="4"/>
        <v>Comms &amp; Marketing-Travel-Hotels</v>
      </c>
      <c r="I31" s="61" t="s">
        <v>93</v>
      </c>
      <c r="J31" s="61" t="s">
        <v>649</v>
      </c>
    </row>
    <row r="32" ht="16.5" customHeight="1">
      <c r="A32" s="286" t="s">
        <v>33</v>
      </c>
      <c r="B32" s="286" t="s">
        <v>43</v>
      </c>
      <c r="C32" s="61" t="str">
        <f t="array" ref="C32">INDEX('Highlevel Master COA'!$B$13:$B$36,MATCH(COA!$B32,'Highlevel Master COA'!$C$13:$C$36,0))</f>
        <v>Comms &amp; Marketing</v>
      </c>
      <c r="D32" s="61">
        <v>1002.0</v>
      </c>
      <c r="E32" s="61" t="str">
        <f t="array" ref="E32">INDEX('Highlevel Master COA'!$B:$B,MATCH(COA!$D32,'Highlevel Master COA'!$C:$C,0))</f>
        <v>Meal &amp; Entertainment</v>
      </c>
      <c r="F32" s="61" t="str">
        <f t="shared" si="3"/>
        <v>01-02-1002</v>
      </c>
      <c r="G32" s="61" t="str">
        <f t="array" ref="G32">INDEX('Highlevel Master COA'!$D:$D,MATCH(COA!$D32,'Highlevel Master COA'!$C:$C,0))</f>
        <v>Travel</v>
      </c>
      <c r="H32" s="61" t="str">
        <f t="shared" si="4"/>
        <v>Comms &amp; Marketing-Meal &amp; Entertainment</v>
      </c>
      <c r="I32" s="61" t="s">
        <v>95</v>
      </c>
      <c r="J32" s="61" t="s">
        <v>650</v>
      </c>
    </row>
    <row r="33" ht="16.5" customHeight="1">
      <c r="A33" s="286" t="s">
        <v>33</v>
      </c>
      <c r="B33" s="286" t="s">
        <v>43</v>
      </c>
      <c r="C33" s="61" t="str">
        <f t="array" ref="C33">INDEX('Highlevel Master COA'!$B$13:$B$36,MATCH(COA!$B33,'Highlevel Master COA'!$C$13:$C$36,0))</f>
        <v>Comms &amp; Marketing</v>
      </c>
      <c r="D33" s="61">
        <v>1003.0</v>
      </c>
      <c r="E33" s="61" t="str">
        <f t="array" ref="E33">INDEX('Highlevel Master COA'!$B:$B,MATCH(COA!$D33,'Highlevel Master COA'!$C:$C,0))</f>
        <v>Transportation</v>
      </c>
      <c r="F33" s="61" t="str">
        <f t="shared" si="3"/>
        <v>01-02-1003</v>
      </c>
      <c r="G33" s="61" t="str">
        <f t="array" ref="G33">INDEX('Highlevel Master COA'!$D:$D,MATCH(COA!$D33,'Highlevel Master COA'!$C:$C,0))</f>
        <v>Travel</v>
      </c>
      <c r="H33" s="61" t="str">
        <f t="shared" si="4"/>
        <v>Comms &amp; Marketing-Transportation</v>
      </c>
      <c r="I33" s="61" t="s">
        <v>97</v>
      </c>
      <c r="J33" s="61" t="s">
        <v>651</v>
      </c>
    </row>
    <row r="34" ht="16.5" customHeight="1">
      <c r="A34" s="286" t="s">
        <v>33</v>
      </c>
      <c r="B34" s="286" t="s">
        <v>43</v>
      </c>
      <c r="C34" s="61" t="str">
        <f t="array" ref="C34">INDEX('Highlevel Master COA'!$B$13:$B$36,MATCH(COA!$B34,'Highlevel Master COA'!$C$13:$C$36,0))</f>
        <v>Comms &amp; Marketing</v>
      </c>
      <c r="D34" s="61">
        <v>1004.0</v>
      </c>
      <c r="E34" s="61" t="str">
        <f t="array" ref="E34">INDEX('Highlevel Master COA'!$B:$B,MATCH(COA!$D34,'Highlevel Master COA'!$C:$C,0))</f>
        <v>Travel-Other</v>
      </c>
      <c r="F34" s="61" t="str">
        <f t="shared" si="3"/>
        <v>01-02-1004</v>
      </c>
      <c r="G34" s="61" t="str">
        <f t="array" ref="G34">INDEX('Highlevel Master COA'!$D:$D,MATCH(COA!$D34,'Highlevel Master COA'!$C:$C,0))</f>
        <v>Travel</v>
      </c>
      <c r="H34" s="61" t="str">
        <f t="shared" si="4"/>
        <v>Comms &amp; Marketing-Travel-Other</v>
      </c>
      <c r="I34" s="61" t="s">
        <v>99</v>
      </c>
      <c r="J34" s="61" t="s">
        <v>652</v>
      </c>
    </row>
    <row r="35" ht="16.5" customHeight="1">
      <c r="A35" s="286" t="s">
        <v>33</v>
      </c>
      <c r="B35" s="286" t="s">
        <v>43</v>
      </c>
      <c r="C35" s="61" t="str">
        <f t="array" ref="C35">INDEX('Highlevel Master COA'!$B$13:$B$36,MATCH(COA!$B35,'Highlevel Master COA'!$C$13:$C$36,0))</f>
        <v>Comms &amp; Marketing</v>
      </c>
      <c r="D35" s="61">
        <v>1200.0</v>
      </c>
      <c r="E35" s="61" t="str">
        <f t="array" ref="E35">INDEX('Highlevel Master COA'!$B:$B,MATCH(COA!$D35,'Highlevel Master COA'!$C:$C,0))</f>
        <v>Software</v>
      </c>
      <c r="F35" s="61" t="str">
        <f t="shared" si="3"/>
        <v>01-02-1200</v>
      </c>
      <c r="G35" s="61" t="str">
        <f t="array" ref="G35">INDEX('Highlevel Master COA'!$D:$D,MATCH(COA!$D35,'Highlevel Master COA'!$C:$C,0))</f>
        <v>Tech</v>
      </c>
      <c r="H35" s="61" t="str">
        <f t="shared" si="4"/>
        <v>Comms &amp; Marketing-Software</v>
      </c>
      <c r="I35" s="61" t="s">
        <v>653</v>
      </c>
      <c r="J35" s="61" t="s">
        <v>654</v>
      </c>
    </row>
    <row r="36" ht="16.5" customHeight="1">
      <c r="A36" s="286" t="s">
        <v>33</v>
      </c>
      <c r="B36" s="286" t="s">
        <v>43</v>
      </c>
      <c r="C36" s="61" t="str">
        <f t="array" ref="C36">INDEX('Highlevel Master COA'!$B$13:$B$36,MATCH(COA!$B36,'Highlevel Master COA'!$C$13:$C$36,0))</f>
        <v>Comms &amp; Marketing</v>
      </c>
      <c r="D36" s="61">
        <v>1400.0</v>
      </c>
      <c r="E36" s="61" t="str">
        <f t="array" ref="E36">INDEX('Highlevel Master COA'!$B:$B,MATCH(COA!$D36,'Highlevel Master COA'!$C:$C,0))</f>
        <v>Conferences</v>
      </c>
      <c r="F36" s="61" t="str">
        <f t="shared" si="3"/>
        <v>01-02-1400</v>
      </c>
      <c r="G36" s="61" t="str">
        <f t="array" ref="G36">INDEX('Highlevel Master COA'!$D:$D,MATCH(COA!$D36,'Highlevel Master COA'!$C:$C,0))</f>
        <v>Marketing</v>
      </c>
      <c r="H36" s="61" t="str">
        <f t="shared" si="4"/>
        <v>Comms &amp; Marketing-Conferences</v>
      </c>
      <c r="I36" s="61" t="s">
        <v>89</v>
      </c>
      <c r="J36" s="61" t="s">
        <v>655</v>
      </c>
    </row>
    <row r="37" ht="16.5" customHeight="1">
      <c r="A37" s="286" t="s">
        <v>33</v>
      </c>
      <c r="B37" s="286" t="s">
        <v>43</v>
      </c>
      <c r="C37" s="61" t="str">
        <f t="array" ref="C37">INDEX('Highlevel Master COA'!$B$13:$B$36,MATCH(COA!$B37,'Highlevel Master COA'!$C$13:$C$36,0))</f>
        <v>Comms &amp; Marketing</v>
      </c>
      <c r="D37" s="61">
        <v>1401.0</v>
      </c>
      <c r="E37" s="61" t="str">
        <f t="array" ref="E37">INDEX('Highlevel Master COA'!$B:$B,MATCH(COA!$D37,'Highlevel Master COA'!$C:$C,0))</f>
        <v>Sponsorship</v>
      </c>
      <c r="F37" s="61" t="str">
        <f t="shared" si="3"/>
        <v>01-02-1401</v>
      </c>
      <c r="G37" s="61" t="str">
        <f t="array" ref="G37">INDEX('Highlevel Master COA'!$D:$D,MATCH(COA!$D37,'Highlevel Master COA'!$C:$C,0))</f>
        <v>Marketing</v>
      </c>
      <c r="H37" s="61" t="str">
        <f t="shared" si="4"/>
        <v>Comms &amp; Marketing-Sponsorship</v>
      </c>
      <c r="I37" s="61" t="s">
        <v>102</v>
      </c>
      <c r="J37" s="61" t="s">
        <v>656</v>
      </c>
    </row>
    <row r="38" ht="16.5" customHeight="1">
      <c r="A38" s="286" t="s">
        <v>33</v>
      </c>
      <c r="B38" s="286" t="s">
        <v>43</v>
      </c>
      <c r="C38" s="61" t="str">
        <f t="array" ref="C38">INDEX('Highlevel Master COA'!$B$13:$B$36,MATCH(COA!$B38,'Highlevel Master COA'!$C$13:$C$36,0))</f>
        <v>Comms &amp; Marketing</v>
      </c>
      <c r="D38" s="61">
        <v>1402.0</v>
      </c>
      <c r="E38" s="61" t="str">
        <f t="array" ref="E38">INDEX('Highlevel Master COA'!$B:$B,MATCH(COA!$D38,'Highlevel Master COA'!$C:$C,0))</f>
        <v>Advertising</v>
      </c>
      <c r="F38" s="61" t="str">
        <f t="shared" si="3"/>
        <v>01-02-1402</v>
      </c>
      <c r="G38" s="61" t="str">
        <f t="array" ref="G38">INDEX('Highlevel Master COA'!$D:$D,MATCH(COA!$D38,'Highlevel Master COA'!$C:$C,0))</f>
        <v>Marketing</v>
      </c>
      <c r="H38" s="61" t="str">
        <f t="shared" si="4"/>
        <v>Comms &amp; Marketing-Advertising</v>
      </c>
      <c r="I38" s="61" t="s">
        <v>657</v>
      </c>
      <c r="J38" s="61" t="s">
        <v>658</v>
      </c>
    </row>
    <row r="39" ht="16.5" customHeight="1">
      <c r="A39" s="286" t="s">
        <v>33</v>
      </c>
      <c r="B39" s="286" t="s">
        <v>43</v>
      </c>
      <c r="C39" s="61" t="str">
        <f t="array" ref="C39">INDEX('Highlevel Master COA'!$B$13:$B$36,MATCH(COA!$B39,'Highlevel Master COA'!$C$13:$C$36,0))</f>
        <v>Comms &amp; Marketing</v>
      </c>
      <c r="D39" s="61">
        <v>1403.0</v>
      </c>
      <c r="E39" s="61" t="str">
        <f t="array" ref="E39">INDEX('Highlevel Master COA'!$B:$B,MATCH(COA!$D39,'Highlevel Master COA'!$C:$C,0))</f>
        <v>Swag</v>
      </c>
      <c r="F39" s="61" t="str">
        <f t="shared" si="3"/>
        <v>01-02-1403</v>
      </c>
      <c r="G39" s="61" t="str">
        <f t="array" ref="G39">INDEX('Highlevel Master COA'!$D:$D,MATCH(COA!$D39,'Highlevel Master COA'!$C:$C,0))</f>
        <v>Marketing</v>
      </c>
      <c r="H39" s="61" t="str">
        <f t="shared" si="4"/>
        <v>Comms &amp; Marketing-Swag</v>
      </c>
      <c r="I39" s="61" t="s">
        <v>659</v>
      </c>
      <c r="J39" s="61" t="s">
        <v>660</v>
      </c>
    </row>
    <row r="40" ht="16.5" customHeight="1">
      <c r="A40" s="286" t="s">
        <v>33</v>
      </c>
      <c r="B40" s="286" t="s">
        <v>43</v>
      </c>
      <c r="C40" s="61" t="str">
        <f t="array" ref="C40">INDEX('Highlevel Master COA'!$B$13:$B$36,MATCH(COA!$B40,'Highlevel Master COA'!$C$13:$C$36,0))</f>
        <v>Comms &amp; Marketing</v>
      </c>
      <c r="D40" s="61">
        <v>1404.0</v>
      </c>
      <c r="E40" s="61" t="str">
        <f t="array" ref="E40">INDEX('Highlevel Master COA'!$B:$B,MATCH(COA!$D40,'Highlevel Master COA'!$C:$C,0))</f>
        <v>Transparency</v>
      </c>
      <c r="F40" s="61" t="str">
        <f t="shared" si="3"/>
        <v>01-02-1404</v>
      </c>
      <c r="G40" s="61" t="str">
        <f t="array" ref="G40">INDEX('Highlevel Master COA'!$D:$D,MATCH(COA!$D40,'Highlevel Master COA'!$C:$C,0))</f>
        <v>Marketing</v>
      </c>
      <c r="H40" s="61" t="str">
        <f t="shared" si="4"/>
        <v>Comms &amp; Marketing-Transparency</v>
      </c>
      <c r="I40" s="61" t="s">
        <v>661</v>
      </c>
      <c r="J40" s="61" t="s">
        <v>662</v>
      </c>
    </row>
    <row r="41" ht="16.5" customHeight="1">
      <c r="A41" s="286" t="s">
        <v>33</v>
      </c>
      <c r="B41" s="286" t="s">
        <v>43</v>
      </c>
      <c r="C41" s="61" t="str">
        <f t="array" ref="C41">INDEX('Highlevel Master COA'!$B$13:$B$36,MATCH(COA!$B41,'Highlevel Master COA'!$C$13:$C$36,0))</f>
        <v>Comms &amp; Marketing</v>
      </c>
      <c r="D41" s="61">
        <v>1405.0</v>
      </c>
      <c r="E41" s="61" t="str">
        <f t="array" ref="E41">INDEX('Highlevel Master COA'!$B:$B,MATCH(COA!$D41,'Highlevel Master COA'!$C:$C,0))</f>
        <v>Website</v>
      </c>
      <c r="F41" s="61" t="str">
        <f t="shared" si="3"/>
        <v>01-02-1405</v>
      </c>
      <c r="G41" s="61" t="str">
        <f t="array" ref="G41">INDEX('Highlevel Master COA'!$D:$D,MATCH(COA!$D41,'Highlevel Master COA'!$C:$C,0))</f>
        <v>Marketing</v>
      </c>
      <c r="H41" s="61" t="str">
        <f t="shared" si="4"/>
        <v>Comms &amp; Marketing-Website</v>
      </c>
      <c r="I41" s="61" t="s">
        <v>103</v>
      </c>
      <c r="J41" s="61" t="s">
        <v>663</v>
      </c>
    </row>
    <row r="42" ht="16.5" customHeight="1">
      <c r="A42" s="286" t="s">
        <v>33</v>
      </c>
      <c r="B42" s="286" t="s">
        <v>43</v>
      </c>
      <c r="C42" s="61" t="str">
        <f t="array" ref="C42">INDEX('Highlevel Master COA'!$B$13:$B$36,MATCH(COA!$B42,'Highlevel Master COA'!$C$13:$C$36,0))</f>
        <v>Comms &amp; Marketing</v>
      </c>
      <c r="D42" s="61">
        <v>1406.0</v>
      </c>
      <c r="E42" s="61" t="str">
        <f t="array" ref="E42">INDEX('Highlevel Master COA'!$B:$B,MATCH(COA!$D42,'Highlevel Master COA'!$C:$C,0))</f>
        <v>Presentations, logos, etc</v>
      </c>
      <c r="F42" s="61" t="str">
        <f t="shared" si="3"/>
        <v>01-02-1406</v>
      </c>
      <c r="G42" s="61" t="str">
        <f t="array" ref="G42">INDEX('Highlevel Master COA'!$D:$D,MATCH(COA!$D42,'Highlevel Master COA'!$C:$C,0))</f>
        <v>Marketing</v>
      </c>
      <c r="H42" s="61" t="str">
        <f t="shared" si="4"/>
        <v>Comms &amp; Marketing-Presentations, logos, etc</v>
      </c>
      <c r="I42" s="61" t="s">
        <v>105</v>
      </c>
      <c r="J42" s="61" t="s">
        <v>664</v>
      </c>
    </row>
    <row r="43" ht="16.5" customHeight="1">
      <c r="A43" s="286" t="s">
        <v>33</v>
      </c>
      <c r="B43" s="286" t="s">
        <v>43</v>
      </c>
      <c r="C43" s="61" t="str">
        <f t="array" ref="C43">INDEX('Highlevel Master COA'!$B$13:$B$36,MATCH(COA!$B43,'Highlevel Master COA'!$C$13:$C$36,0))</f>
        <v>Comms &amp; Marketing</v>
      </c>
      <c r="D43" s="61">
        <v>1500.0</v>
      </c>
      <c r="E43" s="61" t="str">
        <f t="array" ref="E43">INDEX('Highlevel Master COA'!$B:$B,MATCH(COA!$D43,'Highlevel Master COA'!$C:$C,0))</f>
        <v>Professional Service Providers</v>
      </c>
      <c r="F43" s="61" t="str">
        <f t="shared" si="3"/>
        <v>01-02-1500</v>
      </c>
      <c r="G43" s="61" t="str">
        <f t="array" ref="G43">INDEX('Highlevel Master COA'!$D:$D,MATCH(COA!$D43,'Highlevel Master COA'!$C:$C,0))</f>
        <v>Professional Services</v>
      </c>
      <c r="H43" s="61" t="str">
        <f t="shared" si="4"/>
        <v>Comms &amp; Marketing-Professional Service Providers</v>
      </c>
      <c r="I43" s="61" t="s">
        <v>665</v>
      </c>
      <c r="J43" s="61" t="s">
        <v>666</v>
      </c>
    </row>
    <row r="44" ht="16.5" customHeight="1">
      <c r="A44" s="286" t="s">
        <v>33</v>
      </c>
      <c r="B44" s="286" t="s">
        <v>43</v>
      </c>
      <c r="C44" s="61" t="str">
        <f t="array" ref="C44">INDEX('Highlevel Master COA'!$B$13:$B$36,MATCH(COA!$B44,'Highlevel Master COA'!$C$13:$C$36,0))</f>
        <v>Comms &amp; Marketing</v>
      </c>
      <c r="D44" s="61">
        <v>1501.0</v>
      </c>
      <c r="E44" s="61" t="str">
        <f t="array" ref="E44">INDEX('Highlevel Master COA'!$B:$B,MATCH(COA!$D44,'Highlevel Master COA'!$C:$C,0))</f>
        <v>Contractors</v>
      </c>
      <c r="F44" s="61" t="str">
        <f t="shared" si="3"/>
        <v>01-02-1501</v>
      </c>
      <c r="G44" s="61" t="str">
        <f t="array" ref="G44">INDEX('Highlevel Master COA'!$D:$D,MATCH(COA!$D44,'Highlevel Master COA'!$C:$C,0))</f>
        <v>Professional Services</v>
      </c>
      <c r="H44" s="61" t="str">
        <f t="shared" si="4"/>
        <v>Comms &amp; Marketing-Contractors</v>
      </c>
      <c r="I44" s="61" t="s">
        <v>667</v>
      </c>
      <c r="J44" s="61" t="s">
        <v>668</v>
      </c>
    </row>
    <row r="45" ht="16.5" customHeight="1">
      <c r="A45" s="61"/>
    </row>
    <row r="46" ht="16.5" customHeight="1">
      <c r="A46" s="286" t="s">
        <v>33</v>
      </c>
      <c r="B46" s="286" t="s">
        <v>37</v>
      </c>
      <c r="C46" s="61" t="str">
        <f t="array" ref="C46">INDEX('Highlevel Master COA'!$B$13:$B$36,MATCH(COA!$B46,'Highlevel Master COA'!$C$13:$C$36,0))</f>
        <v>Development</v>
      </c>
      <c r="D46" s="61">
        <v>1100.0</v>
      </c>
      <c r="E46" s="61" t="str">
        <f t="array" ref="E46">INDEX('Highlevel Master COA'!$B:$B,MATCH(COA!$D46,'Highlevel Master COA'!$C:$C,0))</f>
        <v>Contract Wages (Staff)</v>
      </c>
      <c r="F46" s="61" t="str">
        <f t="shared" ref="F46:F50" si="5">CONCATENATE(A46,"-",B46,"-",D46)</f>
        <v>01-03-1100</v>
      </c>
      <c r="G46" s="61" t="str">
        <f t="array" ref="G46">INDEX('Highlevel Master COA'!$D:$D,MATCH(COA!$D46,'Highlevel Master COA'!$C:$C,0))</f>
        <v>Wages</v>
      </c>
      <c r="H46" s="61" t="str">
        <f t="shared" ref="H46:H50" si="6">CONCATENATE(C46,"-",E46)</f>
        <v>Development-Contract Wages (Staff)</v>
      </c>
      <c r="I46" s="61" t="s">
        <v>38</v>
      </c>
      <c r="J46" s="61" t="s">
        <v>669</v>
      </c>
    </row>
    <row r="47" ht="16.5" customHeight="1">
      <c r="A47" s="286" t="s">
        <v>33</v>
      </c>
      <c r="B47" s="286" t="s">
        <v>37</v>
      </c>
      <c r="C47" s="61" t="str">
        <f t="array" ref="C47">INDEX('Highlevel Master COA'!$B$13:$B$36,MATCH(COA!$B47,'Highlevel Master COA'!$C$13:$C$36,0))</f>
        <v>Development</v>
      </c>
      <c r="D47" s="61">
        <v>1202.0</v>
      </c>
      <c r="E47" s="61" t="str">
        <f t="array" ref="E47">INDEX('Highlevel Master COA'!$B:$B,MATCH(COA!$D47,'Highlevel Master COA'!$C:$C,0))</f>
        <v>Hosted Services</v>
      </c>
      <c r="F47" s="61" t="str">
        <f t="shared" si="5"/>
        <v>01-03-1202</v>
      </c>
      <c r="G47" s="61" t="str">
        <f t="array" ref="G47">INDEX('Highlevel Master COA'!$D:$D,MATCH(COA!$D47,'Highlevel Master COA'!$C:$C,0))</f>
        <v>Tech</v>
      </c>
      <c r="H47" s="61" t="str">
        <f t="shared" si="6"/>
        <v>Development-Hosted Services</v>
      </c>
      <c r="I47" s="61" t="s">
        <v>670</v>
      </c>
      <c r="J47" s="61" t="s">
        <v>671</v>
      </c>
    </row>
    <row r="48" ht="16.5" customHeight="1">
      <c r="A48" s="286" t="s">
        <v>33</v>
      </c>
      <c r="B48" s="286" t="s">
        <v>37</v>
      </c>
      <c r="C48" s="61" t="str">
        <f t="array" ref="C48">INDEX('Highlevel Master COA'!$B$13:$B$36,MATCH(COA!$B48,'Highlevel Master COA'!$C$13:$C$36,0))</f>
        <v>Development</v>
      </c>
      <c r="D48" s="61">
        <v>1500.0</v>
      </c>
      <c r="E48" s="61" t="str">
        <f t="array" ref="E48">INDEX('Highlevel Master COA'!$B:$B,MATCH(COA!$D48,'Highlevel Master COA'!$C:$C,0))</f>
        <v>Professional Service Providers</v>
      </c>
      <c r="F48" s="61" t="str">
        <f t="shared" si="5"/>
        <v>01-03-1500</v>
      </c>
      <c r="G48" s="61" t="str">
        <f t="array" ref="G48">INDEX('Highlevel Master COA'!$D:$D,MATCH(COA!$D48,'Highlevel Master COA'!$C:$C,0))</f>
        <v>Professional Services</v>
      </c>
      <c r="H48" s="61" t="str">
        <f t="shared" si="6"/>
        <v>Development-Professional Service Providers</v>
      </c>
      <c r="I48" s="61" t="s">
        <v>672</v>
      </c>
      <c r="J48" s="61" t="s">
        <v>673</v>
      </c>
    </row>
    <row r="49" ht="16.5" customHeight="1">
      <c r="A49" s="286" t="s">
        <v>33</v>
      </c>
      <c r="B49" s="286" t="s">
        <v>37</v>
      </c>
      <c r="C49" s="61" t="str">
        <f t="array" ref="C49">INDEX('Highlevel Master COA'!$B$13:$B$36,MATCH(COA!$B49,'Highlevel Master COA'!$C$13:$C$36,0))</f>
        <v>Development</v>
      </c>
      <c r="D49" s="61">
        <v>1501.0</v>
      </c>
      <c r="E49" s="61" t="str">
        <f t="array" ref="E49">INDEX('Highlevel Master COA'!$B:$B,MATCH(COA!$D49,'Highlevel Master COA'!$C:$C,0))</f>
        <v>Contractors</v>
      </c>
      <c r="F49" s="61" t="str">
        <f t="shared" si="5"/>
        <v>01-03-1501</v>
      </c>
      <c r="G49" s="61" t="str">
        <f t="array" ref="G49">INDEX('Highlevel Master COA'!$D:$D,MATCH(COA!$D49,'Highlevel Master COA'!$C:$C,0))</f>
        <v>Professional Services</v>
      </c>
      <c r="H49" s="61" t="str">
        <f t="shared" si="6"/>
        <v>Development-Contractors</v>
      </c>
      <c r="I49" s="61" t="s">
        <v>674</v>
      </c>
      <c r="J49" s="61" t="s">
        <v>675</v>
      </c>
    </row>
    <row r="50" ht="16.5" customHeight="1">
      <c r="A50" s="286" t="s">
        <v>33</v>
      </c>
      <c r="B50" s="286" t="s">
        <v>37</v>
      </c>
      <c r="C50" s="61" t="str">
        <f t="array" ref="C50">INDEX('Highlevel Master COA'!$B$13:$B$36,MATCH(COA!$B50,'Highlevel Master COA'!$C$13:$C$36,0))</f>
        <v>Development</v>
      </c>
      <c r="D50" s="61">
        <v>1502.0</v>
      </c>
      <c r="E50" s="61" t="str">
        <f t="array" ref="E50">INDEX('Highlevel Master COA'!$B:$B,MATCH(COA!$D50,'Highlevel Master COA'!$C:$C,0))</f>
        <v>Grants</v>
      </c>
      <c r="F50" s="61" t="str">
        <f t="shared" si="5"/>
        <v>01-03-1502</v>
      </c>
      <c r="G50" s="61" t="str">
        <f t="array" ref="G50">INDEX('Highlevel Master COA'!$D:$D,MATCH(COA!$D50,'Highlevel Master COA'!$C:$C,0))</f>
        <v>Grants</v>
      </c>
      <c r="H50" s="61" t="str">
        <f t="shared" si="6"/>
        <v>Development-Grants</v>
      </c>
      <c r="I50" s="61" t="s">
        <v>676</v>
      </c>
      <c r="J50" s="61" t="s">
        <v>677</v>
      </c>
    </row>
    <row r="51" ht="16.5" customHeight="1">
      <c r="A51" s="61"/>
    </row>
    <row r="52" ht="16.5" customHeight="1">
      <c r="A52" s="286" t="s">
        <v>33</v>
      </c>
      <c r="B52" s="286" t="s">
        <v>78</v>
      </c>
      <c r="C52" s="61" t="str">
        <f t="array" ref="C52">INDEX('Highlevel Master COA'!$B$13:$B$36,MATCH(COA!$B52,'Highlevel Master COA'!$C$13:$C$36,0))</f>
        <v>Infrastructure</v>
      </c>
      <c r="D52" s="61">
        <v>1202.0</v>
      </c>
      <c r="E52" s="61" t="str">
        <f t="array" ref="E52">INDEX('Highlevel Master COA'!$B:$B,MATCH(COA!$D52,'Highlevel Master COA'!$C:$C,0))</f>
        <v>Hosted Services</v>
      </c>
      <c r="F52" s="61" t="str">
        <f t="shared" ref="F52:F55" si="7">CONCATENATE(A52,"-",B52,"-",D52)</f>
        <v>01-04-1202</v>
      </c>
      <c r="G52" s="61" t="str">
        <f t="array" ref="G52">INDEX('Highlevel Master COA'!$D:$D,MATCH(COA!$D52,'Highlevel Master COA'!$C:$C,0))</f>
        <v>Tech</v>
      </c>
      <c r="H52" s="61" t="str">
        <f t="shared" ref="H52:H55" si="8">CONCATENATE(C52,"-",E52)</f>
        <v>Infrastructure-Hosted Services</v>
      </c>
      <c r="I52" s="61" t="s">
        <v>79</v>
      </c>
      <c r="J52" s="61" t="s">
        <v>356</v>
      </c>
    </row>
    <row r="53" ht="16.5" customHeight="1">
      <c r="A53" s="286" t="s">
        <v>33</v>
      </c>
      <c r="B53" s="286" t="s">
        <v>78</v>
      </c>
      <c r="C53" s="61" t="str">
        <f t="array" ref="C53">INDEX('Highlevel Master COA'!$B$13:$B$36,MATCH(COA!$B53,'Highlevel Master COA'!$C$13:$C$36,0))</f>
        <v>Infrastructure</v>
      </c>
      <c r="D53" s="61">
        <v>1500.0</v>
      </c>
      <c r="E53" s="61" t="str">
        <f t="array" ref="E53">INDEX('Highlevel Master COA'!$B:$B,MATCH(COA!$D53,'Highlevel Master COA'!$C:$C,0))</f>
        <v>Professional Service Providers</v>
      </c>
      <c r="F53" s="61" t="str">
        <f t="shared" si="7"/>
        <v>01-04-1500</v>
      </c>
      <c r="G53" s="61" t="str">
        <f t="array" ref="G53">INDEX('Highlevel Master COA'!$D:$D,MATCH(COA!$D53,'Highlevel Master COA'!$C:$C,0))</f>
        <v>Professional Services</v>
      </c>
      <c r="H53" s="61" t="str">
        <f t="shared" si="8"/>
        <v>Infrastructure-Professional Service Providers</v>
      </c>
      <c r="I53" s="61" t="s">
        <v>80</v>
      </c>
      <c r="J53" s="61" t="s">
        <v>357</v>
      </c>
    </row>
    <row r="54" ht="16.5" customHeight="1">
      <c r="A54" s="286" t="s">
        <v>33</v>
      </c>
      <c r="B54" s="286" t="s">
        <v>78</v>
      </c>
      <c r="C54" s="61" t="str">
        <f t="array" ref="C54">INDEX('Highlevel Master COA'!$B$13:$B$36,MATCH(COA!$B54,'Highlevel Master COA'!$C$13:$C$36,0))</f>
        <v>Infrastructure</v>
      </c>
      <c r="D54" s="61">
        <v>1501.0</v>
      </c>
      <c r="E54" s="61" t="str">
        <f t="array" ref="E54">INDEX('Highlevel Master COA'!$B:$B,MATCH(COA!$D54,'Highlevel Master COA'!$C:$C,0))</f>
        <v>Contractors</v>
      </c>
      <c r="F54" s="61" t="str">
        <f t="shared" si="7"/>
        <v>01-04-1501</v>
      </c>
      <c r="G54" s="61" t="str">
        <f t="array" ref="G54">INDEX('Highlevel Master COA'!$D:$D,MATCH(COA!$D54,'Highlevel Master COA'!$C:$C,0))</f>
        <v>Professional Services</v>
      </c>
      <c r="H54" s="61" t="str">
        <f t="shared" si="8"/>
        <v>Infrastructure-Contractors</v>
      </c>
      <c r="I54" s="61" t="s">
        <v>678</v>
      </c>
      <c r="J54" s="61" t="s">
        <v>679</v>
      </c>
    </row>
    <row r="55" ht="16.5" customHeight="1">
      <c r="A55" s="286" t="s">
        <v>33</v>
      </c>
      <c r="B55" s="286" t="s">
        <v>78</v>
      </c>
      <c r="C55" s="61" t="str">
        <f t="array" ref="C55">INDEX('Highlevel Master COA'!$B$13:$B$36,MATCH(COA!$B55,'Highlevel Master COA'!$C$13:$C$36,0))</f>
        <v>Infrastructure</v>
      </c>
      <c r="D55" s="61">
        <v>1502.0</v>
      </c>
      <c r="E55" s="61" t="str">
        <f t="array" ref="E55">INDEX('Highlevel Master COA'!$B:$B,MATCH(COA!$D55,'Highlevel Master COA'!$C:$C,0))</f>
        <v>Grants</v>
      </c>
      <c r="F55" s="61" t="str">
        <f t="shared" si="7"/>
        <v>01-04-1502</v>
      </c>
      <c r="G55" s="61" t="str">
        <f t="array" ref="G55">INDEX('Highlevel Master COA'!$D:$D,MATCH(COA!$D55,'Highlevel Master COA'!$C:$C,0))</f>
        <v>Grants</v>
      </c>
      <c r="H55" s="61" t="str">
        <f t="shared" si="8"/>
        <v>Infrastructure-Grants</v>
      </c>
      <c r="I55" s="61" t="s">
        <v>85</v>
      </c>
      <c r="J55" s="61" t="s">
        <v>359</v>
      </c>
    </row>
    <row r="56" ht="16.5" customHeight="1">
      <c r="A56" s="61"/>
    </row>
    <row r="57" ht="16.5" customHeight="1">
      <c r="A57" s="286" t="s">
        <v>33</v>
      </c>
      <c r="B57" s="286" t="s">
        <v>82</v>
      </c>
      <c r="C57" s="61" t="str">
        <f t="array" ref="C57">INDEX('Highlevel Master COA'!$B$13:$B$36,MATCH(COA!$B57,'Highlevel Master COA'!$C$13:$C$36,0))</f>
        <v>Protocol</v>
      </c>
      <c r="D57" s="61">
        <v>1202.0</v>
      </c>
      <c r="E57" s="61" t="str">
        <f t="array" ref="E57">INDEX('Highlevel Master COA'!$B:$B,MATCH(COA!$D57,'Highlevel Master COA'!$C:$C,0))</f>
        <v>Hosted Services</v>
      </c>
      <c r="F57" s="61" t="str">
        <f t="shared" ref="F57:F60" si="9">CONCATENATE(A57,"-",B57,"-",D57)</f>
        <v>01-05-1202</v>
      </c>
      <c r="G57" s="61" t="str">
        <f t="array" ref="G57">INDEX('Highlevel Master COA'!$D:$D,MATCH(COA!$D57,'Highlevel Master COA'!$C:$C,0))</f>
        <v>Tech</v>
      </c>
      <c r="H57" s="61" t="str">
        <f t="shared" ref="H57:H60" si="10">CONCATENATE(C57,"-",E57)</f>
        <v>Protocol-Hosted Services</v>
      </c>
      <c r="I57" s="61" t="s">
        <v>83</v>
      </c>
      <c r="J57" s="61" t="s">
        <v>358</v>
      </c>
    </row>
    <row r="58" ht="16.5" customHeight="1">
      <c r="A58" s="286" t="s">
        <v>33</v>
      </c>
      <c r="B58" s="286" t="s">
        <v>82</v>
      </c>
      <c r="C58" s="61" t="str">
        <f t="array" ref="C58">INDEX('Highlevel Master COA'!$B$13:$B$36,MATCH(COA!$B58,'Highlevel Master COA'!$C$13:$C$36,0))</f>
        <v>Protocol</v>
      </c>
      <c r="D58" s="61">
        <v>1500.0</v>
      </c>
      <c r="E58" s="61" t="str">
        <f t="array" ref="E58">INDEX('Highlevel Master COA'!$B:$B,MATCH(COA!$D58,'Highlevel Master COA'!$C:$C,0))</f>
        <v>Professional Service Providers</v>
      </c>
      <c r="F58" s="61" t="str">
        <f t="shared" si="9"/>
        <v>01-05-1500</v>
      </c>
      <c r="G58" s="61" t="str">
        <f t="array" ref="G58">INDEX('Highlevel Master COA'!$D:$D,MATCH(COA!$D58,'Highlevel Master COA'!$C:$C,0))</f>
        <v>Professional Services</v>
      </c>
      <c r="H58" s="61" t="str">
        <f t="shared" si="10"/>
        <v>Protocol-Professional Service Providers</v>
      </c>
      <c r="I58" s="61" t="s">
        <v>680</v>
      </c>
      <c r="J58" s="61" t="s">
        <v>681</v>
      </c>
    </row>
    <row r="59" ht="16.5" customHeight="1">
      <c r="A59" s="286" t="s">
        <v>33</v>
      </c>
      <c r="B59" s="286" t="s">
        <v>82</v>
      </c>
      <c r="C59" s="61" t="str">
        <f t="array" ref="C59">INDEX('Highlevel Master COA'!$B$13:$B$36,MATCH(COA!$B59,'Highlevel Master COA'!$C$13:$C$36,0))</f>
        <v>Protocol</v>
      </c>
      <c r="D59" s="61">
        <v>1501.0</v>
      </c>
      <c r="E59" s="61" t="str">
        <f t="array" ref="E59">INDEX('Highlevel Master COA'!$B:$B,MATCH(COA!$D59,'Highlevel Master COA'!$C:$C,0))</f>
        <v>Contractors</v>
      </c>
      <c r="F59" s="61" t="str">
        <f t="shared" si="9"/>
        <v>01-05-1501</v>
      </c>
      <c r="G59" s="61" t="str">
        <f t="array" ref="G59">INDEX('Highlevel Master COA'!$D:$D,MATCH(COA!$D59,'Highlevel Master COA'!$C:$C,0))</f>
        <v>Professional Services</v>
      </c>
      <c r="H59" s="61" t="str">
        <f t="shared" si="10"/>
        <v>Protocol-Contractors</v>
      </c>
      <c r="I59" s="61" t="s">
        <v>682</v>
      </c>
      <c r="J59" s="61" t="s">
        <v>683</v>
      </c>
    </row>
    <row r="60" ht="16.5" customHeight="1">
      <c r="A60" s="286" t="s">
        <v>33</v>
      </c>
      <c r="B60" s="286" t="s">
        <v>82</v>
      </c>
      <c r="C60" s="61" t="str">
        <f t="array" ref="C60">INDEX('Highlevel Master COA'!$B$13:$B$36,MATCH(COA!$B60,'Highlevel Master COA'!$C$13:$C$36,0))</f>
        <v>Protocol</v>
      </c>
      <c r="D60" s="61">
        <v>1502.0</v>
      </c>
      <c r="E60" s="61" t="str">
        <f t="array" ref="E60">INDEX('Highlevel Master COA'!$B:$B,MATCH(COA!$D60,'Highlevel Master COA'!$C:$C,0))</f>
        <v>Grants</v>
      </c>
      <c r="F60" s="61" t="str">
        <f t="shared" si="9"/>
        <v>01-05-1502</v>
      </c>
      <c r="G60" s="61" t="str">
        <f t="array" ref="G60">INDEX('Highlevel Master COA'!$D:$D,MATCH(COA!$D60,'Highlevel Master COA'!$C:$C,0))</f>
        <v>Grants</v>
      </c>
      <c r="H60" s="61" t="str">
        <f t="shared" si="10"/>
        <v>Protocol-Grants</v>
      </c>
      <c r="I60" s="61" t="s">
        <v>86</v>
      </c>
      <c r="J60" s="61" t="s">
        <v>360</v>
      </c>
    </row>
    <row r="61" ht="16.5" customHeight="1">
      <c r="A61" s="61"/>
    </row>
    <row r="62" ht="16.5" customHeight="1">
      <c r="A62" s="286" t="s">
        <v>33</v>
      </c>
      <c r="B62" s="286" t="s">
        <v>214</v>
      </c>
      <c r="C62" s="61" t="str">
        <f t="array" ref="C62">INDEX('Highlevel Master COA'!$B$13:$B$36,MATCH(COA!$B62,'Highlevel Master COA'!$C$13:$C$36,0))</f>
        <v>Partnerships</v>
      </c>
      <c r="D62" s="61">
        <v>1500.0</v>
      </c>
      <c r="E62" s="61" t="str">
        <f t="array" ref="E62">INDEX('Highlevel Master COA'!$B:$B,MATCH(COA!$D62,'Highlevel Master COA'!$C:$C,0))</f>
        <v>Professional Service Providers</v>
      </c>
      <c r="F62" s="61" t="str">
        <f t="shared" ref="F62:F64" si="11">CONCATENATE(A62,"-",B62,"-",D62)</f>
        <v>01-06-1500</v>
      </c>
      <c r="G62" s="61" t="str">
        <f t="array" ref="G62">INDEX('Highlevel Master COA'!$D:$D,MATCH(COA!$D62,'Highlevel Master COA'!$C:$C,0))</f>
        <v>Professional Services</v>
      </c>
      <c r="H62" s="61" t="str">
        <f t="shared" ref="H62:H64" si="12">CONCATENATE(C62,"-",E62)</f>
        <v>Partnerships-Professional Service Providers</v>
      </c>
      <c r="I62" s="61" t="s">
        <v>684</v>
      </c>
      <c r="J62" s="61" t="s">
        <v>685</v>
      </c>
    </row>
    <row r="63" ht="16.5" customHeight="1">
      <c r="A63" s="286" t="s">
        <v>33</v>
      </c>
      <c r="B63" s="286" t="s">
        <v>214</v>
      </c>
      <c r="C63" s="61" t="str">
        <f t="array" ref="C63">INDEX('Highlevel Master COA'!$B$13:$B$36,MATCH(COA!$B63,'Highlevel Master COA'!$C$13:$C$36,0))</f>
        <v>Partnerships</v>
      </c>
      <c r="D63" s="61">
        <v>1501.0</v>
      </c>
      <c r="E63" s="61" t="str">
        <f t="array" ref="E63">INDEX('Highlevel Master COA'!$B:$B,MATCH(COA!$D63,'Highlevel Master COA'!$C:$C,0))</f>
        <v>Contractors</v>
      </c>
      <c r="F63" s="61" t="str">
        <f t="shared" si="11"/>
        <v>01-06-1501</v>
      </c>
      <c r="G63" s="61" t="str">
        <f t="array" ref="G63">INDEX('Highlevel Master COA'!$D:$D,MATCH(COA!$D63,'Highlevel Master COA'!$C:$C,0))</f>
        <v>Professional Services</v>
      </c>
      <c r="H63" s="61" t="str">
        <f t="shared" si="12"/>
        <v>Partnerships-Contractors</v>
      </c>
      <c r="I63" s="61" t="s">
        <v>686</v>
      </c>
      <c r="J63" s="61" t="s">
        <v>687</v>
      </c>
    </row>
    <row r="64" ht="16.5" customHeight="1">
      <c r="A64" s="286" t="s">
        <v>33</v>
      </c>
      <c r="B64" s="286" t="s">
        <v>214</v>
      </c>
      <c r="C64" s="61" t="str">
        <f t="array" ref="C64">INDEX('Highlevel Master COA'!$B$13:$B$36,MATCH(COA!$B64,'Highlevel Master COA'!$C$13:$C$36,0))</f>
        <v>Partnerships</v>
      </c>
      <c r="D64" s="61">
        <v>1502.0</v>
      </c>
      <c r="E64" s="61" t="str">
        <f t="array" ref="E64">INDEX('Highlevel Master COA'!$B:$B,MATCH(COA!$D64,'Highlevel Master COA'!$C:$C,0))</f>
        <v>Grants</v>
      </c>
      <c r="F64" s="61" t="str">
        <f t="shared" si="11"/>
        <v>01-06-1502</v>
      </c>
      <c r="G64" s="61" t="str">
        <f t="array" ref="G64">INDEX('Highlevel Master COA'!$D:$D,MATCH(COA!$D64,'Highlevel Master COA'!$C:$C,0))</f>
        <v>Grants</v>
      </c>
      <c r="H64" s="61" t="str">
        <f t="shared" si="12"/>
        <v>Partnerships-Grants</v>
      </c>
      <c r="I64" s="61" t="s">
        <v>688</v>
      </c>
      <c r="J64" s="61" t="s">
        <v>689</v>
      </c>
    </row>
    <row r="65" ht="16.5" customHeight="1">
      <c r="A65" s="61"/>
      <c r="B65" s="61"/>
    </row>
    <row r="66" ht="16.5" customHeight="1">
      <c r="A66" s="286" t="s">
        <v>33</v>
      </c>
      <c r="B66" s="286" t="s">
        <v>40</v>
      </c>
      <c r="C66" s="61" t="str">
        <f t="array" ref="C66">INDEX('Highlevel Master COA'!$B$13:$B$36,MATCH(COA!$B66,'Highlevel Master COA'!$C$13:$C$36,0))</f>
        <v>Finance</v>
      </c>
      <c r="D66" s="61">
        <v>1100.0</v>
      </c>
      <c r="E66" s="61" t="str">
        <f t="array" ref="E66">INDEX('Highlevel Master COA'!$B:$B,MATCH(COA!$D66,'Highlevel Master COA'!$C:$C,0))</f>
        <v>Contract Wages (Staff)</v>
      </c>
      <c r="F66" s="61" t="str">
        <f t="shared" ref="F66:F69" si="13">CONCATENATE(A66,"-",B66,"-",D66)</f>
        <v>01-07-1100</v>
      </c>
      <c r="G66" s="61" t="str">
        <f t="array" ref="G66">INDEX('Highlevel Master COA'!$D:$D,MATCH(COA!$D66,'Highlevel Master COA'!$C:$C,0))</f>
        <v>Wages</v>
      </c>
      <c r="H66" s="61" t="str">
        <f t="shared" ref="H66:H69" si="14">CONCATENATE(C66,"-",E66)</f>
        <v>Finance-Contract Wages (Staff)</v>
      </c>
      <c r="I66" s="61" t="s">
        <v>41</v>
      </c>
      <c r="J66" s="61" t="s">
        <v>690</v>
      </c>
    </row>
    <row r="67" ht="16.5" customHeight="1">
      <c r="A67" s="286" t="s">
        <v>33</v>
      </c>
      <c r="B67" s="286" t="s">
        <v>40</v>
      </c>
      <c r="C67" s="61" t="str">
        <f t="array" ref="C67">INDEX('Highlevel Master COA'!$B$13:$B$36,MATCH(COA!$B67,'Highlevel Master COA'!$C$13:$C$36,0))</f>
        <v>Finance</v>
      </c>
      <c r="D67" s="61">
        <v>1200.0</v>
      </c>
      <c r="E67" s="61" t="str">
        <f t="array" ref="E67">INDEX('Highlevel Master COA'!$B:$B,MATCH(COA!$D67,'Highlevel Master COA'!$C:$C,0))</f>
        <v>Software</v>
      </c>
      <c r="F67" s="61" t="str">
        <f t="shared" si="13"/>
        <v>01-07-1200</v>
      </c>
      <c r="G67" s="61" t="str">
        <f t="array" ref="G67">INDEX('Highlevel Master COA'!$D:$D,MATCH(COA!$D67,'Highlevel Master COA'!$C:$C,0))</f>
        <v>Tech</v>
      </c>
      <c r="H67" s="61" t="str">
        <f t="shared" si="14"/>
        <v>Finance-Software</v>
      </c>
      <c r="I67" s="61" t="s">
        <v>68</v>
      </c>
      <c r="J67" s="61" t="s">
        <v>691</v>
      </c>
    </row>
    <row r="68" ht="16.5" customHeight="1">
      <c r="A68" s="286" t="s">
        <v>33</v>
      </c>
      <c r="B68" s="286" t="s">
        <v>40</v>
      </c>
      <c r="C68" s="61" t="str">
        <f t="array" ref="C68">INDEX('Highlevel Master COA'!$B$13:$B$36,MATCH(COA!$B68,'Highlevel Master COA'!$C$13:$C$36,0))</f>
        <v>Finance</v>
      </c>
      <c r="D68" s="61">
        <v>1500.0</v>
      </c>
      <c r="E68" s="61" t="str">
        <f t="array" ref="E68">INDEX('Highlevel Master COA'!$B:$B,MATCH(COA!$D68,'Highlevel Master COA'!$C:$C,0))</f>
        <v>Professional Service Providers</v>
      </c>
      <c r="F68" s="61" t="str">
        <f t="shared" si="13"/>
        <v>01-07-1500</v>
      </c>
      <c r="G68" s="61" t="str">
        <f t="array" ref="G68">INDEX('Highlevel Master COA'!$D:$D,MATCH(COA!$D68,'Highlevel Master COA'!$C:$C,0))</f>
        <v>Professional Services</v>
      </c>
      <c r="H68" s="61" t="str">
        <f t="shared" si="14"/>
        <v>Finance-Professional Service Providers</v>
      </c>
      <c r="I68" s="61" t="s">
        <v>54</v>
      </c>
      <c r="J68" s="61" t="s">
        <v>692</v>
      </c>
    </row>
    <row r="69" ht="16.5" customHeight="1">
      <c r="A69" s="286" t="s">
        <v>33</v>
      </c>
      <c r="B69" s="286" t="s">
        <v>40</v>
      </c>
      <c r="C69" s="61" t="str">
        <f t="array" ref="C69">INDEX('Highlevel Master COA'!$B$13:$B$36,MATCH(COA!$B69,'Highlevel Master COA'!$C$13:$C$36,0))</f>
        <v>Finance</v>
      </c>
      <c r="D69" s="61">
        <v>1501.0</v>
      </c>
      <c r="E69" s="61" t="str">
        <f t="array" ref="E69">INDEX('Highlevel Master COA'!$B:$B,MATCH(COA!$D69,'Highlevel Master COA'!$C:$C,0))</f>
        <v>Contractors</v>
      </c>
      <c r="F69" s="61" t="str">
        <f t="shared" si="13"/>
        <v>01-07-1501</v>
      </c>
      <c r="G69" s="61" t="str">
        <f t="array" ref="G69">INDEX('Highlevel Master COA'!$D:$D,MATCH(COA!$D69,'Highlevel Master COA'!$C:$C,0))</f>
        <v>Professional Services</v>
      </c>
      <c r="H69" s="61" t="str">
        <f t="shared" si="14"/>
        <v>Finance-Contractors</v>
      </c>
      <c r="I69" s="61" t="s">
        <v>693</v>
      </c>
      <c r="J69" s="61" t="s">
        <v>694</v>
      </c>
    </row>
    <row r="70" ht="16.5" customHeight="1">
      <c r="A70" s="61"/>
      <c r="B70" s="61"/>
    </row>
    <row r="71" ht="16.5" customHeight="1">
      <c r="A71" s="286" t="s">
        <v>33</v>
      </c>
      <c r="B71" s="286" t="s">
        <v>216</v>
      </c>
      <c r="C71" s="61" t="str">
        <f t="array" ref="C71">INDEX('Highlevel Master COA'!$B$13:$B$36,MATCH(COA!$B71,'Highlevel Master COA'!$C$13:$C$36,0))</f>
        <v>ETC Summit</v>
      </c>
      <c r="D71" s="61">
        <v>1000.0</v>
      </c>
      <c r="E71" s="61" t="str">
        <f t="array" ref="E71">INDEX('Highlevel Master COA'!$B:$B,MATCH(COA!$D71,'Highlevel Master COA'!$C:$C,0))</f>
        <v>Travel-Flights</v>
      </c>
      <c r="F71" s="61" t="str">
        <f t="shared" ref="F71:F80" si="15">CONCATENATE(A71,"-",B71,"-",D71)</f>
        <v>01-08-1000</v>
      </c>
      <c r="G71" s="61" t="str">
        <f t="array" ref="G71">INDEX('Highlevel Master COA'!$D:$D,MATCH(COA!$D71,'Highlevel Master COA'!$C:$C,0))</f>
        <v>Travel</v>
      </c>
      <c r="H71" s="61" t="str">
        <f t="shared" ref="H71:H80" si="16">CONCATENATE(C71,"-",E71)</f>
        <v>ETC Summit-Travel-Flights</v>
      </c>
      <c r="I71" s="61" t="s">
        <v>695</v>
      </c>
      <c r="J71" s="61" t="s">
        <v>696</v>
      </c>
    </row>
    <row r="72" ht="16.5" customHeight="1">
      <c r="A72" s="286" t="s">
        <v>33</v>
      </c>
      <c r="B72" s="286" t="s">
        <v>216</v>
      </c>
      <c r="C72" s="61" t="str">
        <f t="array" ref="C72">INDEX('Highlevel Master COA'!$B$13:$B$36,MATCH(COA!$B72,'Highlevel Master COA'!$C$13:$C$36,0))</f>
        <v>ETC Summit</v>
      </c>
      <c r="D72" s="61">
        <v>1001.0</v>
      </c>
      <c r="E72" s="61" t="str">
        <f t="array" ref="E72">INDEX('Highlevel Master COA'!$B:$B,MATCH(COA!$D72,'Highlevel Master COA'!$C:$C,0))</f>
        <v>Travel-Hotels</v>
      </c>
      <c r="F72" s="61" t="str">
        <f t="shared" si="15"/>
        <v>01-08-1001</v>
      </c>
      <c r="G72" s="61" t="str">
        <f t="array" ref="G72">INDEX('Highlevel Master COA'!$D:$D,MATCH(COA!$D72,'Highlevel Master COA'!$C:$C,0))</f>
        <v>Travel</v>
      </c>
      <c r="H72" s="61" t="str">
        <f t="shared" si="16"/>
        <v>ETC Summit-Travel-Hotels</v>
      </c>
      <c r="I72" s="61" t="s">
        <v>697</v>
      </c>
      <c r="J72" s="61" t="s">
        <v>698</v>
      </c>
    </row>
    <row r="73" ht="16.5" customHeight="1">
      <c r="A73" s="286" t="s">
        <v>33</v>
      </c>
      <c r="B73" s="286" t="s">
        <v>216</v>
      </c>
      <c r="C73" s="61" t="str">
        <f t="array" ref="C73">INDEX('Highlevel Master COA'!$B$13:$B$36,MATCH(COA!$B73,'Highlevel Master COA'!$C$13:$C$36,0))</f>
        <v>ETC Summit</v>
      </c>
      <c r="D73" s="61">
        <v>1002.0</v>
      </c>
      <c r="E73" s="61" t="str">
        <f t="array" ref="E73">INDEX('Highlevel Master COA'!$B:$B,MATCH(COA!$D73,'Highlevel Master COA'!$C:$C,0))</f>
        <v>Meal &amp; Entertainment</v>
      </c>
      <c r="F73" s="61" t="str">
        <f t="shared" si="15"/>
        <v>01-08-1002</v>
      </c>
      <c r="G73" s="61" t="str">
        <f t="array" ref="G73">INDEX('Highlevel Master COA'!$D:$D,MATCH(COA!$D73,'Highlevel Master COA'!$C:$C,0))</f>
        <v>Travel</v>
      </c>
      <c r="H73" s="61" t="str">
        <f t="shared" si="16"/>
        <v>ETC Summit-Meal &amp; Entertainment</v>
      </c>
      <c r="I73" s="61" t="s">
        <v>699</v>
      </c>
      <c r="J73" s="61" t="s">
        <v>700</v>
      </c>
    </row>
    <row r="74" ht="16.5" customHeight="1">
      <c r="A74" s="286" t="s">
        <v>33</v>
      </c>
      <c r="B74" s="286" t="s">
        <v>216</v>
      </c>
      <c r="C74" s="61" t="str">
        <f t="array" ref="C74">INDEX('Highlevel Master COA'!$B$13:$B$36,MATCH(COA!$B74,'Highlevel Master COA'!$C$13:$C$36,0))</f>
        <v>ETC Summit</v>
      </c>
      <c r="D74" s="61">
        <v>1003.0</v>
      </c>
      <c r="E74" s="61" t="str">
        <f t="array" ref="E74">INDEX('Highlevel Master COA'!$B:$B,MATCH(COA!$D74,'Highlevel Master COA'!$C:$C,0))</f>
        <v>Transportation</v>
      </c>
      <c r="F74" s="61" t="str">
        <f t="shared" si="15"/>
        <v>01-08-1003</v>
      </c>
      <c r="G74" s="61" t="str">
        <f t="array" ref="G74">INDEX('Highlevel Master COA'!$D:$D,MATCH(COA!$D74,'Highlevel Master COA'!$C:$C,0))</f>
        <v>Travel</v>
      </c>
      <c r="H74" s="61" t="str">
        <f t="shared" si="16"/>
        <v>ETC Summit-Transportation</v>
      </c>
      <c r="I74" s="61" t="s">
        <v>701</v>
      </c>
      <c r="J74" s="61" t="s">
        <v>702</v>
      </c>
    </row>
    <row r="75" ht="16.5" customHeight="1">
      <c r="A75" s="286" t="s">
        <v>33</v>
      </c>
      <c r="B75" s="286" t="s">
        <v>216</v>
      </c>
      <c r="C75" s="61" t="str">
        <f t="array" ref="C75">INDEX('Highlevel Master COA'!$B$13:$B$36,MATCH(COA!$B75,'Highlevel Master COA'!$C$13:$C$36,0))</f>
        <v>ETC Summit</v>
      </c>
      <c r="D75" s="61">
        <v>1004.0</v>
      </c>
      <c r="E75" s="61" t="str">
        <f t="array" ref="E75">INDEX('Highlevel Master COA'!$B:$B,MATCH(COA!$D75,'Highlevel Master COA'!$C:$C,0))</f>
        <v>Travel-Other</v>
      </c>
      <c r="F75" s="61" t="str">
        <f t="shared" si="15"/>
        <v>01-08-1004</v>
      </c>
      <c r="G75" s="61" t="str">
        <f t="array" ref="G75">INDEX('Highlevel Master COA'!$D:$D,MATCH(COA!$D75,'Highlevel Master COA'!$C:$C,0))</f>
        <v>Travel</v>
      </c>
      <c r="H75" s="61" t="str">
        <f t="shared" si="16"/>
        <v>ETC Summit-Travel-Other</v>
      </c>
      <c r="I75" s="61" t="s">
        <v>703</v>
      </c>
      <c r="J75" s="61" t="s">
        <v>704</v>
      </c>
    </row>
    <row r="76" ht="16.5" customHeight="1">
      <c r="A76" s="286" t="s">
        <v>33</v>
      </c>
      <c r="B76" s="286" t="s">
        <v>216</v>
      </c>
      <c r="C76" s="61" t="str">
        <f t="array" ref="C76">INDEX('Highlevel Master COA'!$B$13:$B$36,MATCH(COA!$B76,'Highlevel Master COA'!$C$13:$C$36,0))</f>
        <v>ETC Summit</v>
      </c>
      <c r="D76" s="61">
        <v>1400.0</v>
      </c>
      <c r="E76" s="61" t="str">
        <f t="array" ref="E76">INDEX('Highlevel Master COA'!$B:$B,MATCH(COA!$D76,'Highlevel Master COA'!$C:$C,0))</f>
        <v>Conferences</v>
      </c>
      <c r="F76" s="61" t="str">
        <f t="shared" si="15"/>
        <v>01-08-1400</v>
      </c>
      <c r="G76" s="61" t="str">
        <f t="array" ref="G76">INDEX('Highlevel Master COA'!$D:$D,MATCH(COA!$D76,'Highlevel Master COA'!$C:$C,0))</f>
        <v>Marketing</v>
      </c>
      <c r="H76" s="61" t="str">
        <f t="shared" si="16"/>
        <v>ETC Summit-Conferences</v>
      </c>
      <c r="I76" s="61" t="s">
        <v>705</v>
      </c>
      <c r="J76" s="61" t="s">
        <v>706</v>
      </c>
    </row>
    <row r="77" ht="16.5" customHeight="1">
      <c r="A77" s="286" t="s">
        <v>33</v>
      </c>
      <c r="B77" s="286" t="s">
        <v>216</v>
      </c>
      <c r="C77" s="61" t="str">
        <f t="array" ref="C77">INDEX('Highlevel Master COA'!$B$13:$B$36,MATCH(COA!$B77,'Highlevel Master COA'!$C$13:$C$36,0))</f>
        <v>ETC Summit</v>
      </c>
      <c r="D77" s="61">
        <v>1401.0</v>
      </c>
      <c r="E77" s="61" t="str">
        <f t="array" ref="E77">INDEX('Highlevel Master COA'!$B:$B,MATCH(COA!$D77,'Highlevel Master COA'!$C:$C,0))</f>
        <v>Sponsorship</v>
      </c>
      <c r="F77" s="61" t="str">
        <f t="shared" si="15"/>
        <v>01-08-1401</v>
      </c>
      <c r="G77" s="61" t="str">
        <f t="array" ref="G77">INDEX('Highlevel Master COA'!$D:$D,MATCH(COA!$D77,'Highlevel Master COA'!$C:$C,0))</f>
        <v>Marketing</v>
      </c>
      <c r="H77" s="61" t="str">
        <f t="shared" si="16"/>
        <v>ETC Summit-Sponsorship</v>
      </c>
      <c r="I77" s="61" t="s">
        <v>707</v>
      </c>
      <c r="J77" s="61" t="s">
        <v>708</v>
      </c>
    </row>
    <row r="78" ht="16.5" customHeight="1">
      <c r="A78" s="286" t="s">
        <v>33</v>
      </c>
      <c r="B78" s="286" t="s">
        <v>216</v>
      </c>
      <c r="C78" s="61" t="str">
        <f t="array" ref="C78">INDEX('Highlevel Master COA'!$B$13:$B$36,MATCH(COA!$B78,'Highlevel Master COA'!$C$13:$C$36,0))</f>
        <v>ETC Summit</v>
      </c>
      <c r="D78" s="61">
        <v>1402.0</v>
      </c>
      <c r="E78" s="61" t="str">
        <f t="array" ref="E78">INDEX('Highlevel Master COA'!$B:$B,MATCH(COA!$D78,'Highlevel Master COA'!$C:$C,0))</f>
        <v>Advertising</v>
      </c>
      <c r="F78" s="61" t="str">
        <f t="shared" si="15"/>
        <v>01-08-1402</v>
      </c>
      <c r="G78" s="61" t="str">
        <f t="array" ref="G78">INDEX('Highlevel Master COA'!$D:$D,MATCH(COA!$D78,'Highlevel Master COA'!$C:$C,0))</f>
        <v>Marketing</v>
      </c>
      <c r="H78" s="61" t="str">
        <f t="shared" si="16"/>
        <v>ETC Summit-Advertising</v>
      </c>
      <c r="I78" s="61" t="s">
        <v>709</v>
      </c>
      <c r="J78" s="61" t="s">
        <v>710</v>
      </c>
    </row>
    <row r="79" ht="16.5" customHeight="1">
      <c r="A79" s="286" t="s">
        <v>33</v>
      </c>
      <c r="B79" s="286" t="s">
        <v>216</v>
      </c>
      <c r="C79" s="61" t="str">
        <f t="array" ref="C79">INDEX('Highlevel Master COA'!$B$13:$B$36,MATCH(COA!$B79,'Highlevel Master COA'!$C$13:$C$36,0))</f>
        <v>ETC Summit</v>
      </c>
      <c r="D79" s="61">
        <v>1403.0</v>
      </c>
      <c r="E79" s="61" t="str">
        <f t="array" ref="E79">INDEX('Highlevel Master COA'!$B:$B,MATCH(COA!$D79,'Highlevel Master COA'!$C:$C,0))</f>
        <v>Swag</v>
      </c>
      <c r="F79" s="61" t="str">
        <f t="shared" si="15"/>
        <v>01-08-1403</v>
      </c>
      <c r="G79" s="61" t="str">
        <f t="array" ref="G79">INDEX('Highlevel Master COA'!$D:$D,MATCH(COA!$D79,'Highlevel Master COA'!$C:$C,0))</f>
        <v>Marketing</v>
      </c>
      <c r="H79" s="61" t="str">
        <f t="shared" si="16"/>
        <v>ETC Summit-Swag</v>
      </c>
      <c r="I79" s="61" t="s">
        <v>711</v>
      </c>
      <c r="J79" s="61" t="s">
        <v>712</v>
      </c>
    </row>
    <row r="80" ht="16.5" customHeight="1">
      <c r="A80" s="286" t="s">
        <v>33</v>
      </c>
      <c r="B80" s="286" t="s">
        <v>216</v>
      </c>
      <c r="C80" s="61" t="str">
        <f t="array" ref="C80">INDEX('Highlevel Master COA'!$B$13:$B$36,MATCH(COA!$B80,'Highlevel Master COA'!$C$13:$C$36,0))</f>
        <v>ETC Summit</v>
      </c>
      <c r="D80" s="61">
        <v>1407.0</v>
      </c>
      <c r="E80" s="61" t="str">
        <f t="array" ref="E80">INDEX('Highlevel Master COA'!$B:$B,MATCH(COA!$D80,'Highlevel Master COA'!$C:$C,0))</f>
        <v>Other</v>
      </c>
      <c r="F80" s="61" t="str">
        <f t="shared" si="15"/>
        <v>01-08-1407</v>
      </c>
      <c r="G80" s="61" t="str">
        <f t="array" ref="G80">INDEX('Highlevel Master COA'!$D:$D,MATCH(COA!$D80,'Highlevel Master COA'!$C:$C,0))</f>
        <v>Marketing</v>
      </c>
      <c r="H80" s="61" t="str">
        <f t="shared" si="16"/>
        <v>ETC Summit-Other</v>
      </c>
      <c r="I80" s="61" t="s">
        <v>713</v>
      </c>
      <c r="J80" s="61" t="s">
        <v>714</v>
      </c>
    </row>
    <row r="81" ht="16.5" customHeight="1"/>
    <row r="82" ht="16.5" customHeight="1">
      <c r="A82" s="286" t="s">
        <v>33</v>
      </c>
      <c r="B82" s="286" t="s">
        <v>19</v>
      </c>
      <c r="C82" s="61" t="str">
        <f t="array" ref="C82">INDEX('Highlevel Master COA'!$B$13:$B$36,MATCH(COA!$B82,'Highlevel Master COA'!$C$13:$C$36,0))</f>
        <v>Revenue</v>
      </c>
      <c r="D82" s="61">
        <v>5000.0</v>
      </c>
      <c r="E82" s="61" t="str">
        <f t="array" ref="E82">INDEX('Highlevel Master COA'!$B:$B,MATCH(COA!$D82,'Highlevel Master COA'!$C:$C,0))</f>
        <v>Grayscale Fees</v>
      </c>
      <c r="F82" s="61" t="str">
        <f t="shared" ref="F82:F87" si="17">CONCATENATE(A82,"-",B82,"-",D82)</f>
        <v>01-00-5000</v>
      </c>
      <c r="G82" s="61" t="str">
        <f t="array" ref="G82">INDEX('Highlevel Master COA'!$D:$D,MATCH(COA!$D82,'Highlevel Master COA'!$C:$C,0))</f>
        <v>Revenue</v>
      </c>
      <c r="H82" s="61" t="str">
        <f t="shared" ref="H82:H87" si="18">CONCATENATE(C82,"-",E82)</f>
        <v>Revenue-Grayscale Fees</v>
      </c>
      <c r="I82" s="61" t="s">
        <v>21</v>
      </c>
      <c r="J82" s="61" t="s">
        <v>715</v>
      </c>
    </row>
    <row r="83" ht="16.5" customHeight="1">
      <c r="A83" s="286" t="s">
        <v>33</v>
      </c>
      <c r="B83" s="286" t="s">
        <v>19</v>
      </c>
      <c r="C83" s="61" t="str">
        <f t="array" ref="C83">INDEX('Highlevel Master COA'!$B$13:$B$36,MATCH(COA!$B83,'Highlevel Master COA'!$C$13:$C$36,0))</f>
        <v>Revenue</v>
      </c>
      <c r="D83" s="61">
        <v>5001.0</v>
      </c>
      <c r="E83" s="61" t="str">
        <f t="array" ref="E83">INDEX('Highlevel Master COA'!$B:$B,MATCH(COA!$D83,'Highlevel Master COA'!$C:$C,0))</f>
        <v>Donations</v>
      </c>
      <c r="F83" s="61" t="str">
        <f t="shared" si="17"/>
        <v>01-00-5001</v>
      </c>
      <c r="G83" s="61" t="str">
        <f t="array" ref="G83">INDEX('Highlevel Master COA'!$D:$D,MATCH(COA!$D83,'Highlevel Master COA'!$C:$C,0))</f>
        <v>Revenue</v>
      </c>
      <c r="H83" s="61" t="str">
        <f t="shared" si="18"/>
        <v>Revenue-Donations</v>
      </c>
      <c r="I83" s="61" t="s">
        <v>25</v>
      </c>
      <c r="J83" s="61" t="s">
        <v>716</v>
      </c>
    </row>
    <row r="84" ht="16.5" customHeight="1">
      <c r="A84" s="286" t="s">
        <v>33</v>
      </c>
      <c r="B84" s="286" t="s">
        <v>19</v>
      </c>
      <c r="C84" s="61" t="str">
        <f t="array" ref="C84">INDEX('Highlevel Master COA'!$B$13:$B$36,MATCH(COA!$B84,'Highlevel Master COA'!$C$13:$C$36,0))</f>
        <v>Revenue</v>
      </c>
      <c r="D84" s="61">
        <v>5002.0</v>
      </c>
      <c r="E84" s="61" t="str">
        <f t="array" ref="E84">INDEX('Highlevel Master COA'!$B:$B,MATCH(COA!$D84,'Highlevel Master COA'!$C:$C,0))</f>
        <v>Sponsorships</v>
      </c>
      <c r="F84" s="61" t="str">
        <f t="shared" si="17"/>
        <v>01-00-5002</v>
      </c>
      <c r="G84" s="61" t="str">
        <f t="array" ref="G84">INDEX('Highlevel Master COA'!$D:$D,MATCH(COA!$D84,'Highlevel Master COA'!$C:$C,0))</f>
        <v>Revenue</v>
      </c>
      <c r="H84" s="61" t="str">
        <f t="shared" si="18"/>
        <v>Revenue-Sponsorships</v>
      </c>
      <c r="I84" s="61" t="s">
        <v>23</v>
      </c>
      <c r="J84" s="61" t="s">
        <v>717</v>
      </c>
    </row>
    <row r="85" ht="16.5" customHeight="1">
      <c r="A85" s="286" t="s">
        <v>33</v>
      </c>
      <c r="B85" s="286" t="s">
        <v>19</v>
      </c>
      <c r="C85" s="61" t="str">
        <f t="array" ref="C85">INDEX('Highlevel Master COA'!$B$13:$B$36,MATCH(COA!$B85,'Highlevel Master COA'!$C$13:$C$36,0))</f>
        <v>Revenue</v>
      </c>
      <c r="D85" s="61">
        <v>5003.0</v>
      </c>
      <c r="E85" s="61" t="str">
        <f t="array" ref="E85">INDEX('Highlevel Master COA'!$B:$B,MATCH(COA!$D85,'Highlevel Master COA'!$C:$C,0))</f>
        <v>Membership Fees</v>
      </c>
      <c r="F85" s="61" t="str">
        <f t="shared" si="17"/>
        <v>01-00-5003</v>
      </c>
      <c r="G85" s="61" t="str">
        <f t="array" ref="G85">INDEX('Highlevel Master COA'!$D:$D,MATCH(COA!$D85,'Highlevel Master COA'!$C:$C,0))</f>
        <v>Revenue</v>
      </c>
      <c r="H85" s="61" t="str">
        <f t="shared" si="18"/>
        <v>Revenue-Membership Fees</v>
      </c>
      <c r="I85" s="61" t="s">
        <v>27</v>
      </c>
      <c r="J85" s="61" t="s">
        <v>718</v>
      </c>
    </row>
    <row r="86" ht="16.5" customHeight="1">
      <c r="A86" s="286" t="s">
        <v>33</v>
      </c>
      <c r="B86" s="286" t="s">
        <v>19</v>
      </c>
      <c r="C86" s="61" t="str">
        <f t="array" ref="C86">INDEX('Highlevel Master COA'!$B$13:$B$36,MATCH(COA!$B86,'Highlevel Master COA'!$C$13:$C$36,0))</f>
        <v>Revenue</v>
      </c>
      <c r="D86" s="61">
        <v>5004.0</v>
      </c>
      <c r="E86" s="61" t="str">
        <f t="array" ref="E86">INDEX('Highlevel Master COA'!$B:$B,MATCH(COA!$D86,'Highlevel Master COA'!$C:$C,0))</f>
        <v>Interest Income</v>
      </c>
      <c r="F86" s="61" t="str">
        <f t="shared" si="17"/>
        <v>01-00-5004</v>
      </c>
      <c r="G86" s="61" t="str">
        <f t="array" ref="G86">INDEX('Highlevel Master COA'!$D:$D,MATCH(COA!$D86,'Highlevel Master COA'!$C:$C,0))</f>
        <v>Revenue</v>
      </c>
      <c r="H86" s="61" t="str">
        <f t="shared" si="18"/>
        <v>Revenue-Interest Income</v>
      </c>
      <c r="I86" s="61" t="s">
        <v>719</v>
      </c>
      <c r="J86" s="61" t="s">
        <v>720</v>
      </c>
    </row>
    <row r="87" ht="16.5" customHeight="1">
      <c r="A87" s="286" t="s">
        <v>33</v>
      </c>
      <c r="B87" s="286" t="s">
        <v>19</v>
      </c>
      <c r="C87" s="61" t="str">
        <f t="array" ref="C87">INDEX('Highlevel Master COA'!$B$13:$B$36,MATCH(COA!$B87,'Highlevel Master COA'!$C$13:$C$36,0))</f>
        <v>Revenue</v>
      </c>
      <c r="D87" s="61">
        <v>5005.0</v>
      </c>
      <c r="E87" s="61" t="str">
        <f t="array" ref="E87">INDEX('Highlevel Master COA'!$B:$B,MATCH(COA!$D87,'Highlevel Master COA'!$C:$C,0))</f>
        <v>Other</v>
      </c>
      <c r="F87" s="61" t="str">
        <f t="shared" si="17"/>
        <v>01-00-5005</v>
      </c>
      <c r="G87" s="61" t="str">
        <f t="array" ref="G87">INDEX('Highlevel Master COA'!$D:$D,MATCH(COA!$D87,'Highlevel Master COA'!$C:$C,0))</f>
        <v>Revenue</v>
      </c>
      <c r="H87" s="61" t="str">
        <f t="shared" si="18"/>
        <v>Revenue-Other</v>
      </c>
      <c r="I87" s="61" t="s">
        <v>29</v>
      </c>
      <c r="J87" s="61" t="s">
        <v>721</v>
      </c>
    </row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2019-11-25T23:19:52Z</dcterms:created>
  <dc:creator>alison</dc:creator>
</cp:coreProperties>
</file>