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liso\ETC Cooperative Dropbox\ETC Cooperative\Business\Board Packages_Transparency Report\2021\03-Q1 2021\"/>
    </mc:Choice>
  </mc:AlternateContent>
  <xr:revisionPtr revIDLastSave="0" documentId="13_ncr:1_{A66AFFE1-42EB-4A9B-B961-F1C534CB970A}" xr6:coauthVersionLast="46" xr6:coauthVersionMax="46" xr10:uidLastSave="{00000000-0000-0000-0000-000000000000}"/>
  <bookViews>
    <workbookView xWindow="-120" yWindow="-120" windowWidth="29040" windowHeight="15840" xr2:uid="{9CC401CF-68E8-4836-A694-87162627A3B2}"/>
  </bookViews>
  <sheets>
    <sheet name="2021 Budget Expenses Model"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_123Graph_A" hidden="1">'[1]Forecast 2009'!#REF!</definedName>
    <definedName name="__123Graph_ACurrent" hidden="1">#REF!</definedName>
    <definedName name="__123Graph_B" hidden="1">'[1]Forecast 2009'!#REF!</definedName>
    <definedName name="__123Graph_BCurrent" hidden="1">#REF!</definedName>
    <definedName name="__123Graph_C" hidden="1">'[1]Forecast 2009'!#REF!</definedName>
    <definedName name="__123Graph_D" hidden="1">'[1]Forecast 2009'!#REF!</definedName>
    <definedName name="__123Graph_X" hidden="1">'[1]Forecast 2009'!#REF!</definedName>
    <definedName name="__123Graph_XCurrent" hidden="1">#REF!</definedName>
    <definedName name="__FDS_HYPERLINK_TOGGLE_STATE__" hidden="1">"OFF"</definedName>
    <definedName name="_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_sdf2" hidden="1">{#N/A,#N/A,FALSE,"Calc";#N/A,#N/A,FALSE,"Sensitivity";#N/A,#N/A,FALSE,"LT Earn.Dil.";#N/A,#N/A,FALSE,"Dil. AVP"}</definedName>
    <definedName name="__wrn2" hidden="1">{#N/A,#N/A,FALSE,"Calc";#N/A,#N/A,FALSE,"Sensitivity";#N/A,#N/A,FALSE,"LT Earn.Dil.";#N/A,#N/A,FALSE,"Dil. AVP"}</definedName>
    <definedName name="_10__123Graph_XCHART_2" hidden="1">'[2]DCF Assump-F3'!#REF!</definedName>
    <definedName name="_12__123Graph_XCHART_3" hidden="1">'[2]DCF Assump-F3'!#REF!</definedName>
    <definedName name="_2__123Graph_ACHART_1" hidden="1">'[2]DCF Assump-F3'!#REF!</definedName>
    <definedName name="_4__123Graph_ACHART_2" hidden="1">'[2]DCF Assump-F3'!#REF!</definedName>
    <definedName name="_6__123Graph_ACHART_3" hidden="1">'[2]DCF Assump-F3'!#REF!</definedName>
    <definedName name="_8__123Graph_BCHART_3" hidden="1">'[2]DCF Assump-F3'!#REF!</definedName>
    <definedName name="_aaa2" hidden="1">{#N/A,#N/A,TRUE,"financial";#N/A,#N/A,TRUE,"plants"}</definedName>
    <definedName name="_ab2" hidden="1">{#N/A,#N/A,TRUE,"Pro Forma";#N/A,#N/A,TRUE,"PF_Bal";#N/A,#N/A,TRUE,"PF_INC";#N/A,#N/A,TRUE,"CBE";#N/A,#N/A,TRUE,"SWK"}</definedName>
    <definedName name="_abc2" hidden="1">{#N/A,#N/A,TRUE,"Pro Forma";#N/A,#N/A,TRUE,"PF_Bal";#N/A,#N/A,TRUE,"PF_INC";#N/A,#N/A,TRUE,"CBE";#N/A,#N/A,TRUE,"SWK"}</definedName>
    <definedName name="_as2" hidden="1">{"comp1",#N/A,FALSE,"COMPS";"footnotes",#N/A,FALSE,"COMPS"}</definedName>
    <definedName name="_bdm.1D12C875560549AE8C2FFA475755D007.edm" hidden="1">#REF!</definedName>
    <definedName name="_bdm.1DAB935FD1754524825CD421EDE30CC7.edm" hidden="1">#REF!</definedName>
    <definedName name="_bdm.1E1ADE9132224304A29CEF33E46AA0CD.edm" hidden="1">[3]Profile!$1:$1048576</definedName>
    <definedName name="_bdm.23CCEEA7D76A49C5B721F001521830EF.edm" hidden="1">'[3]Tactic Options'!$1:$1048576</definedName>
    <definedName name="_bdm.24BA006B1D89414AB3B6F6D0E9ACFCFF.edm" hidden="1">#REF!</definedName>
    <definedName name="_bdm.255B957CA315446A8244F42CF164814D.edm" hidden="1">#REF!</definedName>
    <definedName name="_bdm.28B88CA80AA94FF9A7EB642447841A3D.edm" hidden="1">#REF!</definedName>
    <definedName name="_bdm.2E53D2ED51134F56B8244B880E5FEF76.edm" hidden="1">#REF!</definedName>
    <definedName name="_bdm.2FF99FB69CF942C69C38F45956C01832.edm" hidden="1">#REF!</definedName>
    <definedName name="_bdm.3598D3CA201B4C79A73F0614544EA1CE.edm" hidden="1">[4]SandPs!$1:$1048576</definedName>
    <definedName name="_bdm.3B1DC52AB73240009B9EDA70131D3FF7.edm" hidden="1">[4]ExtendExpire!$1:$1048576</definedName>
    <definedName name="_bdm.3D34C55D28374E988D0A0CF52B126D20.edm" hidden="1">#REF!</definedName>
    <definedName name="_bdm.44B8EF609FFE409DB4B3DE6E3449745D.edm" hidden="1">'[5]Shareholder proposals by type'!$1:$1048576</definedName>
    <definedName name="_bdm.46C79F8CD9D843FAAE6E8AD94E660FA2.edm" hidden="1">'[5]2007ISSWatchlist'!$1:$1048576</definedName>
    <definedName name="_bdm.4C769668C10D423B8F51C26A6952D92E.edm" hidden="1">#REF!</definedName>
    <definedName name="_bdm.5A8D724E90CB483DB12067E00163B252.edm" hidden="1">#REF!</definedName>
    <definedName name="_bdm.5AD17A7D2A894DDBBA3FBD97A616C453.edm" hidden="1">#REF!</definedName>
    <definedName name="_bdm.5AD7256008E748C4BEB74568AA0AA068.edm" hidden="1">#REF!</definedName>
    <definedName name="_bdm.5B56CBBF40174F30A214D0FAF6927131.edm" hidden="1">#REF!</definedName>
    <definedName name="_bdm.5CAB10FB985D4A57879840DE74199658.edm" hidden="1">'[3]Indexed Chart'!$1:$1048576</definedName>
    <definedName name="_bdm.66530AD6F44B4312940DD7032E2F7FC4.edm" hidden="1">#REF!</definedName>
    <definedName name="_bdm.66FFF72FAFE047969122AC9DF1F69358.edm" hidden="1">#REF!</definedName>
    <definedName name="_bdm.67632E388A6C45B3BB1D120C6A9EEB52.edm" hidden="1">#REF!</definedName>
    <definedName name="_bdm.6FFE0002618B471AB5B5BB9164C41EA1.edm" hidden="1">[6]Sheet1!$1:$1048576</definedName>
    <definedName name="_bdm.744963FA5FFB4C9E8AC02EA6E4BFB338.edm" hidden="1">#REF!</definedName>
    <definedName name="_bdm.74DAEC2FF2554C0E88DD9DEAA3D45988.edm" hidden="1">[3]Graphs!$1:$1048576</definedName>
    <definedName name="_bdm.7723A254FE8B484AA4C8E56845E054CE.edm" hidden="1">'[4]Peer Defense Comparison'!$1:$1048576</definedName>
    <definedName name="_bdm.7C61DF3627FC4A328715E87787DE2B77.edm" hidden="1">'[4]Industry Rights Provisions'!$1:$1048576</definedName>
    <definedName name="_bdm.7C640B983ECF46BFA426901A06AF3654.edm" hidden="1">#REF!</definedName>
    <definedName name="_bdm.812FDE8087554CA89728A721B8D88EF1.edm" hidden="1">[3]Quartiles!$1:$1048576</definedName>
    <definedName name="_bdm.8262156DFD6D400FB6DBDC7D2D5A75A9.edm" hidden="1">#REF!</definedName>
    <definedName name="_bdm.8BCF272F69244B8D8ECFCAE0DCEFAE7B.edm" hidden="1">'[4]Defense Profile Summary'!$1:$1048576</definedName>
    <definedName name="_bdm.9388ECE20BE14F5DBDE940F3019EFF2D.edm" hidden="1">#REF!</definedName>
    <definedName name="_bdm.9BC380C819344E4BBF407E09E223F42D.edm" hidden="1">'[5]SH poison pill proposals by yr'!$1:$1048576</definedName>
    <definedName name="_bdm.9E77370805BA4442A75BBC561C34426A.edm" hidden="1">#REF!</definedName>
    <definedName name="_bdm.A2BE92D780EF4B9986E82EC658284B8B.edm" hidden="1">#REF!</definedName>
    <definedName name="_bdm.AFDFC669C1C743C08789BA6598D8C7C7.edm" hidden="1">#REF!</definedName>
    <definedName name="_bdm.B0B2DD5326A744EC8C20645E58BA870A.edm" hidden="1">#REF!</definedName>
    <definedName name="_bdm.D30B6BBFA36D4F14BF64725259521514.edm" hidden="1">[7]Contracts!$1:$1048576</definedName>
    <definedName name="_bdm.D71813CD4C154CB899859A5978D8AA00.edm" hidden="1">#REF!</definedName>
    <definedName name="_bdm.D9657B267EDF42C294F3560936290C74.edm" hidden="1">#REF!</definedName>
    <definedName name="_bdm.DA9CF9DE967A4F88A5CADB3EC18BCDB7.edm" hidden="1">'[3]Detail Profile'!$1:$1048576</definedName>
    <definedName name="_bdm.E05541A91C5C48DEAF2B3D9A457CA591.edm" hidden="1">[4]SandPTakeover!$1:$1048576</definedName>
    <definedName name="_bdm.E29FBD2524274A0B95F3A12500F57A69.edm" hidden="1">#REF!</definedName>
    <definedName name="_bdm.E8364B49FD9E42F6B3B906F9122484A1.edm" hidden="1">#REF!</definedName>
    <definedName name="_bdm.F43A40C7265B4CA58869BA762742FBE7.edm" hidden="1">#REF!</definedName>
    <definedName name="_bdm.F51B8BE1CB5549CD9E353C81B958E990.edm" hidden="1">'[3]Profile Comparison'!$1:$1048576</definedName>
    <definedName name="_Dist_Values" hidden="1">#REF!</definedName>
    <definedName name="_Fill" hidden="1">#REF!</definedName>
    <definedName name="_Key1" hidden="1">#REF!</definedName>
    <definedName name="_Key2" hidden="1">#REF!</definedName>
    <definedName name="_new1" hidden="1">{"Central",#N/A,FALSE,"Total"}</definedName>
    <definedName name="_new2" hidden="1">{"Central",#N/A,FALSE,"Total"}</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rder1" hidden="1">255</definedName>
    <definedName name="_Order2" hidden="1">255</definedName>
    <definedName name="_Regression_Out" hidden="1">#REF!</definedName>
    <definedName name="_Regression_X" hidden="1">#REF!</definedName>
    <definedName name="_Regression_Y" hidden="1">#REF!</definedName>
    <definedName name="_sdf2" hidden="1">{#N/A,#N/A,FALSE,"Calc";#N/A,#N/A,FALSE,"Sensitivity";#N/A,#N/A,FALSE,"LT Earn.Dil.";#N/A,#N/A,FALSE,"Dil. AVP"}</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able3_Out" hidden="1">#REF!</definedName>
    <definedName name="_wrn2" hidden="1">{#N/A,#N/A,FALSE,"Calc";#N/A,#N/A,FALSE,"Sensitivity";#N/A,#N/A,FALSE,"LT Earn.Dil.";#N/A,#N/A,FALSE,"Dil. AVP"}</definedName>
    <definedName name="aa" hidden="1">{#N/A,#N/A,TRUE,"Pro Forma";#N/A,#N/A,TRUE,"PF_Bal";#N/A,#N/A,TRUE,"PF_INC";#N/A,#N/A,TRUE,"CBE";#N/A,#N/A,TRUE,"SWK"}</definedName>
    <definedName name="aaa" hidden="1">{#N/A,#N/A,TRUE,"financial";#N/A,#N/A,TRUE,"plants"}</definedName>
    <definedName name="AAA_DOCTOPS" hidden="1">"AAA_SET"</definedName>
    <definedName name="AAA_duser" hidden="1">"OFF"</definedName>
    <definedName name="aaaa" hidden="1">{#N/A,#N/A,TRUE,"financial";#N/A,#N/A,TRUE,"plants"}</definedName>
    <definedName name="aaaa2" hidden="1">{#N/A,#N/A,TRUE,"financial";#N/A,#N/A,TRUE,"plants"}</definedName>
    <definedName name="aaaaaaaaaaaaaaaaaa" hidden="1">{#N/A,#N/A,FALSE,"Calc";#N/A,#N/A,FALSE,"Sensitivity";#N/A,#N/A,FALSE,"LT Earn.Dil.";#N/A,#N/A,FALSE,"Dil. AVP"}</definedName>
    <definedName name="aaaaaaaaaaaaaaaaaa2" hidden="1">{#N/A,#N/A,FALSE,"Calc";#N/A,#N/A,FALSE,"Sensitivity";#N/A,#N/A,FALSE,"LT Earn.Dil.";#N/A,#N/A,FALSE,"Dil. AVP"}</definedName>
    <definedName name="AAB_Addin5" hidden="1">"AAB_Description for addin 5,Description for addin 5,Description for addin 5,Description for addin 5,Description for addin 5,Description for addin 5"</definedName>
    <definedName name="ab" hidden="1">{#N/A,#N/A,TRUE,"Pro Forma";#N/A,#N/A,TRUE,"PF_Bal";#N/A,#N/A,TRUE,"PF_INC";#N/A,#N/A,TRUE,"CBE";#N/A,#N/A,TRUE,"SWK"}</definedName>
    <definedName name="abc" hidden="1">{#N/A,#N/A,TRUE,"Pro Forma";#N/A,#N/A,TRUE,"PF_Bal";#N/A,#N/A,TRUE,"PF_INC";#N/A,#N/A,TRUE,"CBE";#N/A,#N/A,TRUE,"SWK"}</definedName>
    <definedName name="Actuals_Month">'[8]Summary by Department &amp; Categor'!#REF!</definedName>
    <definedName name="addg" hidden="1">{#N/A,#N/A,FALSE,"CBE";#N/A,#N/A,FALSE,"SWK"}</definedName>
    <definedName name="addg2" hidden="1">{#N/A,#N/A,FALSE,"CBE";#N/A,#N/A,FALSE,"SWK"}</definedName>
    <definedName name="anscount" hidden="1">1</definedName>
    <definedName name="arsc3" hidden="1">{"AR_SCH2",#N/A,FALSE,"AR-SCH2"}</definedName>
    <definedName name="as" hidden="1">{"comp1",#N/A,FALSE,"COMPS";"footnotes",#N/A,FALSE,"COMPS"}</definedName>
    <definedName name="AS2DocOpenMode" hidden="1">"AS2DocumentBrowse"</definedName>
    <definedName name="asad" hidden="1">{"away stand alones",#N/A,FALSE,"Target"}</definedName>
    <definedName name="asdf" hidden="1">{#N/A,#N/A,FALSE,"Calc";#N/A,#N/A,FALSE,"Sensitivity";#N/A,#N/A,FALSE,"LT Earn.Dil.";#N/A,#N/A,FALSE,"Dil. AVP"}</definedName>
    <definedName name="avdd" hidden="1">{#N/A,#N/A,FALSE,"Calc";#N/A,#N/A,FALSE,"Sensitivity";#N/A,#N/A,FALSE,"LT Earn.Dil.";#N/A,#N/A,FALSE,"Dil. AVP"}</definedName>
    <definedName name="b" hidden="1">{#N/A,#N/A,FALSE,"Calc";#N/A,#N/A,FALSE,"Sensitivity";#N/A,#N/A,FALSE,"LT Earn.Dil.";#N/A,#N/A,FALSE,"Dil. AVP"}</definedName>
    <definedName name="bnkj" hidden="1">{#N/A,#N/A,FALSE,"output";#N/A,#N/A,FALSE,"contrib";#N/A,#N/A,FALSE,"profile";#N/A,#N/A,FALSE,"comps"}</definedName>
    <definedName name="Cable" hidden="1">{#N/A,#N/A,FALSE,"Operations";#N/A,#N/A,FALSE,"Financials"}</definedName>
    <definedName name="Cable2" hidden="1">{#N/A,#N/A,FALSE,"Operations";#N/A,#N/A,FALSE,"Financials"}</definedName>
    <definedName name="cc" hidden="1">{#N/A,#N/A,FALSE,"CBE";#N/A,#N/A,FALSE,"SWK"}</definedName>
    <definedName name="cen" hidden="1">{"Central",#N/A,FALSE,"Total"}</definedName>
    <definedName name="Cent" hidden="1">{"Central",#N/A,FALSE,"Total"}</definedName>
    <definedName name="CIQWBGuid" hidden="1">"f453db0c-9a05-4424-895e-a9720658eae3"</definedName>
    <definedName name="CnvAmaz">#REF!</definedName>
    <definedName name="CnvGp">#REF!</definedName>
    <definedName name="CnvIos">#REF!</definedName>
    <definedName name="CnvWeb">#REF!</definedName>
    <definedName name="confused" hidden="1">{"BS",#N/A,FALSE,"NGC";"PL",#N/A,FALSE,"NGC";"CF",#N/A,FALSE,"NGC"}</definedName>
    <definedName name="cooper2" hidden="1">{#N/A,#N/A,TRUE,"Pro Forma";#N/A,#N/A,TRUE,"PF_Bal";#N/A,#N/A,TRUE,"PF_INC";#N/A,#N/A,TRUE,"CBE";#N/A,#N/A,TRUE,"SWK"}</definedName>
    <definedName name="Cwvu.GREY_ALL." hidden="1">'[1]MX WAP'!#REF!</definedName>
    <definedName name="ddd" hidden="1">{"AR_SCH4",#N/A,FALSE,"ARSCH4-5";"AR_SCH5",#N/A,FALSE,"ARSCH4-5"}</definedName>
    <definedName name="dddd" hidden="1">{"Central",#N/A,FALSE,"Total"}</definedName>
    <definedName name="DepositorsAmaz">#REF!</definedName>
    <definedName name="DepositorsGp">#REF!</definedName>
    <definedName name="DepositorsIos">#REF!</definedName>
    <definedName name="DepositorsWeb">#REF!</definedName>
    <definedName name="df" hidden="1">{"comps",#N/A,FALSE,"comps";"notes",#N/A,FALSE,"comps"}</definedName>
    <definedName name="dfd" hidden="1">{"comp1",#N/A,FALSE,"COMPS";"footnotes",#N/A,FALSE,"COMPS"}</definedName>
    <definedName name="dfsaadsfa" hidden="1">{#N/A,#N/A,FALSE,"Calc";#N/A,#N/A,FALSE,"Sensitivity";#N/A,#N/A,FALSE,"LT Earn.Dil.";#N/A,#N/A,FALSE,"Dil. AVP"}</definedName>
    <definedName name="Documents">[9]Summary!$B$6:$B$214</definedName>
    <definedName name="doo" hidden="1">{"Central",#N/A,FALSE,"Total"}</definedName>
    <definedName name="edp" hidden="1">{"assumption 50 50",#N/A,TRUE,"Merger";"has gets cash",#N/A,TRUE,"Merger";"accretion dilution",#N/A,TRUE,"Merger";"comparison credit stats",#N/A,TRUE,"Merger";"pf credit stats",#N/A,TRUE,"Merger";"pf sheets",#N/A,TRUE,"Merger"}</definedName>
    <definedName name="eeee" hidden="1">{#N/A,#N/A,FALSE,"Calc";#N/A,#N/A,FALSE,"Sensitivity";#N/A,#N/A,FALSE,"LT Earn.Dil.";#N/A,#N/A,FALSE,"Dil. AVP"}</definedName>
    <definedName name="emily" hidden="1">{#N/A,#N/A,FALSE,"Calc";#N/A,#N/A,FALSE,"Sensitivity";#N/A,#N/A,FALSE,"LT Earn.Dil.";#N/A,#N/A,FALSE,"Dil. AVP"}</definedName>
    <definedName name="ev.Calculation" hidden="1">-4105</definedName>
    <definedName name="ev.Initialized" hidden="1">FALSE</definedName>
    <definedName name="EV__LASTREFTIME__" hidden="1">39191.6322337963</definedName>
    <definedName name="ExactAddinConnection" hidden="1">"100"</definedName>
    <definedName name="ExactAddinConnection.001" hidden="1">"macola;001;aconnors;1"</definedName>
    <definedName name="ExactAddinConnection.0012" hidden="1">"ATMSSV-MSQL01;100;ghoppenbrouwer;1"</definedName>
    <definedName name="ExactAddinConnection.100" hidden="1">"ATMSSV-MSQL01;100;tryan;1"</definedName>
    <definedName name="ExactAddinConnection.199" hidden="1">"ATMSSV-MSQL01;199;TRyan;1"</definedName>
    <definedName name="ExactAddinConnection.200" hidden="1">"ATMSSV-MSQL01;200;tryan;1"</definedName>
    <definedName name="ExactAddinConnection.299" hidden="1">"ATMSSV-MSQL01;299;TRyan;1"</definedName>
    <definedName name="ExactAddinConnection.300" hidden="1">"ATMSSV-MSQL01;300;DKorneev;1"</definedName>
    <definedName name="ExactAddinConnection.301" hidden="1">"ATMSSV-MSQL01;300;TMurphy;1"</definedName>
    <definedName name="ExactAddinConnection.399" hidden="1">"ATMSSV-MSQL01;399;TRyan;1"</definedName>
    <definedName name="ExactAddinConnection.400" hidden="1">"ATMSSV-MSQL01;400;pramey;1"</definedName>
    <definedName name="ExactAddinConnvection.201" hidden="1">"ATMSSV-MSQL01;200;TMurphy;1"</definedName>
    <definedName name="ExactAddinReports" hidden="1">1</definedName>
    <definedName name="eyr" hidden="1">{"hiden",#N/A,FALSE,"14";"hidden",#N/A,FALSE,"16";"hidden",#N/A,FALSE,"18";"hidden",#N/A,FALSE,"20"}</definedName>
    <definedName name="f" hidden="1">{"assumption cash",#N/A,TRUE,"Merger";"has gets cash",#N/A,TRUE,"Merger";"accretion dilution",#N/A,TRUE,"Merger";"comparison credit stats",#N/A,TRUE,"Merger";"pf credit stats",#N/A,TRUE,"Merger";"pf sheets",#N/A,TRUE,"Merger"}</definedName>
    <definedName name="fd" hidden="1">{"equity comps",#N/A,FALSE,"CS Comps";"equity comps",#N/A,FALSE,"PS Comps";"equity comps",#N/A,FALSE,"GIC_Comps";"equity comps",#N/A,FALSE,"GIC2_Comps";"debt comps",#N/A,FALSE,"CS Comps";"debt comps",#N/A,FALSE,"PS Comps";"debt comps",#N/A,FALSE,"GIC_Comps";"debt comps",#N/A,FALSE,"GIC2_Comps"}</definedName>
    <definedName name="fds" hidden="1">{"comps",#N/A,FALSE,"comps";"notes",#N/A,FALSE,"comps"}</definedName>
    <definedName name="fdsf" hidden="1">{"general",#N/A,FALSE,"Assumptions"}</definedName>
    <definedName name="Figures">[10]Maintenance!$AY$93:$BA$93</definedName>
    <definedName name="fins1" hidden="1">{#N/A,#N/A,FALSE,"Calc";#N/A,#N/A,FALSE,"Sensitivity";#N/A,#N/A,FALSE,"LT Earn.Dil.";#N/A,#N/A,FALSE,"Dil. AVP"}</definedName>
    <definedName name="Flat_EBITDA_Ni_Price">[11]Flat_Price_EBITDA!$B$210</definedName>
    <definedName name="fore">[12]LOOKUP!#REF!</definedName>
    <definedName name="FOREX">[12]LOOKUP!#REF!</definedName>
    <definedName name="ggf" hidden="1">{"comps",#N/A,FALSE,"comps";"notes",#N/A,FALSE,"comps"}</definedName>
    <definedName name="hhhsdf" hidden="1">{"up stand alones",#N/A,FALSE,"Acquiror"}</definedName>
    <definedName name="hlkup">[13]graphs!$B$49:$BC$64</definedName>
    <definedName name="hn.ExtDb" hidden="1">FALSE</definedName>
    <definedName name="hn.ModelType" hidden="1">"DEAL"</definedName>
    <definedName name="hn.ModelVersion" hidden="1">1</definedName>
    <definedName name="hn.NoUpload" hidden="1">0</definedName>
    <definedName name="ik" hidden="1">{"casespecific",#N/A,FALSE,"Assumptions"}</definedName>
    <definedName name="Ikotin" hidden="1">{"Central",#N/A,FALSE,"Total"}</definedName>
    <definedName name="Installmonth">#REF!</definedName>
    <definedName name="Installs_amazfbid">#REF!</definedName>
    <definedName name="Installs_amazonguest">#REF!</definedName>
    <definedName name="Installs_googlefbid">#REF!</definedName>
    <definedName name="Installs_googleguest">#REF!</definedName>
    <definedName name="Installs_ios_guest">#REF!</definedName>
    <definedName name="Installs_iosFB">#REF!</definedName>
    <definedName name="Installs_Web_fbsource">#REF!</definedName>
    <definedName name="Installs_Web_other">#REF!</definedName>
    <definedName name="Installs_Web_Paid">#REF!</definedName>
    <definedName name="Installs_Web_viral">#REF!</definedName>
    <definedName name="Installs_Web_xsell">#REF!</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QUIRED_BY_REPORTING_BANK_FDIC" hidden="1">"c6535"</definedName>
    <definedName name="IQ_ADDIN" hidden="1">"AUTO"</definedName>
    <definedName name="IQ_ADDITIONAL_NON_INT_INC_FDIC" hidden="1">"c6574"</definedName>
    <definedName name="IQ_ADJUSTABLE_RATE_LOANS_FDIC" hidden="1">"c6375"</definedName>
    <definedName name="IQ_AE_BR" hidden="1">"c10"</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MENDED_BALANCE_PREVIOUS_YR_FDIC" hidden="1">"c6499"</definedName>
    <definedName name="IQ_AMORT_EXPENSE_FDIC" hidden="1">"c6677"</definedName>
    <definedName name="IQ_AMORTIZED_COST_FDIC" hidden="1">"c6426"</definedName>
    <definedName name="IQ_AP_BR" hidden="1">"c34"</definedName>
    <definedName name="IQ_AR_BR" hidden="1">"c41"</definedName>
    <definedName name="IQ_ASSET_BACKED_FDIC" hidden="1">"c6301"</definedName>
    <definedName name="IQ_ASSET_WRITEDOWN_BR" hidden="1">"c50"</definedName>
    <definedName name="IQ_ASSET_WRITEDOWN_CF_BR" hidden="1">"c53"</definedName>
    <definedName name="IQ_ASSETS_HELD_FDIC" hidden="1">"c6305"</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PRICE_TARGET" hidden="1">"c82"</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V_ACT_OR_EST_REUT" hidden="1">"c5471"</definedName>
    <definedName name="IQ_BV_EST_REUT" hidden="1">"c5403"</definedName>
    <definedName name="IQ_BV_HIGH_EST_REUT" hidden="1">"c5405"</definedName>
    <definedName name="IQ_BV_LOW_EST_REUT" hidden="1">"c5406"</definedName>
    <definedName name="IQ_BV_MEDIAN_EST_REUT" hidden="1">"c5404"</definedName>
    <definedName name="IQ_BV_NUM_EST_REUT" hidden="1">"c5407"</definedName>
    <definedName name="IQ_BV_STDDEV_EST_REUT" hidden="1">"c5408"</definedName>
    <definedName name="IQ_CAPEX_BR" hidden="1">"c111"</definedName>
    <definedName name="IQ_CASH_DIVIDENDS_NET_INCOME_FDIC" hidden="1">"c6738"</definedName>
    <definedName name="IQ_CASH_IN_PROCESS_FDIC" hidden="1">"c6386"</definedName>
    <definedName name="IQ_CCE_FDIC" hidden="1">"c6296"</definedName>
    <definedName name="IQ_CH">110000</definedName>
    <definedName name="IQ_CHANGE_AP_BR" hidden="1">"c135"</definedName>
    <definedName name="IQ_CHANGE_AR_BR" hidden="1">"c142"</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OTHER_NET_OPER_ASSETS_BR" hidden="1">"c3595"</definedName>
    <definedName name="IQ_CHANGE_OTHER_WORK_CAP_BR" hidden="1">"c154"</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MO_FDIC" hidden="1">"c6406"</definedName>
    <definedName name="IQ_COLLECTION_DOMESTIC_FDIC" hidden="1">"c6387"</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_APIC_BR" hidden="1">"c185"</definedName>
    <definedName name="IQ_COMMON_FDIC" hidden="1">"c6350"</definedName>
    <definedName name="IQ_COMMON_ISSUED_BR" hidden="1">"c199"</definedName>
    <definedName name="IQ_COMMON_REP_BR" hidden="1">"c208"</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TRACTS_OTHER_COMMODITIES_EQUITIES._FDIC" hidden="1">"c6522"</definedName>
    <definedName name="IQ_CONTRACTS_OTHER_COMMODITIES_EQUITIES_FDIC" hidden="1">"c6522"</definedName>
    <definedName name="IQ_CONV_RATE" hidden="1">"c2192"</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OF_FUNDING_ASSETS_FDIC" hidden="1">"c6725"</definedName>
    <definedName name="IQ_CQ">5000</definedName>
    <definedName name="IQ_CREDIT_CARD_CHARGE_OFFS_FDIC" hidden="1">"c6652"</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PROVISION_NET_CHARGE_OFFS_FDIC" hidden="1">"c6734"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ENCY_COIN_DOMESTIC_FDIC" hidden="1">"c6388"</definedName>
    <definedName name="IQ_CURRENCY_GAIN_BR" hidden="1">"c236"</definedName>
    <definedName name="IQ_CURRENT_PORT_DEBT_BR" hidden="1">"c1567"</definedName>
    <definedName name="IQ_CY">10000</definedName>
    <definedName name="IQ_DA_BR" hidden="1">"c248"</definedName>
    <definedName name="IQ_DA_CF_BR" hidden="1">"c251"</definedName>
    <definedName name="IQ_DA_SUPPL_BR" hidden="1">"c260"</definedName>
    <definedName name="IQ_DA_SUPPL_CF_BR" hidden="1">"c263"</definedName>
    <definedName name="IQ_DAILY">500000</definedName>
    <definedName name="IQ_DEF_AMORT_BR" hidden="1">"c278"</definedName>
    <definedName name="IQ_DEF_CHARGES_BR" hidden="1">"c288"</definedName>
    <definedName name="IQ_DEF_CHARGES_LT_BR" hidden="1">"c294"</definedName>
    <definedName name="IQ_DEF_TAX_ASSET_LT_BR" hidden="1">"c304"</definedName>
    <definedName name="IQ_DEF_TAX_LIAB_LT_BR" hidden="1">"c315"</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RIVATIVES_FDIC" hidden="1">"c6523"</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PAC" hidden="1">"c2801"</definedName>
    <definedName name="IQ_EARNING_ASSETS_FDIC" hidden="1">"c6360"</definedName>
    <definedName name="IQ_EARNING_ASSETS_YIELD_FDIC" hidden="1">"c6724"</definedName>
    <definedName name="IQ_EARNINGS_COVERAGE_NET_CHARGE_OFFS_FDIC" hidden="1">"c6735"</definedName>
    <definedName name="IQ_EBT_BR" hidden="1">"c378"</definedName>
    <definedName name="IQ_EBT_EXCL_BR" hidden="1">"c381"</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ICIENCY_RATIO_FDIC" hidden="1">"c6736"</definedName>
    <definedName name="IQ_EPS_PRIMARY_EST" hidden="1">"c2226"</definedName>
    <definedName name="IQ_EPS_PRIMARY_HIGH_EST" hidden="1">"c2228"</definedName>
    <definedName name="IQ_EPS_PRIMARY_LOW_EST" hidden="1">"c2229"</definedName>
    <definedName name="IQ_EPS_PRIMARY_MEDIAN_EST" hidden="1">"c2227"</definedName>
    <definedName name="IQ_EPS_PRIMARY_NUM_EST" hidden="1">"c2230"</definedName>
    <definedName name="IQ_EPS_PRIMARY_STDDEV_EST" hidden="1">"c2231"</definedName>
    <definedName name="IQ_EQUITY_CAPITAL_ASSETS_FDIC" hidden="1">"c6744"</definedName>
    <definedName name="IQ_EQUITY_FDIC" hidden="1">"c6353"</definedName>
    <definedName name="IQ_EQUITY_SECURITIES_FDIC" hidden="1">"c6304"</definedName>
    <definedName name="IQ_EQUITY_SECURITY_EXPOSURES_FDIC" hidden="1">"c6664"</definedName>
    <definedName name="IQ_EST_ACT_BV_REUT" hidden="1">"c5409"</definedName>
    <definedName name="IQ_EST_ACT_EPS_PRIMARY" hidden="1">"c2232"</definedName>
    <definedName name="IQ_EST_ACT_FFO_REUT" hidden="1">"c3843"</definedName>
    <definedName name="IQ_EST_BV_DIFF_REUT" hidden="1">"c5433"</definedName>
    <definedName name="IQ_EST_BV_SURPRISE_PERCENT_REUT" hidden="1">"c5434"</definedName>
    <definedName name="IQ_EST_EPS_SURPRISE" hidden="1">"c1635"</definedName>
    <definedName name="IQ_EST_FFO_DIFF_REUT" hidden="1">"c3890"</definedName>
    <definedName name="IQ_EST_FFO_SURPRISE_PERCENT_REUT" hidden="1">"c3891"</definedName>
    <definedName name="IQ_EST_NUM_BUY_CIQ" hidden="1">"c3700"</definedName>
    <definedName name="IQ_EST_NUM_BUY_REUT" hidden="1">"c3869"</definedName>
    <definedName name="IQ_EST_NUM_BUY_THOM" hidden="1">"c5165"</definedName>
    <definedName name="IQ_EST_NUM_HOLD_CIQ" hidden="1">"c3702"</definedName>
    <definedName name="IQ_EST_NUM_HOLD_REUT" hidden="1">"c3871"</definedName>
    <definedName name="IQ_EST_NUM_HOLD_THOM" hidden="1">"c5167"</definedName>
    <definedName name="IQ_EST_NUM_OUTPERFORM_CIQ" hidden="1">"c3701"</definedName>
    <definedName name="IQ_EST_NUM_OUTPERFORM_REUT" hidden="1">"c3870"</definedName>
    <definedName name="IQ_EST_NUM_OUTPERFORM_THOM" hidden="1">"c5166"</definedName>
    <definedName name="IQ_EST_NUM_SELL_CIQ" hidden="1">"c3704"</definedName>
    <definedName name="IQ_EST_NUM_SELL_REUT" hidden="1">"c3873"</definedName>
    <definedName name="IQ_EST_NUM_SELL_THOM" hidden="1">"c5169"</definedName>
    <definedName name="IQ_EST_NUM_UNDERPERFORM_CIQ" hidden="1">"c3703"</definedName>
    <definedName name="IQ_EST_NUM_UNDERPERFORM_REUT" hidden="1">"c3872"</definedName>
    <definedName name="IQ_EST_NUM_UNDERPERFORM_THOM" hidden="1">"c5168"</definedName>
    <definedName name="IQ_ESTIMATED_ASSESSABLE_DEPOSITS_FDIC" hidden="1">"c6490"</definedName>
    <definedName name="IQ_ESTIMATED_INSURED_DEPOSITS_FDIC" hidden="1">"c6491"</definedName>
    <definedName name="IQ_EXPENSE_CODE_" hidden="1">"GoldenBoy"</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_BR" hidden="1">"c412"</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ED_FUNDS_PURCHASED_FDIC" hidden="1">"c6343"</definedName>
    <definedName name="IQ_FED_FUNDS_SOLD_FDIC" hidden="1">"c6307"</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_CIQ" hidden="1">"c4970"</definedName>
    <definedName name="IQ_FFO_EST_REUT" hidden="1">"c3837"</definedName>
    <definedName name="IQ_FFO_HIGH_EST_CIQ" hidden="1">"c4977"</definedName>
    <definedName name="IQ_FFO_HIGH_EST_REUT" hidden="1">"c3839"</definedName>
    <definedName name="IQ_FFO_LOW_EST_CIQ" hidden="1">"c4978"</definedName>
    <definedName name="IQ_FFO_LOW_EST_REUT" hidden="1">"c3840"</definedName>
    <definedName name="IQ_FFO_MEDIAN_EST_CIQ" hidden="1">"c4979"</definedName>
    <definedName name="IQ_FFO_MEDIAN_EST_REUT" hidden="1">"c3838"</definedName>
    <definedName name="IQ_FFO_NUM_EST_CIQ" hidden="1">"c4980"</definedName>
    <definedName name="IQ_FFO_NUM_EST_REUT" hidden="1">"c3841"</definedName>
    <definedName name="IQ_FFO_STDDEV_EST_CIQ" hidden="1">"c4981"</definedName>
    <definedName name="IQ_FFO_STDDEV_EST_REUT" hidden="1">"c3842"</definedName>
    <definedName name="IQ_FH">100000</definedName>
    <definedName name="IQ_FHLB_ADVANCES_FDIC" hidden="1">"c6366"</definedName>
    <definedName name="IQ_FIDUCIARY_ACTIVITIES_FDIC" hidden="1">"c6571"</definedName>
    <definedName name="IQ_FIFETEEN_YEAR_FIXED_AND_FLOATING_RATE_FDIC" hidden="1">"c6423"</definedName>
    <definedName name="IQ_FIFETEEN_YEAR_MORTGAGE_PASS_THROUGHS_FDIC" hidden="1">"c6415"</definedName>
    <definedName name="IQ_FIN_DIV_CURRENT_PORT_DEBT_TOTAL" hidden="1">"c5524"</definedName>
    <definedName name="IQ_FIN_DIV_CURRENT_PORT_LEASES_TOTAL" hidden="1">"c5523"</definedName>
    <definedName name="IQ_FIN_DIV_DEBT_LT_TOTAL" hidden="1">"c5526"</definedName>
    <definedName name="IQ_FIN_DIV_LEASES_LT_TOTAL" hidden="1">"c5525"</definedName>
    <definedName name="IQ_FIN_DIV_NOTES_PAY_TOTAL" hidden="1">"c5522"</definedName>
    <definedName name="IQ_FIVE_YEAR_FIXED_AND_FLOATING_RATE_FDIC" hidden="1">"c6422"</definedName>
    <definedName name="IQ_FIVE_YEAR_MORTGAGE_PASS_THROUGHS_FDIC" hidden="1">"c6414"</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OSITS_NONTRANSACTION_ACCOUNTS_FDIC" hidden="1">"c6549"</definedName>
    <definedName name="IQ_FOREIGN_DEPOSITS_TRANSACTION_ACCOUNTS_FDIC" hidden="1">"c6541"</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Q">500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_CONTRACTS_FDIC" hidden="1">"c6517"</definedName>
    <definedName name="IQ_FX_CONTRACTS_SPOT_FDIC" hidden="1">"c6356"</definedName>
    <definedName name="IQ_FY">1000</definedName>
    <definedName name="IQ_GAIN_ASSETS_BR" hidden="1">"c454"</definedName>
    <definedName name="IQ_GAIN_ASSETS_CF_BR" hidden="1">"c457"</definedName>
    <definedName name="IQ_GAIN_ASSETS_REV_BR" hidden="1">"c474"</definedName>
    <definedName name="IQ_GAIN_INVEST_BR" hidden="1">"c1464"</definedName>
    <definedName name="IQ_GAIN_INVEST_CF_BR" hidden="1">"c482"</definedName>
    <definedName name="IQ_GAIN_INVEST_REV_BR" hidden="1">"c496"</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W_AMORT_BR" hidden="1">"c532"</definedName>
    <definedName name="IQ_GW_INTAN_AMORT_BR" hidden="1">"c1470"</definedName>
    <definedName name="IQ_GW_INTAN_AMORT_CF_BR" hidden="1">"c1473"</definedName>
    <definedName name="IQ_HELD_MATURITY_FDIC" hidden="1">"c6408"</definedName>
    <definedName name="IQ_HOME_EQUITY_LOC_NET_CHARGE_OFFS_FDIC" hidden="1">"c6644"</definedName>
    <definedName name="IQ_HOME_EQUITY_LOC_TOTAL_CHARGE_OFFS_FDIC" hidden="1">"c6606"</definedName>
    <definedName name="IQ_HOME_EQUITY_LOC_TOTAL_RECOVERIES_FDIC" hidden="1">"c6625"</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NC_EQUITY_BR" hidden="1">"c550"</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SETTLE_BR" hidden="1">"c572"</definedName>
    <definedName name="IQ_INSIDER_LOANS_FDIC" hidden="1">"c6365"</definedName>
    <definedName name="IQ_INSTITUTIONS_EARNINGS_GAINS_FDIC" hidden="1">"c6723"</definedName>
    <definedName name="IQ_INSURANCE_COMMISSION_FEES_FDIC" hidden="1">"c6670"</definedName>
    <definedName name="IQ_INSURANCE_UNDERWRITING_INCOME_FDIC" hidden="1">"c6671"</definedName>
    <definedName name="IQ_INT_DEMAND_NOTES_FDIC" hidden="1">"c6567"</definedName>
    <definedName name="IQ_INT_DOMESTIC_DEPOSITS_FDIC" hidden="1">"c6564"</definedName>
    <definedName name="IQ_INT_EXP_BR" hidden="1">"c586"</definedName>
    <definedName name="IQ_INT_EXP_TOTAL_FDIC" hidden="1">"c6569"</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OREIGN_LOANS_FDIC" hidden="1">"c6556"</definedName>
    <definedName name="IQ_INT_INC_LEASE_RECEIVABLES_FDIC" hidden="1">"c6557"</definedName>
    <definedName name="IQ_INT_INC_OTHER_FDIC" hidden="1">"c6562"</definedName>
    <definedName name="IQ_INT_INC_SECURITIES_FDIC" hidden="1">"c6559"</definedName>
    <definedName name="IQ_INT_INC_TOTAL_FDIC" hidden="1">"c6563"</definedName>
    <definedName name="IQ_INT_INC_TRADING_ACCOUNTS_FDIC" hidden="1">"c6560"</definedName>
    <definedName name="IQ_INT_SUB_NOTES_FDIC" hidden="1">"c6568"</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RATE_CONTRACTS_FDIC" hidden="1">"c6512"</definedName>
    <definedName name="IQ_INTEREST_RATE_EXPOSURES_FDIC" hidden="1">"c6662"</definedName>
    <definedName name="IQ_INVEST_LOANS_CF_BR" hidden="1">"c630"</definedName>
    <definedName name="IQ_INVEST_SECURITY_CF_BR" hidden="1">"c639"</definedName>
    <definedName name="IQ_INVESTMENT_BANKING_OTHER_FEES_FDIC" hidden="1">"c6666"</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UED_GUARANTEED_US_FDIC" hidden="1">"c6404"</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_BR" hidden="1">"c649"</definedName>
    <definedName name="IQ_LIFE_INSURANCE_ASSETS_FDIC" hidden="1">"c6372"</definedName>
    <definedName name="IQ_LOAN_COMMITMENTS_REVOLVING_FDIC" hidden="1">"c6524"</definedName>
    <definedName name="IQ_LOAN_LOSS_ALLOW_FDIC" hidden="1">"c6326"</definedName>
    <definedName name="IQ_LOAN_LOSS_ALLOWANCE_NONCURRENT_LOANS_FDIC" hidden="1">"c6740"</definedName>
    <definedName name="IQ_LOAN_LOSSES_FDIC" hidden="1">"c6580"</definedName>
    <definedName name="IQ_LOANS_AND_LEASES_HELD_FDIC" hidden="1">"c6367"</definedName>
    <definedName name="IQ_LOANS_CF_BR" hidden="1">"c661"</definedName>
    <definedName name="IQ_LOANS_DEPOSITORY_INSTITUTIONS_FDIC" hidden="1">"c6382"</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SS_ALLOWANCE_LOANS_FDIC" hidden="1">"c6739"</definedName>
    <definedName name="IQ_LT_DEBT_BR" hidden="1">"c676"</definedName>
    <definedName name="IQ_LT_DEBT_ISSUED_BR" hidden="1">"c683"</definedName>
    <definedName name="IQ_LT_DEBT_REPAID_BR" hidden="1">"c691"</definedName>
    <definedName name="IQ_LT_INVEST_BR" hidden="1">"c698"</definedName>
    <definedName name="IQ_LTM">2000</definedName>
    <definedName name="IQ_LTMMONTH" hidden="1">120000</definedName>
    <definedName name="IQ_MATURITY_ONE_YEAR_LESS_FDIC" hidden="1">"c6425"</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RGER_BR" hidden="1">"c715"</definedName>
    <definedName name="IQ_MERGER_RESTRUCTURE_BR" hidden="1">"c721"</definedName>
    <definedName name="IQ_MINORITY_INTEREST_BR" hidden="1">"c729"</definedName>
    <definedName name="IQ_MONEY_MARKET_DEPOSIT_ACCOUNTS_FDIC" hidden="1">"c6553"</definedName>
    <definedName name="IQ_MONTH">15000</definedName>
    <definedName name="IQ_MORTGAGE_BACKED_SECURITIES_FDIC" hidden="1">"c6402"</definedName>
    <definedName name="IQ_MORTGAGE_SERVICING_FDIC" hidden="1">"c6335"</definedName>
    <definedName name="IQ_MTD" hidden="1">800000</definedName>
    <definedName name="IQ_MULTIFAMILY_RESIDENTIAL_LOANS_FDIC" hidden="1">"c6311"</definedName>
    <definedName name="IQ_NAMES_REVISION_DATE_" hidden="1">42149.6407060185</definedName>
    <definedName name="IQ_NAV_ACT_OR_EST" hidden="1">"c2225"</definedName>
    <definedName name="IQ_NET_CHARGE_OFFS_FDIC" hidden="1">"c6641"</definedName>
    <definedName name="IQ_NET_CHARGE_OFFS_LOANS_FDIC" hidden="1">"c6751"</definedName>
    <definedName name="IQ_NET_DEBT_ISSUED_BR" hidden="1">"c753"</definedName>
    <definedName name="IQ_NET_INCOME_FDIC" hidden="1">"c6587"</definedName>
    <definedName name="IQ_NET_INT_INC_BNK_FDIC" hidden="1">"c6570"</definedName>
    <definedName name="IQ_NET_INT_INC_BR" hidden="1">"c765"</definedName>
    <definedName name="IQ_NET_INTEREST_MARGIN_FDIC" hidden="1">"c6726"</definedName>
    <definedName name="IQ_NET_LOANS_LEASES_CORE_DEPOSITS_FDIC" hidden="1">"c6743"</definedName>
    <definedName name="IQ_NET_LOANS_LEASES_DEPOSITS_FDIC" hidden="1">"c6742"</definedName>
    <definedName name="IQ_NET_OPERATING_INCOME_ASSETS_FDIC" hidden="1">"c6729"</definedName>
    <definedName name="IQ_NET_SECURITIZATION_INCOME_FDIC" hidden="1">"c6669"</definedName>
    <definedName name="IQ_NET_SERVICING_FEES_FDIC" hidden="1">"c6668"</definedName>
    <definedName name="IQ_NON_INT_EXP_FDIC" hidden="1">"c6579"</definedName>
    <definedName name="IQ_NON_INT_INC_FDIC" hidden="1">"c6575"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TM">6000</definedName>
    <definedName name="IQ_NUMBER_DEPOSITS_LESS_THAN_100K_FDIC" hidden="1">"c6495"</definedName>
    <definedName name="IQ_NUMBER_DEPOSITS_MORE_THAN_100K_FDIC" hidden="1">"c6493"</definedName>
    <definedName name="IQ_OBLIGATIONS_OF_STATES_TOTAL_LOANS_FOREIGN_FDIC" hidden="1">"c6447"</definedName>
    <definedName name="IQ_OBLIGATIONS_STATES_FDIC" hidden="1">"c6431"</definedName>
    <definedName name="IQ_OG_TOTAL_OIL_PRODUCTON" hidden="1">"c2059"</definedName>
    <definedName name="IQ_OPENED55" hidden="1">1</definedName>
    <definedName name="IQ_OPER_INC_BR" hidden="1">"c850"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MORT_BR" hidden="1">"c5566"</definedName>
    <definedName name="IQ_OTHER_ASSETS_BR" hidden="1">"c862"</definedName>
    <definedName name="IQ_OTHER_ASSETS_FDIC" hidden="1">"c6338"</definedName>
    <definedName name="IQ_OTHER_BORROWED_FUNDS_FDIC" hidden="1">"c6345"</definedName>
    <definedName name="IQ_OTHER_CA_SUPPL_BR" hidden="1">"c871"</definedName>
    <definedName name="IQ_OTHER_CL_SUPPL_BR" hidden="1">"c880"</definedName>
    <definedName name="IQ_OTHER_COMPREHENSIVE_INCOME_FDIC" hidden="1">"c6503"</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QUITY_BR" hidden="1">"c888"</definedName>
    <definedName name="IQ_OTHER_FINANCE_ACT_BR" hidden="1">"c895"</definedName>
    <definedName name="IQ_OTHER_FINANCE_ACT_SUPPL_BR" hidden="1">"c901"</definedName>
    <definedName name="IQ_OTHER_INSURANCE_FEES_FDIC" hidden="1">"c6672"</definedName>
    <definedName name="IQ_OTHER_INTAN_BR" hidden="1">"c909"</definedName>
    <definedName name="IQ_OTHER_INTANGIBLE_FDIC" hidden="1">"c6337"</definedName>
    <definedName name="IQ_OTHER_INVEST_ACT_BR" hidden="1">"c918"</definedName>
    <definedName name="IQ_OTHER_INVEST_ACT_SUPPL_BR" hidden="1">"c924"</definedName>
    <definedName name="IQ_OTHER_LIAB_BR" hidden="1">"c932"</definedName>
    <definedName name="IQ_OTHER_LIAB_LT_BR" hidden="1">"c937"</definedName>
    <definedName name="IQ_OTHER_LIABILITIES_FDIC" hidden="1">"c6347"</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T_ASSETS_BR" hidden="1">"c948"</definedName>
    <definedName name="IQ_OTHER_NON_INT_EXP_FDIC" hidden="1">"c6578"</definedName>
    <definedName name="IQ_OTHER_NON_INT_EXPENSE_FDIC" hidden="1">"c6679"</definedName>
    <definedName name="IQ_OTHER_NON_INT_INC_FDIC" hidden="1">"c6676"</definedName>
    <definedName name="IQ_OTHER_NON_OPER_EXP_BR" hidden="1">"c957"</definedName>
    <definedName name="IQ_OTHER_NON_OPER_EXP_SUPPL_BR" hidden="1">"c962"</definedName>
    <definedName name="IQ_OTHER_OFF_BS_LIAB_FDIC" hidden="1">"c6533"</definedName>
    <definedName name="IQ_OTHER_OPER_ACT_BR" hidden="1">"c985"</definedName>
    <definedName name="IQ_OTHER_OPER_BR" hidden="1">"c990"</definedName>
    <definedName name="IQ_OTHER_OPER_SUPPL_BR" hidden="1">"c994"</definedName>
    <definedName name="IQ_OTHER_OPER_TOT_BR" hidden="1">"c1000"</definedName>
    <definedName name="IQ_OTHER_RE_OWNED_FDIC" hidden="1">"c6330"</definedName>
    <definedName name="IQ_OTHER_REV_BR" hidden="1">"c1011"</definedName>
    <definedName name="IQ_OTHER_REV_SUPPL_BR" hidden="1">"c1016"</definedName>
    <definedName name="IQ_OTHER_SAVINGS_DEPOSITS_FDIC" hidden="1">"c6554"</definedName>
    <definedName name="IQ_OTHER_TRANSACTIONS_FDIC" hidden="1">"c6504"</definedName>
    <definedName name="IQ_OTHER_UNUSED_COMMITMENTS_FDIC" hidden="1">"c6530"</definedName>
    <definedName name="IQ_OTHER_UNUSUAL_BR" hidden="1">"c1561"</definedName>
    <definedName name="IQ_OTHER_UNUSUAL_SUPPL_BR" hidden="1">"c1496"</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C_WRITTEN" hidden="1">"c1027"</definedName>
    <definedName name="IQ_PERCENT_CHANGE_EST_FFO_12MONTHS" hidden="1">"c1828"</definedName>
    <definedName name="IQ_PERCENT_CHANGE_EST_FFO_12MONTHS_REUT" hidden="1">"c3938"</definedName>
    <definedName name="IQ_PERCENT_CHANGE_EST_FFO_18MONTHS" hidden="1">"c1829"</definedName>
    <definedName name="IQ_PERCENT_CHANGE_EST_FFO_18MONTHS_REUT" hidden="1">"c3939"</definedName>
    <definedName name="IQ_PERCENT_CHANGE_EST_FFO_3MONTHS" hidden="1">"c1825"</definedName>
    <definedName name="IQ_PERCENT_CHANGE_EST_FFO_3MONTHS_REUT" hidden="1">"c3935"</definedName>
    <definedName name="IQ_PERCENT_CHANGE_EST_FFO_6MONTHS" hidden="1">"c1826"</definedName>
    <definedName name="IQ_PERCENT_CHANGE_EST_FFO_6MONTHS_REUT" hidden="1">"c3936"</definedName>
    <definedName name="IQ_PERCENT_CHANGE_EST_FFO_9MONTHS" hidden="1">"c1827"</definedName>
    <definedName name="IQ_PERCENT_CHANGE_EST_FFO_9MONTHS_REUT" hidden="1">"c3937"</definedName>
    <definedName name="IQ_PERCENT_CHANGE_EST_FFO_DAY" hidden="1">"c1822"</definedName>
    <definedName name="IQ_PERCENT_CHANGE_EST_FFO_DAY_REUT" hidden="1">"c3933"</definedName>
    <definedName name="IQ_PERCENT_CHANGE_EST_FFO_MONTH" hidden="1">"c1824"</definedName>
    <definedName name="IQ_PERCENT_CHANGE_EST_FFO_MONTH_REUT" hidden="1">"c3934"</definedName>
    <definedName name="IQ_PERCENT_CHANGE_EST_FFO_WEEK" hidden="1">"c1823"</definedName>
    <definedName name="IQ_PERCENT_CHANGE_EST_FFO_WEEK_REUT" hidden="1">"c3964"</definedName>
    <definedName name="IQ_PERCENT_INSURED_FDIC" hidden="1">"c6374"</definedName>
    <definedName name="IQ_PLEDGED_SECURITIES_FDIC" hidden="1">"c6401"</definedName>
    <definedName name="IQ_PRE_TAX_INCOME_FDIC" hidden="1">"c6581"</definedName>
    <definedName name="IQ_PREF_ISSUED_BR" hidden="1">"c1047"</definedName>
    <definedName name="IQ_PREF_OTHER_BR" hidden="1">"c1055"</definedName>
    <definedName name="IQ_PREF_REP_BR" hidden="1">"c1062"</definedName>
    <definedName name="IQ_PREFERRED_FDIC" hidden="1">"c6349"</definedName>
    <definedName name="IQ_PREMISES_EQUIPMENT_FDIC" hidden="1">"c6577"</definedName>
    <definedName name="IQ_PRETAX_RETURN_ASSETS_FDIC" hidden="1">"c6731"</definedName>
    <definedName name="IQ_PRIMARY_EPS_TYPE_THOM" hidden="1">"c5297"</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LATED_PLANS_FDIC" hidden="1">"c6320"</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IDENTIAL_LOANS" hidden="1">"c1102"</definedName>
    <definedName name="IQ_RESTATEMENTS_NET_FDIC" hidden="1">"c6500"</definedName>
    <definedName name="IQ_RESTRUCTURE_BR" hidden="1">"c1106"</definedName>
    <definedName name="IQ_RESTRUCTURED_LOANS_1_4_RESIDENTIAL_FDIC" hidden="1">"c6378"</definedName>
    <definedName name="IQ_RESTRUCTURED_LOANS_LEASES_FDIC" hidden="1">"c6377"</definedName>
    <definedName name="IQ_RESTRUCTURED_LOANS_NON_1_4_FDIC" hidden="1">"c6379"</definedName>
    <definedName name="IQ_RETAIL_DEPOSITS_FDIC" hidden="1">"c6488"</definedName>
    <definedName name="IQ_RETAINED_EARNINGS_AVERAGE_EQUITY_FDIC" hidden="1">"c6733"</definedName>
    <definedName name="IQ_RETURN_ASSETS_BROK" hidden="1">"c1115"</definedName>
    <definedName name="IQ_RETURN_ASSETS_FDIC" hidden="1">"c6730"</definedName>
    <definedName name="IQ_RETURN_EQUITY_BROK" hidden="1">"c1120"</definedName>
    <definedName name="IQ_RETURN_EQUITY_FDIC" hidden="1">"c6732"</definedName>
    <definedName name="IQ_REVALUATION_GAINS_FDIC" hidden="1">"c6428"</definedName>
    <definedName name="IQ_REVALUATION_LOSSES_FDIC" hidden="1">"c6429"</definedName>
    <definedName name="IQ_RISK_WEIGHTED_ASSETS_FDIC" hidden="1">"c6370"</definedName>
    <definedName name="IQ_SALARY_FDIC" hidden="1">"c6576"</definedName>
    <definedName name="IQ_SALE_CONVERSION_RETIREMENT_STOCK_FDIC" hidden="1">"c6661"</definedName>
    <definedName name="IQ_SALE_INTAN_CF_BR" hidden="1">"c1133"</definedName>
    <definedName name="IQ_SALE_PPE_CF_BR" hidden="1">"c1139"</definedName>
    <definedName name="IQ_SALE_REAL_ESTATE_CF_BR" hidden="1">"c1145"</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RVICE_CHARGES_FDIC" hidden="1">"c6572"</definedName>
    <definedName name="IQ_SHAREOUTSTANDING" hidden="1">"c1347"</definedName>
    <definedName name="IQ_SP_ISSUE_LC_ACTION" hidden="1">"c2644"</definedName>
    <definedName name="IQ_SP_ISSUE_LC_DATE" hidden="1">"c2643"</definedName>
    <definedName name="IQ_SP_ISSUE_LC_LT" hidden="1">"c2645"</definedName>
    <definedName name="IQ_SPECIAL_DIV_CF_BR" hidden="1">"c1171"</definedName>
    <definedName name="IQ_ST_DEBT_BR" hidden="1">"c1178"</definedName>
    <definedName name="IQ_ST_DEBT_ISSUED_BR" hidden="1">"c1183"</definedName>
    <definedName name="IQ_ST_DEBT_REPAID_BR" hidden="1">"c1191"</definedName>
    <definedName name="IQ_STATES_NONTRANSACTION_ACCOUNTS_FDIC" hidden="1">"c6547"</definedName>
    <definedName name="IQ_STATES_TOTAL_DEPOSITS_FDIC" hidden="1">"c6473"</definedName>
    <definedName name="IQ_STATES_TRANSACTION_ACCOUNTS_FDIC" hidden="1">"c6539"</definedName>
    <definedName name="IQ_SUB_DEBT_FDIC" hidden="1">"c6346"</definedName>
    <definedName name="IQ_SURPLUS_FDIC" hidden="1">"c6351"</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FDIC" hidden="1">"c6369"</definedName>
    <definedName name="IQ_TIME_DEPOSITS_LESS_THAN_100K_FDIC" hidden="1">"c6465"</definedName>
    <definedName name="IQ_TIME_DEPOSITS_MORE_THAN_100K_FDIC" hidden="1">"c6470"</definedName>
    <definedName name="IQ_TODAY" hidden="1">0</definedName>
    <definedName name="IQ_TOTAL_AR_BR" hidden="1">"c1231"</definedName>
    <definedName name="IQ_TOTAL_ASSETS_FDIC" hidden="1">"c6339"</definedName>
    <definedName name="IQ_TOTAL_CHARGE_OFFS_FDIC" hidden="1">"c6603"</definedName>
    <definedName name="IQ_TOTAL_DEBT_ISSUED_BR" hidden="1">"c1253"</definedName>
    <definedName name="IQ_TOTAL_DEBT_REPAID_BR" hidden="1">"c1260"</definedName>
    <definedName name="IQ_TOTAL_DEBT_SECURITIES_FDIC" hidden="1">"c6410"</definedName>
    <definedName name="IQ_TOTAL_DEPOSITS_FDIC" hidden="1">"c6342"</definedName>
    <definedName name="IQ_TOTAL_EMPLOYEES_FDIC" hidden="1">"c6355"</definedName>
    <definedName name="IQ_TOTAL_LIAB_BR" hidden="1">"c1278"</definedName>
    <definedName name="IQ_TOTAL_LIAB_EQUITY_FDIC" hidden="1">"c6354"</definedName>
    <definedName name="IQ_TOTAL_LIABILITIES_FDIC" hidden="1">"c6348"</definedName>
    <definedName name="IQ_TOTAL_OPER_EXP_BR" hidden="1">"c1284"</definedName>
    <definedName name="IQ_TOTAL_PENSION_OBLIGATION" hidden="1">"c1292"</definedName>
    <definedName name="IQ_TOTAL_RECOVERIES_FDIC" hidden="1">"c6622"</definedName>
    <definedName name="IQ_TOTAL_REV_BNK_FDIC" hidden="1">"c6786"</definedName>
    <definedName name="IQ_TOTAL_REV_BR" hidden="1">"c1303"</definedName>
    <definedName name="IQ_TOTAL_RISK_BASED_CAPITAL_RATIO_FDIC" hidden="1">"c6747"</definedName>
    <definedName name="IQ_TOTAL_SECURITIES_FDIC" hidden="1">"c6306"</definedName>
    <definedName name="IQ_TOTAL_TIME_DEPOSITS_FDIC" hidden="1">"c6497"</definedName>
    <definedName name="IQ_TOTAL_TIME_SAVINGS_DEPOSITS_FDIC" hidden="1">"c6498"</definedName>
    <definedName name="IQ_TOTAL_UNUSED_COMMITMENTS_FDIC" hidden="1">"c6536"</definedName>
    <definedName name="IQ_TOTAL_UNUSUAL_BR" hidden="1">"c5517"</definedName>
    <definedName name="IQ_TR_BUY_ADVISORS" hidden="1">"c2387"</definedName>
    <definedName name="IQ_TR_SELL_ADVISORS" hidden="1">"c2388"</definedName>
    <definedName name="IQ_TR_SUBDEBT" hidden="1">"c2370"</definedName>
    <definedName name="IQ_TRADING_ACCOUNT_GAINS_FEES_FDIC" hidden="1">"c6573"</definedName>
    <definedName name="IQ_TRADING_ASSETS_FDIC" hidden="1">"c6328"</definedName>
    <definedName name="IQ_TRADING_LIABILITIES_FDIC" hidden="1">"c6344"</definedName>
    <definedName name="IQ_TRANSACTION_ACCOUNTS_FDIC" hidden="1">"c6544"</definedName>
    <definedName name="IQ_TREASURY_OTHER_EQUITY_BR" hidden="1">"c1314"</definedName>
    <definedName name="IQ_TREASURY_STOCK_TRANSACTIONS_FDIC" hidden="1">"c6501"</definedName>
    <definedName name="IQ_TWELVE_MONTHS_FIXED_AND_FLOATING_FDIC" hidden="1">"c6420"</definedName>
    <definedName name="IQ_TWELVE_MONTHS_MORTGAGE_PASS_THROUGHS_FDIC" hidden="1">"c6412"</definedName>
    <definedName name="IQ_UNDIVIDED_PROFITS_FDIC" hidden="1">"c6352"</definedName>
    <definedName name="IQ_UNEARN_REV_CURRENT_BR" hidden="1">"c1324"</definedName>
    <definedName name="IQ_UNEARNED_INCOME_FDIC" hidden="1">"c6324"</definedName>
    <definedName name="IQ_UNEARNED_INCOME_FOREIGN_FDIC" hidden="1">"c6385"</definedName>
    <definedName name="IQ_UNPROFITABLE_INSTITUTIONS_FDIC" hidden="1">"c6722"</definedName>
    <definedName name="IQ_UNUSED_LOAN_COMMITMENTS_FDIC" hidden="1">"c6368"</definedName>
    <definedName name="IQ_US_BRANCHES_FOREIGN_BANK_LOANS_FDIC" hidden="1">"c6435"</definedName>
    <definedName name="IQ_US_BRANCHES_FOREIGN_BANKS_FDIC" hidden="1">"c6390"</definedName>
    <definedName name="IQ_US_GAAP_CA" hidden="1">"c2930"</definedName>
    <definedName name="IQ_US_GAAP_CL" hidden="1">"c2932"</definedName>
    <definedName name="IQ_US_GAAP_COST_REV" hidden="1">"c2965"</definedName>
    <definedName name="IQ_US_GAAP_DO" hidden="1">"c2973"</definedName>
    <definedName name="IQ_US_GAAP_EXTRA_ACC_ITEMS" hidden="1">"c2972"</definedName>
    <definedName name="IQ_US_GAAP_INC_TAX" hidden="1">"c2975"</definedName>
    <definedName name="IQ_US_GAAP_INTEREST_EXP" hidden="1">"c2971"</definedName>
    <definedName name="IQ_US_GAAP_LIAB_LT" hidden="1">"c2933"</definedName>
    <definedName name="IQ_US_GAAP_MINORITY_INTEREST_IS" hidden="1">"c2974"</definedName>
    <definedName name="IQ_US_GAAP_NCA" hidden="1">"c2931"</definedName>
    <definedName name="IQ_US_GAAP_NI_AVAIL_EXCL" hidden="1">"c2977"</definedName>
    <definedName name="IQ_US_GAAP_OTHER_NON_OPER" hidden="1">"c2969"</definedName>
    <definedName name="IQ_US_GAAP_OTHER_OPER" hidden="1">"c2968"</definedName>
    <definedName name="IQ_US_GAAP_RD" hidden="1">"c2967"</definedName>
    <definedName name="IQ_US_GAAP_SGA" hidden="1">"c2966"</definedName>
    <definedName name="IQ_US_GAAP_TOTAL_REV" hidden="1">"c2964"</definedName>
    <definedName name="IQ_US_GAAP_TOTAL_UNUSUAL" hidden="1">"c2970"</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VALUATION_ALLOWANCES_FDIC" hidden="1">"c6400"</definedName>
    <definedName name="IQ_VC_REVENUE_FDIC" hidden="1">"c6667"</definedName>
    <definedName name="IQ_VOLATILE_LIABILITIES_FDIC" hidden="1">"c6364"</definedName>
    <definedName name="IQ_WEEK">50000</definedName>
    <definedName name="IQ_WRITTEN_OPTION_CONTRACTS_FDIC" hidden="1">"c6509"</definedName>
    <definedName name="IQ_WRITTEN_OPTION_CONTRACTS_FX_RISK_FDIC" hidden="1">"c6514"</definedName>
    <definedName name="IQ_WRITTEN_OPTION_CONTRACTS_NON_FX_IR_FDIC" hidden="1">"c6519"</definedName>
    <definedName name="IQ_YTD">3000</definedName>
    <definedName name="IQ_YTDMONTH" hidden="1">130000</definedName>
    <definedName name="IQRAA22" hidden="1">"$AA$23:$AA$1280"</definedName>
    <definedName name="IQRAB22" hidden="1">"$AB$23:$AB$1280"</definedName>
    <definedName name="IQRAF22" hidden="1">"$AF$23:$AF$1281"</definedName>
    <definedName name="IQRAG22" hidden="1">"$AG$23:$AG$1281"</definedName>
    <definedName name="IQRB15" hidden="1">"$B$16"</definedName>
    <definedName name="IQRB16" hidden="1">"$B$17"</definedName>
    <definedName name="IQRB21" hidden="1">"$B$22:$B$1280"</definedName>
    <definedName name="IQRB22" hidden="1">"$B$23:$B$1282"</definedName>
    <definedName name="IQRC1278" hidden="1">"$C$1279:$C$2537"</definedName>
    <definedName name="IQRC1280" hidden="1">"$C$1281:$C$2539"</definedName>
    <definedName name="IQRC21" hidden="1">"$C$22:$C$1280"</definedName>
    <definedName name="IQRC22" hidden="1">"$C$23:$C$1282"</definedName>
    <definedName name="IQRCapitalizationA82" hidden="1">[14]Capitalization!$A$83:$A$90</definedName>
    <definedName name="IQRCapitalizationD79" hidden="1">[14]Capitalization!$D$80:$D$87</definedName>
    <definedName name="IQRCapitalizationE79" hidden="1">[14]Capitalization!$E$80:$E$87</definedName>
    <definedName name="IQRF13" hidden="1">"$F$14:$F$1383"</definedName>
    <definedName name="IQRG15" hidden="1">"$G$16:$G$504"</definedName>
    <definedName name="IQRG21" hidden="1">"$G$22:$G$1246"</definedName>
    <definedName name="IQRG22" hidden="1">"$G$23:$G$1280"</definedName>
    <definedName name="IQRH1280" hidden="1">"$H$1281:$H$2539"</definedName>
    <definedName name="IQRH1281" hidden="1">"$H$1282:$H$2540"</definedName>
    <definedName name="IQRH21" hidden="1">"$H$22:$H$1246"</definedName>
    <definedName name="IQRH22" hidden="1">"$H$23:$H$1282"</definedName>
    <definedName name="IQRH23" hidden="1">"$H$24:$H$1282"</definedName>
    <definedName name="IQRL21" hidden="1">"$L$22:$L$1280"</definedName>
    <definedName name="IQRL22" hidden="1">"$L$23:$L$1280"</definedName>
    <definedName name="IQRM21" hidden="1">"$M$22:$M$1280"</definedName>
    <definedName name="IQRM22" hidden="1">"$M$23:$M$1282"</definedName>
    <definedName name="IQRM23" hidden="1">"$M$24"</definedName>
    <definedName name="IQRQ21" hidden="1">"$Q$22:$Q$1280"</definedName>
    <definedName name="IQRQ22" hidden="1">"$Q$23:$Q$1280"</definedName>
    <definedName name="IQRR1261" hidden="1">"$R$1262:$R$2497"</definedName>
    <definedName name="IQRR1262" hidden="1">"$R$1263:$R$2498"</definedName>
    <definedName name="IQRR21" hidden="1">"$R$22:$R$1280"</definedName>
    <definedName name="IQRR22" hidden="1">"$R$23:$R$1282"</definedName>
    <definedName name="IQRSavA85" hidden="1">[14]Sav!$A$86:$A$93</definedName>
    <definedName name="IQRSavD82" hidden="1">[14]Sav!$D$83:$D$90</definedName>
    <definedName name="IQRSavE82" hidden="1">[14]Sav!$E$83:$E$90</definedName>
    <definedName name="IQRV21" hidden="1">"$V$22:$V$562"</definedName>
    <definedName name="IQRV22" hidden="1">"$V$23:$V$1281"</definedName>
    <definedName name="IQRVolatilityCalculationAM21" hidden="1">'[15]Volatility Calculation'!#REF!</definedName>
    <definedName name="IQRVolatilityCalculationAR21" hidden="1">'[15]Volatility Calculation'!#REF!</definedName>
    <definedName name="IQRW21" hidden="1">"$W$22:$W$562"</definedName>
    <definedName name="IQRW22" hidden="1">"$W$23:$W$1281"</definedName>
    <definedName name="IsColHidden" hidden="1">FALSE</definedName>
    <definedName name="IsLTMColHidden" hidden="1">FALSE</definedName>
    <definedName name="kerri" hidden="1">{"Costprogram",#N/A,FALSE,"COST OF PROGRAM PROJECTION"}</definedName>
    <definedName name="KIT" hidden="1">{"equity comps",#N/A,FALSE,"CS Comps";"equity comps",#N/A,FALSE,"PS Comps";"equity comps",#N/A,FALSE,"GIC_Comps";"equity comps",#N/A,FALSE,"GIC2_Comps"}</definedName>
    <definedName name="kol" hidden="1">{"away stand alones",#N/A,FALSE,"Target"}</definedName>
    <definedName name="LEVEL">[12]LOOKUP!$B$4:$B$15</definedName>
    <definedName name="limcount" hidden="1">1</definedName>
    <definedName name="ListOffset" hidden="1">1</definedName>
    <definedName name="LKLK" hidden="1">{"Costprogram",#N/A,FALSE,"COST OF PROGRAM PROJECTION"}</definedName>
    <definedName name="M2InstallRetained">#REF!</definedName>
    <definedName name="M3InstallRetained">#REF!</definedName>
    <definedName name="M4InstallRetained">#REF!</definedName>
    <definedName name="mason?" hidden="1">{#N/A,#N/A,FALSE,"Data &amp; Key Results";#N/A,#N/A,FALSE,"Summary Template";#N/A,#N/A,FALSE,"Budget";#N/A,#N/A,FALSE,"Present Value Comparison";#N/A,#N/A,FALSE,"Cashflow";#N/A,#N/A,FALSE,"Income";#N/A,#N/A,FALSE,"Inputs"}</definedName>
    <definedName name="mason2" hidden="1">{#N/A,#N/A,FALSE,"Data &amp; Key Results";#N/A,#N/A,FALSE,"Summary Template";#N/A,#N/A,FALSE,"Budget";#N/A,#N/A,FALSE,"Present Value Comparison";#N/A,#N/A,FALSE,"Cashflow";#N/A,#N/A,FALSE,"Income";#N/A,#N/A,FALSE,"Inputs"}</definedName>
    <definedName name="mason3" hidden="1">{#N/A,#N/A,FALSE,"Data &amp; Key Results";#N/A,#N/A,FALSE,"Summary Template";#N/A,#N/A,FALSE,"Budget";#N/A,#N/A,FALSE,"Present Value Comparison";#N/A,#N/A,FALSE,"Cashflow";#N/A,#N/A,FALSE,"Income";#N/A,#N/A,FALSE,"Inputs"}</definedName>
    <definedName name="mason4" hidden="1">{#N/A,#N/A,FALSE,"Data &amp; Key Results";#N/A,#N/A,FALSE,"Summary Template";#N/A,#N/A,FALSE,"Budget";#N/A,#N/A,FALSE,"Present Value Comparison";#N/A,#N/A,FALSE,"Cashflow";#N/A,#N/A,FALSE,"Income";#N/A,#N/A,FALSE,"Inputs"}</definedName>
    <definedName name="mason5" hidden="1">{#N/A,#N/A,FALSE,"Data &amp; Key Results";#N/A,#N/A,FALSE,"Summary Template";#N/A,#N/A,FALSE,"Budget";#N/A,#N/A,FALSE,"Present Value Comparison";#N/A,#N/A,FALSE,"Cashflow";#N/A,#N/A,FALSE,"Income";#N/A,#N/A,FALSE,"Inputs"}</definedName>
    <definedName name="masonII" hidden="1">{#N/A,#N/A,FALSE,"Data &amp; Key Results";#N/A,#N/A,FALSE,"Summary Template";#N/A,#N/A,FALSE,"Budget";#N/A,#N/A,FALSE,"Present Value Comparison";#N/A,#N/A,FALSE,"Cashflow";#N/A,#N/A,FALSE,"Income";#N/A,#N/A,FALSE,"Inputs"}</definedName>
    <definedName name="MAU">#REF!</definedName>
    <definedName name="mau_all">#REF!</definedName>
    <definedName name="mau_amaz">#REF!</definedName>
    <definedName name="MAU_FB">#REF!</definedName>
    <definedName name="MAU_GOOA">#REF!</definedName>
    <definedName name="MAU_GOOP">#REF!</definedName>
    <definedName name="mau_gp">#REF!</definedName>
    <definedName name="mau_ios">#REF!</definedName>
    <definedName name="mau_web">#REF!</definedName>
    <definedName name="MAUMonth2Retained">#REF!</definedName>
    <definedName name="MAUMonth3Retained">#REF!</definedName>
    <definedName name="MAUMonth4Retained">#REF!</definedName>
    <definedName name="Month1CNV">#REF!</definedName>
    <definedName name="Month1NetUSD">#REF!</definedName>
    <definedName name="Month2MultiDeposit">#REF!</definedName>
    <definedName name="Month3MultiDeposit">#REF!</definedName>
    <definedName name="Month4MultiDeposit">#REF!</definedName>
    <definedName name="MonthInstallsPaid">#REF!</definedName>
    <definedName name="Monthly_Dates">#REF!</definedName>
    <definedName name="Monthly_Depositors">#REF!</definedName>
    <definedName name="Monthly_Depositors_FB">#REF!</definedName>
    <definedName name="Monthly_Depositors_gooa">#REF!</definedName>
    <definedName name="Monthly_Depositors_goop">#REF!</definedName>
    <definedName name="Monthly_Depositors_iOS">#REF!</definedName>
    <definedName name="Monthly_NetRev">#REF!</definedName>
    <definedName name="Monthly_NetRev_FB">#REF!</definedName>
    <definedName name="Monthly_NetRev_gooa">#REF!</definedName>
    <definedName name="Monthly_NetRev_goop">#REF!</definedName>
    <definedName name="Monthly_NetRev_iOS">#REF!</definedName>
    <definedName name="Monthly_NewP2Ps">#REF!</definedName>
    <definedName name="Monthly_NewP2Ps_FB">#REF!</definedName>
    <definedName name="Monthly_NewP2Ps_gooa">#REF!</definedName>
    <definedName name="Monthly_NewP2Ps_goop">#REF!</definedName>
    <definedName name="Monthly_NewP2Ps_iOS">#REF!</definedName>
    <definedName name="MonthlyCNVToDate">#REF!</definedName>
    <definedName name="MonthlyinstallsAndroidAmazonFB_ID">#REF!</definedName>
    <definedName name="MonthlyinstallsAndroidAmazonGUEST_ID">#REF!</definedName>
    <definedName name="MonthlyinstallsAndroidGoogleFB_ID">#REF!</definedName>
    <definedName name="MonthlyinstallsAndroidGoogleGUEST_ID">#REF!</definedName>
    <definedName name="MonthlyInstallsFBsource">#REF!</definedName>
    <definedName name="MonthlyInstallsIOSFB_ID">#REF!</definedName>
    <definedName name="MonthlyinstallsIOSGUEST_ID">#REF!</definedName>
    <definedName name="MonthlyInstallsOther">#REF!</definedName>
    <definedName name="MonthlyInstallsViral">#REF!</definedName>
    <definedName name="MonthlyInstallsXsell">#REF!</definedName>
    <definedName name="MonthlyLastModified">#REF!</definedName>
    <definedName name="MonthlyLastUpdated">#REF!</definedName>
    <definedName name="MonthlyNetRevToDate">#REF!</definedName>
    <definedName name="MonthlyPlayingP2Ps">#REF!</definedName>
    <definedName name="MonthlyPlayingP2Ps_FB">#REF!</definedName>
    <definedName name="MonthlyPlayingP2Ps_gooa">#REF!</definedName>
    <definedName name="MonthlyPlayingP2Ps_goop">#REF!</definedName>
    <definedName name="MonthlyPlayingP2Ps_iOS">#REF!</definedName>
    <definedName name="n" hidden="1">{"Central",#N/A,FALSE,"Total"}</definedName>
    <definedName name="NAV">#REF!</definedName>
    <definedName name="New" hidden="1">{"West",#N/A,FALSE,"Total"}</definedName>
    <definedName name="NFT" hidden="1">'[2]DCF Assump-F3'!#REF!</definedName>
    <definedName name="noidea" hidden="1">{#N/A,#N/A,FALSE,"Calc";#N/A,#N/A,FALSE,"Sensitivity";#N/A,#N/A,FALSE,"LT Earn.Dil.";#N/A,#N/A,FALSE,"Dil. AVP"}</definedName>
    <definedName name="NOIDEA2" hidden="1">{#N/A,#N/A,FALSE,"Calc";#N/A,#N/A,FALSE,"Sensitivity";#N/A,#N/A,FALSE,"LT Earn.Dil.";#N/A,#N/A,FALSE,"Dil. AVP"}</definedName>
    <definedName name="o" hidden="1">{#N/A,#N/A,FALSE,"New Depr Sch-150% DB";#N/A,#N/A,FALSE,"Cash Flows RLP";#N/A,#N/A,FALSE,"IRR";#N/A,#N/A,FALSE,"Proforma IS";#N/A,#N/A,FALSE,"Assumptions"}</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P" hidden="1">{#N/A,#N/A,FALSE,"Operations";#N/A,#N/A,FALSE,"Financials"}</definedName>
    <definedName name="P2PMonth2Retained">#REF!</definedName>
    <definedName name="P2PMonth3Retained">#REF!</definedName>
    <definedName name="P2PMonth4Retained">#REF!</definedName>
    <definedName name="po" hidden="1">{#N/A,#N/A,FALSE,"Calc";#N/A,#N/A,FALSE,"Sensitivity";#N/A,#N/A,FALSE,"LT Earn.Dil.";#N/A,#N/A,FALSE,"Dil. AVP"}</definedName>
    <definedName name="poi" hidden="1">{"assumption 50 50",#N/A,TRUE,"Merger";"has gets cash",#N/A,TRUE,"Merger";"accretion dilution",#N/A,TRUE,"Merger";"comparison credit stats",#N/A,TRUE,"Merger";"pf credit stats",#N/A,TRUE,"Merger";"pf sheets",#N/A,TRUE,"Merger"}</definedName>
    <definedName name="prout" hidden="1">{"comp1",#N/A,FALSE,"COMPS";"footnotes",#N/A,FALSE,"COMPS"}</definedName>
    <definedName name="PurchaseMonth">#REF!</definedName>
    <definedName name="qewreqrqwer" hidden="1">{"comp1",#N/A,FALSE,"COMPS";"footnotes",#N/A,FALSE,"COMPS"}</definedName>
    <definedName name="qq" hidden="1">{"equity comps",#N/A,FALSE,"CS Comps";"equity comps",#N/A,FALSE,"PS Comps";"equity comps",#N/A,FALSE,"GIC_Comps";"equity comps",#N/A,FALSE,"GIC2_Comps"}</definedName>
    <definedName name="qwe" hidden="1">{"assumption cash",#N/A,TRUE,"Merger";"has gets cash",#N/A,TRUE,"Merger";"accretion dilution",#N/A,TRUE,"Merger";"comparison credit stats",#N/A,TRUE,"Merger";"pf credit stats",#N/A,TRUE,"Merger";"pf sheets",#N/A,TRUE,"Merger"}</definedName>
    <definedName name="qwer" hidden="1">{"hiden",#N/A,FALSE,"14";"hidden",#N/A,FALSE,"16";"hidden",#N/A,FALSE,"18";"hidden",#N/A,FALSE,"20"}</definedName>
    <definedName name="qwerqewr" hidden="1">{#N/A,#N/A,FALSE,"Calc";#N/A,#N/A,FALSE,"Sensitivity";#N/A,#N/A,FALSE,"LT Earn.Dil.";#N/A,#N/A,FALSE,"Dil. AVP"}</definedName>
    <definedName name="qwerqwerq" hidden="1">{"assumption 50 50",#N/A,TRUE,"Merger";"has gets cash",#N/A,TRUE,"Merger";"accretion dilution",#N/A,TRUE,"Merger";"comparison credit stats",#N/A,TRUE,"Merger";"pf credit stats",#N/A,TRUE,"Merger";"pf sheets",#N/A,TRUE,"Merger"}</definedName>
    <definedName name="RevenueAmaz">#REF!</definedName>
    <definedName name="RevenueGp">#REF!</definedName>
    <definedName name="RevenueIos">#REF!</definedName>
    <definedName name="RevenueWeb">#REF!</definedName>
    <definedName name="rrrr" hidden="1">{"comp1",#N/A,FALSE,"COMPS";"footnotes",#N/A,FALSE,"COMPS"}</definedName>
    <definedName name="rty" hidden="1">{#N/A,#N/A,TRUE,"Pro Forma";#N/A,#N/A,TRUE,"PF_Bal";#N/A,#N/A,TRUE,"PF_INC";#N/A,#N/A,TRUE,"CBE";#N/A,#N/A,TRUE,"SWK"}</definedName>
    <definedName name="saaaaaaaaaaaaaaa" hidden="1">{"up stand alones",#N/A,FALSE,"Acquiror"}</definedName>
    <definedName name="sdf" hidden="1">{#N/A,#N/A,FALSE,"Calc";#N/A,#N/A,FALSE,"Sensitivity";#N/A,#N/A,FALSE,"LT Earn.Dil.";#N/A,#N/A,FALSE,"Dil. AVP"}</definedName>
    <definedName name="sdgdfghfhgfjhgfjhjjjg" hidden="1">{"general",#N/A,FALSE,"Assumptions"}</definedName>
    <definedName name="se" hidden="1">{"consolidated",#N/A,FALSE,"Sheet1";"cms",#N/A,FALSE,"Sheet1";"fse",#N/A,FALSE,"Sheet1"}</definedName>
    <definedName name="sencount" hidden="1">1</definedName>
    <definedName name="sfs" hidden="1">{"comps",#N/A,FALSE,"HANDPACK";"footnotes",#N/A,FALSE,"HANDPACK"}</definedName>
    <definedName name="SPS" hidden="1">{#N/A,#N/A,TRUE,"financial";#N/A,#N/A,TRUE,"plants"}</definedName>
    <definedName name="ss" hidden="1">{#N/A,#N/A,TRUE,"Pro Forma";#N/A,#N/A,TRUE,"PF_Bal";#N/A,#N/A,TRUE,"PF_INC";#N/A,#N/A,TRUE,"CBE";#N/A,#N/A,TRUE,"SWK"}</definedName>
    <definedName name="StatusPR">[16]LOOKUPS!$A$4:$A$7</definedName>
    <definedName name="svfs" hidden="1">{"comps2",#N/A,FALSE,"AERO";"footnotes",#N/A,FALSE,"AERO"}</definedName>
    <definedName name="test" hidden="1">{"AR_SCH1",#N/A,FALSE,"AR-SCH1";"AR_SCH2",#N/A,FALSE,"AR-SCH2";"AR_SCH3",#N/A,FALSE,"AR-SCH3";"AR_SCH4",#N/A,FALSE,"ARSCH4-5";"AR_SCH5",#N/A,FALSE,"ARSCH4-5";"AR_SCH6",#N/A,FALSE,"AR-SCH6";"AR_SCH7",#N/A,FALSE,"AR-SCH7 PROG_SUM";"AR_SCH8",#N/A,FALSE,"AR_SCH8 BARTER SUM";"Costprogram",#N/A,FALSE,"COST OF PROGRAM PROJECTION";"DAYPART",#N/A,FALSE,"CONT. DAYPART";"INVENTORY",#N/A,FALSE,"RECAP OF INVENTORY";"REVENUE",#N/A,FALSE,"REVENUE COMPARISON"}</definedName>
    <definedName name="TIMEFRAME">[12]LOOKUP!$H$5:$H$23</definedName>
    <definedName name="tt" hidden="1">{"away stand alones",#N/A,FALSE,"Target"}</definedName>
    <definedName name="tyu" hidden="1">{"consolidated",#N/A,FALSE,"Sheet1";"cms",#N/A,FALSE,"Sheet1";"fse",#N/A,FALSE,"Sheet1"}</definedName>
    <definedName name="uu" hidden="1">{"away stand alones",#N/A,FALSE,"Target"}</definedName>
    <definedName name="v" hidden="1">{"hiden",#N/A,FALSE,"14";"hidden",#N/A,FALSE,"16";"hidden",#N/A,FALSE,"18";"hidden",#N/A,FALSE,"20"}</definedName>
    <definedName name="vsv" hidden="1">{"comp",#N/A,FALSE,"SPEC";"footnotes",#N/A,FALSE,"SPEC"}</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rittenbyNBC">[16]LOOKUPS!$C$4:$C$5</definedName>
    <definedName name="wrn" hidden="1">{#N/A,#N/A,FALSE,"Scenario Manager";#N/A,#N/A,FALSE,"Key Data";#N/A,#N/A,FALSE,"Cash Flow";#N/A,#N/A,FALSE,"Income Statement";#N/A,#N/A,FALSE,"Cost Model";#N/A,#N/A,FALSE,"Yearly S and U";#N/A,#N/A,FALSE,"Monthly S and U";#N/A,#N/A,FALSE,"Revenue";#N/A,#N/A,FALSE,"NonFuel Expenses";#N/A,#N/A,FALSE,"Debt ";#N/A,#N/A,FALSE,"Tax";#N/A,#N/A,FALSE,"Fuel";#N/A,#N/A,FALSE,"Depreciation";#N/A,#N/A,FALSE,"Technical";#N/A,#N/A,FALSE,"Working Capital";#N/A,#N/A,FALSE,"Returns";#N/A,#N/A,FALSE,"Energy Price";#N/A,#N/A,FALSE,"Gas Price";#N/A,#N/A,FALSE,"Graphs"}</definedName>
    <definedName name="wrn.1." hidden="1">{#N/A,#N/A,FALSE,"Calc";#N/A,#N/A,FALSE,"Sensitivity";#N/A,#N/A,FALSE,"LT Earn.Dil.";#N/A,#N/A,FALSE,"Dil. AVP"}</definedName>
    <definedName name="WRN.2." hidden="1">{#N/A,#N/A,FALSE,"Calc";#N/A,#N/A,FALSE,"Sensitivity";#N/A,#N/A,FALSE,"LT Earn.Dil.";#N/A,#N/A,FALSE,"Dil. AVP"}</definedName>
    <definedName name="wrn.20._.year._.indices." hidden="1">{#N/A,#N/A,FALSE,"20 yrindrefema";#N/A,#N/A,FALSE,"20yrindloema";#N/A,#N/A,FALSE,"20yrindhiema"}</definedName>
    <definedName name="wrn.50._.50." hidden="1">{"assumption 50 50",#N/A,TRUE,"Merger";"has gets cash",#N/A,TRUE,"Merger";"accretion dilution",#N/A,TRUE,"Merger";"comparison credit stats",#N/A,TRUE,"Merger";"pf credit stats",#N/A,TRUE,"Merger";"pf sheets",#N/A,TRUE,"Merger"}</definedName>
    <definedName name="wrn.50.2" hidden="1">{"assumption 50 50",#N/A,TRUE,"Merger";"has gets cash",#N/A,TRUE,"Merger";"accretion dilution",#N/A,TRUE,"Merger";"comparison credit stats",#N/A,TRUE,"Merger";"pf credit stats",#N/A,TRUE,"Merger";"pf sheets",#N/A,TRUE,"Merger"}</definedName>
    <definedName name="wrn.50_.501" hidden="1">{"assumption 50 50",#N/A,TRUE,"Merger";"has gets cash",#N/A,TRUE,"Merger";"accretion dilution",#N/A,TRUE,"Merger";"comparison credit stats",#N/A,TRUE,"Merger";"pf credit stats",#N/A,TRUE,"Merger";"pf sheets",#N/A,TRUE,"Merger"}</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Reports." hidden="1">{"BS",#N/A,FALSE,"NGC";"PL",#N/A,FALSE,"NGC";"CF",#N/A,FALSE,"NGC"}</definedName>
    <definedName name="wrn.ALL._.SCH.." hidden="1">{"AR_SCH1",#N/A,FALSE,"AR-SCH1";"AR_SCH2",#N/A,FALSE,"AR-SCH2";"AR_SCH3",#N/A,FALSE,"AR-SCH3";"AR_SCH4",#N/A,FALSE,"ARSCH4-5";"AR_SCH5",#N/A,FALSE,"ARSCH4-5";"AR_SCH6",#N/A,FALSE,"AR-SCH6";"AR_SCH7",#N/A,FALSE,"AR-SCH7 PROG_SUM";"AR_SCH8",#N/A,FALSE,"AR_SCH8 BARTER SUM";"Costprogram",#N/A,FALSE,"COST OF PROGRAM PROJECTION";"DAYPART",#N/A,FALSE,"CONT. DAYPART";"INVENTORY",#N/A,FALSE,"RECAP OF INVENTORY";"REVENUE",#N/A,FALSE,"REVENUE COMPARISON"}</definedName>
    <definedName name="wrn.All._.Up." hidden="1">{"All Up",#N/A,FALSE,"Feedstock"}</definedName>
    <definedName name="wrn.All._.Worksheets." hidden="1">{#N/A,#N/A,FALSE,"Scenario Manager";#N/A,#N/A,FALSE,"Key Data";#N/A,#N/A,FALSE,"Cash Flow";#N/A,#N/A,FALSE,"Income Statement";#N/A,#N/A,FALSE,"Cost Model";#N/A,#N/A,FALSE,"Yearly S and U";#N/A,#N/A,FALSE,"Monthly S and U";#N/A,#N/A,FALSE,"Revenue";#N/A,#N/A,FALSE,"NonFuel Expenses";#N/A,#N/A,FALSE,"Debt ";#N/A,#N/A,FALSE,"Tax";#N/A,#N/A,FALSE,"Fuel";#N/A,#N/A,FALSE,"Depreciation";#N/A,#N/A,FALSE,"Technical";#N/A,#N/A,FALSE,"Working Capital";#N/A,#N/A,FALSE,"Returns";#N/A,#N/A,FALSE,"Energy Price";#N/A,#N/A,FALSE,"Gas Price";#N/A,#N/A,FALSE,"Graphs"}</definedName>
    <definedName name="wrn.apsc5" hidden="1">{"AR_SCH6",#N/A,FALSE,"AR-SCH6"}</definedName>
    <definedName name="wrn.ar" hidden="1">{"AR_SCH1",#N/A,FALSE,"AR-SCH1"}</definedName>
    <definedName name="wrn.arsc15" hidden="1">{"AR_SCH4",#N/A,FALSE,"ARSCH4-5";"AR_SCH5",#N/A,FALSE,"ARSCH4-5"}</definedName>
    <definedName name="WRN.ARSC2" hidden="1">{"AR_SCH2",#N/A,FALSE,"AR-SCH2"}</definedName>
    <definedName name="wrn.ARSC2." hidden="1">{"AR_SCH2",#N/A,FALSE,"AR-SCH2"}</definedName>
    <definedName name="wrn.ARSC3." hidden="1">{"AR_SCH3",#N/A,FALSE,"AR-SCH3"}</definedName>
    <definedName name="WRN.ARSC4" hidden="1">{"AR_SCH3",#N/A,FALSE,"AR-SCH3"}</definedName>
    <definedName name="wrn.ARSC4.5." hidden="1">{"AR_SCH4",#N/A,FALSE,"ARSCH4-5";"AR_SCH5",#N/A,FALSE,"ARSCH4-5"}</definedName>
    <definedName name="wrn.ARSC6." hidden="1">{"AR_SCH6",#N/A,FALSE,"AR-SCH6"}</definedName>
    <definedName name="wrn.ARSCH1." hidden="1">{"AR_SCH1",#N/A,FALSE,"AR-SCH1"}</definedName>
    <definedName name="wrn.assumptions." hidden="1">{"casespecific",#N/A,FALSE,"Assumptions"}</definedName>
    <definedName name="wrn.Auto._.Comp." hidden="1">{#N/A,#N/A,FALSE,"Sheet1"}</definedName>
    <definedName name="wrn.away." hidden="1">{"away stand alones",#N/A,FALSE,"Target"}</definedName>
    <definedName name="wrn.BARTERSUM." hidden="1">{#N/A,#N/A,FALSE,"AR_SCH8 BARTER SUM"}</definedName>
    <definedName name="wrn.Basic._.Report." hidden="1">{#N/A,#N/A,FALSE,"New Depr Sch-150% DB";#N/A,#N/A,FALSE,"Cash Flows RLP";#N/A,#N/A,FALSE,"IRR";#N/A,#N/A,FALSE,"Proforma IS";#N/A,#N/A,FALSE,"Assumptions"}</definedName>
    <definedName name="wrn.brian." hidden="1">{#N/A,#N/A,FALSE,"output";#N/A,#N/A,FALSE,"contrib";#N/A,#N/A,FALSE,"profile";#N/A,#N/A,FALSE,"comps"}</definedName>
    <definedName name="wrn.Budget." hidden="1">{"Budget",#N/A,FALSE,"Summary"}</definedName>
    <definedName name="wrn.CAESARS._.PROJECT._.D." hidden="1">{"CONSOLIDATED INCOME STMT",#N/A,TRUE,"Sheet1";"PROPERTY COMPARABLES",#N/A,TRUE,"Sheet1";"SENSITIVITY",#N/A,TRUE,"Sheet1";"CASH FLOW",#N/A,TRUE,"Sheet6";"CASINO DEPT",#N/A,TRUE,"Sheet1";"TABLE GAMES DEPT",#N/A,TRUE,"Sheet2";"SLOT DEPT",#N/A,TRUE,"Sheet2";"ROOMS DEPARTMENT",#N/A,TRUE,"Sheet4";"FOOD AND BEVERAGE",#N/A,TRUE,"Sheet1";"FOOD DEPARTMENT",#N/A,TRUE,"Sheet3";"BEVERAGE DEPARTMENT",#N/A,TRUE,"Sheet3";"OTHER REVENUE",#N/A,TRUE,"Sheet4";"GIFT SHOP MERCHANDISE",#N/A,TRUE,"Sheet4";"MUSIC AND ENTERTAINMENT",#N/A,TRUE,"Sheet1";"GENERAL AND ADMIN",#N/A,TRUE,"Sheet5";"PROJECT COST CAP STRUCTURE",#N/A,TRUE,"Sheet8";"DEVELOPMENT WORKSHEET",#N/A,TRUE,"Sheet11";"DEPRECIATION SCHEDULE",#N/A,TRUE,"Sheet6";"CAP INT",#N/A,TRUE,"Sheet14"}</definedName>
    <definedName name="wrn.cash." hidden="1">{"assumption cash",#N/A,TRUE,"Merger";"has gets cash",#N/A,TRUE,"Merger";"accretion dilution",#N/A,TRUE,"Merger";"comparison credit stats",#N/A,TRUE,"Merger";"pf credit stats",#N/A,TRUE,"Merger";"pf sheets",#N/A,TRUE,"Merger"}</definedName>
    <definedName name="wrn.Central." hidden="1">{"Central",#N/A,FALSE,"Total"}</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plete._.Report." hidden="1">{#N/A,#N/A,FALSE,"Assumptions";#N/A,#N/A,FALSE,"Proforma IS";#N/A,#N/A,FALSE,"Cash Flows RLP";#N/A,#N/A,FALSE,"IRR";#N/A,#N/A,FALSE,"New Depr Sch-150% DB";#N/A,#N/A,FALSE,"Comments"}</definedName>
    <definedName name="wrn.comps." hidden="1">{"comps",#N/A,FALSE,"comps";"notes",#N/A,FALSE,"comps"}</definedName>
    <definedName name="wrn.cooper." hidden="1">{#N/A,#N/A,TRUE,"Pro Forma";#N/A,#N/A,TRUE,"PF_Bal";#N/A,#N/A,TRUE,"PF_INC";#N/A,#N/A,TRUE,"CBE";#N/A,#N/A,TRUE,"SWK"}</definedName>
    <definedName name="wrn.COSTPROGPROJ." hidden="1">{"Costprogram",#N/A,FALSE,"COST OF PROGRAM PROJECTION"}</definedName>
    <definedName name="wrn.COSTPROGRPOJ2" hidden="1">{"Costprogram",#N/A,FALSE,"COST OF PROGRAM PROJECTION"}</definedName>
    <definedName name="wrn.Development." hidden="1">{"Development",#N/A,FALSE,"Total"}</definedName>
    <definedName name="wrn.DevRptMatz." hidden="1">{"DevSumm-Matz",#N/A,FALSE,"DevSumm-Matz";"DevSumm-Matz,2",#N/A,FALSE,"DevSumm-Matz";"DevSumm-Matz,3",#N/A,FALSE,"DevSumm-Matz"}</definedName>
    <definedName name="wrn.dil_anal." hidden="1">{"hiden",#N/A,FALSE,"14";"hidden",#N/A,FALSE,"16";"hidden",#N/A,FALSE,"18";"hidden",#N/A,FALSE,"20"}</definedName>
    <definedName name="wrn.document." hidden="1">{"consolidated",#N/A,FALSE,"Sheet1";"cms",#N/A,FALSE,"Sheet1";"fse",#N/A,FALSE,"Sheet1"}</definedName>
    <definedName name="wrn.documentaero." hidden="1">{"comps2",#N/A,FALSE,"AERO";"footnotes",#N/A,FALSE,"AERO"}</definedName>
    <definedName name="wrn.documenthand." hidden="1">{"comps",#N/A,FALSE,"HANDPACK";"footnotes",#N/A,FALSE,"HANDPACK"}</definedName>
    <definedName name="wrn.East." hidden="1">{"East",#N/A,FALSE,"Total"}</definedName>
    <definedName name="wrn.equity._.comps." hidden="1">{"equity comps",#N/A,FALSE,"CS Comps";"equity comps",#N/A,FALSE,"PS Comps";"equity comps",#N/A,FALSE,"GIC_Comps";"equity comps",#N/A,FALSE,"GIC2_Comps"}</definedName>
    <definedName name="wrn.fcb2" hidden="1">{"FCB_ALL",#N/A,FALSE,"FCB"}</definedName>
    <definedName name="wrn.Feedstock." hidden="1">{"Feedstock",#N/A,FALSE,"Feedstock"}</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riendly." hidden="1">{#N/A,#N/A,TRUE,"Julio";#N/A,#N/A,TRUE,"Agosto";#N/A,#N/A,TRUE,"BHCo";#N/A,#N/A,TRUE,"Abril";#N/A,#N/A,TRUE,"Pro Forma"}</definedName>
    <definedName name="wrn.Full._.Report." hidden="1">{"RACC",#N/A,FALSE,"RACC";"Summary",#N/A,FALSE,"Model";"Income Statement",#N/A,FALSE,"Model";"Balance Sheet",#N/A,FALSE,"Model";"Cash Flow",#N/A,FALSE,"Model";"Availability",#N/A,FALSE,"Model";"Valuation",#N/A,FALSE,"Model";"IRR Analysis",#N/A,FALSE,"Model";"Sensitivity",#N/A,FALSE,"MODEL"}</definedName>
    <definedName name="wrn.HIGH._.SENARIO." hidden="1">{"CONSOLIDATED INCOME STMT",#N/A,TRUE,"Sheet1 (3)";"PROPERTY COMPARABLES",#N/A,TRUE,"Sheet1 (3)";"SENSITIVITY",#N/A,TRUE,"Sheet1 (3)";"CASH FLOW",#N/A,TRUE,"Sheet6 (3)";"CASINO DEPT",#N/A,TRUE,"Sheet1 (3)";"TABLE GAMES DEPT",#N/A,TRUE,"Sheet2 (3)";"SLOT DEPT",#N/A,TRUE,"Sheet2 (3)";"ROOMS DEPARTMENT",#N/A,TRUE,"Sheet4 (3)";"FOOD AND BEVERAGE",#N/A,TRUE,"Sheet1 (3)";"FOOD DEPARTMENT",#N/A,TRUE,"Sheet3 (3)";"BEVERAGE DEPARTMENT",#N/A,TRUE,"Sheet3 (3)";"OTHER REVENUE",#N/A,TRUE,"Sheet4 (3)";"GIFT SHOP MERCHANDISE",#N/A,TRUE,"Sheet4 (3)";"MUSIC AND ENTERTAINMENT",#N/A,TRUE,"Sheet1 (3)";"GENERAL AND ADMIN",#N/A,TRUE,"Sheet5 (3)";"PROJECT COST CAP STRUCTURE",#N/A,TRUE,"Sheet8 (3)";"DEVELOPMENT WORKSHEET",#N/A,TRUE,"Sheet11 (3)";"DEPRECIATION SCHEDULE",#N/A,TRUE,"Sheet6 (3)";"CAP INT",#N/A,TRUE,"Sheet14 (3)"}</definedName>
    <definedName name="wrn.LOW._.SENARIO." hidden="1">{"CONSOLIDATED INCOME STMT",#N/A,TRUE,"Sheet1 (2)";"PROPERTY COMPARABLES",#N/A,TRUE,"Sheet1 (2)";"SENSITIVITY",#N/A,TRUE,"Sheet1 (2)";"CASH FLOW",#N/A,TRUE,"Sheet6 (2)";"CASINO DEPT",#N/A,TRUE,"Sheet1 (2)";"TABLE GAMES DEPT",#N/A,TRUE,"Sheet2 (2)";"SLOT DEPT",#N/A,TRUE,"Sheet2 (2)";"ROOMS DEPARTMENT",#N/A,TRUE,"Sheet4 (2)";"FOOD AND BEVERAGE",#N/A,TRUE,"Sheet1 (2)";"FOOD DEPARTMENT",#N/A,TRUE,"Sheet3 (2)";"BEVERAGE DEPARTMENT",#N/A,TRUE,"Sheet3 (2)";"OTHER REVENUE",#N/A,TRUE,"Sheet4 (2)";"GIFT SHOP MERCHANDISE",#N/A,TRUE,"Sheet4 (2)";"MUSIC AND ENTERTAINMENT",#N/A,TRUE,"Sheet1 (2)";"GENERAL AND ADMIN",#N/A,TRUE,"Sheet5 (2)";"PROJECT COST CAP STRUCTURE",#N/A,TRUE,"Sheet8 (2)";"DEVELOPMENT WORKSHEET",#N/A,TRUE,"Sheet11 (2)";"DEPRECIATION SCHEDULE",#N/A,TRUE,"Sheet6 (2)";"CAP INT",#N/A,TRUE,"Sheet14 (2)"}</definedName>
    <definedName name="wrn.Mason._.Deliverables." hidden="1">{#N/A,#N/A,FALSE,"Data &amp; Key Results";#N/A,#N/A,FALSE,"Summary Template";#N/A,#N/A,FALSE,"Budget";#N/A,#N/A,FALSE,"Present Value Comparison";#N/A,#N/A,FALSE,"Cashflow";#N/A,#N/A,FALSE,"Income";#N/A,#N/A,FALSE,"Inputs"}</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onthly._.no._.Notes." hidden="1">{"Without Notes",#N/A,FALSE,"23 Mo Forecast"}</definedName>
    <definedName name="wrn.Monthly._.with._.Notes." hidden="1">{"With Notes",#N/A,FALSE,"23 Mo Forecast"}</definedName>
    <definedName name="wrn.perimeter._.comp." hidden="1">{#N/A,#N/A,TRUE,"comp";#N/A,#N/A,TRUE,"notes"}</definedName>
    <definedName name="wrn.Pianocomp." hidden="1">{"page_1",#N/A,TRUE,"Sheet1";"page_2",#N/A,TRUE,"Sheet1";"page_notes",#N/A,TRUE,"Sheet1"}</definedName>
    <definedName name="wrn.print." hidden="1">{"ass",#N/A,FALSE,"Assumptions";#N/A,#N/A,FALSE,"Merg";"sens",#N/A,FALSE,"Assumptions";#N/A,#N/A,FALSE,"Bach";#N/A,#N/A,FALSE,"Kent";#N/A,#N/A,FALSE,"Bell"}</definedName>
    <definedName name="wrn.print._.graphs." hidden="1">{"cap_structure",#N/A,FALSE,"Graph-Mkt Cap";"price",#N/A,FALSE,"Graph-Price";"ebit",#N/A,FALSE,"Graph-EBITDA";"ebitda",#N/A,FALSE,"Graph-EBITDA"}</definedName>
    <definedName name="wrn.print._.raw._.data._.entry." hidden="1">{"inputs raw data",#N/A,TRUE,"INPUT"}</definedName>
    <definedName name="wrn.print._.summary._.sheets." hidden="1">{"summary1",#N/A,TRUE,"Comps";"summary2",#N/A,TRUE,"Comps";"summary3",#N/A,TRUE,"Comps"}</definedName>
    <definedName name="wrn.Print._.the._.lot." hidden="1">{"First Page",#N/A,FALSE,"Surfactants LBO";"Second Page",#N/A,FALSE,"Surfactants LBO"}</definedName>
    <definedName name="wrn.print._raw." hidden="1">{"inputs raw data",#N/A,TRUE,"INPUT"}</definedName>
    <definedName name="wrn.print.2" hidden="1">{"ass",#N/A,FALSE,"Assumptions";#N/A,#N/A,FALSE,"Merg";"sens",#N/A,FALSE,"Assumptions";#N/A,#N/A,FALSE,"Bach";#N/A,#N/A,FALSE,"Kent";#N/A,#N/A,FALSE,"Bell"}</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OGRAMSUMMARY." hidden="1">{"INVENTORY",#N/A,FALSE,"RECAP OF INVENTORY"}</definedName>
    <definedName name="wrn.RECAPINVENTORY." hidden="1">{#N/A,#N/A,FALSE,"RECAP OF INVENTORY"}</definedName>
    <definedName name="wrn.Report1." hidden="1">{#N/A,#N/A,FALSE,"Operations";#N/A,#N/A,FALSE,"Financials"}</definedName>
    <definedName name="wrn.REVSUM." hidden="1">{"REVENUE",#N/A,FALSE,"REVENUE COMPARISON"}</definedName>
    <definedName name="wrn.revsum2" hidden="1">{"REVENUE",#N/A,FALSE,"REVENUE COMPARISON"}</definedName>
    <definedName name="wrn.sens." hidden="1">{#N/A,#N/A,FALSE,"Sensitivities";#N/A,#N/A,FALSE,"Sensitivities2"}</definedName>
    <definedName name="wrn.sensitivity._.analyses." hidden="1">{"general",#N/A,FALSE,"Assumptions"}</definedName>
    <definedName name="wrn.STAFFING." hidden="1">{"TG STAFF",#N/A,TRUE,"Sheet1";"SLOT STAFF",#N/A,TRUE,"Sheet1";"F AND B STAFF",#N/A,TRUE,"Sheet1";"ADMIN STAFF",#N/A,TRUE,"Sheet1";"OTHER STAFF",#N/A,TRUE,"Sheet1"}</definedName>
    <definedName name="wrn.stand_alone." hidden="1">{#N/A,#N/A,FALSE,"CBE";#N/A,#N/A,FALSE,"SWK"}</definedName>
    <definedName name="wrn.Strategic." hidden="1">{"Strategic",#N/A,FALSE,"Total"}</definedName>
    <definedName name="wrn.Summary." hidden="1">{#N/A,#N/A,FALSE,"Summary3";#N/A,#N/A,FALSE,"Summary1";#N/A,#N/A,FALSE,"Summary2";#N/A,#N/A,FALSE,"Sensitivities1";#N/A,#N/A,FALSE,"Sensitivities2"}</definedName>
    <definedName name="wrn.Summary._.Report." hidden="1">{"Summary",#N/A,FALSE,"Model";"Income Statement",#N/A,FALSE,"MODEL";"Balance Sheet",#N/A,FALSE,"Model";"Cash Flow",#N/A,FALSE,"Model";"Availability Analysis",#N/A,FALSE,"Model"}</definedName>
    <definedName name="wrn.Thomas_Case." hidden="1">{#N/A,#N/A,TRUE,"Thomas Case";#N/A,#N/A,TRUE,"Corporate Overhead";#N/A,#N/A,TRUE,"Arizona";#N/A,#N/A,TRUE,"Cal";#N/A,#N/A,TRUE,"Illinois";#N/A,#N/A,TRUE,"Indiana";#N/A,#N/A,TRUE,"Ohio";#N/A,#N/A,TRUE,"Pennsylvania";#N/A,#N/A,TRUE,"Growth";#N/A,#N/A,TRUE,"Anthem";#N/A,#N/A,TRUE,"Pipeline"}</definedName>
    <definedName name="wrn.TotalBud." hidden="1">{"SumBud",#N/A,FALSE,"Summary";"IEMBud",#N/A,FALSE,"IE&amp;M";"GenBud",#N/A,FALSE,"Gen";"ETBud",#N/A,FALSE,"ET";"IPBud",#N/A,FALSE,"Interstate Pipeline";"NEGBud",#N/A,FALSE,"NEG";"MerchBud",#N/A,FALSE,"Merch";#N/A,#N/A,FALSE,"LT Cont (2)";#N/A,#N/A,FALSE,"Mgmt"}</definedName>
    <definedName name="wrn.totalcomp." hidden="1">{"comp1",#N/A,FALSE,"COMPS";"footnotes",#N/A,FALSE,"COMPS"}</definedName>
    <definedName name="wrn.trans._.sum." hidden="1">{"trans assumptions",#N/A,FALSE,"Merger";"trans accretion",#N/A,FALSE,"Merger"}</definedName>
    <definedName name="wrn.up." hidden="1">{"up stand alones",#N/A,FALSE,"Acquiror"}</definedName>
    <definedName name="wrn.Wacc." hidden="1">{"Area1",#N/A,FALSE,"OREWACC";"Area2",#N/A,FALSE,"OREWACC"}</definedName>
    <definedName name="wrn.West." hidden="1">{"West",#N/A,FALSE,"Total"}</definedName>
    <definedName name="wrn.Worldwide." hidden="1">{"Worldwide",#N/A,FALSE,"Total";"West",#N/A,FALSE,"Total";"Central",#N/A,FALSE,"Total";"East",#N/A,FALSE,"Total";"Strategic",#N/A,FALSE,"Total";"Development",#N/A,FALSE,"Total"}</definedName>
    <definedName name="WRN2.Document" hidden="1">{"consolidated",#N/A,FALSE,"Sheet1";"cms",#N/A,FALSE,"Sheet1";"fse",#N/A,FALSE,"Sheet1"}</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yes_no">[12]LOOKUP!$F$4:$F$6</definedName>
    <definedName name="Z_2891AF67_639B_11D2_AA4E_AB73DC59AB4D_.wvu.PrintArea" hidden="1">'[1]Forecast 2009'!$B$2:$U$50</definedName>
    <definedName name="Z_2891AF68_639B_11D2_AA4E_AB73DC59AB4D_.wvu.PrintArea" hidden="1">'[1]Forecast 2009'!$B$51:$U$88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02" i="1" l="1"/>
  <c r="M202" i="1"/>
  <c r="I202" i="1"/>
  <c r="T201" i="1"/>
  <c r="T202" i="1" s="1"/>
  <c r="S201" i="1"/>
  <c r="S202" i="1" s="1"/>
  <c r="R201" i="1"/>
  <c r="R202" i="1" s="1"/>
  <c r="Q201" i="1"/>
  <c r="P201" i="1"/>
  <c r="P202" i="1" s="1"/>
  <c r="O201" i="1"/>
  <c r="O202" i="1" s="1"/>
  <c r="N201" i="1"/>
  <c r="N202" i="1" s="1"/>
  <c r="M201" i="1"/>
  <c r="L201" i="1"/>
  <c r="L202" i="1" s="1"/>
  <c r="K201" i="1"/>
  <c r="K202" i="1" s="1"/>
  <c r="J201" i="1"/>
  <c r="J202" i="1" s="1"/>
  <c r="I201" i="1"/>
  <c r="U201" i="1" s="1"/>
  <c r="G201" i="1"/>
  <c r="U200" i="1"/>
  <c r="U199" i="1"/>
  <c r="U198" i="1"/>
  <c r="U197" i="1"/>
  <c r="U202" i="1" s="1"/>
  <c r="S194" i="1"/>
  <c r="O194" i="1"/>
  <c r="K194" i="1"/>
  <c r="G194" i="1"/>
  <c r="U193" i="1"/>
  <c r="U192" i="1"/>
  <c r="U191" i="1"/>
  <c r="S195" i="1"/>
  <c r="R194" i="1"/>
  <c r="R195" i="1" s="1"/>
  <c r="O195" i="1"/>
  <c r="N194" i="1"/>
  <c r="N195" i="1" s="1"/>
  <c r="K195" i="1"/>
  <c r="J194" i="1"/>
  <c r="J195" i="1" s="1"/>
  <c r="R187" i="1"/>
  <c r="N187" i="1"/>
  <c r="J187" i="1"/>
  <c r="T186" i="1"/>
  <c r="S186" i="1"/>
  <c r="R186" i="1"/>
  <c r="Q186" i="1"/>
  <c r="P186" i="1"/>
  <c r="O186" i="1"/>
  <c r="N186" i="1"/>
  <c r="M186" i="1"/>
  <c r="L186" i="1"/>
  <c r="K186" i="1"/>
  <c r="J186" i="1"/>
  <c r="I186" i="1"/>
  <c r="U186" i="1" s="1"/>
  <c r="G186" i="1"/>
  <c r="U185" i="1"/>
  <c r="U184" i="1"/>
  <c r="T182" i="1"/>
  <c r="S182" i="1"/>
  <c r="S187" i="1" s="1"/>
  <c r="R182" i="1"/>
  <c r="Q182" i="1"/>
  <c r="P182" i="1"/>
  <c r="O182" i="1"/>
  <c r="O187" i="1" s="1"/>
  <c r="N182" i="1"/>
  <c r="M182" i="1"/>
  <c r="L182" i="1"/>
  <c r="K182" i="1"/>
  <c r="K187" i="1" s="1"/>
  <c r="J182" i="1"/>
  <c r="I182" i="1"/>
  <c r="T181" i="1"/>
  <c r="T187" i="1" s="1"/>
  <c r="S181" i="1"/>
  <c r="R181" i="1"/>
  <c r="Q181" i="1"/>
  <c r="Q187" i="1" s="1"/>
  <c r="P181" i="1"/>
  <c r="P187" i="1" s="1"/>
  <c r="O181" i="1"/>
  <c r="N181" i="1"/>
  <c r="M181" i="1"/>
  <c r="M187" i="1" s="1"/>
  <c r="L181" i="1"/>
  <c r="L187" i="1" s="1"/>
  <c r="K181" i="1"/>
  <c r="J181" i="1"/>
  <c r="I181" i="1"/>
  <c r="I187" i="1" s="1"/>
  <c r="G181" i="1"/>
  <c r="U180" i="1"/>
  <c r="U179" i="1"/>
  <c r="U178" i="1"/>
  <c r="U177" i="1"/>
  <c r="U176" i="1"/>
  <c r="U175" i="1"/>
  <c r="U182" i="1" s="1"/>
  <c r="T173" i="1"/>
  <c r="S173" i="1"/>
  <c r="P173" i="1"/>
  <c r="O173" i="1"/>
  <c r="L173" i="1"/>
  <c r="K173" i="1"/>
  <c r="T172" i="1"/>
  <c r="S172" i="1"/>
  <c r="R172" i="1"/>
  <c r="R173" i="1" s="1"/>
  <c r="Q172" i="1"/>
  <c r="Q173" i="1" s="1"/>
  <c r="P172" i="1"/>
  <c r="O172" i="1"/>
  <c r="N172" i="1"/>
  <c r="N173" i="1" s="1"/>
  <c r="M172" i="1"/>
  <c r="M173" i="1" s="1"/>
  <c r="L172" i="1"/>
  <c r="K172" i="1"/>
  <c r="J172" i="1"/>
  <c r="J173" i="1" s="1"/>
  <c r="I172" i="1"/>
  <c r="I173" i="1" s="1"/>
  <c r="G172" i="1"/>
  <c r="U171" i="1"/>
  <c r="U170" i="1"/>
  <c r="U169" i="1"/>
  <c r="U166" i="1"/>
  <c r="T165" i="1"/>
  <c r="S165" i="1"/>
  <c r="R165" i="1"/>
  <c r="Q165" i="1"/>
  <c r="P165" i="1"/>
  <c r="O165" i="1"/>
  <c r="N165" i="1"/>
  <c r="M165" i="1"/>
  <c r="L165" i="1"/>
  <c r="K165" i="1"/>
  <c r="J165" i="1"/>
  <c r="I165" i="1"/>
  <c r="U165" i="1" s="1"/>
  <c r="T164" i="1"/>
  <c r="S164" i="1"/>
  <c r="R164" i="1"/>
  <c r="Q164" i="1"/>
  <c r="P164" i="1"/>
  <c r="O164" i="1"/>
  <c r="N164" i="1"/>
  <c r="M164" i="1"/>
  <c r="L164" i="1"/>
  <c r="K164" i="1"/>
  <c r="J164" i="1"/>
  <c r="I164" i="1"/>
  <c r="U164" i="1" s="1"/>
  <c r="T163" i="1"/>
  <c r="T167" i="1" s="1"/>
  <c r="S163" i="1"/>
  <c r="S167" i="1" s="1"/>
  <c r="S204" i="1" s="1"/>
  <c r="R163" i="1"/>
  <c r="R167" i="1" s="1"/>
  <c r="Q163" i="1"/>
  <c r="Q167" i="1" s="1"/>
  <c r="P163" i="1"/>
  <c r="P167" i="1" s="1"/>
  <c r="O163" i="1"/>
  <c r="O167" i="1" s="1"/>
  <c r="O204" i="1" s="1"/>
  <c r="N163" i="1"/>
  <c r="N167" i="1" s="1"/>
  <c r="M163" i="1"/>
  <c r="M167" i="1" s="1"/>
  <c r="L163" i="1"/>
  <c r="L167" i="1" s="1"/>
  <c r="K163" i="1"/>
  <c r="K167" i="1" s="1"/>
  <c r="K204" i="1" s="1"/>
  <c r="J163" i="1"/>
  <c r="J167" i="1" s="1"/>
  <c r="I163" i="1"/>
  <c r="I167" i="1" s="1"/>
  <c r="U160" i="1"/>
  <c r="T160" i="1"/>
  <c r="S160" i="1"/>
  <c r="R160" i="1"/>
  <c r="Q160" i="1"/>
  <c r="P160" i="1"/>
  <c r="O160" i="1"/>
  <c r="N160" i="1"/>
  <c r="M160" i="1"/>
  <c r="L160" i="1"/>
  <c r="K160" i="1"/>
  <c r="J160" i="1"/>
  <c r="I160" i="1"/>
  <c r="T136" i="1"/>
  <c r="Q136" i="1"/>
  <c r="P136" i="1"/>
  <c r="M136" i="1"/>
  <c r="L136" i="1"/>
  <c r="I136" i="1"/>
  <c r="T135" i="1"/>
  <c r="S135" i="1"/>
  <c r="S136" i="1" s="1"/>
  <c r="R135" i="1"/>
  <c r="R136" i="1" s="1"/>
  <c r="Q135" i="1"/>
  <c r="P135" i="1"/>
  <c r="O135" i="1"/>
  <c r="O136" i="1" s="1"/>
  <c r="N135" i="1"/>
  <c r="N136" i="1" s="1"/>
  <c r="M135" i="1"/>
  <c r="L135" i="1"/>
  <c r="K135" i="1"/>
  <c r="K136" i="1" s="1"/>
  <c r="J135" i="1"/>
  <c r="J136" i="1" s="1"/>
  <c r="I135" i="1"/>
  <c r="U135" i="1" s="1"/>
  <c r="G135" i="1"/>
  <c r="U134" i="1"/>
  <c r="U133" i="1"/>
  <c r="U136" i="1" s="1"/>
  <c r="U132" i="1"/>
  <c r="U131" i="1"/>
  <c r="T129" i="1"/>
  <c r="T128" i="1"/>
  <c r="Q128" i="1"/>
  <c r="Q129" i="1" s="1"/>
  <c r="M128" i="1"/>
  <c r="M129" i="1" s="1"/>
  <c r="I128" i="1"/>
  <c r="I129" i="1" s="1"/>
  <c r="G128" i="1"/>
  <c r="U127" i="1"/>
  <c r="U126" i="1"/>
  <c r="U125" i="1"/>
  <c r="P128" i="1"/>
  <c r="P129" i="1" s="1"/>
  <c r="L128" i="1"/>
  <c r="L129" i="1" s="1"/>
  <c r="U124" i="1"/>
  <c r="U129" i="1" s="1"/>
  <c r="S121" i="1"/>
  <c r="R121" i="1"/>
  <c r="O121" i="1"/>
  <c r="N121" i="1"/>
  <c r="K121" i="1"/>
  <c r="J121" i="1"/>
  <c r="T120" i="1"/>
  <c r="T121" i="1" s="1"/>
  <c r="S120" i="1"/>
  <c r="R120" i="1"/>
  <c r="Q120" i="1"/>
  <c r="Q121" i="1" s="1"/>
  <c r="P120" i="1"/>
  <c r="P121" i="1" s="1"/>
  <c r="O120" i="1"/>
  <c r="N120" i="1"/>
  <c r="M120" i="1"/>
  <c r="M121" i="1" s="1"/>
  <c r="L120" i="1"/>
  <c r="L121" i="1" s="1"/>
  <c r="K120" i="1"/>
  <c r="J120" i="1"/>
  <c r="I120" i="1"/>
  <c r="I121" i="1" s="1"/>
  <c r="G120" i="1"/>
  <c r="U119" i="1"/>
  <c r="U118" i="1"/>
  <c r="T116" i="1"/>
  <c r="S116" i="1"/>
  <c r="R116" i="1"/>
  <c r="Q116" i="1"/>
  <c r="P116" i="1"/>
  <c r="O116" i="1"/>
  <c r="N116" i="1"/>
  <c r="M116" i="1"/>
  <c r="L116" i="1"/>
  <c r="K116" i="1"/>
  <c r="J116" i="1"/>
  <c r="I116" i="1"/>
  <c r="T115" i="1"/>
  <c r="S115" i="1"/>
  <c r="R115" i="1"/>
  <c r="Q115" i="1"/>
  <c r="P115" i="1"/>
  <c r="O115" i="1"/>
  <c r="N115" i="1"/>
  <c r="M115" i="1"/>
  <c r="L115" i="1"/>
  <c r="K115" i="1"/>
  <c r="J115" i="1"/>
  <c r="I115" i="1"/>
  <c r="U115" i="1" s="1"/>
  <c r="G115" i="1"/>
  <c r="U114" i="1"/>
  <c r="U113" i="1"/>
  <c r="U112" i="1"/>
  <c r="U111" i="1"/>
  <c r="U110" i="1"/>
  <c r="U109" i="1"/>
  <c r="U116" i="1" s="1"/>
  <c r="T107" i="1"/>
  <c r="Q107" i="1"/>
  <c r="P107" i="1"/>
  <c r="M107" i="1"/>
  <c r="L107" i="1"/>
  <c r="I107" i="1"/>
  <c r="T106" i="1"/>
  <c r="S106" i="1"/>
  <c r="S107" i="1" s="1"/>
  <c r="R106" i="1"/>
  <c r="R107" i="1" s="1"/>
  <c r="Q106" i="1"/>
  <c r="P106" i="1"/>
  <c r="O106" i="1"/>
  <c r="O107" i="1" s="1"/>
  <c r="N106" i="1"/>
  <c r="N107" i="1" s="1"/>
  <c r="M106" i="1"/>
  <c r="L106" i="1"/>
  <c r="K106" i="1"/>
  <c r="K107" i="1" s="1"/>
  <c r="J106" i="1"/>
  <c r="J107" i="1" s="1"/>
  <c r="I106" i="1"/>
  <c r="U106" i="1" s="1"/>
  <c r="G106" i="1"/>
  <c r="U105" i="1"/>
  <c r="U104" i="1"/>
  <c r="U107" i="1" s="1"/>
  <c r="U103" i="1"/>
  <c r="U100" i="1"/>
  <c r="T99" i="1"/>
  <c r="S99" i="1"/>
  <c r="R99" i="1"/>
  <c r="Q99" i="1"/>
  <c r="P99" i="1"/>
  <c r="O99" i="1"/>
  <c r="N99" i="1"/>
  <c r="M99" i="1"/>
  <c r="L99" i="1"/>
  <c r="K99" i="1"/>
  <c r="J99" i="1"/>
  <c r="I99" i="1"/>
  <c r="U99" i="1" s="1"/>
  <c r="T98" i="1"/>
  <c r="S98" i="1"/>
  <c r="R98" i="1"/>
  <c r="Q98" i="1"/>
  <c r="P98" i="1"/>
  <c r="O98" i="1"/>
  <c r="N98" i="1"/>
  <c r="M98" i="1"/>
  <c r="L98" i="1"/>
  <c r="K98" i="1"/>
  <c r="J98" i="1"/>
  <c r="I98" i="1"/>
  <c r="U98" i="1" s="1"/>
  <c r="T97" i="1"/>
  <c r="T101" i="1" s="1"/>
  <c r="T138" i="1" s="1"/>
  <c r="S97" i="1"/>
  <c r="S101" i="1" s="1"/>
  <c r="R97" i="1"/>
  <c r="R101" i="1" s="1"/>
  <c r="Q97" i="1"/>
  <c r="Q101" i="1" s="1"/>
  <c r="Q138" i="1" s="1"/>
  <c r="P97" i="1"/>
  <c r="P101" i="1" s="1"/>
  <c r="P138" i="1" s="1"/>
  <c r="O97" i="1"/>
  <c r="O101" i="1" s="1"/>
  <c r="N97" i="1"/>
  <c r="N101" i="1" s="1"/>
  <c r="M97" i="1"/>
  <c r="M101" i="1" s="1"/>
  <c r="M138" i="1" s="1"/>
  <c r="L97" i="1"/>
  <c r="L101" i="1" s="1"/>
  <c r="L138" i="1" s="1"/>
  <c r="K97" i="1"/>
  <c r="K101" i="1" s="1"/>
  <c r="J97" i="1"/>
  <c r="J101" i="1" s="1"/>
  <c r="I97" i="1"/>
  <c r="I101" i="1" s="1"/>
  <c r="U94" i="1"/>
  <c r="T94" i="1"/>
  <c r="S94" i="1"/>
  <c r="R94" i="1"/>
  <c r="Q94" i="1"/>
  <c r="P94" i="1"/>
  <c r="O94" i="1"/>
  <c r="N94" i="1"/>
  <c r="M94" i="1"/>
  <c r="L94" i="1"/>
  <c r="K94" i="1"/>
  <c r="J94" i="1"/>
  <c r="I94" i="1"/>
  <c r="U72" i="1"/>
  <c r="T72" i="1"/>
  <c r="S72" i="1"/>
  <c r="R72" i="1"/>
  <c r="Q72" i="1"/>
  <c r="P72" i="1"/>
  <c r="O72" i="1"/>
  <c r="N72" i="1"/>
  <c r="M72" i="1"/>
  <c r="L72" i="1"/>
  <c r="K72" i="1"/>
  <c r="J72" i="1"/>
  <c r="I72" i="1"/>
  <c r="S64" i="1"/>
  <c r="P64" i="1"/>
  <c r="O64" i="1"/>
  <c r="L64" i="1"/>
  <c r="K64" i="1"/>
  <c r="S63" i="1"/>
  <c r="R63" i="1"/>
  <c r="R64" i="1" s="1"/>
  <c r="Q63" i="1"/>
  <c r="Q64" i="1" s="1"/>
  <c r="P63" i="1"/>
  <c r="O63" i="1"/>
  <c r="N63" i="1"/>
  <c r="N64" i="1" s="1"/>
  <c r="M63" i="1"/>
  <c r="M64" i="1" s="1"/>
  <c r="L63" i="1"/>
  <c r="K63" i="1"/>
  <c r="J63" i="1"/>
  <c r="J64" i="1" s="1"/>
  <c r="I63" i="1"/>
  <c r="I64" i="1" s="1"/>
  <c r="G63" i="1"/>
  <c r="C63" i="1"/>
  <c r="U62" i="1"/>
  <c r="C62" i="1"/>
  <c r="U61" i="1"/>
  <c r="C61" i="1"/>
  <c r="U60" i="1"/>
  <c r="C60" i="1"/>
  <c r="U59" i="1"/>
  <c r="C59" i="1"/>
  <c r="U58" i="1"/>
  <c r="C58" i="1"/>
  <c r="U57" i="1"/>
  <c r="C57" i="1"/>
  <c r="T56" i="1"/>
  <c r="U56" i="1" s="1"/>
  <c r="C56" i="1"/>
  <c r="U55" i="1"/>
  <c r="T55" i="1"/>
  <c r="C55" i="1"/>
  <c r="U54" i="1"/>
  <c r="T54" i="1"/>
  <c r="T63" i="1" s="1"/>
  <c r="C54" i="1"/>
  <c r="U53" i="1"/>
  <c r="C53" i="1"/>
  <c r="C52" i="1"/>
  <c r="S51" i="1"/>
  <c r="O51" i="1"/>
  <c r="K51" i="1"/>
  <c r="C51" i="1"/>
  <c r="T50" i="1"/>
  <c r="T51" i="1" s="1"/>
  <c r="S50" i="1"/>
  <c r="R50" i="1"/>
  <c r="R51" i="1" s="1"/>
  <c r="Q50" i="1"/>
  <c r="Q51" i="1" s="1"/>
  <c r="P50" i="1"/>
  <c r="P51" i="1" s="1"/>
  <c r="O50" i="1"/>
  <c r="N50" i="1"/>
  <c r="N51" i="1" s="1"/>
  <c r="M50" i="1"/>
  <c r="M51" i="1" s="1"/>
  <c r="L50" i="1"/>
  <c r="L51" i="1" s="1"/>
  <c r="K50" i="1"/>
  <c r="J50" i="1"/>
  <c r="J51" i="1" s="1"/>
  <c r="I50" i="1"/>
  <c r="U50" i="1" s="1"/>
  <c r="G50" i="1"/>
  <c r="C50" i="1"/>
  <c r="U49" i="1"/>
  <c r="C49" i="1"/>
  <c r="U48" i="1"/>
  <c r="C48" i="1"/>
  <c r="U47" i="1"/>
  <c r="C47" i="1"/>
  <c r="U46" i="1"/>
  <c r="C46" i="1"/>
  <c r="U45" i="1"/>
  <c r="C45" i="1"/>
  <c r="U44" i="1"/>
  <c r="C44" i="1"/>
  <c r="U43" i="1"/>
  <c r="U51" i="1" s="1"/>
  <c r="C43" i="1"/>
  <c r="C42" i="1"/>
  <c r="S41" i="1"/>
  <c r="O41" i="1"/>
  <c r="K41" i="1"/>
  <c r="C41" i="1"/>
  <c r="T40" i="1"/>
  <c r="T41" i="1" s="1"/>
  <c r="S40" i="1"/>
  <c r="R40" i="1"/>
  <c r="R41" i="1" s="1"/>
  <c r="Q40" i="1"/>
  <c r="Q41" i="1" s="1"/>
  <c r="P40" i="1"/>
  <c r="P41" i="1" s="1"/>
  <c r="O40" i="1"/>
  <c r="N40" i="1"/>
  <c r="N41" i="1" s="1"/>
  <c r="M40" i="1"/>
  <c r="M41" i="1" s="1"/>
  <c r="L40" i="1"/>
  <c r="L41" i="1" s="1"/>
  <c r="K40" i="1"/>
  <c r="J40" i="1"/>
  <c r="J41" i="1" s="1"/>
  <c r="I40" i="1"/>
  <c r="I41" i="1" s="1"/>
  <c r="G40" i="1"/>
  <c r="C40" i="1"/>
  <c r="U39" i="1"/>
  <c r="C39" i="1"/>
  <c r="U38" i="1"/>
  <c r="C38" i="1"/>
  <c r="U37" i="1"/>
  <c r="C37" i="1"/>
  <c r="U36" i="1"/>
  <c r="C36" i="1"/>
  <c r="U35" i="1"/>
  <c r="C35" i="1"/>
  <c r="U34" i="1"/>
  <c r="C34" i="1"/>
  <c r="C33" i="1"/>
  <c r="Q32" i="1"/>
  <c r="M32" i="1"/>
  <c r="I32" i="1"/>
  <c r="C32" i="1"/>
  <c r="T31" i="1"/>
  <c r="T32" i="1" s="1"/>
  <c r="S31" i="1"/>
  <c r="S32" i="1" s="1"/>
  <c r="R31" i="1"/>
  <c r="R32" i="1" s="1"/>
  <c r="Q31" i="1"/>
  <c r="P31" i="1"/>
  <c r="P32" i="1" s="1"/>
  <c r="O31" i="1"/>
  <c r="O32" i="1" s="1"/>
  <c r="N31" i="1"/>
  <c r="N32" i="1" s="1"/>
  <c r="M31" i="1"/>
  <c r="L31" i="1"/>
  <c r="L32" i="1" s="1"/>
  <c r="K31" i="1"/>
  <c r="K32" i="1" s="1"/>
  <c r="J31" i="1"/>
  <c r="J32" i="1" s="1"/>
  <c r="I31" i="1"/>
  <c r="U31" i="1" s="1"/>
  <c r="U32" i="1" s="1"/>
  <c r="G31" i="1"/>
  <c r="C31" i="1"/>
  <c r="U30" i="1"/>
  <c r="C30" i="1"/>
  <c r="U29" i="1"/>
  <c r="C29" i="1"/>
  <c r="U28" i="1"/>
  <c r="C28" i="1"/>
  <c r="C27" i="1"/>
  <c r="C26" i="1"/>
  <c r="U25" i="1"/>
  <c r="C25" i="1"/>
  <c r="T24" i="1"/>
  <c r="S24" i="1"/>
  <c r="R24" i="1"/>
  <c r="Q24" i="1"/>
  <c r="P24" i="1"/>
  <c r="O24" i="1"/>
  <c r="N24" i="1"/>
  <c r="M24" i="1"/>
  <c r="U24" i="1" s="1"/>
  <c r="L24" i="1"/>
  <c r="K24" i="1"/>
  <c r="U23" i="1"/>
  <c r="U22" i="1"/>
  <c r="C22" i="1"/>
  <c r="T21" i="1"/>
  <c r="S21" i="1"/>
  <c r="R21" i="1"/>
  <c r="Q21" i="1"/>
  <c r="P21" i="1"/>
  <c r="O21" i="1"/>
  <c r="N21" i="1"/>
  <c r="M21" i="1"/>
  <c r="L21" i="1"/>
  <c r="K21" i="1"/>
  <c r="J21" i="1"/>
  <c r="I21" i="1"/>
  <c r="U21" i="1" s="1"/>
  <c r="C21" i="1"/>
  <c r="U20" i="1"/>
  <c r="C20" i="1"/>
  <c r="U19" i="1"/>
  <c r="C19" i="1"/>
  <c r="T18" i="1"/>
  <c r="T26" i="1" s="1"/>
  <c r="S18" i="1"/>
  <c r="S26" i="1" s="1"/>
  <c r="R18" i="1"/>
  <c r="R26" i="1" s="1"/>
  <c r="Q18" i="1"/>
  <c r="Q26" i="1" s="1"/>
  <c r="Q74" i="1" s="1"/>
  <c r="P18" i="1"/>
  <c r="P26" i="1" s="1"/>
  <c r="P74" i="1" s="1"/>
  <c r="O18" i="1"/>
  <c r="O26" i="1" s="1"/>
  <c r="N18" i="1"/>
  <c r="N26" i="1" s="1"/>
  <c r="M18" i="1"/>
  <c r="M26" i="1" s="1"/>
  <c r="M74" i="1" s="1"/>
  <c r="L18" i="1"/>
  <c r="L26" i="1" s="1"/>
  <c r="L74" i="1" s="1"/>
  <c r="K18" i="1"/>
  <c r="K26" i="1" s="1"/>
  <c r="J18" i="1"/>
  <c r="J26" i="1" s="1"/>
  <c r="I18" i="1"/>
  <c r="I26" i="1" s="1"/>
  <c r="C18" i="1"/>
  <c r="C17" i="1"/>
  <c r="C16" i="1"/>
  <c r="T15" i="1"/>
  <c r="S15" i="1"/>
  <c r="R15" i="1"/>
  <c r="Q15" i="1"/>
  <c r="P15" i="1"/>
  <c r="O15" i="1"/>
  <c r="N15" i="1"/>
  <c r="M15" i="1"/>
  <c r="L15" i="1"/>
  <c r="K15" i="1"/>
  <c r="J15" i="1"/>
  <c r="I15" i="1"/>
  <c r="C15" i="1"/>
  <c r="U14" i="1"/>
  <c r="C14" i="1"/>
  <c r="U13" i="1"/>
  <c r="C13" i="1"/>
  <c r="U12" i="1"/>
  <c r="C12" i="1"/>
  <c r="U11" i="1"/>
  <c r="U15" i="1" s="1"/>
  <c r="C11" i="1"/>
  <c r="U10" i="1"/>
  <c r="C10" i="1"/>
  <c r="L76" i="1" l="1"/>
  <c r="P76" i="1"/>
  <c r="M76" i="1"/>
  <c r="Q76" i="1"/>
  <c r="J74" i="1"/>
  <c r="N74" i="1"/>
  <c r="R74" i="1"/>
  <c r="I138" i="1"/>
  <c r="J76" i="1"/>
  <c r="N76" i="1"/>
  <c r="R76" i="1"/>
  <c r="K74" i="1"/>
  <c r="K76" i="1" s="1"/>
  <c r="O74" i="1"/>
  <c r="S74" i="1"/>
  <c r="J204" i="1"/>
  <c r="N204" i="1"/>
  <c r="R204" i="1"/>
  <c r="U173" i="1"/>
  <c r="O76" i="1"/>
  <c r="S76" i="1"/>
  <c r="U121" i="1"/>
  <c r="U18" i="1"/>
  <c r="U26" i="1" s="1"/>
  <c r="U40" i="1"/>
  <c r="U41" i="1" s="1"/>
  <c r="U63" i="1"/>
  <c r="U64" i="1" s="1"/>
  <c r="T64" i="1"/>
  <c r="T74" i="1" s="1"/>
  <c r="T76" i="1" s="1"/>
  <c r="U172" i="1"/>
  <c r="U190" i="1"/>
  <c r="U195" i="1" s="1"/>
  <c r="I51" i="1"/>
  <c r="I74" i="1" s="1"/>
  <c r="U120" i="1"/>
  <c r="J128" i="1"/>
  <c r="J129" i="1" s="1"/>
  <c r="J138" i="1" s="1"/>
  <c r="N128" i="1"/>
  <c r="N129" i="1" s="1"/>
  <c r="N138" i="1" s="1"/>
  <c r="R128" i="1"/>
  <c r="R129" i="1" s="1"/>
  <c r="R138" i="1" s="1"/>
  <c r="U181" i="1"/>
  <c r="U187" i="1" s="1"/>
  <c r="L194" i="1"/>
  <c r="L195" i="1" s="1"/>
  <c r="L204" i="1" s="1"/>
  <c r="P194" i="1"/>
  <c r="P195" i="1" s="1"/>
  <c r="P204" i="1" s="1"/>
  <c r="T194" i="1"/>
  <c r="T195" i="1" s="1"/>
  <c r="T204" i="1" s="1"/>
  <c r="U97" i="1"/>
  <c r="U101" i="1" s="1"/>
  <c r="U138" i="1" s="1"/>
  <c r="K128" i="1"/>
  <c r="K129" i="1" s="1"/>
  <c r="K138" i="1" s="1"/>
  <c r="O128" i="1"/>
  <c r="O129" i="1" s="1"/>
  <c r="O138" i="1" s="1"/>
  <c r="S128" i="1"/>
  <c r="S129" i="1" s="1"/>
  <c r="S138" i="1" s="1"/>
  <c r="I194" i="1"/>
  <c r="I195" i="1" s="1"/>
  <c r="I204" i="1" s="1"/>
  <c r="M194" i="1"/>
  <c r="M195" i="1" s="1"/>
  <c r="M204" i="1" s="1"/>
  <c r="Q194" i="1"/>
  <c r="Q195" i="1" s="1"/>
  <c r="Q204" i="1" s="1"/>
  <c r="U163" i="1"/>
  <c r="U167" i="1" s="1"/>
  <c r="U204" i="1" s="1"/>
  <c r="U74" i="1" l="1"/>
  <c r="I76" i="1"/>
  <c r="U76" i="1" s="1"/>
  <c r="U194" i="1"/>
  <c r="U1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alison</author>
  </authors>
  <commentList>
    <comment ref="T53" authorId="0" shapeId="0" xr:uid="{DB4483B3-BA50-434B-A330-0B1E802BB9F2}">
      <text>
        <r>
          <rPr>
            <b/>
            <sz val="9"/>
            <color indexed="81"/>
            <rFont val="Tahoma"/>
            <family val="2"/>
          </rPr>
          <t>alison:</t>
        </r>
        <r>
          <rPr>
            <sz val="9"/>
            <color indexed="81"/>
            <rFont val="Tahoma"/>
            <family val="2"/>
          </rPr>
          <t xml:space="preserve">
Travel costs in case DevCon occurs late in 2021</t>
        </r>
      </text>
    </comment>
  </commentList>
</comments>
</file>

<file path=xl/sharedStrings.xml><?xml version="1.0" encoding="utf-8"?>
<sst xmlns="http://schemas.openxmlformats.org/spreadsheetml/2006/main" count="280" uniqueCount="127">
  <si>
    <t xml:space="preserve">ETC Coooperative 2021 Budget </t>
  </si>
  <si>
    <t>in USD</t>
  </si>
  <si>
    <t>January</t>
  </si>
  <si>
    <t>February</t>
  </si>
  <si>
    <t>March</t>
  </si>
  <si>
    <t>April</t>
  </si>
  <si>
    <t>May</t>
  </si>
  <si>
    <t>June</t>
  </si>
  <si>
    <t>July</t>
  </si>
  <si>
    <t>August</t>
  </si>
  <si>
    <t>September</t>
  </si>
  <si>
    <t>October</t>
  </si>
  <si>
    <t>November</t>
  </si>
  <si>
    <t>December</t>
  </si>
  <si>
    <t>Category Code</t>
  </si>
  <si>
    <t>Department</t>
  </si>
  <si>
    <t>CATEGORY</t>
  </si>
  <si>
    <t>Total</t>
  </si>
  <si>
    <t>Revenues</t>
  </si>
  <si>
    <t>00</t>
  </si>
  <si>
    <t>Revenue</t>
  </si>
  <si>
    <t>01-00-5000</t>
  </si>
  <si>
    <t>Grayscale Fees</t>
  </si>
  <si>
    <t>01-00-5002</t>
  </si>
  <si>
    <t>Sponsorship</t>
  </si>
  <si>
    <t>01-00-5001</t>
  </si>
  <si>
    <t>Donations</t>
  </si>
  <si>
    <t>01-00-5003</t>
  </si>
  <si>
    <t>Membership Dues</t>
  </si>
  <si>
    <t>01-00-5005</t>
  </si>
  <si>
    <t xml:space="preserve">Other   </t>
  </si>
  <si>
    <t>Total Revenue</t>
  </si>
  <si>
    <t>Staff Compensation</t>
  </si>
  <si>
    <t>01</t>
  </si>
  <si>
    <t>Wages</t>
  </si>
  <si>
    <t>01-01-1100</t>
  </si>
  <si>
    <t>Executive Director</t>
  </si>
  <si>
    <t>03</t>
  </si>
  <si>
    <t>01-03-1100</t>
  </si>
  <si>
    <t>Manager, Developer Relations</t>
  </si>
  <si>
    <t>07</t>
  </si>
  <si>
    <t>01-07-1100</t>
  </si>
  <si>
    <t>Financial Controller &amp; Business Services</t>
  </si>
  <si>
    <t>02</t>
  </si>
  <si>
    <t>01-02-1100</t>
  </si>
  <si>
    <t>Comms &amp; Marketing Manager</t>
  </si>
  <si>
    <t>Part time Dev Work</t>
  </si>
  <si>
    <t>Besu Developer</t>
  </si>
  <si>
    <t>Other Development Work</t>
  </si>
  <si>
    <t>01-01-1310</t>
  </si>
  <si>
    <t>Training &amp; Development</t>
  </si>
  <si>
    <t>Professional Services</t>
  </si>
  <si>
    <t>01-07-1500</t>
  </si>
  <si>
    <t>Tax Filing</t>
  </si>
  <si>
    <t>01-01-1500</t>
  </si>
  <si>
    <t>Legal</t>
  </si>
  <si>
    <t xml:space="preserve">Other </t>
  </si>
  <si>
    <t>Tech/IT &amp; G&amp;A</t>
  </si>
  <si>
    <t>G&amp;A</t>
  </si>
  <si>
    <t>01-01-1304</t>
  </si>
  <si>
    <t>Phones</t>
  </si>
  <si>
    <t>Tech</t>
  </si>
  <si>
    <t>01-01-1202</t>
  </si>
  <si>
    <t>Host Services (nodes etc)</t>
  </si>
  <si>
    <t>01-07-1200</t>
  </si>
  <si>
    <t>Accounting Software (Xero &amp; Expensify)</t>
  </si>
  <si>
    <t>01-01-1200</t>
  </si>
  <si>
    <t>Software subscriptions</t>
  </si>
  <si>
    <t>01-01-1303</t>
  </si>
  <si>
    <t>Bank Service Charges</t>
  </si>
  <si>
    <t>01-01-1305</t>
  </si>
  <si>
    <t>Other</t>
  </si>
  <si>
    <t>Development, Protocol, &amp; Partnerships</t>
  </si>
  <si>
    <t>04</t>
  </si>
  <si>
    <t>01-04-1202</t>
  </si>
  <si>
    <t>Infrastructure-Hosted Services</t>
  </si>
  <si>
    <t>01-04-1500</t>
  </si>
  <si>
    <t>Infrastructure-Professional Service Providers</t>
  </si>
  <si>
    <t>05</t>
  </si>
  <si>
    <t>01-05-1202</t>
  </si>
  <si>
    <t>Protocol-Hosted Services</t>
  </si>
  <si>
    <t>Grants</t>
  </si>
  <si>
    <t>01-04-1502</t>
  </si>
  <si>
    <t>Infrastructure-Grants</t>
  </si>
  <si>
    <t>01-05-1502</t>
  </si>
  <si>
    <t>Protocol-Grants</t>
  </si>
  <si>
    <t>Partnerships</t>
  </si>
  <si>
    <t>Marketing, Travel &amp; Other</t>
  </si>
  <si>
    <t>Travel</t>
  </si>
  <si>
    <t>01-02-1400</t>
  </si>
  <si>
    <t>Conference Attendance</t>
  </si>
  <si>
    <t>01-02-1000</t>
  </si>
  <si>
    <t>Travel-Flights</t>
  </si>
  <si>
    <t>01-02-1001</t>
  </si>
  <si>
    <t>Travel-Hotels</t>
  </si>
  <si>
    <t>01-02-1002</t>
  </si>
  <si>
    <t>Travel-Meals &amp; Entertainment</t>
  </si>
  <si>
    <t>01-02-1003</t>
  </si>
  <si>
    <t>Travel-Transportation</t>
  </si>
  <si>
    <t>01-02-1004</t>
  </si>
  <si>
    <t>Travel-Other</t>
  </si>
  <si>
    <t>Marketing</t>
  </si>
  <si>
    <t>01-02-1401</t>
  </si>
  <si>
    <t>01-02-1405</t>
  </si>
  <si>
    <t>Website</t>
  </si>
  <si>
    <t>01-02-1406</t>
  </si>
  <si>
    <t>Presentations, logos, other</t>
  </si>
  <si>
    <t>Total Expenses</t>
  </si>
  <si>
    <t>Net income</t>
  </si>
  <si>
    <t>Note that this negative balance can be funded with the beginning bank balance. It can also be noted that actual revenues so far, have greatly exceeded budgeted numbers, which were conservative.</t>
  </si>
  <si>
    <t>Other Contributions</t>
  </si>
  <si>
    <t>Bob Summerwill, Executive Director</t>
  </si>
  <si>
    <t xml:space="preserve">Yaz Khoury, Developer </t>
  </si>
  <si>
    <t>Alison Alexis, Financial Controller and Business Services</t>
  </si>
  <si>
    <t>New Hires</t>
  </si>
  <si>
    <t>General &amp; Admin</t>
  </si>
  <si>
    <t>Ecosystem &amp; Technical</t>
  </si>
  <si>
    <t>Protocol</t>
  </si>
  <si>
    <t>Website, presentations, logos, etc</t>
  </si>
  <si>
    <t>ETC Summit</t>
  </si>
  <si>
    <t>Conference Center</t>
  </si>
  <si>
    <t>Conference Materials/Swag</t>
  </si>
  <si>
    <t>Travel, Food &amp; Entertainment</t>
  </si>
  <si>
    <t>Grand Total</t>
  </si>
  <si>
    <t>Cloud &amp; Subscription Services</t>
  </si>
  <si>
    <t>Accounting Software</t>
  </si>
  <si>
    <t>Expensify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</si>
</sst>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quot;$&quot;* #,##0_-;\-&quot;$&quot;* #,##0_-;_-&quot;$&quot;* &quot;-&quot;??_-;_-@_-"/>
  </numFmts>
  <fonts count="20" x14ac:knownFonts="1">
    <font>
      <sz val="11"/>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0"/>
      <color theme="0"/>
      <name val="Calibri"/>
      <family val="2"/>
      <scheme val="minor"/>
    </font>
    <font>
      <b/>
      <sz val="10"/>
      <color theme="0"/>
      <name val="Calibri Light"/>
      <family val="2"/>
      <scheme val="major"/>
    </font>
    <font>
      <sz val="10"/>
      <color theme="0"/>
      <name val="Calibri Light"/>
      <family val="2"/>
      <scheme val="major"/>
    </font>
    <font>
      <b/>
      <sz val="10"/>
      <name val="Calibri Light"/>
      <family val="2"/>
      <scheme val="major"/>
    </font>
    <font>
      <sz val="10"/>
      <color rgb="FFF3F3F4"/>
      <name val="Calibri"/>
      <family val="2"/>
      <scheme val="minor"/>
    </font>
    <font>
      <b/>
      <sz val="10"/>
      <color rgb="FFF3F3F4"/>
      <name val="Calibri Light"/>
      <family val="2"/>
      <scheme val="major"/>
    </font>
    <font>
      <sz val="10"/>
      <color rgb="FFF3F3F4"/>
      <name val="Calibri Light"/>
      <family val="2"/>
      <scheme val="major"/>
    </font>
    <font>
      <b/>
      <sz val="10"/>
      <name val="Calibri"/>
      <family val="2"/>
      <scheme val="minor"/>
    </font>
    <font>
      <i/>
      <sz val="10"/>
      <name val="Calibri"/>
      <family val="2"/>
      <scheme val="minor"/>
    </font>
    <font>
      <sz val="10"/>
      <name val="Calibri Light"/>
      <family val="2"/>
      <scheme val="major"/>
    </font>
    <font>
      <b/>
      <sz val="10"/>
      <color theme="0"/>
      <name val="Calibri"/>
      <family val="2"/>
      <scheme val="minor"/>
    </font>
    <font>
      <i/>
      <sz val="10"/>
      <color theme="1"/>
      <name val="Calibri"/>
      <family val="2"/>
      <scheme val="minor"/>
    </font>
    <font>
      <b/>
      <i/>
      <sz val="10"/>
      <color theme="1"/>
      <name val="Calibri"/>
      <family val="2"/>
      <scheme val="minor"/>
    </font>
    <font>
      <b/>
      <sz val="9"/>
      <color indexed="81"/>
      <name val="Tahoma"/>
      <family val="2"/>
    </font>
    <font>
      <sz val="9"/>
      <color indexed="81"/>
      <name val="Tahoma"/>
      <family val="2"/>
    </font>
  </fonts>
  <fills count="9">
    <fill>
      <patternFill patternType="none"/>
    </fill>
    <fill>
      <patternFill patternType="gray125"/>
    </fill>
    <fill>
      <patternFill patternType="solid">
        <fgColor theme="4" tint="-0.499984740745262"/>
        <bgColor indexed="64"/>
      </patternFill>
    </fill>
    <fill>
      <patternFill patternType="solid">
        <fgColor rgb="FF66FFFF"/>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8" tint="-0.499984740745262"/>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66">
    <xf numFmtId="0" fontId="0" fillId="0" borderId="0" xfId="0"/>
    <xf numFmtId="0" fontId="2" fillId="0" borderId="0" xfId="0" applyFont="1"/>
    <xf numFmtId="0" fontId="3" fillId="0" borderId="0" xfId="0" applyFont="1"/>
    <xf numFmtId="0" fontId="3" fillId="0" borderId="0" xfId="0" applyFont="1" applyAlignment="1">
      <alignment wrapText="1"/>
    </xf>
    <xf numFmtId="0" fontId="2" fillId="2" borderId="0" xfId="0" applyFont="1" applyFill="1"/>
    <xf numFmtId="0" fontId="2" fillId="0" borderId="0" xfId="0" applyFont="1" applyAlignment="1">
      <alignment horizontal="center"/>
    </xf>
    <xf numFmtId="0" fontId="4" fillId="0" borderId="0" xfId="0" applyFont="1"/>
    <xf numFmtId="0" fontId="5" fillId="0" borderId="0" xfId="0" applyFont="1"/>
    <xf numFmtId="0" fontId="6" fillId="2" borderId="1" xfId="0" applyFont="1" applyFill="1" applyBorder="1"/>
    <xf numFmtId="0" fontId="7" fillId="2" borderId="2" xfId="0" applyFont="1" applyFill="1" applyBorder="1"/>
    <xf numFmtId="17" fontId="6" fillId="2" borderId="2" xfId="0" applyNumberFormat="1" applyFont="1" applyFill="1" applyBorder="1" applyAlignment="1">
      <alignment horizontal="center"/>
    </xf>
    <xf numFmtId="0" fontId="8" fillId="3" borderId="3" xfId="0" applyFont="1" applyFill="1" applyBorder="1" applyAlignment="1">
      <alignment horizontal="center"/>
    </xf>
    <xf numFmtId="0" fontId="9" fillId="4" borderId="0" xfId="0" applyFont="1" applyFill="1"/>
    <xf numFmtId="0" fontId="10" fillId="4" borderId="4" xfId="0" applyFont="1" applyFill="1" applyBorder="1"/>
    <xf numFmtId="0" fontId="11" fillId="4" borderId="0" xfId="0" applyFont="1" applyFill="1"/>
    <xf numFmtId="17" fontId="10" fillId="4" borderId="0" xfId="0" applyNumberFormat="1" applyFont="1" applyFill="1"/>
    <xf numFmtId="0" fontId="12" fillId="3" borderId="5" xfId="0" applyFont="1" applyFill="1" applyBorder="1"/>
    <xf numFmtId="0" fontId="3" fillId="0" borderId="4" xfId="0" applyFont="1" applyBorder="1"/>
    <xf numFmtId="164" fontId="2" fillId="0" borderId="0" xfId="1" applyNumberFormat="1" applyFont="1" applyBorder="1"/>
    <xf numFmtId="0" fontId="4" fillId="4" borderId="0" xfId="0" applyFont="1" applyFill="1"/>
    <xf numFmtId="0" fontId="4" fillId="4" borderId="0" xfId="0" quotePrefix="1" applyFont="1" applyFill="1"/>
    <xf numFmtId="0" fontId="13" fillId="4" borderId="4" xfId="0" applyFont="1" applyFill="1" applyBorder="1"/>
    <xf numFmtId="0" fontId="14" fillId="4" borderId="0" xfId="0" applyFont="1" applyFill="1"/>
    <xf numFmtId="164" fontId="2" fillId="0" borderId="0" xfId="1" applyNumberFormat="1" applyFont="1" applyBorder="1" applyAlignment="1">
      <alignment horizontal="right"/>
    </xf>
    <xf numFmtId="164" fontId="12" fillId="3" borderId="5" xfId="0" applyNumberFormat="1" applyFont="1" applyFill="1" applyBorder="1"/>
    <xf numFmtId="0" fontId="15" fillId="5" borderId="6" xfId="0" applyFont="1" applyFill="1" applyBorder="1"/>
    <xf numFmtId="0" fontId="15" fillId="5" borderId="7" xfId="0" applyFont="1" applyFill="1" applyBorder="1"/>
    <xf numFmtId="164" fontId="15" fillId="5" borderId="7" xfId="0" applyNumberFormat="1" applyFont="1" applyFill="1" applyBorder="1"/>
    <xf numFmtId="164" fontId="3" fillId="3" borderId="8" xfId="1" applyNumberFormat="1" applyFont="1" applyFill="1" applyBorder="1"/>
    <xf numFmtId="0" fontId="4" fillId="0" borderId="4" xfId="0" applyFont="1" applyBorder="1"/>
    <xf numFmtId="0" fontId="3" fillId="3" borderId="5" xfId="0" applyFont="1" applyFill="1" applyBorder="1"/>
    <xf numFmtId="0" fontId="16" fillId="0" borderId="4" xfId="0" applyFont="1" applyBorder="1"/>
    <xf numFmtId="164" fontId="3" fillId="3" borderId="5" xfId="1" applyNumberFormat="1" applyFont="1" applyFill="1" applyBorder="1"/>
    <xf numFmtId="0" fontId="17" fillId="6" borderId="6" xfId="0" applyFont="1" applyFill="1" applyBorder="1"/>
    <xf numFmtId="0" fontId="2" fillId="6" borderId="7" xfId="0" applyFont="1" applyFill="1" applyBorder="1"/>
    <xf numFmtId="164" fontId="3" fillId="6" borderId="7" xfId="1" applyNumberFormat="1" applyFont="1" applyFill="1" applyBorder="1"/>
    <xf numFmtId="0" fontId="2" fillId="3" borderId="5" xfId="0" applyFont="1" applyFill="1" applyBorder="1"/>
    <xf numFmtId="9" fontId="2" fillId="0" borderId="9" xfId="0" applyNumberFormat="1" applyFont="1" applyBorder="1"/>
    <xf numFmtId="0" fontId="16" fillId="0" borderId="10" xfId="0" applyFont="1" applyBorder="1"/>
    <xf numFmtId="0" fontId="2" fillId="0" borderId="11" xfId="0" applyFont="1" applyBorder="1"/>
    <xf numFmtId="164" fontId="2" fillId="0" borderId="11" xfId="1" applyNumberFormat="1" applyFont="1" applyBorder="1"/>
    <xf numFmtId="164" fontId="3" fillId="3" borderId="12" xfId="1" applyNumberFormat="1" applyFont="1" applyFill="1" applyBorder="1"/>
    <xf numFmtId="0" fontId="2" fillId="0" borderId="4" xfId="0" applyFont="1" applyBorder="1"/>
    <xf numFmtId="164" fontId="2" fillId="0" borderId="0" xfId="1" applyNumberFormat="1" applyFont="1" applyFill="1" applyBorder="1"/>
    <xf numFmtId="0" fontId="2" fillId="0" borderId="10" xfId="0" applyFont="1" applyBorder="1"/>
    <xf numFmtId="0" fontId="2" fillId="3" borderId="12" xfId="0" applyFont="1" applyFill="1" applyBorder="1"/>
    <xf numFmtId="164" fontId="3" fillId="3" borderId="8" xfId="0" applyNumberFormat="1" applyFont="1" applyFill="1" applyBorder="1"/>
    <xf numFmtId="164" fontId="2" fillId="0" borderId="0" xfId="0" applyNumberFormat="1" applyFont="1"/>
    <xf numFmtId="17" fontId="6" fillId="2" borderId="2" xfId="0" applyNumberFormat="1" applyFont="1" applyFill="1" applyBorder="1"/>
    <xf numFmtId="17" fontId="6" fillId="2" borderId="3" xfId="0" applyNumberFormat="1" applyFont="1" applyFill="1" applyBorder="1"/>
    <xf numFmtId="17" fontId="8" fillId="4" borderId="0" xfId="0" applyNumberFormat="1" applyFont="1" applyFill="1"/>
    <xf numFmtId="0" fontId="16" fillId="7" borderId="4" xfId="0" applyFont="1" applyFill="1" applyBorder="1"/>
    <xf numFmtId="164" fontId="3" fillId="3" borderId="5" xfId="0" applyNumberFormat="1" applyFont="1" applyFill="1" applyBorder="1"/>
    <xf numFmtId="0" fontId="6" fillId="8" borderId="1" xfId="0" applyFont="1" applyFill="1" applyBorder="1"/>
    <xf numFmtId="0" fontId="7" fillId="8" borderId="2" xfId="0" applyFont="1" applyFill="1" applyBorder="1"/>
    <xf numFmtId="17" fontId="6" fillId="8" borderId="2" xfId="0" applyNumberFormat="1" applyFont="1" applyFill="1" applyBorder="1"/>
    <xf numFmtId="17" fontId="6" fillId="8" borderId="3" xfId="0" applyNumberFormat="1" applyFont="1" applyFill="1" applyBorder="1"/>
    <xf numFmtId="0" fontId="2" fillId="0" borderId="13" xfId="0" applyFont="1" applyBorder="1" applyAlignment="1">
      <alignment horizontal="center" wrapText="1"/>
    </xf>
    <xf numFmtId="0" fontId="2" fillId="0" borderId="14" xfId="0" applyFont="1" applyBorder="1" applyAlignment="1">
      <alignment horizontal="center" wrapText="1"/>
    </xf>
    <xf numFmtId="0" fontId="2" fillId="0" borderId="15" xfId="0" applyFont="1" applyBorder="1" applyAlignment="1">
      <alignment horizontal="center" wrapText="1"/>
    </xf>
    <xf numFmtId="0" fontId="2" fillId="0" borderId="16" xfId="0" applyFont="1" applyBorder="1" applyAlignment="1">
      <alignment horizontal="center" wrapText="1"/>
    </xf>
    <xf numFmtId="0" fontId="2" fillId="0" borderId="0" xfId="0" applyFont="1" applyAlignment="1">
      <alignment horizontal="center" wrapText="1"/>
    </xf>
    <xf numFmtId="0" fontId="2" fillId="0" borderId="17" xfId="0" applyFont="1" applyBorder="1" applyAlignment="1">
      <alignment horizontal="center" wrapText="1"/>
    </xf>
    <xf numFmtId="0" fontId="2" fillId="0" borderId="18" xfId="0" applyFont="1" applyBorder="1" applyAlignment="1">
      <alignment horizontal="center" wrapText="1"/>
    </xf>
    <xf numFmtId="0" fontId="2" fillId="0" borderId="19" xfId="0" applyFont="1" applyBorder="1" applyAlignment="1">
      <alignment horizontal="center" wrapText="1"/>
    </xf>
    <xf numFmtId="0" fontId="2" fillId="0" borderId="20" xfId="0" applyFont="1" applyBorder="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theme" Target="theme/theme1.xml"/><Relationship Id="rId3" Type="http://schemas.openxmlformats.org/officeDocument/2006/relationships/externalLink" Target="externalLinks/externalLink2.xml"/><Relationship Id="rId21" Type="http://schemas.openxmlformats.org/officeDocument/2006/relationships/calcChain" Target="calcChain.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85725</xdr:colOff>
      <xdr:row>0</xdr:row>
      <xdr:rowOff>85726</xdr:rowOff>
    </xdr:from>
    <xdr:to>
      <xdr:col>6</xdr:col>
      <xdr:colOff>1828800</xdr:colOff>
      <xdr:row>5</xdr:row>
      <xdr:rowOff>113706</xdr:rowOff>
    </xdr:to>
    <xdr:pic>
      <xdr:nvPicPr>
        <xdr:cNvPr id="2" name="Graphic 1">
          <a:extLst>
            <a:ext uri="{FF2B5EF4-FFF2-40B4-BE49-F238E27FC236}">
              <a16:creationId xmlns:a16="http://schemas.microsoft.com/office/drawing/2014/main" id="{434416FD-4305-4F73-BF7E-2809055B3A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85825" y="85726"/>
          <a:ext cx="1743075" cy="9804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hilcove.US-IG/Desktop/Deals/Cadillac%20Jack/CJ%20Diligence/(I)%20Financial%20&amp;%20Accounting/July%202009%20Master%202009%20Model%20v.1.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pjohnson/Desktop/Capcoal/Cap%20OC%20Weekly%20Review%20File%20RF%20Updated%20V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Accounting/Accounting%20and%20Reports/Monthend/2015/09%20September/Monthend/KSA%20Reporting/2015%20Budget%20Model-%20Sept%20v4-Revised%20Budget%20v53-clean.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amyb/AppData/Local/Microsoft/Windows/Temporary%20Internet%20Files/Content.Outlook/PH6JFS2L/Monthly%20planning%20and%20campaign%20management%20budget%20-%20April%20-%20March%202013.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C/Documents%20and%20Settings/michaelm.LONDON/Local%20Settings/Temporary%20Internet%20Files/Content.Outlook/AEVYCW7A/Bingo%20Q2fc%200809"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locmotive\Analysis\Models\FF.xlsx"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CJ%20Equity%20Valuation_v2.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DASHBOARD\NBC%20PR%20Dashboard%20V6%207Ju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ink/AppData/Local/Microsoft/Windows/Temporary%20Internet%20Files/Content.Outlook/Q2K9LOL2/Crisis%20Care%20Network%20Exhibits%20v5.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QUIX%20Defense%20Profil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areRightsPlan_Chartsv1%20(08.26.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ink/AppData/Local/Microsoft/Windows/Temporary%20Internet%20Files/Content.Outlook/Q2K9LOL2/ProxyProposals.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Theoretical%20EBITDA%20Bridge.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Contract%20Provision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liso/ETC%20Cooperative%20Dropbox/ETC%20Cooperative/Business/Finance/Budget%202021/ETC%20Cooperative%20Budget%202021%20-%20v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myb/AppData/Local/Microsoft/Windows/Temporary%20Internet%20Files/Content.Outlook/PH6JFS2L/Jackpotjoy%20Link%20Building%20Project%20Plan%202011-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cast 2009"/>
      <sheetName val="Cabinet Worksheet"/>
      <sheetName val="Product Cost"/>
      <sheetName val="Property &amp; Use Tax"/>
      <sheetName val="COGS Analysis"/>
      <sheetName val="Dept Expense Summ"/>
      <sheetName val="SG&amp;A Allocations"/>
      <sheetName val="Summary P&amp;L-Consolidated"/>
      <sheetName val="Monthly P&amp;L"/>
      <sheetName val="Revenue-US"/>
      <sheetName val="Summary P&amp;L-US"/>
      <sheetName val="P&amp;L-US"/>
      <sheetName val="COGS&amp;CAPEX-US"/>
      <sheetName val="US WAP"/>
      <sheetName val="Summary P&amp;L-Mex"/>
      <sheetName val="P&amp;L-Mex"/>
      <sheetName val="Revenue-Mex"/>
      <sheetName val="COGS&amp;CAPEX-MEX"/>
      <sheetName val="MX WAP"/>
      <sheetName val="Redemption Summary P&amp;L"/>
      <sheetName val="Redemption P&amp;L"/>
      <sheetName val="AWP Sales-Cogs Forecast"/>
    </sheetNames>
    <sheetDataSet>
      <sheetData sheetId="0" refreshError="1">
        <row r="2">
          <cell r="C2" t="str">
            <v>2009 Forecast</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cell r="O3">
            <v>54396798.612202868</v>
          </cell>
        </row>
        <row r="4">
          <cell r="C4" t="str">
            <v>US</v>
          </cell>
          <cell r="O4">
            <v>29149645.447783247</v>
          </cell>
        </row>
        <row r="8">
          <cell r="C8">
            <v>1801</v>
          </cell>
          <cell r="D8">
            <v>1789</v>
          </cell>
          <cell r="E8">
            <v>1777</v>
          </cell>
          <cell r="F8">
            <v>1729</v>
          </cell>
          <cell r="G8">
            <v>1540</v>
          </cell>
          <cell r="H8">
            <v>1613</v>
          </cell>
          <cell r="I8">
            <v>1773</v>
          </cell>
          <cell r="J8">
            <v>1808</v>
          </cell>
          <cell r="K8">
            <v>1758</v>
          </cell>
          <cell r="L8">
            <v>2136</v>
          </cell>
          <cell r="M8">
            <v>2125</v>
          </cell>
          <cell r="N8">
            <v>2106</v>
          </cell>
        </row>
        <row r="9">
          <cell r="C9">
            <v>-12</v>
          </cell>
          <cell r="D9">
            <v>-12</v>
          </cell>
          <cell r="E9">
            <v>-48</v>
          </cell>
          <cell r="F9">
            <v>-189</v>
          </cell>
          <cell r="G9">
            <v>73</v>
          </cell>
          <cell r="H9">
            <v>160</v>
          </cell>
          <cell r="I9">
            <v>35</v>
          </cell>
          <cell r="J9">
            <v>-50</v>
          </cell>
          <cell r="K9">
            <v>378</v>
          </cell>
          <cell r="L9">
            <v>28</v>
          </cell>
          <cell r="M9">
            <v>80</v>
          </cell>
          <cell r="N9">
            <v>0</v>
          </cell>
          <cell r="O9">
            <v>443</v>
          </cell>
        </row>
        <row r="10">
          <cell r="C10">
            <v>0</v>
          </cell>
          <cell r="D10">
            <v>0</v>
          </cell>
          <cell r="E10">
            <v>0</v>
          </cell>
          <cell r="F10">
            <v>0</v>
          </cell>
          <cell r="G10">
            <v>0</v>
          </cell>
          <cell r="H10">
            <v>0</v>
          </cell>
          <cell r="I10">
            <v>0</v>
          </cell>
          <cell r="J10">
            <v>0</v>
          </cell>
          <cell r="K10">
            <v>0</v>
          </cell>
          <cell r="L10">
            <v>-39</v>
          </cell>
          <cell r="M10">
            <v>-99</v>
          </cell>
          <cell r="N10">
            <v>-42.12</v>
          </cell>
          <cell r="O10">
            <v>-180.12</v>
          </cell>
        </row>
        <row r="11">
          <cell r="C11">
            <v>1789</v>
          </cell>
          <cell r="D11">
            <v>1777</v>
          </cell>
          <cell r="E11">
            <v>1729</v>
          </cell>
          <cell r="F11">
            <v>1540</v>
          </cell>
          <cell r="G11">
            <v>1613</v>
          </cell>
          <cell r="H11">
            <v>1773</v>
          </cell>
          <cell r="I11">
            <v>1808</v>
          </cell>
          <cell r="J11">
            <v>1758</v>
          </cell>
          <cell r="K11">
            <v>2136</v>
          </cell>
          <cell r="L11">
            <v>2125</v>
          </cell>
          <cell r="M11">
            <v>2106</v>
          </cell>
          <cell r="N11">
            <v>2063.88</v>
          </cell>
          <cell r="O11">
            <v>262.88000000000011</v>
          </cell>
        </row>
        <row r="12">
          <cell r="C12">
            <v>1795</v>
          </cell>
          <cell r="D12">
            <v>1783</v>
          </cell>
          <cell r="E12">
            <v>1753</v>
          </cell>
          <cell r="F12">
            <v>1634.5</v>
          </cell>
          <cell r="G12">
            <v>1576.5</v>
          </cell>
          <cell r="H12">
            <v>1693</v>
          </cell>
          <cell r="I12">
            <v>1790.5</v>
          </cell>
          <cell r="J12">
            <v>1783</v>
          </cell>
          <cell r="K12">
            <v>1947</v>
          </cell>
          <cell r="L12">
            <v>2130.5</v>
          </cell>
          <cell r="M12">
            <v>2115.5</v>
          </cell>
          <cell r="N12">
            <v>2084.94</v>
          </cell>
        </row>
        <row r="14">
          <cell r="C14">
            <v>21.663385209812205</v>
          </cell>
          <cell r="D14">
            <v>27.677086771893279</v>
          </cell>
          <cell r="E14">
            <v>27.164376644646048</v>
          </cell>
          <cell r="F14">
            <v>23.356388498011626</v>
          </cell>
          <cell r="G14">
            <v>25.77230451285514</v>
          </cell>
          <cell r="H14">
            <v>22.786813545973619</v>
          </cell>
          <cell r="I14">
            <v>22.789362675770867</v>
          </cell>
          <cell r="J14">
            <v>23.627955783112913</v>
          </cell>
          <cell r="K14">
            <v>24.906539976031503</v>
          </cell>
          <cell r="L14">
            <v>24.26724787957221</v>
          </cell>
          <cell r="M14">
            <v>24.26724787957221</v>
          </cell>
          <cell r="N14">
            <v>24.26724787957221</v>
          </cell>
        </row>
        <row r="15">
          <cell r="C15">
            <v>31</v>
          </cell>
          <cell r="D15">
            <v>28</v>
          </cell>
          <cell r="E15">
            <v>31</v>
          </cell>
          <cell r="F15">
            <v>30</v>
          </cell>
          <cell r="G15">
            <v>31</v>
          </cell>
          <cell r="H15">
            <v>30</v>
          </cell>
          <cell r="I15">
            <v>31</v>
          </cell>
          <cell r="J15">
            <v>31</v>
          </cell>
          <cell r="K15">
            <v>30</v>
          </cell>
          <cell r="L15">
            <v>31</v>
          </cell>
          <cell r="M15">
            <v>30</v>
          </cell>
          <cell r="N15">
            <v>31</v>
          </cell>
        </row>
        <row r="17">
          <cell r="C17">
            <v>1216308.6200000001</v>
          </cell>
          <cell r="D17">
            <v>1288963.1100000001</v>
          </cell>
          <cell r="E17">
            <v>1585268.8</v>
          </cell>
          <cell r="F17">
            <v>1145280.51</v>
          </cell>
          <cell r="G17">
            <v>1259531.18</v>
          </cell>
          <cell r="H17">
            <v>1157342.26</v>
          </cell>
          <cell r="I17">
            <v>1264934.97</v>
          </cell>
          <cell r="J17">
            <v>1305988</v>
          </cell>
          <cell r="K17">
            <v>1454791</v>
          </cell>
          <cell r="L17">
            <v>1602742.5198302863</v>
          </cell>
          <cell r="M17">
            <v>1540120.8866770503</v>
          </cell>
          <cell r="N17">
            <v>1568468.4296150939</v>
          </cell>
          <cell r="O17">
            <v>16389740.28612243</v>
          </cell>
        </row>
        <row r="18">
          <cell r="C18" t="b">
            <v>1</v>
          </cell>
          <cell r="D18" t="b">
            <v>1</v>
          </cell>
          <cell r="E18" t="b">
            <v>1</v>
          </cell>
          <cell r="F18" t="b">
            <v>1</v>
          </cell>
          <cell r="G18" t="b">
            <v>1</v>
          </cell>
          <cell r="H18" t="b">
            <v>1</v>
          </cell>
          <cell r="I18" t="b">
            <v>1</v>
          </cell>
          <cell r="J18" t="b">
            <v>1</v>
          </cell>
          <cell r="K18" t="b">
            <v>1</v>
          </cell>
          <cell r="L18" t="b">
            <v>1</v>
          </cell>
          <cell r="M18" t="b">
            <v>1</v>
          </cell>
          <cell r="N18" t="b">
            <v>1</v>
          </cell>
        </row>
        <row r="21">
          <cell r="C21">
            <v>178</v>
          </cell>
          <cell r="D21">
            <v>178</v>
          </cell>
          <cell r="E21">
            <v>163</v>
          </cell>
          <cell r="F21">
            <v>153</v>
          </cell>
          <cell r="G21">
            <v>163</v>
          </cell>
          <cell r="H21">
            <v>183</v>
          </cell>
          <cell r="I21">
            <v>176</v>
          </cell>
          <cell r="J21">
            <v>176</v>
          </cell>
          <cell r="K21">
            <v>176</v>
          </cell>
          <cell r="L21">
            <v>166</v>
          </cell>
          <cell r="M21">
            <v>166</v>
          </cell>
          <cell r="N21">
            <v>166</v>
          </cell>
        </row>
        <row r="22">
          <cell r="C22">
            <v>0</v>
          </cell>
          <cell r="D22">
            <v>-15</v>
          </cell>
          <cell r="E22">
            <v>-10</v>
          </cell>
          <cell r="F22">
            <v>10</v>
          </cell>
          <cell r="G22">
            <v>20</v>
          </cell>
          <cell r="H22">
            <v>-7</v>
          </cell>
          <cell r="I22">
            <v>0</v>
          </cell>
          <cell r="J22">
            <v>0</v>
          </cell>
          <cell r="K22">
            <v>-10</v>
          </cell>
          <cell r="L22">
            <v>0</v>
          </cell>
          <cell r="M22">
            <v>0</v>
          </cell>
          <cell r="N22">
            <v>0</v>
          </cell>
          <cell r="O22">
            <v>-12</v>
          </cell>
        </row>
        <row r="23">
          <cell r="C23">
            <v>178</v>
          </cell>
          <cell r="D23">
            <v>163</v>
          </cell>
          <cell r="E23">
            <v>153</v>
          </cell>
          <cell r="F23">
            <v>163</v>
          </cell>
          <cell r="G23">
            <v>183</v>
          </cell>
          <cell r="H23">
            <v>176</v>
          </cell>
          <cell r="I23">
            <v>176</v>
          </cell>
          <cell r="J23">
            <v>176</v>
          </cell>
          <cell r="K23">
            <v>166</v>
          </cell>
          <cell r="L23">
            <v>166</v>
          </cell>
          <cell r="M23">
            <v>166</v>
          </cell>
          <cell r="N23">
            <v>166</v>
          </cell>
        </row>
        <row r="24">
          <cell r="C24">
            <v>178</v>
          </cell>
          <cell r="D24">
            <v>170.5</v>
          </cell>
          <cell r="E24">
            <v>158</v>
          </cell>
          <cell r="F24">
            <v>158</v>
          </cell>
          <cell r="G24">
            <v>173</v>
          </cell>
          <cell r="H24">
            <v>179.5</v>
          </cell>
          <cell r="I24">
            <v>176</v>
          </cell>
          <cell r="J24">
            <v>176</v>
          </cell>
          <cell r="K24">
            <v>171</v>
          </cell>
          <cell r="L24">
            <v>166</v>
          </cell>
          <cell r="M24">
            <v>166</v>
          </cell>
          <cell r="N24">
            <v>166</v>
          </cell>
        </row>
        <row r="25">
          <cell r="C25">
            <v>357521.66</v>
          </cell>
          <cell r="D25">
            <v>365129.48</v>
          </cell>
          <cell r="E25">
            <v>428958.45</v>
          </cell>
          <cell r="F25">
            <v>323711.44</v>
          </cell>
          <cell r="G25">
            <v>441627.09999999992</v>
          </cell>
          <cell r="H25">
            <v>306463.42</v>
          </cell>
          <cell r="I25">
            <v>370399.24999999994</v>
          </cell>
          <cell r="J25">
            <v>366800.50000000006</v>
          </cell>
          <cell r="K25">
            <v>339927.06000000006</v>
          </cell>
          <cell r="L25">
            <v>340987.26135672518</v>
          </cell>
          <cell r="M25">
            <v>329987.67228070175</v>
          </cell>
          <cell r="N25">
            <v>340987.26135672518</v>
          </cell>
          <cell r="O25">
            <v>4312500.5549941519</v>
          </cell>
        </row>
        <row r="26">
          <cell r="C26" t="b">
            <v>1</v>
          </cell>
          <cell r="D26" t="b">
            <v>1</v>
          </cell>
          <cell r="E26" t="b">
            <v>1</v>
          </cell>
          <cell r="F26" t="b">
            <v>1</v>
          </cell>
          <cell r="G26" t="b">
            <v>1</v>
          </cell>
          <cell r="H26" t="b">
            <v>1</v>
          </cell>
          <cell r="I26" t="b">
            <v>1</v>
          </cell>
          <cell r="J26" t="b">
            <v>1</v>
          </cell>
          <cell r="K26" t="b">
            <v>1</v>
          </cell>
          <cell r="L26" t="b">
            <v>1</v>
          </cell>
          <cell r="M26" t="b">
            <v>1</v>
          </cell>
          <cell r="N26" t="b">
            <v>1</v>
          </cell>
        </row>
        <row r="27">
          <cell r="C27">
            <v>74.711454512504545</v>
          </cell>
          <cell r="D27">
            <v>76.54403917050692</v>
          </cell>
          <cell r="E27">
            <v>78.263865659452833</v>
          </cell>
          <cell r="F27">
            <v>68.293552742616029</v>
          </cell>
          <cell r="G27">
            <v>82.34702591832928</v>
          </cell>
          <cell r="H27">
            <v>56.910570102135559</v>
          </cell>
          <cell r="I27">
            <v>67.888425586510252</v>
          </cell>
          <cell r="J27">
            <v>67.228830645161295</v>
          </cell>
          <cell r="K27">
            <v>66.262584795321644</v>
          </cell>
          <cell r="L27">
            <v>66.262584795321644</v>
          </cell>
          <cell r="M27">
            <v>66.262584795321644</v>
          </cell>
          <cell r="N27">
            <v>66.262584795321644</v>
          </cell>
        </row>
        <row r="30">
          <cell r="C30">
            <v>831</v>
          </cell>
          <cell r="D30">
            <v>831</v>
          </cell>
          <cell r="E30">
            <v>841</v>
          </cell>
          <cell r="F30">
            <v>951</v>
          </cell>
          <cell r="G30">
            <v>1205</v>
          </cell>
          <cell r="H30">
            <v>1225</v>
          </cell>
          <cell r="I30">
            <v>1225</v>
          </cell>
          <cell r="J30">
            <v>1257</v>
          </cell>
          <cell r="K30">
            <v>1269</v>
          </cell>
          <cell r="L30">
            <v>1269</v>
          </cell>
          <cell r="M30">
            <v>1269</v>
          </cell>
          <cell r="N30">
            <v>1269</v>
          </cell>
        </row>
        <row r="31">
          <cell r="C31">
            <v>0</v>
          </cell>
          <cell r="D31">
            <v>10</v>
          </cell>
          <cell r="E31">
            <v>110</v>
          </cell>
          <cell r="F31">
            <v>254</v>
          </cell>
          <cell r="G31">
            <v>20</v>
          </cell>
          <cell r="H31">
            <v>0</v>
          </cell>
          <cell r="I31">
            <v>32</v>
          </cell>
          <cell r="J31">
            <v>12</v>
          </cell>
          <cell r="K31">
            <v>0</v>
          </cell>
          <cell r="L31">
            <v>0</v>
          </cell>
          <cell r="M31">
            <v>0</v>
          </cell>
          <cell r="N31">
            <v>0</v>
          </cell>
          <cell r="O31">
            <v>438</v>
          </cell>
        </row>
        <row r="32">
          <cell r="C32">
            <v>831</v>
          </cell>
          <cell r="D32">
            <v>841</v>
          </cell>
          <cell r="E32">
            <v>951</v>
          </cell>
          <cell r="F32">
            <v>1205</v>
          </cell>
          <cell r="G32">
            <v>1225</v>
          </cell>
          <cell r="H32">
            <v>1225</v>
          </cell>
          <cell r="I32">
            <v>1257</v>
          </cell>
          <cell r="J32">
            <v>1269</v>
          </cell>
          <cell r="K32">
            <v>1269</v>
          </cell>
          <cell r="L32">
            <v>1269</v>
          </cell>
          <cell r="M32">
            <v>1269</v>
          </cell>
          <cell r="N32">
            <v>1269</v>
          </cell>
        </row>
        <row r="33">
          <cell r="C33">
            <v>1</v>
          </cell>
          <cell r="D33">
            <v>1</v>
          </cell>
          <cell r="E33">
            <v>1</v>
          </cell>
          <cell r="F33">
            <v>1</v>
          </cell>
          <cell r="G33">
            <v>1</v>
          </cell>
          <cell r="H33">
            <v>1</v>
          </cell>
          <cell r="I33">
            <v>1</v>
          </cell>
          <cell r="J33">
            <v>1</v>
          </cell>
          <cell r="K33">
            <v>1</v>
          </cell>
          <cell r="L33">
            <v>1</v>
          </cell>
          <cell r="M33">
            <v>1</v>
          </cell>
          <cell r="N33">
            <v>1</v>
          </cell>
        </row>
        <row r="34">
          <cell r="C34">
            <v>0</v>
          </cell>
          <cell r="D34">
            <v>10</v>
          </cell>
          <cell r="E34">
            <v>110</v>
          </cell>
          <cell r="F34">
            <v>254</v>
          </cell>
          <cell r="G34">
            <v>20</v>
          </cell>
          <cell r="H34">
            <v>0</v>
          </cell>
          <cell r="I34">
            <v>32</v>
          </cell>
          <cell r="J34">
            <v>12</v>
          </cell>
          <cell r="K34">
            <v>0</v>
          </cell>
          <cell r="L34">
            <v>0</v>
          </cell>
          <cell r="M34">
            <v>0</v>
          </cell>
          <cell r="N34">
            <v>0</v>
          </cell>
        </row>
        <row r="35">
          <cell r="C35">
            <v>831</v>
          </cell>
          <cell r="D35">
            <v>831</v>
          </cell>
          <cell r="E35">
            <v>841</v>
          </cell>
          <cell r="F35">
            <v>951</v>
          </cell>
          <cell r="G35">
            <v>1205</v>
          </cell>
          <cell r="H35">
            <v>1225</v>
          </cell>
          <cell r="I35">
            <v>1225</v>
          </cell>
          <cell r="J35">
            <v>1257</v>
          </cell>
          <cell r="K35">
            <v>1269</v>
          </cell>
          <cell r="L35">
            <v>1269</v>
          </cell>
          <cell r="M35">
            <v>1269</v>
          </cell>
          <cell r="N35">
            <v>1269</v>
          </cell>
        </row>
        <row r="36">
          <cell r="C36">
            <v>831</v>
          </cell>
          <cell r="D36">
            <v>841</v>
          </cell>
          <cell r="E36">
            <v>951</v>
          </cell>
          <cell r="F36">
            <v>1205</v>
          </cell>
          <cell r="G36">
            <v>1225</v>
          </cell>
          <cell r="H36">
            <v>1225</v>
          </cell>
          <cell r="I36">
            <v>1257</v>
          </cell>
          <cell r="J36">
            <v>1269</v>
          </cell>
          <cell r="K36">
            <v>1269</v>
          </cell>
          <cell r="L36">
            <v>1269</v>
          </cell>
          <cell r="M36">
            <v>1269</v>
          </cell>
          <cell r="N36">
            <v>1269</v>
          </cell>
        </row>
        <row r="37">
          <cell r="C37">
            <v>5.6922976592523575</v>
          </cell>
          <cell r="D37">
            <v>5.0765430622009564</v>
          </cell>
          <cell r="E37">
            <v>4.498821644585254</v>
          </cell>
          <cell r="F37">
            <v>3.9603698206555347</v>
          </cell>
          <cell r="G37">
            <v>2.9231878401699189</v>
          </cell>
          <cell r="H37">
            <v>5.7872565986394555</v>
          </cell>
          <cell r="I37">
            <v>4.4551922227132126</v>
          </cell>
          <cell r="J37">
            <v>3.8505943350445686</v>
          </cell>
          <cell r="K37">
            <v>4.9391909640136591</v>
          </cell>
          <cell r="L37">
            <v>4.9391909640136591</v>
          </cell>
          <cell r="M37">
            <v>4.9391909640136591</v>
          </cell>
          <cell r="N37">
            <v>4.9391909640136591</v>
          </cell>
        </row>
        <row r="38">
          <cell r="C38">
            <v>146639.28</v>
          </cell>
          <cell r="D38">
            <v>118831.72</v>
          </cell>
          <cell r="E38">
            <v>124959.27</v>
          </cell>
          <cell r="F38">
            <v>128078.35999999999</v>
          </cell>
          <cell r="G38">
            <v>110101.87</v>
          </cell>
          <cell r="H38">
            <v>212681.68</v>
          </cell>
          <cell r="I38">
            <v>171395.69999999998</v>
          </cell>
          <cell r="J38">
            <v>150762.31999999998</v>
          </cell>
          <cell r="K38">
            <v>188035</v>
          </cell>
          <cell r="L38">
            <v>194302.83333333331</v>
          </cell>
          <cell r="M38">
            <v>188035</v>
          </cell>
          <cell r="N38">
            <v>194302.83333333331</v>
          </cell>
          <cell r="O38">
            <v>1928125.8666666665</v>
          </cell>
        </row>
        <row r="39">
          <cell r="C39" t="b">
            <v>1</v>
          </cell>
          <cell r="D39" t="b">
            <v>1</v>
          </cell>
          <cell r="E39" t="b">
            <v>1</v>
          </cell>
          <cell r="F39" t="b">
            <v>1</v>
          </cell>
          <cell r="G39" t="b">
            <v>1</v>
          </cell>
          <cell r="H39" t="b">
            <v>1</v>
          </cell>
          <cell r="I39" t="b">
            <v>1</v>
          </cell>
          <cell r="J39" t="b">
            <v>1</v>
          </cell>
          <cell r="K39" t="b">
            <v>1</v>
          </cell>
          <cell r="L39" t="b">
            <v>1</v>
          </cell>
          <cell r="M39" t="b">
            <v>1</v>
          </cell>
          <cell r="N39" t="b">
            <v>1</v>
          </cell>
        </row>
        <row r="42">
          <cell r="C42">
            <v>998</v>
          </cell>
          <cell r="D42">
            <v>1103</v>
          </cell>
          <cell r="E42">
            <v>1138</v>
          </cell>
          <cell r="F42">
            <v>1138</v>
          </cell>
          <cell r="G42">
            <v>1138</v>
          </cell>
          <cell r="H42">
            <v>1138</v>
          </cell>
          <cell r="I42">
            <v>1138</v>
          </cell>
          <cell r="J42">
            <v>1138</v>
          </cell>
          <cell r="K42">
            <v>1138</v>
          </cell>
          <cell r="L42">
            <v>1138</v>
          </cell>
          <cell r="M42">
            <v>1138</v>
          </cell>
          <cell r="N42">
            <v>1138</v>
          </cell>
        </row>
        <row r="43">
          <cell r="C43">
            <v>105</v>
          </cell>
          <cell r="D43">
            <v>35</v>
          </cell>
          <cell r="E43">
            <v>0</v>
          </cell>
          <cell r="F43">
            <v>0</v>
          </cell>
          <cell r="G43">
            <v>0</v>
          </cell>
          <cell r="H43">
            <v>0</v>
          </cell>
          <cell r="I43">
            <v>0</v>
          </cell>
          <cell r="J43">
            <v>0</v>
          </cell>
          <cell r="K43">
            <v>0</v>
          </cell>
          <cell r="L43">
            <v>0</v>
          </cell>
          <cell r="M43">
            <v>0</v>
          </cell>
          <cell r="N43">
            <v>0</v>
          </cell>
          <cell r="O43">
            <v>140</v>
          </cell>
        </row>
        <row r="44">
          <cell r="C44">
            <v>1103</v>
          </cell>
          <cell r="D44">
            <v>1138</v>
          </cell>
          <cell r="E44">
            <v>1138</v>
          </cell>
          <cell r="F44">
            <v>1138</v>
          </cell>
          <cell r="G44">
            <v>1138</v>
          </cell>
          <cell r="H44">
            <v>1138</v>
          </cell>
          <cell r="I44">
            <v>1138</v>
          </cell>
          <cell r="J44">
            <v>1138</v>
          </cell>
          <cell r="K44">
            <v>1138</v>
          </cell>
          <cell r="L44">
            <v>1138</v>
          </cell>
          <cell r="M44">
            <v>1138</v>
          </cell>
          <cell r="N44">
            <v>1138</v>
          </cell>
        </row>
        <row r="45">
          <cell r="C45">
            <v>4</v>
          </cell>
          <cell r="D45">
            <v>4</v>
          </cell>
          <cell r="E45">
            <v>4</v>
          </cell>
          <cell r="F45">
            <v>4</v>
          </cell>
          <cell r="G45">
            <v>4</v>
          </cell>
          <cell r="H45">
            <v>4</v>
          </cell>
          <cell r="I45">
            <v>4</v>
          </cell>
          <cell r="J45">
            <v>4</v>
          </cell>
          <cell r="K45">
            <v>4</v>
          </cell>
          <cell r="L45">
            <v>4</v>
          </cell>
          <cell r="M45">
            <v>4</v>
          </cell>
          <cell r="N45">
            <v>4</v>
          </cell>
        </row>
        <row r="46">
          <cell r="C46">
            <v>123060</v>
          </cell>
          <cell r="D46">
            <v>111440</v>
          </cell>
          <cell r="E46">
            <v>120020</v>
          </cell>
          <cell r="F46">
            <v>116320</v>
          </cell>
          <cell r="G46">
            <v>132760</v>
          </cell>
          <cell r="H46">
            <v>137640</v>
          </cell>
          <cell r="I46">
            <v>145828</v>
          </cell>
          <cell r="J46">
            <v>150168</v>
          </cell>
          <cell r="K46">
            <v>132545</v>
          </cell>
          <cell r="L46">
            <v>141112</v>
          </cell>
          <cell r="M46">
            <v>136560</v>
          </cell>
          <cell r="N46">
            <v>141112</v>
          </cell>
          <cell r="O46">
            <v>1588565</v>
          </cell>
        </row>
        <row r="47">
          <cell r="C47" t="b">
            <v>1</v>
          </cell>
          <cell r="D47" t="b">
            <v>1</v>
          </cell>
          <cell r="E47" t="b">
            <v>1</v>
          </cell>
          <cell r="F47" t="b">
            <v>1</v>
          </cell>
          <cell r="G47" t="b">
            <v>1</v>
          </cell>
          <cell r="H47" t="b">
            <v>1</v>
          </cell>
          <cell r="I47" t="b">
            <v>1</v>
          </cell>
          <cell r="J47" t="b">
            <v>1</v>
          </cell>
          <cell r="K47" t="b">
            <v>1</v>
          </cell>
          <cell r="L47" t="b">
            <v>1</v>
          </cell>
          <cell r="M47" t="b">
            <v>1</v>
          </cell>
          <cell r="N47" t="b">
            <v>1</v>
          </cell>
        </row>
        <row r="50">
          <cell r="C50">
            <v>373</v>
          </cell>
          <cell r="D50">
            <v>373</v>
          </cell>
          <cell r="E50">
            <v>388</v>
          </cell>
          <cell r="F50">
            <v>358</v>
          </cell>
          <cell r="G50">
            <v>368</v>
          </cell>
          <cell r="H50">
            <v>368</v>
          </cell>
          <cell r="I50">
            <v>368</v>
          </cell>
          <cell r="J50">
            <v>368</v>
          </cell>
          <cell r="K50">
            <v>275</v>
          </cell>
          <cell r="L50">
            <v>275</v>
          </cell>
          <cell r="M50">
            <v>275</v>
          </cell>
          <cell r="N50">
            <v>275</v>
          </cell>
        </row>
        <row r="51">
          <cell r="C51">
            <v>1.4833183429905734</v>
          </cell>
          <cell r="D51">
            <v>1.6789649559555726</v>
          </cell>
          <cell r="E51">
            <v>1.9535941137346193</v>
          </cell>
          <cell r="F51">
            <v>2.0195577281191803</v>
          </cell>
          <cell r="G51">
            <v>3.0789016479663394</v>
          </cell>
          <cell r="H51">
            <v>2.6039347826086958</v>
          </cell>
          <cell r="I51">
            <v>3.253787692847125</v>
          </cell>
          <cell r="J51">
            <v>3.9059563464235625</v>
          </cell>
          <cell r="K51">
            <v>4.4214545454545462</v>
          </cell>
          <cell r="L51">
            <v>4.4214545454545462</v>
          </cell>
          <cell r="M51">
            <v>4.4214545454545462</v>
          </cell>
          <cell r="N51">
            <v>4.4214545454545462</v>
          </cell>
        </row>
        <row r="52">
          <cell r="C52">
            <v>17151.61</v>
          </cell>
          <cell r="D52">
            <v>17535.11</v>
          </cell>
          <cell r="E52">
            <v>23497.83</v>
          </cell>
          <cell r="F52">
            <v>21690.05</v>
          </cell>
          <cell r="G52">
            <v>35124.11</v>
          </cell>
          <cell r="H52">
            <v>28747.439999999999</v>
          </cell>
          <cell r="I52">
            <v>37119.21</v>
          </cell>
          <cell r="J52">
            <v>44559.15</v>
          </cell>
          <cell r="K52">
            <v>36477</v>
          </cell>
          <cell r="L52">
            <v>37692.9</v>
          </cell>
          <cell r="M52">
            <v>36477</v>
          </cell>
          <cell r="N52">
            <v>37692.9</v>
          </cell>
          <cell r="O52">
            <v>373764.31</v>
          </cell>
        </row>
        <row r="53">
          <cell r="C53" t="b">
            <v>1</v>
          </cell>
          <cell r="D53" t="b">
            <v>1</v>
          </cell>
          <cell r="E53" t="b">
            <v>1</v>
          </cell>
          <cell r="F53" t="b">
            <v>1</v>
          </cell>
          <cell r="G53" t="b">
            <v>1</v>
          </cell>
          <cell r="H53" t="b">
            <v>1</v>
          </cell>
          <cell r="I53" t="b">
            <v>1</v>
          </cell>
          <cell r="J53" t="b">
            <v>1</v>
          </cell>
          <cell r="K53" t="b">
            <v>1</v>
          </cell>
          <cell r="L53" t="b">
            <v>1</v>
          </cell>
          <cell r="M53" t="b">
            <v>1</v>
          </cell>
          <cell r="N53" t="b">
            <v>1</v>
          </cell>
        </row>
        <row r="56">
          <cell r="C56">
            <v>1860681.1700000002</v>
          </cell>
          <cell r="D56">
            <v>1901899.4199999997</v>
          </cell>
          <cell r="E56">
            <v>2282704.35</v>
          </cell>
          <cell r="F56">
            <v>1735080.3599999999</v>
          </cell>
          <cell r="G56">
            <v>1979144.2599999998</v>
          </cell>
          <cell r="H56">
            <v>1842874.8</v>
          </cell>
          <cell r="I56">
            <v>1989677.13</v>
          </cell>
          <cell r="J56">
            <v>2018277.97</v>
          </cell>
          <cell r="K56">
            <v>2151775.06</v>
          </cell>
          <cell r="L56">
            <v>2316837.5145203448</v>
          </cell>
          <cell r="M56">
            <v>2231180.5589577518</v>
          </cell>
          <cell r="N56">
            <v>2282563.4243051526</v>
          </cell>
          <cell r="O56">
            <v>24592696.017783247</v>
          </cell>
        </row>
        <row r="59">
          <cell r="C59">
            <v>0</v>
          </cell>
          <cell r="D59">
            <v>10</v>
          </cell>
          <cell r="E59">
            <v>0</v>
          </cell>
          <cell r="F59">
            <v>54</v>
          </cell>
          <cell r="G59">
            <v>20</v>
          </cell>
          <cell r="H59">
            <v>0</v>
          </cell>
          <cell r="I59">
            <v>32</v>
          </cell>
          <cell r="J59">
            <v>12</v>
          </cell>
          <cell r="K59">
            <v>0</v>
          </cell>
          <cell r="L59">
            <v>0</v>
          </cell>
          <cell r="M59">
            <v>0</v>
          </cell>
          <cell r="N59">
            <v>0</v>
          </cell>
        </row>
        <row r="60">
          <cell r="C60">
            <v>1495</v>
          </cell>
          <cell r="D60">
            <v>1495</v>
          </cell>
          <cell r="E60">
            <v>1495</v>
          </cell>
          <cell r="F60">
            <v>1495</v>
          </cell>
          <cell r="G60">
            <v>1495</v>
          </cell>
          <cell r="H60">
            <v>1495</v>
          </cell>
          <cell r="I60">
            <v>1495</v>
          </cell>
          <cell r="J60">
            <v>1495</v>
          </cell>
          <cell r="K60">
            <v>1495</v>
          </cell>
          <cell r="L60">
            <v>1495</v>
          </cell>
          <cell r="M60">
            <v>1495</v>
          </cell>
          <cell r="N60">
            <v>1495</v>
          </cell>
        </row>
        <row r="61">
          <cell r="C61">
            <v>0</v>
          </cell>
          <cell r="D61">
            <v>14950</v>
          </cell>
          <cell r="E61">
            <v>0</v>
          </cell>
          <cell r="F61">
            <v>80730</v>
          </cell>
          <cell r="G61">
            <v>29900</v>
          </cell>
          <cell r="H61">
            <v>0</v>
          </cell>
          <cell r="I61">
            <v>47840</v>
          </cell>
          <cell r="J61">
            <v>17940</v>
          </cell>
          <cell r="K61">
            <v>0</v>
          </cell>
          <cell r="L61">
            <v>0</v>
          </cell>
          <cell r="M61">
            <v>0</v>
          </cell>
          <cell r="N61">
            <v>0</v>
          </cell>
          <cell r="O61">
            <v>191360</v>
          </cell>
        </row>
        <row r="64">
          <cell r="C64">
            <v>0</v>
          </cell>
          <cell r="D64">
            <v>10</v>
          </cell>
          <cell r="E64">
            <v>0</v>
          </cell>
          <cell r="F64">
            <v>54</v>
          </cell>
          <cell r="G64">
            <v>20</v>
          </cell>
          <cell r="H64">
            <v>0</v>
          </cell>
          <cell r="I64">
            <v>32</v>
          </cell>
          <cell r="J64">
            <v>12</v>
          </cell>
          <cell r="K64">
            <v>0</v>
          </cell>
          <cell r="L64">
            <v>0</v>
          </cell>
          <cell r="M64">
            <v>0</v>
          </cell>
          <cell r="N64">
            <v>0</v>
          </cell>
          <cell r="O64">
            <v>128</v>
          </cell>
        </row>
        <row r="65">
          <cell r="C65">
            <v>105</v>
          </cell>
          <cell r="D65">
            <v>35</v>
          </cell>
          <cell r="E65">
            <v>0</v>
          </cell>
          <cell r="F65">
            <v>0</v>
          </cell>
          <cell r="G65">
            <v>0</v>
          </cell>
          <cell r="H65">
            <v>0</v>
          </cell>
          <cell r="I65">
            <v>0</v>
          </cell>
          <cell r="J65">
            <v>0</v>
          </cell>
          <cell r="K65">
            <v>0</v>
          </cell>
          <cell r="L65">
            <v>0</v>
          </cell>
          <cell r="M65">
            <v>0</v>
          </cell>
          <cell r="N65">
            <v>0</v>
          </cell>
          <cell r="O65">
            <v>140</v>
          </cell>
        </row>
        <row r="66">
          <cell r="C66">
            <v>0</v>
          </cell>
          <cell r="D66">
            <v>0</v>
          </cell>
          <cell r="E66">
            <v>110</v>
          </cell>
          <cell r="F66">
            <v>163</v>
          </cell>
          <cell r="G66">
            <v>0</v>
          </cell>
          <cell r="H66">
            <v>0</v>
          </cell>
          <cell r="I66">
            <v>0</v>
          </cell>
          <cell r="J66">
            <v>0</v>
          </cell>
          <cell r="K66">
            <v>0</v>
          </cell>
          <cell r="L66">
            <v>0</v>
          </cell>
          <cell r="M66">
            <v>0</v>
          </cell>
          <cell r="N66">
            <v>0</v>
          </cell>
          <cell r="O66">
            <v>273</v>
          </cell>
        </row>
        <row r="69">
          <cell r="C69">
            <v>9900</v>
          </cell>
          <cell r="D69">
            <v>9900</v>
          </cell>
          <cell r="E69">
            <v>9900</v>
          </cell>
          <cell r="F69">
            <v>9900</v>
          </cell>
          <cell r="G69">
            <v>9900</v>
          </cell>
          <cell r="H69">
            <v>9900</v>
          </cell>
          <cell r="I69">
            <v>9900</v>
          </cell>
          <cell r="J69">
            <v>9900</v>
          </cell>
          <cell r="K69">
            <v>9900</v>
          </cell>
          <cell r="L69">
            <v>9900</v>
          </cell>
          <cell r="M69">
            <v>9900</v>
          </cell>
          <cell r="N69">
            <v>9900</v>
          </cell>
        </row>
        <row r="70">
          <cell r="C70">
            <v>8262</v>
          </cell>
          <cell r="D70">
            <v>8262</v>
          </cell>
          <cell r="E70">
            <v>8262</v>
          </cell>
          <cell r="F70">
            <v>7850</v>
          </cell>
          <cell r="G70">
            <v>8262</v>
          </cell>
          <cell r="H70">
            <v>8262</v>
          </cell>
          <cell r="I70">
            <v>8262</v>
          </cell>
          <cell r="J70">
            <v>8262</v>
          </cell>
          <cell r="K70">
            <v>8262</v>
          </cell>
          <cell r="L70">
            <v>8262</v>
          </cell>
          <cell r="M70">
            <v>8262</v>
          </cell>
          <cell r="N70">
            <v>8262</v>
          </cell>
        </row>
        <row r="73">
          <cell r="C73">
            <v>871583.35</v>
          </cell>
          <cell r="D73">
            <v>453915.32</v>
          </cell>
          <cell r="E73">
            <v>759.29</v>
          </cell>
          <cell r="F73">
            <v>741439.42</v>
          </cell>
          <cell r="G73">
            <v>109619.65</v>
          </cell>
          <cell r="H73">
            <v>13859</v>
          </cell>
          <cell r="I73">
            <v>155382</v>
          </cell>
          <cell r="J73">
            <v>178524</v>
          </cell>
          <cell r="K73">
            <v>108437</v>
          </cell>
          <cell r="L73">
            <v>0</v>
          </cell>
          <cell r="M73">
            <v>0</v>
          </cell>
          <cell r="N73">
            <v>0</v>
          </cell>
          <cell r="O73">
            <v>2633519.0299999998</v>
          </cell>
        </row>
        <row r="74">
          <cell r="C74" t="b">
            <v>1</v>
          </cell>
          <cell r="D74" t="b">
            <v>1</v>
          </cell>
          <cell r="E74" t="b">
            <v>1</v>
          </cell>
          <cell r="F74" t="b">
            <v>1</v>
          </cell>
          <cell r="G74" t="b">
            <v>1</v>
          </cell>
          <cell r="H74" t="b">
            <v>1</v>
          </cell>
          <cell r="I74" t="b">
            <v>1</v>
          </cell>
          <cell r="J74" t="b">
            <v>1</v>
          </cell>
          <cell r="K74" t="b">
            <v>1</v>
          </cell>
          <cell r="L74" t="b">
            <v>1</v>
          </cell>
          <cell r="M74" t="b">
            <v>1</v>
          </cell>
          <cell r="N74" t="b">
            <v>1</v>
          </cell>
        </row>
        <row r="77">
          <cell r="C77">
            <v>35</v>
          </cell>
          <cell r="D77">
            <v>30</v>
          </cell>
          <cell r="E77">
            <v>37</v>
          </cell>
          <cell r="F77">
            <v>36</v>
          </cell>
          <cell r="G77">
            <v>12</v>
          </cell>
          <cell r="H77">
            <v>17</v>
          </cell>
          <cell r="I77">
            <v>5</v>
          </cell>
          <cell r="J77">
            <v>5</v>
          </cell>
          <cell r="K77">
            <v>50</v>
          </cell>
          <cell r="L77">
            <v>10</v>
          </cell>
          <cell r="M77">
            <v>10</v>
          </cell>
          <cell r="N77">
            <v>10</v>
          </cell>
        </row>
        <row r="78">
          <cell r="C78">
            <v>205</v>
          </cell>
          <cell r="D78">
            <v>271</v>
          </cell>
          <cell r="E78">
            <v>375</v>
          </cell>
          <cell r="F78">
            <v>597</v>
          </cell>
          <cell r="G78">
            <v>320</v>
          </cell>
          <cell r="H78">
            <v>219</v>
          </cell>
          <cell r="I78">
            <v>75</v>
          </cell>
          <cell r="J78">
            <v>60</v>
          </cell>
          <cell r="K78">
            <v>149</v>
          </cell>
          <cell r="L78">
            <v>100</v>
          </cell>
          <cell r="M78">
            <v>100</v>
          </cell>
          <cell r="N78">
            <v>100</v>
          </cell>
        </row>
        <row r="80">
          <cell r="C80">
            <v>3595</v>
          </cell>
          <cell r="D80">
            <v>3595</v>
          </cell>
          <cell r="E80">
            <v>3595</v>
          </cell>
          <cell r="F80">
            <v>3595</v>
          </cell>
          <cell r="G80">
            <v>3595</v>
          </cell>
          <cell r="H80">
            <v>3595</v>
          </cell>
          <cell r="I80">
            <v>3595</v>
          </cell>
          <cell r="J80">
            <v>3595</v>
          </cell>
          <cell r="K80">
            <v>3595</v>
          </cell>
          <cell r="L80">
            <v>3595</v>
          </cell>
          <cell r="M80">
            <v>3595</v>
          </cell>
          <cell r="N80">
            <v>3595</v>
          </cell>
        </row>
        <row r="81">
          <cell r="C81">
            <v>1755</v>
          </cell>
          <cell r="D81">
            <v>1755</v>
          </cell>
          <cell r="E81">
            <v>1755</v>
          </cell>
          <cell r="F81">
            <v>1755</v>
          </cell>
          <cell r="G81">
            <v>1755</v>
          </cell>
          <cell r="H81">
            <v>1755</v>
          </cell>
          <cell r="I81">
            <v>1755</v>
          </cell>
          <cell r="J81">
            <v>1755</v>
          </cell>
          <cell r="K81">
            <v>1755</v>
          </cell>
          <cell r="L81">
            <v>1755</v>
          </cell>
          <cell r="M81">
            <v>1755</v>
          </cell>
          <cell r="N81">
            <v>1755</v>
          </cell>
        </row>
        <row r="83">
          <cell r="C83">
            <v>444695.39</v>
          </cell>
          <cell r="D83">
            <v>800818.58</v>
          </cell>
          <cell r="E83">
            <v>655949.76</v>
          </cell>
          <cell r="F83">
            <v>618865.43999999994</v>
          </cell>
          <cell r="G83">
            <v>391572.17</v>
          </cell>
          <cell r="H83">
            <v>519250.59</v>
          </cell>
          <cell r="I83">
            <v>226856.46</v>
          </cell>
          <cell r="J83">
            <v>177808.55</v>
          </cell>
          <cell r="K83">
            <v>386874.81</v>
          </cell>
          <cell r="L83">
            <v>199200</v>
          </cell>
          <cell r="M83">
            <v>199200</v>
          </cell>
          <cell r="N83">
            <v>199200</v>
          </cell>
          <cell r="O83">
            <v>4820291.7499999991</v>
          </cell>
        </row>
        <row r="84">
          <cell r="C84" t="b">
            <v>1</v>
          </cell>
          <cell r="D84" t="b">
            <v>1</v>
          </cell>
          <cell r="E84" t="b">
            <v>1</v>
          </cell>
          <cell r="F84" t="b">
            <v>1</v>
          </cell>
          <cell r="G84" t="b">
            <v>1</v>
          </cell>
          <cell r="H84" t="b">
            <v>1</v>
          </cell>
          <cell r="I84" t="b">
            <v>1</v>
          </cell>
          <cell r="J84" t="b">
            <v>1</v>
          </cell>
          <cell r="K84" t="b">
            <v>1</v>
          </cell>
          <cell r="L84" t="b">
            <v>1</v>
          </cell>
          <cell r="M84" t="b">
            <v>1</v>
          </cell>
          <cell r="N84" t="b">
            <v>1</v>
          </cell>
        </row>
        <row r="87">
          <cell r="C87" t="str">
            <v>2009 Forecast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Dept Data Dump"/>
      <sheetName val="Manual_Driver_Dump"/>
      <sheetName val="Maintenance"/>
      <sheetName val="CHPP"/>
      <sheetName val="Production"/>
      <sheetName val="Lookup"/>
      <sheetName val="Pivot"/>
      <sheetName val="Weekly Dump"/>
    </sheetNames>
    <sheetDataSet>
      <sheetData sheetId="0"/>
      <sheetData sheetId="1"/>
      <sheetData sheetId="2"/>
      <sheetData sheetId="3">
        <row r="93">
          <cell r="AY93" t="str">
            <v>Target</v>
          </cell>
          <cell r="AZ93" t="str">
            <v>MOP</v>
          </cell>
          <cell r="BA93" t="str">
            <v>Budget</v>
          </cell>
        </row>
      </sheetData>
      <sheetData sheetId="4"/>
      <sheetData sheetId="5"/>
      <sheetData sheetId="6"/>
      <sheetData sheetId="7"/>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amp;Reconciliation"/>
      <sheetName val="Pricing Drivers"/>
      <sheetName val="KSA Summary"/>
      <sheetName val="Liquidity A"/>
      <sheetName val="Liquidity A (2)"/>
      <sheetName val="Production"/>
      <sheetName val="CBC"/>
      <sheetName val="CBN"/>
      <sheetName val="C1"/>
      <sheetName val="KSA TEMPLATE $"/>
      <sheetName val="P&amp;L"/>
      <sheetName val="Liquidity B"/>
      <sheetName val="BS"/>
      <sheetName val="KSA TEMPLATE $000s"/>
      <sheetName val="SITE INPUTS BREAK"/>
      <sheetName val="KI Corporate"/>
      <sheetName val="Robinson"/>
      <sheetName val="Carlota"/>
      <sheetName val="Franke"/>
      <sheetName val="Morrison"/>
      <sheetName val="McCreedy"/>
      <sheetName val="Podolsky"/>
      <sheetName val="Victoria"/>
      <sheetName val="DMC"/>
      <sheetName val="SierraGorda"/>
      <sheetName val="Cash By Operation"/>
      <sheetName val="JDE Cash"/>
      <sheetName val="Sum"/>
      <sheetName val="Sum (2)"/>
      <sheetName val="Debt Covenants"/>
      <sheetName val="ES"/>
      <sheetName val="HFM"/>
      <sheetName val="Aug"/>
      <sheetName val="Aug Delta"/>
      <sheetName val="Official Budget Static"/>
      <sheetName val="Official Budget Delta"/>
      <sheetName val="WC"/>
      <sheetName val="EXCO Dashboard"/>
      <sheetName val="Flat_Price_EBITDA"/>
      <sheetName val="Old EXCO DASHBOARD"/>
      <sheetName val="Operating Asset Capital"/>
      <sheetName val="SG Oxides"/>
      <sheetName val="Victoria SNC Model"/>
      <sheetName val="KI Corporate Hyperion"/>
      <sheetName val="Change Log"/>
      <sheetName val="Mapping"/>
      <sheetName val="NewUploadFile"/>
      <sheetName val="Forecast-For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row r="76">
          <cell r="BC76">
            <v>201.18165888640939</v>
          </cell>
        </row>
        <row r="210">
          <cell r="B210">
            <v>9</v>
          </cell>
        </row>
      </sheetData>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Budget Summary"/>
      <sheetName val="Programme Development"/>
      <sheetName val="Campaign Management"/>
      <sheetName val="Core Activities"/>
      <sheetName val="Project Activities"/>
      <sheetName val="Time Summary"/>
      <sheetName val="LOOKUP"/>
    </sheetNames>
    <sheetDataSet>
      <sheetData sheetId="0">
        <row r="8">
          <cell r="B8" t="str">
            <v>yes</v>
          </cell>
        </row>
      </sheetData>
      <sheetData sheetId="1" refreshError="1"/>
      <sheetData sheetId="2">
        <row r="1">
          <cell r="B1" t="str">
            <v>Programme Development</v>
          </cell>
        </row>
      </sheetData>
      <sheetData sheetId="3">
        <row r="1">
          <cell r="B1" t="str">
            <v>Campaign Management</v>
          </cell>
        </row>
      </sheetData>
      <sheetData sheetId="4">
        <row r="1">
          <cell r="B1" t="str">
            <v>Core Activities</v>
          </cell>
        </row>
      </sheetData>
      <sheetData sheetId="5">
        <row r="1">
          <cell r="B1" t="str">
            <v>Project Activities</v>
          </cell>
        </row>
      </sheetData>
      <sheetData sheetId="6" refreshError="1"/>
      <sheetData sheetId="7">
        <row r="5">
          <cell r="B5" t="str">
            <v>MD/C</v>
          </cell>
          <cell r="F5" t="str">
            <v>yes</v>
          </cell>
          <cell r="H5" t="str">
            <v>one-off fee</v>
          </cell>
        </row>
        <row r="6">
          <cell r="B6" t="str">
            <v>BD</v>
          </cell>
          <cell r="F6" t="str">
            <v>no</v>
          </cell>
          <cell r="H6">
            <v>1</v>
          </cell>
        </row>
        <row r="7">
          <cell r="B7" t="str">
            <v>DD</v>
          </cell>
          <cell r="H7">
            <v>2</v>
          </cell>
        </row>
        <row r="8">
          <cell r="B8" t="str">
            <v>ASD</v>
          </cell>
          <cell r="H8">
            <v>3</v>
          </cell>
        </row>
        <row r="9">
          <cell r="B9" t="str">
            <v>SAD</v>
          </cell>
          <cell r="H9">
            <v>4</v>
          </cell>
        </row>
        <row r="10">
          <cell r="B10" t="str">
            <v>AD</v>
          </cell>
          <cell r="H10">
            <v>5</v>
          </cell>
        </row>
        <row r="11">
          <cell r="B11" t="str">
            <v>SAM</v>
          </cell>
          <cell r="H11">
            <v>6</v>
          </cell>
        </row>
        <row r="12">
          <cell r="B12" t="str">
            <v>AM</v>
          </cell>
          <cell r="H12">
            <v>7</v>
          </cell>
        </row>
        <row r="13">
          <cell r="B13" t="str">
            <v>SAE</v>
          </cell>
          <cell r="H13">
            <v>8</v>
          </cell>
        </row>
        <row r="14">
          <cell r="B14" t="str">
            <v>AE</v>
          </cell>
          <cell r="H14">
            <v>9</v>
          </cell>
        </row>
        <row r="15">
          <cell r="B15" t="str">
            <v>AA</v>
          </cell>
          <cell r="H15">
            <v>10</v>
          </cell>
        </row>
        <row r="16">
          <cell r="H16">
            <v>11</v>
          </cell>
        </row>
        <row r="17">
          <cell r="H17">
            <v>12</v>
          </cell>
        </row>
        <row r="18">
          <cell r="H18">
            <v>13</v>
          </cell>
        </row>
        <row r="19">
          <cell r="H19">
            <v>14</v>
          </cell>
        </row>
        <row r="20">
          <cell r="H20">
            <v>15</v>
          </cell>
        </row>
        <row r="21">
          <cell r="H21">
            <v>16</v>
          </cell>
        </row>
        <row r="22">
          <cell r="H22">
            <v>17</v>
          </cell>
        </row>
        <row r="23">
          <cell r="H23">
            <v>18</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s"/>
      <sheetName val="monthly"/>
      <sheetName val="weekly"/>
      <sheetName val="tombola"/>
      <sheetName val="Board"/>
    </sheetNames>
    <sheetDataSet>
      <sheetData sheetId="0">
        <row r="49">
          <cell r="D49">
            <v>1</v>
          </cell>
          <cell r="E49">
            <v>2</v>
          </cell>
          <cell r="F49">
            <v>3</v>
          </cell>
          <cell r="G49">
            <v>4</v>
          </cell>
          <cell r="H49">
            <v>5</v>
          </cell>
          <cell r="I49">
            <v>6</v>
          </cell>
          <cell r="J49">
            <v>7</v>
          </cell>
          <cell r="K49">
            <v>8</v>
          </cell>
          <cell r="L49">
            <v>9</v>
          </cell>
          <cell r="M49">
            <v>10</v>
          </cell>
          <cell r="N49">
            <v>11</v>
          </cell>
          <cell r="O49">
            <v>12</v>
          </cell>
          <cell r="P49">
            <v>13</v>
          </cell>
          <cell r="Q49">
            <v>14</v>
          </cell>
          <cell r="R49">
            <v>15</v>
          </cell>
          <cell r="S49">
            <v>16</v>
          </cell>
          <cell r="T49">
            <v>17</v>
          </cell>
          <cell r="U49">
            <v>18</v>
          </cell>
          <cell r="V49">
            <v>19</v>
          </cell>
          <cell r="W49">
            <v>20</v>
          </cell>
          <cell r="X49">
            <v>21</v>
          </cell>
          <cell r="Y49">
            <v>22</v>
          </cell>
          <cell r="Z49">
            <v>23</v>
          </cell>
          <cell r="AA49">
            <v>24</v>
          </cell>
          <cell r="AB49">
            <v>25</v>
          </cell>
          <cell r="AC49">
            <v>26</v>
          </cell>
          <cell r="AD49">
            <v>27</v>
          </cell>
          <cell r="AE49">
            <v>28</v>
          </cell>
          <cell r="AF49">
            <v>29</v>
          </cell>
          <cell r="AG49">
            <v>30</v>
          </cell>
          <cell r="AH49">
            <v>31</v>
          </cell>
          <cell r="AI49">
            <v>32</v>
          </cell>
          <cell r="AJ49">
            <v>33</v>
          </cell>
          <cell r="AK49">
            <v>34</v>
          </cell>
          <cell r="AL49">
            <v>35</v>
          </cell>
          <cell r="AM49">
            <v>36</v>
          </cell>
          <cell r="AN49">
            <v>37</v>
          </cell>
          <cell r="AO49">
            <v>38</v>
          </cell>
          <cell r="AP49">
            <v>39</v>
          </cell>
          <cell r="AQ49">
            <v>40</v>
          </cell>
          <cell r="AR49">
            <v>41</v>
          </cell>
          <cell r="AS49">
            <v>42</v>
          </cell>
          <cell r="AT49">
            <v>43</v>
          </cell>
          <cell r="AU49">
            <v>44</v>
          </cell>
          <cell r="AV49">
            <v>45</v>
          </cell>
          <cell r="AW49">
            <v>46</v>
          </cell>
          <cell r="AX49">
            <v>47</v>
          </cell>
          <cell r="AY49">
            <v>48</v>
          </cell>
          <cell r="AZ49">
            <v>49</v>
          </cell>
          <cell r="BA49">
            <v>50</v>
          </cell>
          <cell r="BB49">
            <v>51</v>
          </cell>
          <cell r="BC49">
            <v>52</v>
          </cell>
        </row>
        <row r="51">
          <cell r="B51" t="str">
            <v>Avg daily P2P</v>
          </cell>
        </row>
        <row r="52">
          <cell r="B52" t="str">
            <v>Prior yr</v>
          </cell>
          <cell r="D52">
            <v>566.14285714285722</v>
          </cell>
          <cell r="E52">
            <v>481.85714285714289</v>
          </cell>
          <cell r="F52">
            <v>442.14285714285717</v>
          </cell>
          <cell r="G52">
            <v>471.42857142857139</v>
          </cell>
          <cell r="H52">
            <v>320.28571428571428</v>
          </cell>
          <cell r="I52">
            <v>308.28571428571433</v>
          </cell>
          <cell r="J52">
            <v>322.14285714285711</v>
          </cell>
          <cell r="K52">
            <v>265.42857142857144</v>
          </cell>
          <cell r="L52">
            <v>288.71428571428567</v>
          </cell>
          <cell r="M52">
            <v>203.85714285714286</v>
          </cell>
          <cell r="N52">
            <v>158.28571428571428</v>
          </cell>
          <cell r="O52">
            <v>167.28571428571428</v>
          </cell>
          <cell r="P52">
            <v>213.71428571428572</v>
          </cell>
          <cell r="Q52">
            <v>259</v>
          </cell>
          <cell r="R52">
            <v>344.57142857142856</v>
          </cell>
          <cell r="S52">
            <v>300.85714285714289</v>
          </cell>
          <cell r="T52">
            <v>329.71428571428572</v>
          </cell>
          <cell r="U52">
            <v>299</v>
          </cell>
          <cell r="V52">
            <v>296.57142857142861</v>
          </cell>
          <cell r="W52">
            <v>212</v>
          </cell>
          <cell r="X52">
            <v>215.57142857142858</v>
          </cell>
          <cell r="Y52">
            <v>266.85714285714289</v>
          </cell>
          <cell r="Z52">
            <v>255.85714285714286</v>
          </cell>
          <cell r="AA52">
            <v>217.28571428571428</v>
          </cell>
          <cell r="AB52">
            <v>253.14285714285714</v>
          </cell>
          <cell r="AC52">
            <v>318.42857142857144</v>
          </cell>
          <cell r="AD52">
            <v>293</v>
          </cell>
          <cell r="AE52">
            <v>255.85714285714286</v>
          </cell>
          <cell r="AF52">
            <v>304.14285714285717</v>
          </cell>
          <cell r="AG52">
            <v>271.71428571428572</v>
          </cell>
          <cell r="AH52">
            <v>318.28571428571428</v>
          </cell>
          <cell r="AI52">
            <v>326.14285714285711</v>
          </cell>
          <cell r="AJ52">
            <v>284.57142857142856</v>
          </cell>
          <cell r="AK52">
            <v>317.57142857142856</v>
          </cell>
          <cell r="AL52">
            <v>375.28571428571428</v>
          </cell>
          <cell r="AM52">
            <v>348.71428571428572</v>
          </cell>
          <cell r="AN52">
            <v>321.57142857142856</v>
          </cell>
          <cell r="AO52">
            <v>340.42857142857144</v>
          </cell>
          <cell r="AP52">
            <v>420.85714285714283</v>
          </cell>
          <cell r="AQ52">
            <v>1242.1428571428571</v>
          </cell>
          <cell r="AR52">
            <v>1898.7142857142858</v>
          </cell>
          <cell r="AS52">
            <v>213.71428571428572</v>
          </cell>
          <cell r="AT52">
            <v>199.57142857142858</v>
          </cell>
          <cell r="AU52">
            <v>192.85714285714283</v>
          </cell>
          <cell r="AV52">
            <v>177.57142857142856</v>
          </cell>
          <cell r="AW52">
            <v>192.85714285714286</v>
          </cell>
          <cell r="AX52">
            <v>197.71428571428569</v>
          </cell>
          <cell r="AY52">
            <v>258.42857142857144</v>
          </cell>
          <cell r="AZ52">
            <v>175.85714285714286</v>
          </cell>
          <cell r="BA52">
            <v>169</v>
          </cell>
          <cell r="BB52">
            <v>164.28571428571428</v>
          </cell>
          <cell r="BC52">
            <v>154.42857142857144</v>
          </cell>
        </row>
        <row r="53">
          <cell r="B53" t="str">
            <v>Actual</v>
          </cell>
          <cell r="D53">
            <v>137.71428571428572</v>
          </cell>
          <cell r="E53">
            <v>138</v>
          </cell>
          <cell r="F53">
            <v>137.42857142857142</v>
          </cell>
          <cell r="G53">
            <v>111.14285714285715</v>
          </cell>
          <cell r="H53">
            <v>105.28571428571429</v>
          </cell>
          <cell r="I53">
            <v>109.71428571428571</v>
          </cell>
          <cell r="J53">
            <v>106.42857142857143</v>
          </cell>
          <cell r="K53">
            <v>105.42857142857143</v>
          </cell>
          <cell r="L53">
            <v>2829.5714285714284</v>
          </cell>
          <cell r="M53">
            <v>1220</v>
          </cell>
          <cell r="N53">
            <v>754.14285714285711</v>
          </cell>
          <cell r="O53">
            <v>570.28571428571433</v>
          </cell>
          <cell r="P53">
            <v>539.14285714285711</v>
          </cell>
          <cell r="Q53">
            <v>588.42857142857144</v>
          </cell>
          <cell r="R53">
            <v>415.42857142857144</v>
          </cell>
          <cell r="S53">
            <v>362.71428571428572</v>
          </cell>
          <cell r="T53">
            <v>341.42857142857144</v>
          </cell>
        </row>
        <row r="54">
          <cell r="B54" t="str">
            <v>Target</v>
          </cell>
          <cell r="D54">
            <v>137.71428571428572</v>
          </cell>
          <cell r="E54">
            <v>138</v>
          </cell>
          <cell r="F54">
            <v>137.42857142857142</v>
          </cell>
          <cell r="G54">
            <v>111.14285714285715</v>
          </cell>
          <cell r="H54">
            <v>105.28571428571429</v>
          </cell>
          <cell r="I54">
            <v>109.71428571428571</v>
          </cell>
          <cell r="J54">
            <v>106.42857142857143</v>
          </cell>
          <cell r="K54">
            <v>105.42857142857143</v>
          </cell>
          <cell r="L54">
            <v>2829.5714285714284</v>
          </cell>
          <cell r="M54">
            <v>1220</v>
          </cell>
          <cell r="N54">
            <v>754.14285714285711</v>
          </cell>
          <cell r="O54">
            <v>570.28571428571433</v>
          </cell>
          <cell r="P54">
            <v>539.14285714285711</v>
          </cell>
          <cell r="Q54">
            <v>588.42857142857144</v>
          </cell>
          <cell r="R54">
            <v>550</v>
          </cell>
          <cell r="S54">
            <v>550</v>
          </cell>
          <cell r="T54">
            <v>550</v>
          </cell>
          <cell r="U54">
            <v>550</v>
          </cell>
          <cell r="V54">
            <v>550</v>
          </cell>
          <cell r="W54">
            <v>550</v>
          </cell>
          <cell r="X54">
            <v>550</v>
          </cell>
          <cell r="Y54">
            <v>550</v>
          </cell>
          <cell r="Z54">
            <v>550</v>
          </cell>
          <cell r="AA54">
            <v>550</v>
          </cell>
          <cell r="AB54">
            <v>550</v>
          </cell>
          <cell r="AC54">
            <v>550</v>
          </cell>
          <cell r="AD54">
            <v>550</v>
          </cell>
          <cell r="AE54">
            <v>550</v>
          </cell>
          <cell r="AF54">
            <v>550</v>
          </cell>
          <cell r="AG54">
            <v>550</v>
          </cell>
          <cell r="AH54">
            <v>550</v>
          </cell>
          <cell r="AI54">
            <v>550</v>
          </cell>
          <cell r="AJ54">
            <v>550</v>
          </cell>
          <cell r="AK54">
            <v>550</v>
          </cell>
          <cell r="AL54">
            <v>550</v>
          </cell>
          <cell r="AM54">
            <v>550</v>
          </cell>
          <cell r="AN54">
            <v>550</v>
          </cell>
          <cell r="AO54">
            <v>550</v>
          </cell>
          <cell r="AP54">
            <v>550</v>
          </cell>
          <cell r="AQ54">
            <v>550</v>
          </cell>
          <cell r="AR54">
            <v>550</v>
          </cell>
          <cell r="AS54">
            <v>550</v>
          </cell>
          <cell r="AT54">
            <v>550</v>
          </cell>
          <cell r="AU54">
            <v>550</v>
          </cell>
          <cell r="AV54">
            <v>550</v>
          </cell>
          <cell r="AW54">
            <v>550</v>
          </cell>
          <cell r="AX54">
            <v>550</v>
          </cell>
          <cell r="AY54">
            <v>550</v>
          </cell>
          <cell r="AZ54">
            <v>550</v>
          </cell>
          <cell r="BA54">
            <v>550</v>
          </cell>
          <cell r="BB54">
            <v>550</v>
          </cell>
          <cell r="BC54">
            <v>550</v>
          </cell>
        </row>
        <row r="56">
          <cell r="B56" t="str">
            <v>Avg daily uniques</v>
          </cell>
        </row>
        <row r="57">
          <cell r="B57" t="str">
            <v>Prior yr</v>
          </cell>
          <cell r="D57">
            <v>8975.7142857142844</v>
          </cell>
          <cell r="E57">
            <v>8665</v>
          </cell>
          <cell r="F57">
            <v>9053</v>
          </cell>
          <cell r="G57">
            <v>10308.857142857143</v>
          </cell>
          <cell r="H57">
            <v>9711.8571428571431</v>
          </cell>
          <cell r="I57">
            <v>9598</v>
          </cell>
          <cell r="J57">
            <v>9802.7142857142862</v>
          </cell>
          <cell r="K57">
            <v>9633.2857142857138</v>
          </cell>
          <cell r="L57">
            <v>9793</v>
          </cell>
          <cell r="M57">
            <v>9553.1428571428569</v>
          </cell>
          <cell r="N57">
            <v>9240.4285714285706</v>
          </cell>
          <cell r="O57">
            <v>9216.1428571428569</v>
          </cell>
          <cell r="P57">
            <v>9551.4285714285706</v>
          </cell>
          <cell r="Q57">
            <v>9777.4285714285706</v>
          </cell>
          <cell r="R57">
            <v>10102.571428571428</v>
          </cell>
          <cell r="S57">
            <v>9995.1428571428569</v>
          </cell>
          <cell r="T57">
            <v>10410</v>
          </cell>
          <cell r="U57">
            <v>11006.571428571429</v>
          </cell>
          <cell r="V57">
            <v>11010.428571428571</v>
          </cell>
          <cell r="W57">
            <v>10375.571428571428</v>
          </cell>
          <cell r="X57">
            <v>10392.857142857143</v>
          </cell>
          <cell r="Y57">
            <v>11042.571428571428</v>
          </cell>
          <cell r="Z57">
            <v>12422.142857142857</v>
          </cell>
          <cell r="AA57">
            <v>12584.714285714284</v>
          </cell>
          <cell r="AB57">
            <v>13703.571428571428</v>
          </cell>
          <cell r="AC57">
            <v>12320.428571428572</v>
          </cell>
          <cell r="AD57">
            <v>12185.428571428572</v>
          </cell>
          <cell r="AE57">
            <v>11964.714285714286</v>
          </cell>
          <cell r="AF57">
            <v>12203.714285714286</v>
          </cell>
          <cell r="AG57">
            <v>12275.142857142857</v>
          </cell>
          <cell r="AH57">
            <v>12835.142857142857</v>
          </cell>
          <cell r="AI57">
            <v>12564.714285714286</v>
          </cell>
          <cell r="AJ57">
            <v>12170.428571428572</v>
          </cell>
          <cell r="AK57">
            <v>12376.285714285714</v>
          </cell>
          <cell r="AL57">
            <v>13126.142857142857</v>
          </cell>
          <cell r="AM57">
            <v>13183.571428571429</v>
          </cell>
          <cell r="AN57">
            <v>12954.428571428572</v>
          </cell>
          <cell r="AO57">
            <v>13167.857142857143</v>
          </cell>
          <cell r="AP57">
            <v>13666</v>
          </cell>
          <cell r="AQ57">
            <v>16518.714285714286</v>
          </cell>
          <cell r="AR57">
            <v>18576.857142857145</v>
          </cell>
          <cell r="AS57">
            <v>13763.714285714286</v>
          </cell>
          <cell r="AT57">
            <v>13405.428571428571</v>
          </cell>
          <cell r="AU57">
            <v>13574.857142857143</v>
          </cell>
          <cell r="AV57">
            <v>12164.428571428571</v>
          </cell>
          <cell r="AW57">
            <v>12392.857142857143</v>
          </cell>
          <cell r="AX57">
            <v>12424.857142857143</v>
          </cell>
          <cell r="AY57">
            <v>12889.571428571429</v>
          </cell>
          <cell r="AZ57">
            <v>12551</v>
          </cell>
          <cell r="BA57">
            <v>12061.142857142857</v>
          </cell>
          <cell r="BB57">
            <v>12133.857142857143</v>
          </cell>
          <cell r="BC57">
            <v>12311.714285714286</v>
          </cell>
        </row>
        <row r="58">
          <cell r="B58" t="str">
            <v>Actual</v>
          </cell>
          <cell r="D58">
            <v>12331.428571428571</v>
          </cell>
          <cell r="E58">
            <v>12175.428571428571</v>
          </cell>
          <cell r="F58">
            <v>11966</v>
          </cell>
          <cell r="G58">
            <v>11716.571428571428</v>
          </cell>
          <cell r="H58">
            <v>12079.142857142857</v>
          </cell>
          <cell r="I58">
            <v>11747</v>
          </cell>
          <cell r="J58">
            <v>11341.285714285714</v>
          </cell>
          <cell r="K58">
            <v>11451.857142857143</v>
          </cell>
          <cell r="L58">
            <v>8288.5</v>
          </cell>
          <cell r="M58">
            <v>8051</v>
          </cell>
          <cell r="N58">
            <v>7119.2857142857147</v>
          </cell>
          <cell r="O58">
            <v>7021.2857142857147</v>
          </cell>
          <cell r="P58">
            <v>6746.1428571428569</v>
          </cell>
          <cell r="Q58">
            <v>7027.5714285714284</v>
          </cell>
          <cell r="R58">
            <v>6132.8571428571431</v>
          </cell>
          <cell r="S58">
            <v>5861</v>
          </cell>
          <cell r="T58">
            <v>5809.5714285714284</v>
          </cell>
        </row>
        <row r="59">
          <cell r="B59" t="str">
            <v>Target</v>
          </cell>
          <cell r="D59">
            <v>12331.428571428571</v>
          </cell>
          <cell r="E59">
            <v>12175.428571428571</v>
          </cell>
          <cell r="F59">
            <v>11966</v>
          </cell>
          <cell r="G59">
            <v>11716.571428571428</v>
          </cell>
          <cell r="H59">
            <v>12079.142857142857</v>
          </cell>
          <cell r="I59">
            <v>11747</v>
          </cell>
          <cell r="J59">
            <v>11341.285714285714</v>
          </cell>
          <cell r="K59">
            <v>11451.857142857143</v>
          </cell>
          <cell r="L59">
            <v>8288.5</v>
          </cell>
          <cell r="M59">
            <v>8051</v>
          </cell>
          <cell r="N59">
            <v>7119.2857142857147</v>
          </cell>
          <cell r="O59">
            <v>7021.2857142857147</v>
          </cell>
          <cell r="P59">
            <v>6746.1428571428569</v>
          </cell>
          <cell r="Q59">
            <v>7027.5714285714284</v>
          </cell>
          <cell r="R59">
            <v>6500</v>
          </cell>
          <cell r="S59">
            <v>6760</v>
          </cell>
          <cell r="T59">
            <v>7030.4000000000005</v>
          </cell>
          <cell r="U59">
            <v>6041.954285714286</v>
          </cell>
          <cell r="V59">
            <v>6162.7933714285718</v>
          </cell>
          <cell r="W59">
            <v>6316.8632057142859</v>
          </cell>
          <cell r="X59">
            <v>6380.0318377714284</v>
          </cell>
          <cell r="Y59">
            <v>6443.832156149143</v>
          </cell>
          <cell r="Z59">
            <v>6604.9279600528707</v>
          </cell>
          <cell r="AA59">
            <v>6737.0265192539282</v>
          </cell>
          <cell r="AB59">
            <v>6804.3967844464678</v>
          </cell>
          <cell r="AC59">
            <v>6872.4407522909323</v>
          </cell>
          <cell r="AD59">
            <v>7216.0627899054789</v>
          </cell>
          <cell r="AE59">
            <v>7576.865929400753</v>
          </cell>
          <cell r="AF59">
            <v>7955.7092258707908</v>
          </cell>
          <cell r="AG59">
            <v>8353.4946871643315</v>
          </cell>
          <cell r="AH59">
            <v>8562.3320543434384</v>
          </cell>
          <cell r="AI59">
            <v>8776.390355702024</v>
          </cell>
          <cell r="AJ59">
            <v>8995.8001145945746</v>
          </cell>
          <cell r="AK59">
            <v>9220.6951174594378</v>
          </cell>
          <cell r="AL59">
            <v>9451.2124953959228</v>
          </cell>
          <cell r="AM59">
            <v>9687.4928077808199</v>
          </cell>
          <cell r="AN59">
            <v>9929.6801279753399</v>
          </cell>
          <cell r="AO59">
            <v>10177.922131174722</v>
          </cell>
          <cell r="AP59">
            <v>10432.37018445409</v>
          </cell>
          <cell r="AQ59">
            <v>10693.179439065441</v>
          </cell>
          <cell r="AR59">
            <v>10960.508925042077</v>
          </cell>
          <cell r="AS59">
            <v>11234.521648168127</v>
          </cell>
          <cell r="AT59">
            <v>11515.384689372329</v>
          </cell>
          <cell r="AU59">
            <v>11745.692383159776</v>
          </cell>
          <cell r="AV59">
            <v>11921.877768907172</v>
          </cell>
          <cell r="AW59">
            <v>12100.705935440779</v>
          </cell>
          <cell r="AX59">
            <v>12282.216524472389</v>
          </cell>
          <cell r="AY59">
            <v>12405.038689717114</v>
          </cell>
          <cell r="AZ59">
            <v>12529.089076614286</v>
          </cell>
          <cell r="BA59">
            <v>12654.379967380428</v>
          </cell>
          <cell r="BB59">
            <v>12780.923767054232</v>
          </cell>
          <cell r="BC59">
            <v>12908.733004724774</v>
          </cell>
        </row>
        <row r="61">
          <cell r="B61" t="str">
            <v>Revenue</v>
          </cell>
        </row>
        <row r="62">
          <cell r="B62" t="str">
            <v>Prior yr</v>
          </cell>
          <cell r="D62">
            <v>159.75323582400017</v>
          </cell>
          <cell r="E62">
            <v>129.51208108800006</v>
          </cell>
          <cell r="F62">
            <v>179.55967161600009</v>
          </cell>
          <cell r="G62">
            <v>201.38558169599992</v>
          </cell>
          <cell r="H62">
            <v>178.999548624</v>
          </cell>
          <cell r="I62">
            <v>190.01516975999996</v>
          </cell>
          <cell r="J62">
            <v>195.01561684799978</v>
          </cell>
          <cell r="K62">
            <v>200.89802865600001</v>
          </cell>
          <cell r="L62">
            <v>165.49824657600004</v>
          </cell>
          <cell r="M62">
            <v>168.79762411200025</v>
          </cell>
          <cell r="N62">
            <v>171.83274638399999</v>
          </cell>
          <cell r="O62">
            <v>174.57219748800028</v>
          </cell>
          <cell r="P62">
            <v>176.37168182399995</v>
          </cell>
          <cell r="Q62">
            <v>199.60817385599987</v>
          </cell>
          <cell r="R62">
            <v>189.86987822400013</v>
          </cell>
          <cell r="S62">
            <v>178.53590289600018</v>
          </cell>
          <cell r="T62">
            <v>204.28081502399962</v>
          </cell>
          <cell r="U62">
            <v>176.4242419680003</v>
          </cell>
          <cell r="V62">
            <v>193.89425889600062</v>
          </cell>
          <cell r="W62">
            <v>200.01263256000024</v>
          </cell>
          <cell r="X62">
            <v>215.29667764799999</v>
          </cell>
          <cell r="Y62">
            <v>192.40746782400009</v>
          </cell>
          <cell r="Z62">
            <v>224.31206491199993</v>
          </cell>
          <cell r="AA62">
            <v>219.33924292799975</v>
          </cell>
          <cell r="AB62">
            <v>202.47200812800017</v>
          </cell>
          <cell r="AC62">
            <v>252.22918968000016</v>
          </cell>
          <cell r="AD62">
            <v>223.60082659199995</v>
          </cell>
          <cell r="AE62">
            <v>231.23945707200014</v>
          </cell>
          <cell r="AF62">
            <v>213.08872478399988</v>
          </cell>
          <cell r="AG62">
            <v>240.96726763200027</v>
          </cell>
          <cell r="AH62">
            <v>227.68907803200028</v>
          </cell>
          <cell r="AI62">
            <v>220.52899814399979</v>
          </cell>
          <cell r="AJ62">
            <v>217.19715451200034</v>
          </cell>
          <cell r="AK62">
            <v>222.60694060799966</v>
          </cell>
          <cell r="AL62">
            <v>240.44049244799976</v>
          </cell>
          <cell r="AM62">
            <v>239.60212473600001</v>
          </cell>
          <cell r="AN62">
            <v>225.14176151999976</v>
          </cell>
          <cell r="AO62">
            <v>256.8526403040002</v>
          </cell>
          <cell r="AP62">
            <v>245.90076638399967</v>
          </cell>
          <cell r="AQ62">
            <v>253.47809822399989</v>
          </cell>
          <cell r="AR62">
            <v>244.40207500799991</v>
          </cell>
          <cell r="AS62">
            <v>250.1548639199998</v>
          </cell>
          <cell r="AT62">
            <v>255.54989116800019</v>
          </cell>
          <cell r="AU62">
            <v>269.03371060799986</v>
          </cell>
          <cell r="AV62">
            <v>232.47990792000007</v>
          </cell>
          <cell r="AW62">
            <v>210.1540222079997</v>
          </cell>
          <cell r="AX62">
            <v>242.493887376</v>
          </cell>
          <cell r="AY62">
            <v>248.00773795200007</v>
          </cell>
          <cell r="AZ62">
            <v>235.06854134400038</v>
          </cell>
          <cell r="BA62">
            <v>212.49732628800047</v>
          </cell>
          <cell r="BB62">
            <v>230.93297510399998</v>
          </cell>
          <cell r="BC62">
            <v>239.32325663999978</v>
          </cell>
        </row>
        <row r="63">
          <cell r="B63" t="str">
            <v>Actual</v>
          </cell>
          <cell r="D63">
            <v>244.821</v>
          </cell>
          <cell r="E63">
            <v>244.821</v>
          </cell>
          <cell r="F63">
            <v>244.821</v>
          </cell>
          <cell r="G63">
            <v>244.821</v>
          </cell>
          <cell r="H63">
            <v>175.62225280000001</v>
          </cell>
          <cell r="I63">
            <v>175.62225280000001</v>
          </cell>
          <cell r="J63">
            <v>175.62225280000001</v>
          </cell>
          <cell r="K63">
            <v>175.62225280000001</v>
          </cell>
          <cell r="L63">
            <v>175.62225280000001</v>
          </cell>
          <cell r="M63">
            <v>99.847016000000011</v>
          </cell>
          <cell r="N63">
            <v>99.847016000000011</v>
          </cell>
          <cell r="O63">
            <v>99.847016000000011</v>
          </cell>
          <cell r="P63">
            <v>99.847016000000011</v>
          </cell>
          <cell r="Q63">
            <v>67.736799862326706</v>
          </cell>
          <cell r="R63">
            <v>67.736799862326706</v>
          </cell>
          <cell r="S63">
            <v>67.736799862326706</v>
          </cell>
          <cell r="T63">
            <v>67.736799862326706</v>
          </cell>
        </row>
        <row r="64">
          <cell r="B64" t="str">
            <v>Target</v>
          </cell>
          <cell r="D64">
            <v>244.821</v>
          </cell>
          <cell r="E64">
            <v>244.821</v>
          </cell>
          <cell r="F64">
            <v>244.821</v>
          </cell>
          <cell r="G64">
            <v>244.821</v>
          </cell>
          <cell r="H64">
            <v>175.62225280000001</v>
          </cell>
          <cell r="I64">
            <v>175.62225280000001</v>
          </cell>
          <cell r="J64">
            <v>175.62225280000001</v>
          </cell>
          <cell r="K64">
            <v>175.62225280000001</v>
          </cell>
          <cell r="L64">
            <v>175.62225280000001</v>
          </cell>
          <cell r="M64">
            <v>99.847016000000011</v>
          </cell>
          <cell r="N64">
            <v>99.847016000000011</v>
          </cell>
          <cell r="O64">
            <v>99.847016000000011</v>
          </cell>
          <cell r="P64">
            <v>99.847016000000011</v>
          </cell>
          <cell r="Q64">
            <v>67.736799862326706</v>
          </cell>
          <cell r="R64">
            <v>67.736799862326706</v>
          </cell>
          <cell r="S64">
            <v>67.736799862326706</v>
          </cell>
          <cell r="T64">
            <v>67.736799862326706</v>
          </cell>
          <cell r="U64">
            <v>96.848516580120858</v>
          </cell>
          <cell r="V64">
            <v>98.785486911723311</v>
          </cell>
          <cell r="W64">
            <v>110.98020558408069</v>
          </cell>
          <cell r="X64">
            <v>112.09000763992147</v>
          </cell>
          <cell r="Y64">
            <v>113.21090771632068</v>
          </cell>
          <cell r="Z64">
            <v>125.64916950254225</v>
          </cell>
          <cell r="AA64">
            <v>128.16215289259301</v>
          </cell>
          <cell r="AB64">
            <v>129.44377442151895</v>
          </cell>
          <cell r="AC64">
            <v>130.7382121657343</v>
          </cell>
          <cell r="AD64">
            <v>175.532848587844</v>
          </cell>
          <cell r="AE64">
            <v>184.30949101723621</v>
          </cell>
          <cell r="AF64">
            <v>193.52496556809788</v>
          </cell>
          <cell r="AG64">
            <v>203.20121384650298</v>
          </cell>
          <cell r="AH64">
            <v>228.43531734895609</v>
          </cell>
          <cell r="AI64">
            <v>234.1462002826799</v>
          </cell>
          <cell r="AJ64">
            <v>239.99985528974699</v>
          </cell>
          <cell r="AK64">
            <v>245.99985167199057</v>
          </cell>
          <cell r="AL64">
            <v>252.14984796379034</v>
          </cell>
          <cell r="AM64">
            <v>293.04485804921393</v>
          </cell>
          <cell r="AN64">
            <v>300.37097950044415</v>
          </cell>
          <cell r="AO64">
            <v>307.88025398795514</v>
          </cell>
          <cell r="AP64">
            <v>315.57726033765414</v>
          </cell>
          <cell r="AQ64">
            <v>366.15677416461483</v>
          </cell>
          <cell r="AR64">
            <v>375.31069351873009</v>
          </cell>
          <cell r="AS64">
            <v>384.69346085669821</v>
          </cell>
          <cell r="AT64">
            <v>394.31079737811564</v>
          </cell>
          <cell r="AU64">
            <v>431.89439049244316</v>
          </cell>
          <cell r="AV64">
            <v>438.37280634983023</v>
          </cell>
          <cell r="AW64">
            <v>444.94839844507754</v>
          </cell>
          <cell r="AX64">
            <v>451.62262442175353</v>
          </cell>
          <cell r="AY64">
            <v>456.13885066597106</v>
          </cell>
          <cell r="AZ64">
            <v>494.75418440684371</v>
          </cell>
          <cell r="BA64">
            <v>499.70172625091197</v>
          </cell>
          <cell r="BB64">
            <v>504.69874351342111</v>
          </cell>
          <cell r="BC64">
            <v>509.74573094855538</v>
          </cell>
        </row>
      </sheetData>
      <sheetData sheetId="1"/>
      <sheetData sheetId="2"/>
      <sheetData sheetId="3"/>
      <sheetData sheetId="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ibution Analysis3"/>
      <sheetName val="Sav"/>
      <sheetName val="Capitalization"/>
      <sheetName val="Contribution Analysis2"/>
      <sheetName val="Management Estimates"/>
      <sheetName val="Management Estimates- old"/>
      <sheetName val="New Estimates Field"/>
      <sheetName val="Combined Field"/>
      <sheetName val="Old Estimates Field"/>
      <sheetName val="Revenue Brekadown"/>
      <sheetName val="M&amp;A Considerations"/>
      <sheetName val="Shareholders + Comps Graphs"/>
      <sheetName val="Share Price"/>
      <sheetName val="Chart11"/>
      <sheetName val="VWAP-"/>
      <sheetName val="graph-vwap"/>
      <sheetName val="Chart12"/>
      <sheetName val="Chart13"/>
      <sheetName val="Financials"/>
      <sheetName val="Chart14"/>
      <sheetName val="Chart15"/>
      <sheetName val="Chart16"/>
      <sheetName val="Chart17"/>
      <sheetName val="Chart18"/>
      <sheetName val="Estimates"/>
      <sheetName val="Comps Rob"/>
      <sheetName val="Output I"/>
      <sheetName val="Comps - Output2"/>
      <sheetName val="Coverage"/>
      <sheetName val="Chart19"/>
      <sheetName val="Segmentation"/>
      <sheetName val="Comp Descriptions"/>
      <sheetName val="Football Field - Extended"/>
      <sheetName val="FootballFIeld 2"/>
      <sheetName val="Sheet5"/>
      <sheetName val="Tool Box"/>
      <sheetName val="Interplan Growth"/>
      <sheetName val="Chart20"/>
      <sheetName val="Comps Old"/>
      <sheetName val="Football Field Old"/>
      <sheetName val="Comps-old"/>
      <sheetName val="VWAP"/>
      <sheetName val="Contribution Analysis"/>
      <sheetName val="FootballFIeld 2 (2)"/>
      <sheetName val="SIB MATH"/>
      <sheetName val="Going Private"/>
      <sheetName val="Private Placement"/>
      <sheetName val="Issue Equity"/>
      <sheetName val="SIB"/>
      <sheetName val="Sample Data (3)"/>
      <sheetName val="Reconcialliation of Q2"/>
    </sheetNames>
    <sheetDataSet>
      <sheetData sheetId="0"/>
      <sheetData sheetId="1">
        <row r="83">
          <cell r="D83">
            <v>41090</v>
          </cell>
          <cell r="E83">
            <v>5.4660000000000002</v>
          </cell>
        </row>
        <row r="84">
          <cell r="D84">
            <v>41182</v>
          </cell>
          <cell r="E84">
            <v>4.9059999999999997</v>
          </cell>
        </row>
        <row r="85">
          <cell r="D85">
            <v>41274</v>
          </cell>
          <cell r="E85">
            <v>5.2409999999999997</v>
          </cell>
        </row>
        <row r="86">
          <cell r="A86">
            <v>0.04</v>
          </cell>
          <cell r="D86">
            <v>41364</v>
          </cell>
        </row>
        <row r="87">
          <cell r="A87">
            <v>0.05</v>
          </cell>
          <cell r="D87">
            <v>41455</v>
          </cell>
        </row>
        <row r="88">
          <cell r="A88">
            <v>0.06</v>
          </cell>
          <cell r="D88">
            <v>41547</v>
          </cell>
        </row>
        <row r="89">
          <cell r="A89">
            <v>7.0000000000000007E-2</v>
          </cell>
          <cell r="D89">
            <v>41639</v>
          </cell>
          <cell r="E89">
            <v>8.8339999999999996</v>
          </cell>
        </row>
        <row r="90">
          <cell r="A90">
            <v>0.05</v>
          </cell>
          <cell r="D90">
            <v>41729</v>
          </cell>
        </row>
        <row r="91">
          <cell r="A91">
            <v>0.05</v>
          </cell>
        </row>
        <row r="92">
          <cell r="A92">
            <v>0.05</v>
          </cell>
        </row>
        <row r="93">
          <cell r="A93">
            <v>7.0000000000000007E-2</v>
          </cell>
        </row>
      </sheetData>
      <sheetData sheetId="2">
        <row r="80">
          <cell r="D80">
            <v>41060</v>
          </cell>
          <cell r="E80">
            <v>9.157</v>
          </cell>
        </row>
        <row r="81">
          <cell r="D81">
            <v>41152</v>
          </cell>
          <cell r="E81">
            <v>8.3030000000000008</v>
          </cell>
        </row>
        <row r="82">
          <cell r="D82">
            <v>41243</v>
          </cell>
          <cell r="E82">
            <v>5.7130000000000001</v>
          </cell>
        </row>
        <row r="83">
          <cell r="A83">
            <v>-0.02</v>
          </cell>
          <cell r="D83">
            <v>41333</v>
          </cell>
        </row>
        <row r="84">
          <cell r="A84">
            <v>2.1569999999999999E-2</v>
          </cell>
          <cell r="D84">
            <v>41425</v>
          </cell>
        </row>
        <row r="85">
          <cell r="A85">
            <v>0.15934000000000001</v>
          </cell>
          <cell r="D85">
            <v>41517</v>
          </cell>
        </row>
        <row r="86">
          <cell r="A86">
            <v>0.14732000000000001</v>
          </cell>
          <cell r="D86">
            <v>41608</v>
          </cell>
          <cell r="E86">
            <v>9.4290000000000003</v>
          </cell>
        </row>
        <row r="87">
          <cell r="A87">
            <v>0.21127000000000001</v>
          </cell>
          <cell r="D87">
            <v>41698</v>
          </cell>
        </row>
        <row r="88">
          <cell r="A88">
            <v>9.3619999999999995E-2</v>
          </cell>
        </row>
        <row r="89">
          <cell r="A89">
            <v>2.50603</v>
          </cell>
        </row>
        <row r="90">
          <cell r="A90">
            <v>8.448E-2</v>
          </cell>
        </row>
      </sheetData>
      <sheetData sheetId="3"/>
      <sheetData sheetId="4"/>
      <sheetData sheetId="5"/>
      <sheetData sheetId="6"/>
      <sheetData sheetId="7"/>
      <sheetData sheetId="8"/>
      <sheetData sheetId="9"/>
      <sheetData sheetId="10"/>
      <sheetData sheetId="11"/>
      <sheetData sheetId="12"/>
      <sheetData sheetId="13" refreshError="1"/>
      <sheetData sheetId="14"/>
      <sheetData sheetId="15"/>
      <sheetData sheetId="16" refreshError="1"/>
      <sheetData sheetId="17" refreshError="1"/>
      <sheetData sheetId="18"/>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botson-D2"/>
      <sheetName val="D&amp;P-D3"/>
      <sheetName val="MCAPM-D4"/>
      <sheetName val="WACC-D5"/>
      <sheetName val="Minority Discount-E1 "/>
      <sheetName val="DLOM - F1"/>
      <sheetName val="WPs"/>
      <sheetName val="Mergerstat"/>
      <sheetName val="Mergerstat-Amus &amp; Softw"/>
      <sheetName val="Mergerstat-Racing"/>
      <sheetName val="GPC"/>
      <sheetName val="Unlevering &amp; Relevering Beta"/>
      <sheetName val="Beta Calculation - 5 yrs"/>
      <sheetName val="Volatility Calculation"/>
      <sheetName val="_CIQHiddenCacheSheet"/>
      <sheetName val="Cover Page"/>
      <sheetName val="Executive Summary "/>
      <sheetName val="Equity Value Analysis Summary_1"/>
      <sheetName val="Equity Value Analysis Summary_2"/>
      <sheetName val="Equity Value Analysis Summary_3"/>
      <sheetName val="Equity Value Analysis Summary_4"/>
      <sheetName val="Market Multiples Summary"/>
      <sheetName val="Market Multiples Comps"/>
      <sheetName val="DCF Analysis"/>
      <sheetName val="Cap Table"/>
      <sheetName val="Executive Summary"/>
      <sheetName val="Market Multiples Comps (2)"/>
      <sheetName val="Financial Data"/>
      <sheetName val="NOT USED"/>
      <sheetName val="Value per Share -A1"/>
      <sheetName val="Summary of Values -A2"/>
      <sheetName val="Capital Structure - B1"/>
      <sheetName val="OPM - B2"/>
      <sheetName val="OPM - B3"/>
      <sheetName val="OPM - B4"/>
      <sheetName val="OPM - B5"/>
      <sheetName val="OPM - B6"/>
      <sheetName val="OPM - B7"/>
      <sheetName val="Allocating Equity Value -B8"/>
      <sheetName val="Hist IS-C1"/>
      <sheetName val="Hist BS-C2"/>
      <sheetName val="Ratios - C3"/>
      <sheetName val="DCF-D1"/>
      <sheetName val="M&amp;A Method-D1"/>
    </sheetNames>
    <sheetDataSet>
      <sheetData sheetId="0" refreshError="1"/>
      <sheetData sheetId="1" refreshError="1"/>
      <sheetData sheetId="2" refreshError="1"/>
      <sheetData sheetId="3">
        <row r="27">
          <cell r="K27">
            <v>0.22992640661540151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Dashboard"/>
      <sheetName val="Data"/>
      <sheetName val="Releases"/>
      <sheetName val="Contact Prog"/>
      <sheetName val="Op Articles"/>
      <sheetName val="Features"/>
      <sheetName val="Events"/>
      <sheetName val="Awards"/>
      <sheetName val="Speakers"/>
      <sheetName val="Reporting"/>
      <sheetName val="Blogs &amp; Comments"/>
      <sheetName val="Newsletters"/>
      <sheetName val="Other"/>
      <sheetName val="LOOKUP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4">
          <cell r="A4" t="str">
            <v>NBC approvals</v>
          </cell>
          <cell r="C4" t="str">
            <v>yes</v>
          </cell>
        </row>
        <row r="5">
          <cell r="A5" t="str">
            <v>Client approvals</v>
          </cell>
          <cell r="C5" t="str">
            <v>no</v>
          </cell>
        </row>
        <row r="6">
          <cell r="A6" t="str">
            <v>Distributed</v>
          </cell>
        </row>
        <row r="7">
          <cell r="A7" t="str">
            <v>On hold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F Assump-F3"/>
      <sheetName val="Summary-A"/>
      <sheetName val="Hist IS-B1"/>
      <sheetName val="IS Adj-B2"/>
      <sheetName val="Adj IS-B3"/>
      <sheetName val="Hist BS-B4"/>
      <sheetName val="Ratios-C"/>
      <sheetName val="WACC-D"/>
      <sheetName val="Dir Cap-E"/>
      <sheetName val="Projected IS-F"/>
      <sheetName val="DCF-Common-F2"/>
      <sheetName val="Transaction Data-G1"/>
      <sheetName val="Transaction Summ-G2"/>
      <sheetName val="NAV-H"/>
      <sheetName val="Debt-I"/>
      <sheetName val="BREAK"/>
      <sheetName val="BS Adj-B5"/>
      <sheetName val="Adj BS-B6"/>
      <sheetName val="Public Comps. Summ-G3"/>
      <sheetName val="Public Companies"/>
      <sheetName val="PBC"/>
      <sheetName val="2009 Redone for Allocation Expe"/>
      <sheetName val=" Debt"/>
      <sheetName val="Sch A - Budget 2009"/>
      <sheetName val="Sch B - Income Statement"/>
      <sheetName val="Sch C - Balance Sheet"/>
      <sheetName val="Sch D - Cash Flow"/>
      <sheetName val="Sch E - Cust Rev"/>
      <sheetName val="Sch F - Debt"/>
      <sheetName val="Sch G - Fixed Assets"/>
      <sheetName val="Debt"/>
      <sheetName val="Module5"/>
      <sheetName val="Module1"/>
      <sheetName val="Module2"/>
      <sheetName val="Module3"/>
      <sheetName val="Module4"/>
      <sheetName val="Module6"/>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ofile Comparison"/>
      <sheetName val="Indexed Chart"/>
      <sheetName val="Key Pill Provision"/>
      <sheetName val="Detail Profile"/>
      <sheetName val="Profile"/>
      <sheetName val="Graphs"/>
      <sheetName val="Quartiles"/>
      <sheetName val="Tactic Options"/>
    </sheetNames>
    <sheetDataSet>
      <sheetData sheetId="0"/>
      <sheetData sheetId="1">
        <row r="2">
          <cell r="B2" t="str">
            <v>Provision</v>
          </cell>
          <cell r="G2" t="str">
            <v>Cue</v>
          </cell>
          <cell r="I2" t="str">
            <v>Engelhard</v>
          </cell>
          <cell r="K2" t="str">
            <v>Kellwood</v>
          </cell>
        </row>
        <row r="4">
          <cell r="B4" t="str">
            <v>State of Incorporation</v>
          </cell>
          <cell r="G4" t="str">
            <v>DE</v>
          </cell>
          <cell r="I4" t="str">
            <v>DE</v>
          </cell>
          <cell r="K4" t="str">
            <v>DE</v>
          </cell>
        </row>
        <row r="5">
          <cell r="B5" t="str">
            <v>Classified Board</v>
          </cell>
          <cell r="G5" t="str">
            <v>ü</v>
          </cell>
          <cell r="I5" t="str">
            <v>ü</v>
          </cell>
          <cell r="K5" t="str">
            <v>ü</v>
          </cell>
          <cell r="M5" t="str">
            <v>Yes</v>
          </cell>
        </row>
        <row r="6">
          <cell r="B6" t="str">
            <v>Board Fills All Vacancies</v>
          </cell>
          <cell r="G6" t="str">
            <v>ü</v>
          </cell>
          <cell r="I6" t="str">
            <v>û</v>
          </cell>
          <cell r="K6" t="str">
            <v>ü</v>
          </cell>
          <cell r="M6" t="str">
            <v>Yes</v>
          </cell>
        </row>
        <row r="7">
          <cell r="B7" t="str">
            <v>Directors Removed Only for Cause</v>
          </cell>
          <cell r="G7" t="str">
            <v>û</v>
          </cell>
          <cell r="I7" t="str">
            <v>ü</v>
          </cell>
          <cell r="K7" t="str">
            <v>ü</v>
          </cell>
          <cell r="M7" t="str">
            <v>Yes</v>
          </cell>
        </row>
        <row r="8">
          <cell r="B8" t="str">
            <v>Supermajority Vote to Remove Directors</v>
          </cell>
          <cell r="G8" t="str">
            <v>ü</v>
          </cell>
          <cell r="I8" t="str">
            <v>û</v>
          </cell>
          <cell r="K8" t="str">
            <v>ü</v>
          </cell>
          <cell r="M8" t="str">
            <v>Yes</v>
          </cell>
        </row>
        <row r="9">
          <cell r="B9" t="str">
            <v>No Cumulative Voting</v>
          </cell>
          <cell r="G9" t="str">
            <v>ü</v>
          </cell>
          <cell r="I9" t="str">
            <v>ü</v>
          </cell>
          <cell r="K9" t="str">
            <v>û</v>
          </cell>
          <cell r="M9" t="str">
            <v>Yes</v>
          </cell>
        </row>
        <row r="10">
          <cell r="B10" t="str">
            <v>Shareholders Cannot Call Special Meetings</v>
          </cell>
          <cell r="G10" t="str">
            <v>ü</v>
          </cell>
          <cell r="I10" t="str">
            <v>û</v>
          </cell>
          <cell r="K10" t="str">
            <v>ü</v>
          </cell>
          <cell r="M10" t="str">
            <v>Yes</v>
          </cell>
        </row>
        <row r="11">
          <cell r="B11" t="str">
            <v>No Action by Written Consent</v>
          </cell>
          <cell r="G11" t="str">
            <v>ü</v>
          </cell>
          <cell r="I11" t="str">
            <v>û</v>
          </cell>
          <cell r="K11" t="str">
            <v>ü</v>
          </cell>
          <cell r="M11" t="str">
            <v>Yes</v>
          </cell>
        </row>
        <row r="12">
          <cell r="B12" t="str">
            <v>Locked-In Charter or Bylaw Provisions</v>
          </cell>
          <cell r="G12" t="str">
            <v>ü</v>
          </cell>
          <cell r="I12" t="str">
            <v>ü</v>
          </cell>
          <cell r="K12" t="str">
            <v>ü</v>
          </cell>
          <cell r="M12" t="str">
            <v>No</v>
          </cell>
        </row>
        <row r="13">
          <cell r="B13" t="str">
            <v>Fair Price Provision</v>
          </cell>
          <cell r="G13" t="str">
            <v>ü</v>
          </cell>
          <cell r="I13" t="str">
            <v>û</v>
          </cell>
          <cell r="K13" t="str">
            <v>ü</v>
          </cell>
          <cell r="M13" t="str">
            <v>Yes</v>
          </cell>
        </row>
        <row r="14">
          <cell r="B14" t="str">
            <v>Supermajority Vote for Mergers</v>
          </cell>
          <cell r="G14" t="str">
            <v>ü</v>
          </cell>
          <cell r="I14" t="str">
            <v>ü</v>
          </cell>
          <cell r="K14" t="str">
            <v>û</v>
          </cell>
          <cell r="M14" t="str">
            <v>No</v>
          </cell>
        </row>
        <row r="15">
          <cell r="B15" t="str">
            <v>Expanded Constituency Provision</v>
          </cell>
          <cell r="G15" t="str">
            <v>û</v>
          </cell>
          <cell r="I15" t="str">
            <v>û</v>
          </cell>
          <cell r="K15" t="str">
            <v>û</v>
          </cell>
          <cell r="M15" t="str">
            <v>Yes</v>
          </cell>
        </row>
        <row r="16">
          <cell r="B16" t="str">
            <v>Blank Check Preferred Stock</v>
          </cell>
          <cell r="G16" t="str">
            <v>ü</v>
          </cell>
          <cell r="I16" t="str">
            <v>ü</v>
          </cell>
          <cell r="K16" t="str">
            <v>ü</v>
          </cell>
          <cell r="M16" t="str">
            <v>Yes</v>
          </cell>
        </row>
        <row r="17">
          <cell r="B17" t="str">
            <v>Poison Pill In Force</v>
          </cell>
          <cell r="G17" t="str">
            <v>ü</v>
          </cell>
          <cell r="I17" t="str">
            <v>ü</v>
          </cell>
          <cell r="K17" t="str">
            <v>ü</v>
          </cell>
          <cell r="M17" t="str">
            <v>Yes</v>
          </cell>
        </row>
        <row r="18">
          <cell r="B18" t="str">
            <v>DGCL §203 in force</v>
          </cell>
          <cell r="G18" t="str">
            <v>ü</v>
          </cell>
          <cell r="I18" t="str">
            <v>û</v>
          </cell>
          <cell r="K18" t="str">
            <v>ü</v>
          </cell>
        </row>
        <row r="21">
          <cell r="B21" t="str">
            <v>Posion Pill Provisions</v>
          </cell>
        </row>
        <row r="23">
          <cell r="G23" t="str">
            <v>Cue</v>
          </cell>
          <cell r="I23" t="str">
            <v>Engelhard</v>
          </cell>
          <cell r="K23" t="str">
            <v>Kellwood</v>
          </cell>
        </row>
        <row r="25">
          <cell r="B25" t="str">
            <v>Pill Type</v>
          </cell>
          <cell r="G25" t="str">
            <v>Flip-in/Flip-over</v>
          </cell>
          <cell r="I25" t="str">
            <v>Flip-in/Flip-over</v>
          </cell>
          <cell r="K25" t="str">
            <v>Flip-in/Flip-over</v>
          </cell>
        </row>
        <row r="26">
          <cell r="B26" t="str">
            <v>Adoption Date</v>
          </cell>
          <cell r="G26">
            <v>35976</v>
          </cell>
          <cell r="I26">
            <v>36069</v>
          </cell>
          <cell r="K26">
            <v>38878</v>
          </cell>
        </row>
        <row r="27">
          <cell r="B27" t="str">
            <v>Rights Agreement Date</v>
          </cell>
          <cell r="G27">
            <v>36000</v>
          </cell>
          <cell r="I27">
            <v>36069</v>
          </cell>
          <cell r="K27">
            <v>38878</v>
          </cell>
        </row>
        <row r="28">
          <cell r="B28" t="str">
            <v>Expiration Date</v>
          </cell>
          <cell r="G28">
            <v>39653</v>
          </cell>
          <cell r="I28">
            <v>39722</v>
          </cell>
          <cell r="K28">
            <v>39974</v>
          </cell>
        </row>
        <row r="29">
          <cell r="B29" t="str">
            <v>Withdrawn Date</v>
          </cell>
          <cell r="G29" t="str">
            <v>n/a</v>
          </cell>
          <cell r="I29">
            <v>38880</v>
          </cell>
          <cell r="K29">
            <v>39498</v>
          </cell>
        </row>
        <row r="30">
          <cell r="B30" t="str">
            <v>Exercise Price</v>
          </cell>
          <cell r="G30">
            <v>40</v>
          </cell>
          <cell r="I30">
            <v>100</v>
          </cell>
          <cell r="K30">
            <v>100</v>
          </cell>
        </row>
        <row r="31">
          <cell r="B31" t="str">
            <v>Trigger for Purchases</v>
          </cell>
          <cell r="G31">
            <v>0.15</v>
          </cell>
          <cell r="I31">
            <v>0.15</v>
          </cell>
          <cell r="K31">
            <v>0.2</v>
          </cell>
        </row>
        <row r="32">
          <cell r="B32" t="str">
            <v>Trigger for Tender</v>
          </cell>
          <cell r="G32">
            <v>0.2</v>
          </cell>
          <cell r="I32">
            <v>0.15</v>
          </cell>
          <cell r="K32">
            <v>0.2</v>
          </cell>
        </row>
        <row r="33">
          <cell r="B33" t="str">
            <v>Pill Status</v>
          </cell>
          <cell r="G33" t="str">
            <v>In Force</v>
          </cell>
          <cell r="I33" t="str">
            <v>Company Acq.</v>
          </cell>
          <cell r="K33" t="str">
            <v>Company Acq.</v>
          </cell>
        </row>
        <row r="34">
          <cell r="B34" t="str">
            <v>Last Amended</v>
          </cell>
          <cell r="G34">
            <v>37179</v>
          </cell>
          <cell r="I34">
            <v>38867</v>
          </cell>
          <cell r="K34">
            <v>39489</v>
          </cell>
        </row>
        <row r="37">
          <cell r="B37" t="str">
            <v>Other</v>
          </cell>
        </row>
        <row r="39">
          <cell r="G39" t="str">
            <v>Cue</v>
          </cell>
          <cell r="I39" t="str">
            <v>Engelhard</v>
          </cell>
          <cell r="K39" t="str">
            <v>Kellwood</v>
          </cell>
        </row>
        <row r="40">
          <cell r="B40" t="str">
            <v>Acquiror Type</v>
          </cell>
          <cell r="G40" t="str">
            <v>Strategic</v>
          </cell>
          <cell r="I40" t="str">
            <v>Strategic</v>
          </cell>
          <cell r="K40" t="str">
            <v>Financial</v>
          </cell>
        </row>
        <row r="41">
          <cell r="B41" t="str">
            <v>Shares accumulated prior to Tender Offer</v>
          </cell>
          <cell r="G41" t="str">
            <v>--</v>
          </cell>
          <cell r="I41">
            <v>0</v>
          </cell>
          <cell r="K41">
            <v>9.9000000000000005E-2</v>
          </cell>
        </row>
        <row r="45">
          <cell r="O45" t="str">
            <v>Premia Analysis</v>
          </cell>
        </row>
        <row r="47">
          <cell r="O47" t="str">
            <v>Premium to:</v>
          </cell>
          <cell r="U47" t="str">
            <v>Engelhard</v>
          </cell>
          <cell r="W47" t="str">
            <v>Kellwood</v>
          </cell>
        </row>
        <row r="49">
          <cell r="O49" t="str">
            <v>Intial Price</v>
          </cell>
          <cell r="U49">
            <v>37</v>
          </cell>
          <cell r="W49">
            <v>21</v>
          </cell>
        </row>
        <row r="50">
          <cell r="O50" t="str">
            <v>1-Day Prior</v>
          </cell>
          <cell r="U50">
            <v>0.22719734660033164</v>
          </cell>
          <cell r="W50">
            <v>0.3843111404087014</v>
          </cell>
        </row>
        <row r="51">
          <cell r="O51" t="str">
            <v>30-Days Prior</v>
          </cell>
          <cell r="U51">
            <v>0.28294036061026362</v>
          </cell>
          <cell r="W51">
            <v>-0.1439054219323278</v>
          </cell>
        </row>
        <row r="52">
          <cell r="O52" t="str">
            <v>52-Week High</v>
          </cell>
          <cell r="U52">
            <v>0.17947083200510039</v>
          </cell>
          <cell r="W52">
            <v>-0.3972445464982779</v>
          </cell>
        </row>
        <row r="53">
          <cell r="O53" t="str">
            <v>Final Price</v>
          </cell>
          <cell r="U53">
            <v>39</v>
          </cell>
          <cell r="W53">
            <v>21</v>
          </cell>
        </row>
        <row r="54">
          <cell r="O54" t="str">
            <v>1-Day Prior</v>
          </cell>
          <cell r="U54">
            <v>0.29353233830845782</v>
          </cell>
          <cell r="W54">
            <v>0.3843111404087014</v>
          </cell>
        </row>
        <row r="55">
          <cell r="O55" t="str">
            <v>30-Days Prior</v>
          </cell>
          <cell r="U55">
            <v>0.35228848821081837</v>
          </cell>
          <cell r="W55">
            <v>-0.1439054219323278</v>
          </cell>
        </row>
        <row r="56">
          <cell r="O56" t="str">
            <v>52-Week High</v>
          </cell>
          <cell r="U56">
            <v>0.24322601211348416</v>
          </cell>
          <cell r="W56">
            <v>-0.3972445464982779</v>
          </cell>
        </row>
        <row r="57">
          <cell r="O57" t="str">
            <v>Final Price to Intial Price</v>
          </cell>
          <cell r="U57">
            <v>5.4054054054053946E-2</v>
          </cell>
          <cell r="W57">
            <v>0</v>
          </cell>
        </row>
        <row r="59">
          <cell r="O59" t="str">
            <v>Source: Capital IQ</v>
          </cell>
        </row>
        <row r="61">
          <cell r="U61">
            <v>30.15</v>
          </cell>
          <cell r="W61">
            <v>15.17</v>
          </cell>
          <cell r="X61" t="str">
            <v>1-Day</v>
          </cell>
        </row>
        <row r="62">
          <cell r="U62">
            <v>28.84</v>
          </cell>
          <cell r="W62">
            <v>24.53</v>
          </cell>
          <cell r="X62" t="str">
            <v>30-Days</v>
          </cell>
        </row>
        <row r="63">
          <cell r="U63">
            <v>31.37</v>
          </cell>
          <cell r="W63">
            <v>34.840000000000003</v>
          </cell>
          <cell r="X63" t="str">
            <v>52-Wk High</v>
          </cell>
        </row>
      </sheetData>
      <sheetData sheetId="2">
        <row r="3">
          <cell r="A3" t="str">
            <v>Ticker:</v>
          </cell>
          <cell r="B3" t="str">
            <v>QUIX</v>
          </cell>
          <cell r="E3" t="str">
            <v>Ticker:</v>
          </cell>
          <cell r="F3" t="str">
            <v>IQ269565</v>
          </cell>
          <cell r="I3" t="str">
            <v>Ticker:</v>
          </cell>
          <cell r="J3" t="str">
            <v>IQ283410</v>
          </cell>
        </row>
        <row r="4">
          <cell r="A4" t="str">
            <v>Start Date:</v>
          </cell>
          <cell r="B4">
            <v>39542</v>
          </cell>
          <cell r="E4" t="str">
            <v>Start Date:</v>
          </cell>
          <cell r="F4">
            <v>38720</v>
          </cell>
          <cell r="I4" t="str">
            <v>Start Date:</v>
          </cell>
          <cell r="J4">
            <v>39344</v>
          </cell>
        </row>
        <row r="5">
          <cell r="A5" t="str">
            <v>End Date:</v>
          </cell>
          <cell r="B5">
            <v>39451</v>
          </cell>
          <cell r="E5" t="str">
            <v>End Date:</v>
          </cell>
          <cell r="F5">
            <v>38628</v>
          </cell>
          <cell r="I5" t="str">
            <v>End Date:</v>
          </cell>
          <cell r="J5">
            <v>39252</v>
          </cell>
        </row>
        <row r="6">
          <cell r="B6" t="str">
            <v>Cue</v>
          </cell>
          <cell r="F6" t="str">
            <v>#CIQINACTIVE</v>
          </cell>
          <cell r="J6" t="str">
            <v>#CIQINACTIVE</v>
          </cell>
        </row>
        <row r="7">
          <cell r="F7" t="str">
            <v>Engelhard Corporation</v>
          </cell>
          <cell r="Q7" t="str">
            <v xml:space="preserve">90 Days </v>
          </cell>
        </row>
        <row r="8">
          <cell r="O8" t="str">
            <v>Performance</v>
          </cell>
          <cell r="Q8" t="str">
            <v>Prior to Announcement</v>
          </cell>
        </row>
        <row r="9">
          <cell r="A9" t="str">
            <v>#CIQINACTIVE</v>
          </cell>
          <cell r="E9" t="str">
            <v>#CIQINACTIVE</v>
          </cell>
          <cell r="I9" t="str">
            <v>#CIQINACTIVE</v>
          </cell>
        </row>
        <row r="10">
          <cell r="A10" t="str">
            <v>#CIQINACTIVE</v>
          </cell>
          <cell r="B10" t="str">
            <v>#CIQINACTIVE</v>
          </cell>
          <cell r="C10" t="e">
            <v>#VALUE!</v>
          </cell>
          <cell r="E10" t="str">
            <v>#CIQINACTIVE</v>
          </cell>
          <cell r="F10" t="str">
            <v>#CIQINACTIVE</v>
          </cell>
          <cell r="G10" t="e">
            <v>#VALUE!</v>
          </cell>
          <cell r="I10" t="str">
            <v>#CIQINACTIVE</v>
          </cell>
          <cell r="J10" t="str">
            <v>#CIQINACTIVE</v>
          </cell>
          <cell r="K10" t="e">
            <v>#VALUE!</v>
          </cell>
          <cell r="O10" t="str">
            <v>Cue</v>
          </cell>
          <cell r="Q10" t="e">
            <v>#VALUE!</v>
          </cell>
        </row>
        <row r="11">
          <cell r="A11" t="str">
            <v>#CIQINACTIVE</v>
          </cell>
          <cell r="B11" t="str">
            <v>#CIQINACTIVE</v>
          </cell>
          <cell r="C11" t="e">
            <v>#VALUE!</v>
          </cell>
          <cell r="E11" t="str">
            <v>#CIQINACTIVE</v>
          </cell>
          <cell r="F11" t="str">
            <v>#CIQINACTIVE</v>
          </cell>
          <cell r="G11" t="e">
            <v>#VALUE!</v>
          </cell>
          <cell r="I11" t="str">
            <v>#CIQINACTIVE</v>
          </cell>
          <cell r="J11" t="str">
            <v>#CIQINACTIVE</v>
          </cell>
          <cell r="K11" t="e">
            <v>#VALUE!</v>
          </cell>
          <cell r="O11" t="str">
            <v>Engelhard</v>
          </cell>
          <cell r="Q11" t="e">
            <v>#VALUE!</v>
          </cell>
        </row>
        <row r="12">
          <cell r="A12" t="str">
            <v>#CIQINACTIVE</v>
          </cell>
          <cell r="B12" t="str">
            <v>#CIQINACTIVE</v>
          </cell>
          <cell r="C12" t="e">
            <v>#VALUE!</v>
          </cell>
          <cell r="E12" t="str">
            <v>#CIQINACTIVE</v>
          </cell>
          <cell r="F12" t="str">
            <v>#CIQINACTIVE</v>
          </cell>
          <cell r="G12" t="e">
            <v>#VALUE!</v>
          </cell>
          <cell r="I12" t="str">
            <v>#CIQINACTIVE</v>
          </cell>
          <cell r="J12" t="str">
            <v>#CIQINACTIVE</v>
          </cell>
          <cell r="K12" t="e">
            <v>#VALUE!</v>
          </cell>
          <cell r="O12" t="str">
            <v>Kellwood</v>
          </cell>
          <cell r="Q12" t="e">
            <v>#VALUE!</v>
          </cell>
        </row>
        <row r="13">
          <cell r="A13" t="str">
            <v>#CIQINACTIVE</v>
          </cell>
          <cell r="B13" t="str">
            <v>#CIQINACTIVE</v>
          </cell>
          <cell r="C13" t="e">
            <v>#VALUE!</v>
          </cell>
          <cell r="E13" t="str">
            <v>#CIQINACTIVE</v>
          </cell>
          <cell r="F13" t="str">
            <v>#CIQINACTIVE</v>
          </cell>
          <cell r="G13" t="e">
            <v>#VALUE!</v>
          </cell>
          <cell r="I13" t="str">
            <v>#CIQINACTIVE</v>
          </cell>
          <cell r="J13" t="str">
            <v>#CIQINACTIVE</v>
          </cell>
          <cell r="K13" t="e">
            <v>#VALUE!</v>
          </cell>
        </row>
        <row r="14">
          <cell r="A14" t="str">
            <v>#CIQINACTIVE</v>
          </cell>
          <cell r="B14" t="str">
            <v>#CIQINACTIVE</v>
          </cell>
          <cell r="C14" t="e">
            <v>#VALUE!</v>
          </cell>
          <cell r="E14" t="str">
            <v>#CIQINACTIVE</v>
          </cell>
          <cell r="F14" t="str">
            <v>#CIQINACTIVE</v>
          </cell>
          <cell r="G14" t="e">
            <v>#VALUE!</v>
          </cell>
          <cell r="I14" t="str">
            <v>#CIQINACTIVE</v>
          </cell>
          <cell r="J14" t="str">
            <v>#CIQINACTIVE</v>
          </cell>
          <cell r="K14" t="e">
            <v>#VALUE!</v>
          </cell>
        </row>
        <row r="15">
          <cell r="A15" t="str">
            <v>#CIQINACTIVE</v>
          </cell>
          <cell r="B15" t="str">
            <v>#CIQINACTIVE</v>
          </cell>
          <cell r="C15" t="e">
            <v>#VALUE!</v>
          </cell>
          <cell r="E15" t="str">
            <v>#CIQINACTIVE</v>
          </cell>
          <cell r="F15" t="str">
            <v>#CIQINACTIVE</v>
          </cell>
          <cell r="G15" t="e">
            <v>#VALUE!</v>
          </cell>
          <cell r="I15" t="str">
            <v>#CIQINACTIVE</v>
          </cell>
          <cell r="J15" t="str">
            <v>#CIQINACTIVE</v>
          </cell>
          <cell r="K15" t="e">
            <v>#VALUE!</v>
          </cell>
        </row>
        <row r="16">
          <cell r="A16" t="str">
            <v>#CIQINACTIVE</v>
          </cell>
          <cell r="B16" t="str">
            <v>#CIQINACTIVE</v>
          </cell>
          <cell r="C16" t="e">
            <v>#VALUE!</v>
          </cell>
          <cell r="E16" t="str">
            <v>#CIQINACTIVE</v>
          </cell>
          <cell r="F16" t="str">
            <v>#CIQINACTIVE</v>
          </cell>
          <cell r="G16" t="e">
            <v>#VALUE!</v>
          </cell>
          <cell r="I16" t="str">
            <v>#CIQINACTIVE</v>
          </cell>
          <cell r="J16" t="str">
            <v>#CIQINACTIVE</v>
          </cell>
          <cell r="K16" t="e">
            <v>#VALUE!</v>
          </cell>
        </row>
        <row r="17">
          <cell r="A17" t="str">
            <v>#CIQINACTIVE</v>
          </cell>
          <cell r="B17" t="str">
            <v>#CIQINACTIVE</v>
          </cell>
          <cell r="C17" t="e">
            <v>#VALUE!</v>
          </cell>
          <cell r="E17" t="str">
            <v>#CIQINACTIVE</v>
          </cell>
          <cell r="F17" t="str">
            <v>#CIQINACTIVE</v>
          </cell>
          <cell r="G17" t="e">
            <v>#VALUE!</v>
          </cell>
          <cell r="I17" t="str">
            <v>#CIQINACTIVE</v>
          </cell>
          <cell r="J17" t="str">
            <v>#CIQINACTIVE</v>
          </cell>
          <cell r="K17" t="e">
            <v>#VALUE!</v>
          </cell>
        </row>
        <row r="18">
          <cell r="A18" t="str">
            <v>#CIQINACTIVE</v>
          </cell>
          <cell r="B18" t="str">
            <v>#CIQINACTIVE</v>
          </cell>
          <cell r="C18" t="e">
            <v>#VALUE!</v>
          </cell>
          <cell r="E18" t="str">
            <v>#CIQINACTIVE</v>
          </cell>
          <cell r="F18" t="str">
            <v>#CIQINACTIVE</v>
          </cell>
          <cell r="G18" t="e">
            <v>#VALUE!</v>
          </cell>
          <cell r="I18" t="str">
            <v>#CIQINACTIVE</v>
          </cell>
          <cell r="J18" t="str">
            <v>#CIQINACTIVE</v>
          </cell>
          <cell r="K18" t="e">
            <v>#VALUE!</v>
          </cell>
        </row>
        <row r="19">
          <cell r="A19" t="str">
            <v>#CIQINACTIVE</v>
          </cell>
          <cell r="B19" t="str">
            <v>#CIQINACTIVE</v>
          </cell>
          <cell r="C19" t="e">
            <v>#VALUE!</v>
          </cell>
          <cell r="E19" t="str">
            <v>#CIQINACTIVE</v>
          </cell>
          <cell r="F19" t="str">
            <v>#CIQINACTIVE</v>
          </cell>
          <cell r="G19" t="e">
            <v>#VALUE!</v>
          </cell>
          <cell r="I19" t="str">
            <v>#CIQINACTIVE</v>
          </cell>
          <cell r="J19" t="str">
            <v>#CIQINACTIVE</v>
          </cell>
          <cell r="K19" t="e">
            <v>#VALUE!</v>
          </cell>
        </row>
        <row r="20">
          <cell r="A20" t="str">
            <v>#CIQINACTIVE</v>
          </cell>
          <cell r="B20" t="str">
            <v>#CIQINACTIVE</v>
          </cell>
          <cell r="C20" t="e">
            <v>#VALUE!</v>
          </cell>
          <cell r="E20" t="str">
            <v>#CIQINACTIVE</v>
          </cell>
          <cell r="F20" t="str">
            <v>#CIQINACTIVE</v>
          </cell>
          <cell r="G20" t="e">
            <v>#VALUE!</v>
          </cell>
          <cell r="I20" t="str">
            <v>#CIQINACTIVE</v>
          </cell>
          <cell r="J20" t="str">
            <v>#CIQINACTIVE</v>
          </cell>
          <cell r="K20" t="e">
            <v>#VALUE!</v>
          </cell>
        </row>
        <row r="21">
          <cell r="A21" t="str">
            <v>#CIQINACTIVE</v>
          </cell>
          <cell r="B21" t="str">
            <v>#CIQINACTIVE</v>
          </cell>
          <cell r="C21" t="e">
            <v>#VALUE!</v>
          </cell>
          <cell r="E21" t="str">
            <v>#CIQINACTIVE</v>
          </cell>
          <cell r="F21" t="str">
            <v>#CIQINACTIVE</v>
          </cell>
          <cell r="G21" t="e">
            <v>#VALUE!</v>
          </cell>
          <cell r="I21" t="str">
            <v>#CIQINACTIVE</v>
          </cell>
          <cell r="J21" t="str">
            <v>#CIQINACTIVE</v>
          </cell>
          <cell r="K21" t="e">
            <v>#VALUE!</v>
          </cell>
        </row>
        <row r="22">
          <cell r="A22" t="str">
            <v>#CIQINACTIVE</v>
          </cell>
          <cell r="B22" t="str">
            <v>#CIQINACTIVE</v>
          </cell>
          <cell r="C22" t="e">
            <v>#VALUE!</v>
          </cell>
          <cell r="E22" t="str">
            <v>#CIQINACTIVE</v>
          </cell>
          <cell r="F22" t="str">
            <v>#CIQINACTIVE</v>
          </cell>
          <cell r="G22" t="e">
            <v>#VALUE!</v>
          </cell>
          <cell r="I22" t="str">
            <v>#CIQINACTIVE</v>
          </cell>
          <cell r="J22" t="str">
            <v>#CIQINACTIVE</v>
          </cell>
          <cell r="K22" t="e">
            <v>#VALUE!</v>
          </cell>
        </row>
        <row r="23">
          <cell r="A23" t="str">
            <v>#CIQINACTIVE</v>
          </cell>
          <cell r="B23" t="str">
            <v>#CIQINACTIVE</v>
          </cell>
          <cell r="C23" t="e">
            <v>#VALUE!</v>
          </cell>
          <cell r="E23" t="str">
            <v>#CIQINACTIVE</v>
          </cell>
          <cell r="F23" t="str">
            <v>#CIQINACTIVE</v>
          </cell>
          <cell r="G23" t="e">
            <v>#VALUE!</v>
          </cell>
          <cell r="I23" t="str">
            <v>#CIQINACTIVE</v>
          </cell>
          <cell r="J23" t="str">
            <v>#CIQINACTIVE</v>
          </cell>
          <cell r="K23" t="e">
            <v>#VALUE!</v>
          </cell>
        </row>
        <row r="24">
          <cell r="A24" t="str">
            <v>#CIQINACTIVE</v>
          </cell>
          <cell r="B24" t="str">
            <v>#CIQINACTIVE</v>
          </cell>
          <cell r="C24" t="e">
            <v>#VALUE!</v>
          </cell>
          <cell r="E24" t="str">
            <v>#CIQINACTIVE</v>
          </cell>
          <cell r="F24" t="str">
            <v>#CIQINACTIVE</v>
          </cell>
          <cell r="G24" t="e">
            <v>#VALUE!</v>
          </cell>
          <cell r="I24" t="str">
            <v>#CIQINACTIVE</v>
          </cell>
          <cell r="J24" t="str">
            <v>#CIQINACTIVE</v>
          </cell>
          <cell r="K24" t="e">
            <v>#VALUE!</v>
          </cell>
        </row>
        <row r="25">
          <cell r="A25" t="str">
            <v>#CIQINACTIVE</v>
          </cell>
          <cell r="B25" t="str">
            <v>#CIQINACTIVE</v>
          </cell>
          <cell r="C25" t="e">
            <v>#VALUE!</v>
          </cell>
          <cell r="E25" t="str">
            <v>#CIQINACTIVE</v>
          </cell>
          <cell r="F25" t="str">
            <v>#CIQINACTIVE</v>
          </cell>
          <cell r="G25" t="e">
            <v>#VALUE!</v>
          </cell>
          <cell r="I25" t="str">
            <v>#CIQINACTIVE</v>
          </cell>
          <cell r="J25" t="str">
            <v>#CIQINACTIVE</v>
          </cell>
          <cell r="K25" t="e">
            <v>#VALUE!</v>
          </cell>
        </row>
        <row r="26">
          <cell r="A26" t="str">
            <v>#CIQINACTIVE</v>
          </cell>
          <cell r="B26" t="str">
            <v>#CIQINACTIVE</v>
          </cell>
          <cell r="C26" t="e">
            <v>#VALUE!</v>
          </cell>
          <cell r="E26" t="str">
            <v>#CIQINACTIVE</v>
          </cell>
          <cell r="F26" t="str">
            <v>#CIQINACTIVE</v>
          </cell>
          <cell r="G26" t="e">
            <v>#VALUE!</v>
          </cell>
          <cell r="I26" t="str">
            <v>#CIQINACTIVE</v>
          </cell>
          <cell r="J26" t="str">
            <v>#CIQINACTIVE</v>
          </cell>
          <cell r="K26" t="e">
            <v>#VALUE!</v>
          </cell>
        </row>
        <row r="27">
          <cell r="A27" t="str">
            <v>#CIQINACTIVE</v>
          </cell>
          <cell r="B27" t="str">
            <v>#CIQINACTIVE</v>
          </cell>
          <cell r="C27" t="e">
            <v>#VALUE!</v>
          </cell>
          <cell r="E27" t="str">
            <v>#CIQINACTIVE</v>
          </cell>
          <cell r="F27" t="str">
            <v>#CIQINACTIVE</v>
          </cell>
          <cell r="G27" t="e">
            <v>#VALUE!</v>
          </cell>
          <cell r="I27" t="str">
            <v>#CIQINACTIVE</v>
          </cell>
          <cell r="J27" t="str">
            <v>#CIQINACTIVE</v>
          </cell>
          <cell r="K27" t="e">
            <v>#VALUE!</v>
          </cell>
        </row>
        <row r="28">
          <cell r="A28" t="str">
            <v>#CIQINACTIVE</v>
          </cell>
          <cell r="B28" t="str">
            <v>#CIQINACTIVE</v>
          </cell>
          <cell r="C28" t="e">
            <v>#VALUE!</v>
          </cell>
          <cell r="E28" t="str">
            <v>#CIQINACTIVE</v>
          </cell>
          <cell r="F28" t="str">
            <v>#CIQINACTIVE</v>
          </cell>
          <cell r="G28" t="e">
            <v>#VALUE!</v>
          </cell>
          <cell r="I28" t="str">
            <v>#CIQINACTIVE</v>
          </cell>
          <cell r="J28" t="str">
            <v>#CIQINACTIVE</v>
          </cell>
          <cell r="K28" t="e">
            <v>#VALUE!</v>
          </cell>
        </row>
        <row r="29">
          <cell r="A29" t="str">
            <v>#CIQINACTIVE</v>
          </cell>
          <cell r="B29" t="str">
            <v>#CIQINACTIVE</v>
          </cell>
          <cell r="C29" t="e">
            <v>#VALUE!</v>
          </cell>
          <cell r="E29" t="str">
            <v>#CIQINACTIVE</v>
          </cell>
          <cell r="F29" t="str">
            <v>#CIQINACTIVE</v>
          </cell>
          <cell r="G29" t="e">
            <v>#VALUE!</v>
          </cell>
          <cell r="I29" t="str">
            <v>#CIQINACTIVE</v>
          </cell>
          <cell r="J29" t="str">
            <v>#CIQINACTIVE</v>
          </cell>
          <cell r="K29" t="e">
            <v>#VALUE!</v>
          </cell>
        </row>
        <row r="30">
          <cell r="A30" t="str">
            <v>#CIQINACTIVE</v>
          </cell>
          <cell r="B30" t="str">
            <v>#CIQINACTIVE</v>
          </cell>
          <cell r="C30" t="e">
            <v>#VALUE!</v>
          </cell>
          <cell r="E30" t="str">
            <v>#CIQINACTIVE</v>
          </cell>
          <cell r="F30" t="str">
            <v>#CIQINACTIVE</v>
          </cell>
          <cell r="G30" t="e">
            <v>#VALUE!</v>
          </cell>
          <cell r="I30" t="str">
            <v>#CIQINACTIVE</v>
          </cell>
          <cell r="J30" t="str">
            <v>#CIQINACTIVE</v>
          </cell>
          <cell r="K30" t="e">
            <v>#VALUE!</v>
          </cell>
        </row>
        <row r="31">
          <cell r="A31" t="str">
            <v>#CIQINACTIVE</v>
          </cell>
          <cell r="B31" t="str">
            <v>#CIQINACTIVE</v>
          </cell>
          <cell r="C31" t="e">
            <v>#VALUE!</v>
          </cell>
          <cell r="E31" t="str">
            <v>#CIQINACTIVE</v>
          </cell>
          <cell r="F31" t="str">
            <v>#CIQINACTIVE</v>
          </cell>
          <cell r="G31" t="e">
            <v>#VALUE!</v>
          </cell>
          <cell r="I31" t="str">
            <v>#CIQINACTIVE</v>
          </cell>
          <cell r="J31" t="str">
            <v>#CIQINACTIVE</v>
          </cell>
          <cell r="K31" t="e">
            <v>#VALUE!</v>
          </cell>
        </row>
        <row r="32">
          <cell r="A32" t="str">
            <v>#CIQINACTIVE</v>
          </cell>
          <cell r="B32" t="str">
            <v>#CIQINACTIVE</v>
          </cell>
          <cell r="C32" t="e">
            <v>#VALUE!</v>
          </cell>
          <cell r="E32" t="str">
            <v>#CIQINACTIVE</v>
          </cell>
          <cell r="F32" t="str">
            <v>#CIQINACTIVE</v>
          </cell>
          <cell r="G32" t="e">
            <v>#VALUE!</v>
          </cell>
          <cell r="I32" t="str">
            <v>#CIQINACTIVE</v>
          </cell>
          <cell r="J32" t="str">
            <v>#CIQINACTIVE</v>
          </cell>
          <cell r="K32" t="e">
            <v>#VALUE!</v>
          </cell>
        </row>
        <row r="33">
          <cell r="A33" t="str">
            <v>#CIQINACTIVE</v>
          </cell>
          <cell r="B33" t="str">
            <v>#CIQINACTIVE</v>
          </cell>
          <cell r="C33" t="e">
            <v>#VALUE!</v>
          </cell>
          <cell r="E33" t="str">
            <v>#CIQINACTIVE</v>
          </cell>
          <cell r="F33" t="str">
            <v>#CIQINACTIVE</v>
          </cell>
          <cell r="G33" t="e">
            <v>#VALUE!</v>
          </cell>
          <cell r="I33" t="str">
            <v>#CIQINACTIVE</v>
          </cell>
          <cell r="J33" t="str">
            <v>#CIQINACTIVE</v>
          </cell>
          <cell r="K33" t="e">
            <v>#VALUE!</v>
          </cell>
        </row>
        <row r="34">
          <cell r="A34" t="str">
            <v>#CIQINACTIVE</v>
          </cell>
          <cell r="B34" t="str">
            <v>#CIQINACTIVE</v>
          </cell>
          <cell r="C34" t="e">
            <v>#VALUE!</v>
          </cell>
          <cell r="E34" t="str">
            <v>#CIQINACTIVE</v>
          </cell>
          <cell r="F34" t="str">
            <v>#CIQINACTIVE</v>
          </cell>
          <cell r="G34" t="e">
            <v>#VALUE!</v>
          </cell>
          <cell r="I34" t="str">
            <v>#CIQINACTIVE</v>
          </cell>
          <cell r="J34" t="str">
            <v>#CIQINACTIVE</v>
          </cell>
          <cell r="K34" t="e">
            <v>#VALUE!</v>
          </cell>
        </row>
        <row r="35">
          <cell r="A35" t="str">
            <v>#CIQINACTIVE</v>
          </cell>
          <cell r="B35" t="str">
            <v>#CIQINACTIVE</v>
          </cell>
          <cell r="C35" t="e">
            <v>#VALUE!</v>
          </cell>
          <cell r="E35" t="str">
            <v>#CIQINACTIVE</v>
          </cell>
          <cell r="F35" t="str">
            <v>#CIQINACTIVE</v>
          </cell>
          <cell r="G35" t="e">
            <v>#VALUE!</v>
          </cell>
          <cell r="I35" t="str">
            <v>#CIQINACTIVE</v>
          </cell>
          <cell r="J35" t="str">
            <v>#CIQINACTIVE</v>
          </cell>
          <cell r="K35" t="e">
            <v>#VALUE!</v>
          </cell>
        </row>
        <row r="36">
          <cell r="A36" t="str">
            <v>#CIQINACTIVE</v>
          </cell>
          <cell r="B36" t="str">
            <v>#CIQINACTIVE</v>
          </cell>
          <cell r="C36" t="e">
            <v>#VALUE!</v>
          </cell>
          <cell r="E36" t="str">
            <v>#CIQINACTIVE</v>
          </cell>
          <cell r="F36" t="str">
            <v>#CIQINACTIVE</v>
          </cell>
          <cell r="G36" t="e">
            <v>#VALUE!</v>
          </cell>
          <cell r="I36" t="str">
            <v>#CIQINACTIVE</v>
          </cell>
          <cell r="J36" t="str">
            <v>#CIQINACTIVE</v>
          </cell>
          <cell r="K36" t="e">
            <v>#VALUE!</v>
          </cell>
        </row>
        <row r="37">
          <cell r="A37" t="str">
            <v>#CIQINACTIVE</v>
          </cell>
          <cell r="B37" t="str">
            <v>#CIQINACTIVE</v>
          </cell>
          <cell r="C37" t="e">
            <v>#VALUE!</v>
          </cell>
          <cell r="E37" t="str">
            <v>#CIQINACTIVE</v>
          </cell>
          <cell r="F37" t="str">
            <v>#CIQINACTIVE</v>
          </cell>
          <cell r="G37" t="e">
            <v>#VALUE!</v>
          </cell>
          <cell r="I37" t="str">
            <v>#CIQINACTIVE</v>
          </cell>
          <cell r="J37" t="str">
            <v>#CIQINACTIVE</v>
          </cell>
          <cell r="K37" t="e">
            <v>#VALUE!</v>
          </cell>
        </row>
        <row r="38">
          <cell r="A38" t="str">
            <v>#CIQINACTIVE</v>
          </cell>
          <cell r="B38" t="str">
            <v>#CIQINACTIVE</v>
          </cell>
          <cell r="C38" t="e">
            <v>#VALUE!</v>
          </cell>
          <cell r="E38" t="str">
            <v>#CIQINACTIVE</v>
          </cell>
          <cell r="F38" t="str">
            <v>#CIQINACTIVE</v>
          </cell>
          <cell r="G38" t="e">
            <v>#VALUE!</v>
          </cell>
          <cell r="I38" t="str">
            <v>#CIQINACTIVE</v>
          </cell>
          <cell r="J38" t="str">
            <v>#CIQINACTIVE</v>
          </cell>
          <cell r="K38" t="e">
            <v>#VALUE!</v>
          </cell>
        </row>
        <row r="39">
          <cell r="A39" t="str">
            <v>#CIQINACTIVE</v>
          </cell>
          <cell r="B39" t="str">
            <v>#CIQINACTIVE</v>
          </cell>
          <cell r="C39" t="e">
            <v>#VALUE!</v>
          </cell>
          <cell r="E39" t="str">
            <v>#CIQINACTIVE</v>
          </cell>
          <cell r="F39" t="str">
            <v>#CIQINACTIVE</v>
          </cell>
          <cell r="G39" t="e">
            <v>#VALUE!</v>
          </cell>
          <cell r="I39" t="str">
            <v>#CIQINACTIVE</v>
          </cell>
          <cell r="J39" t="str">
            <v>#CIQINACTIVE</v>
          </cell>
          <cell r="K39" t="e">
            <v>#VALUE!</v>
          </cell>
        </row>
        <row r="40">
          <cell r="A40" t="str">
            <v>#CIQINACTIVE</v>
          </cell>
          <cell r="B40" t="str">
            <v>#CIQINACTIVE</v>
          </cell>
          <cell r="C40" t="e">
            <v>#VALUE!</v>
          </cell>
          <cell r="E40" t="str">
            <v>#CIQINACTIVE</v>
          </cell>
          <cell r="F40" t="str">
            <v>#CIQINACTIVE</v>
          </cell>
          <cell r="G40" t="e">
            <v>#VALUE!</v>
          </cell>
          <cell r="I40" t="str">
            <v>#CIQINACTIVE</v>
          </cell>
          <cell r="J40" t="str">
            <v>#CIQINACTIVE</v>
          </cell>
          <cell r="K40" t="e">
            <v>#VALUE!</v>
          </cell>
        </row>
        <row r="41">
          <cell r="A41" t="str">
            <v>#CIQINACTIVE</v>
          </cell>
          <cell r="B41" t="str">
            <v>#CIQINACTIVE</v>
          </cell>
          <cell r="C41" t="e">
            <v>#VALUE!</v>
          </cell>
          <cell r="E41" t="str">
            <v>#CIQINACTIVE</v>
          </cell>
          <cell r="F41" t="str">
            <v>#CIQINACTIVE</v>
          </cell>
          <cell r="G41" t="e">
            <v>#VALUE!</v>
          </cell>
          <cell r="I41" t="str">
            <v>#CIQINACTIVE</v>
          </cell>
          <cell r="J41" t="str">
            <v>#CIQINACTIVE</v>
          </cell>
          <cell r="K41" t="e">
            <v>#VALUE!</v>
          </cell>
        </row>
        <row r="42">
          <cell r="A42" t="str">
            <v>#CIQINACTIVE</v>
          </cell>
          <cell r="B42" t="str">
            <v>#CIQINACTIVE</v>
          </cell>
          <cell r="C42" t="e">
            <v>#VALUE!</v>
          </cell>
          <cell r="E42" t="str">
            <v>#CIQINACTIVE</v>
          </cell>
          <cell r="F42" t="str">
            <v>#CIQINACTIVE</v>
          </cell>
          <cell r="G42" t="e">
            <v>#VALUE!</v>
          </cell>
          <cell r="I42" t="str">
            <v>#CIQINACTIVE</v>
          </cell>
          <cell r="J42" t="str">
            <v>#CIQINACTIVE</v>
          </cell>
          <cell r="K42" t="e">
            <v>#VALUE!</v>
          </cell>
        </row>
        <row r="43">
          <cell r="A43" t="str">
            <v>#CIQINACTIVE</v>
          </cell>
          <cell r="B43" t="str">
            <v>#CIQINACTIVE</v>
          </cell>
          <cell r="C43" t="e">
            <v>#VALUE!</v>
          </cell>
          <cell r="E43" t="str">
            <v>#CIQINACTIVE</v>
          </cell>
          <cell r="F43" t="str">
            <v>#CIQINACTIVE</v>
          </cell>
          <cell r="G43" t="e">
            <v>#VALUE!</v>
          </cell>
          <cell r="I43" t="str">
            <v>#CIQINACTIVE</v>
          </cell>
          <cell r="J43" t="str">
            <v>#CIQINACTIVE</v>
          </cell>
          <cell r="K43" t="e">
            <v>#VALUE!</v>
          </cell>
        </row>
        <row r="44">
          <cell r="A44" t="str">
            <v>#CIQINACTIVE</v>
          </cell>
          <cell r="B44" t="str">
            <v>#CIQINACTIVE</v>
          </cell>
          <cell r="C44" t="e">
            <v>#VALUE!</v>
          </cell>
          <cell r="E44" t="str">
            <v>#CIQINACTIVE</v>
          </cell>
          <cell r="F44" t="str">
            <v>#CIQINACTIVE</v>
          </cell>
          <cell r="G44" t="e">
            <v>#VALUE!</v>
          </cell>
          <cell r="I44" t="str">
            <v>#CIQINACTIVE</v>
          </cell>
          <cell r="J44" t="str">
            <v>#CIQINACTIVE</v>
          </cell>
          <cell r="K44" t="e">
            <v>#VALUE!</v>
          </cell>
        </row>
        <row r="45">
          <cell r="A45" t="str">
            <v>#CIQINACTIVE</v>
          </cell>
          <cell r="B45" t="str">
            <v>#CIQINACTIVE</v>
          </cell>
          <cell r="C45" t="e">
            <v>#VALUE!</v>
          </cell>
          <cell r="E45" t="str">
            <v>#CIQINACTIVE</v>
          </cell>
          <cell r="F45" t="str">
            <v>#CIQINACTIVE</v>
          </cell>
          <cell r="G45" t="e">
            <v>#VALUE!</v>
          </cell>
          <cell r="I45" t="str">
            <v>#CIQINACTIVE</v>
          </cell>
          <cell r="J45" t="str">
            <v>#CIQINACTIVE</v>
          </cell>
          <cell r="K45" t="e">
            <v>#VALUE!</v>
          </cell>
        </row>
        <row r="46">
          <cell r="A46" t="str">
            <v>#CIQINACTIVE</v>
          </cell>
          <cell r="B46" t="str">
            <v>#CIQINACTIVE</v>
          </cell>
          <cell r="C46" t="e">
            <v>#VALUE!</v>
          </cell>
          <cell r="E46" t="str">
            <v>#CIQINACTIVE</v>
          </cell>
          <cell r="F46" t="str">
            <v>#CIQINACTIVE</v>
          </cell>
          <cell r="G46" t="e">
            <v>#VALUE!</v>
          </cell>
          <cell r="I46" t="str">
            <v>#CIQINACTIVE</v>
          </cell>
          <cell r="J46" t="str">
            <v>#CIQINACTIVE</v>
          </cell>
          <cell r="K46" t="e">
            <v>#VALUE!</v>
          </cell>
        </row>
        <row r="47">
          <cell r="A47" t="str">
            <v>#CIQINACTIVE</v>
          </cell>
          <cell r="B47" t="str">
            <v>#CIQINACTIVE</v>
          </cell>
          <cell r="C47" t="e">
            <v>#VALUE!</v>
          </cell>
          <cell r="E47" t="str">
            <v>#CIQINACTIVE</v>
          </cell>
          <cell r="F47" t="str">
            <v>#CIQINACTIVE</v>
          </cell>
          <cell r="G47" t="e">
            <v>#VALUE!</v>
          </cell>
          <cell r="I47" t="str">
            <v>#CIQINACTIVE</v>
          </cell>
          <cell r="J47" t="str">
            <v>#CIQINACTIVE</v>
          </cell>
          <cell r="K47" t="e">
            <v>#VALUE!</v>
          </cell>
        </row>
        <row r="48">
          <cell r="A48" t="str">
            <v>#CIQINACTIVE</v>
          </cell>
          <cell r="B48" t="str">
            <v>#CIQINACTIVE</v>
          </cell>
          <cell r="C48" t="e">
            <v>#VALUE!</v>
          </cell>
          <cell r="E48" t="str">
            <v>#CIQINACTIVE</v>
          </cell>
          <cell r="F48" t="str">
            <v>#CIQINACTIVE</v>
          </cell>
          <cell r="G48" t="e">
            <v>#VALUE!</v>
          </cell>
          <cell r="I48" t="str">
            <v>#CIQINACTIVE</v>
          </cell>
          <cell r="J48" t="str">
            <v>#CIQINACTIVE</v>
          </cell>
          <cell r="K48" t="e">
            <v>#VALUE!</v>
          </cell>
        </row>
        <row r="49">
          <cell r="A49" t="str">
            <v>#CIQINACTIVE</v>
          </cell>
          <cell r="B49" t="str">
            <v>#CIQINACTIVE</v>
          </cell>
          <cell r="C49" t="e">
            <v>#VALUE!</v>
          </cell>
          <cell r="E49" t="str">
            <v>#CIQINACTIVE</v>
          </cell>
          <cell r="F49" t="str">
            <v>#CIQINACTIVE</v>
          </cell>
          <cell r="G49" t="e">
            <v>#VALUE!</v>
          </cell>
          <cell r="I49" t="str">
            <v>#CIQINACTIVE</v>
          </cell>
          <cell r="J49" t="str">
            <v>#CIQINACTIVE</v>
          </cell>
          <cell r="K49" t="e">
            <v>#VALUE!</v>
          </cell>
        </row>
        <row r="50">
          <cell r="A50" t="str">
            <v>#CIQINACTIVE</v>
          </cell>
          <cell r="B50" t="str">
            <v>#CIQINACTIVE</v>
          </cell>
          <cell r="C50" t="e">
            <v>#VALUE!</v>
          </cell>
          <cell r="E50" t="str">
            <v>#CIQINACTIVE</v>
          </cell>
          <cell r="F50" t="str">
            <v>#CIQINACTIVE</v>
          </cell>
          <cell r="G50" t="e">
            <v>#VALUE!</v>
          </cell>
          <cell r="I50" t="str">
            <v>#CIQINACTIVE</v>
          </cell>
          <cell r="J50" t="str">
            <v>#CIQINACTIVE</v>
          </cell>
          <cell r="K50" t="e">
            <v>#VALUE!</v>
          </cell>
        </row>
        <row r="51">
          <cell r="A51" t="str">
            <v>#CIQINACTIVE</v>
          </cell>
          <cell r="B51" t="str">
            <v>#CIQINACTIVE</v>
          </cell>
          <cell r="C51" t="e">
            <v>#VALUE!</v>
          </cell>
          <cell r="E51" t="str">
            <v>#CIQINACTIVE</v>
          </cell>
          <cell r="F51" t="str">
            <v>#CIQINACTIVE</v>
          </cell>
          <cell r="G51" t="e">
            <v>#VALUE!</v>
          </cell>
          <cell r="I51" t="str">
            <v>#CIQINACTIVE</v>
          </cell>
          <cell r="J51" t="str">
            <v>#CIQINACTIVE</v>
          </cell>
          <cell r="K51" t="e">
            <v>#VALUE!</v>
          </cell>
        </row>
        <row r="52">
          <cell r="A52" t="str">
            <v>#CIQINACTIVE</v>
          </cell>
          <cell r="B52" t="str">
            <v>#CIQINACTIVE</v>
          </cell>
          <cell r="C52" t="e">
            <v>#VALUE!</v>
          </cell>
          <cell r="E52" t="str">
            <v>#CIQINACTIVE</v>
          </cell>
          <cell r="F52" t="str">
            <v>#CIQINACTIVE</v>
          </cell>
          <cell r="G52" t="e">
            <v>#VALUE!</v>
          </cell>
          <cell r="I52" t="str">
            <v>#CIQINACTIVE</v>
          </cell>
          <cell r="J52" t="str">
            <v>#CIQINACTIVE</v>
          </cell>
          <cell r="K52" t="e">
            <v>#VALUE!</v>
          </cell>
        </row>
        <row r="53">
          <cell r="A53" t="str">
            <v>#CIQINACTIVE</v>
          </cell>
          <cell r="B53" t="str">
            <v>#CIQINACTIVE</v>
          </cell>
          <cell r="C53" t="e">
            <v>#VALUE!</v>
          </cell>
          <cell r="E53" t="str">
            <v>#CIQINACTIVE</v>
          </cell>
          <cell r="F53" t="str">
            <v>#CIQINACTIVE</v>
          </cell>
          <cell r="G53" t="e">
            <v>#VALUE!</v>
          </cell>
          <cell r="I53" t="str">
            <v>#CIQINACTIVE</v>
          </cell>
          <cell r="J53" t="str">
            <v>#CIQINACTIVE</v>
          </cell>
          <cell r="K53" t="e">
            <v>#VALUE!</v>
          </cell>
        </row>
        <row r="54">
          <cell r="A54" t="str">
            <v>#CIQINACTIVE</v>
          </cell>
          <cell r="B54" t="str">
            <v>#CIQINACTIVE</v>
          </cell>
          <cell r="C54" t="e">
            <v>#VALUE!</v>
          </cell>
          <cell r="E54" t="str">
            <v>#CIQINACTIVE</v>
          </cell>
          <cell r="F54" t="str">
            <v>#CIQINACTIVE</v>
          </cell>
          <cell r="G54" t="e">
            <v>#VALUE!</v>
          </cell>
          <cell r="I54" t="str">
            <v>#CIQINACTIVE</v>
          </cell>
          <cell r="J54" t="str">
            <v>#CIQINACTIVE</v>
          </cell>
          <cell r="K54" t="e">
            <v>#VALUE!</v>
          </cell>
        </row>
        <row r="55">
          <cell r="A55" t="str">
            <v>#CIQINACTIVE</v>
          </cell>
          <cell r="B55" t="str">
            <v>#CIQINACTIVE</v>
          </cell>
          <cell r="C55" t="e">
            <v>#VALUE!</v>
          </cell>
          <cell r="E55" t="str">
            <v>#CIQINACTIVE</v>
          </cell>
          <cell r="F55" t="str">
            <v>#CIQINACTIVE</v>
          </cell>
          <cell r="G55" t="e">
            <v>#VALUE!</v>
          </cell>
          <cell r="I55" t="str">
            <v>#CIQINACTIVE</v>
          </cell>
          <cell r="J55" t="str">
            <v>#CIQINACTIVE</v>
          </cell>
          <cell r="K55" t="e">
            <v>#VALUE!</v>
          </cell>
        </row>
        <row r="56">
          <cell r="A56" t="str">
            <v>#CIQINACTIVE</v>
          </cell>
          <cell r="B56" t="str">
            <v>#CIQINACTIVE</v>
          </cell>
          <cell r="C56" t="e">
            <v>#VALUE!</v>
          </cell>
          <cell r="E56" t="str">
            <v>#CIQINACTIVE</v>
          </cell>
          <cell r="F56" t="str">
            <v>#CIQINACTIVE</v>
          </cell>
          <cell r="G56" t="e">
            <v>#VALUE!</v>
          </cell>
          <cell r="I56" t="str">
            <v>#CIQINACTIVE</v>
          </cell>
          <cell r="J56" t="str">
            <v>#CIQINACTIVE</v>
          </cell>
          <cell r="K56" t="e">
            <v>#VALUE!</v>
          </cell>
        </row>
        <row r="57">
          <cell r="A57" t="str">
            <v>#CIQINACTIVE</v>
          </cell>
          <cell r="B57" t="str">
            <v>#CIQINACTIVE</v>
          </cell>
          <cell r="C57" t="e">
            <v>#VALUE!</v>
          </cell>
          <cell r="E57" t="str">
            <v>#CIQINACTIVE</v>
          </cell>
          <cell r="F57" t="str">
            <v>#CIQINACTIVE</v>
          </cell>
          <cell r="G57" t="e">
            <v>#VALUE!</v>
          </cell>
          <cell r="I57" t="str">
            <v>#CIQINACTIVE</v>
          </cell>
          <cell r="J57" t="str">
            <v>#CIQINACTIVE</v>
          </cell>
          <cell r="K57" t="e">
            <v>#VALUE!</v>
          </cell>
        </row>
        <row r="58">
          <cell r="A58" t="str">
            <v>#CIQINACTIVE</v>
          </cell>
          <cell r="B58" t="str">
            <v>#CIQINACTIVE</v>
          </cell>
          <cell r="C58" t="e">
            <v>#VALUE!</v>
          </cell>
          <cell r="E58" t="str">
            <v>#CIQINACTIVE</v>
          </cell>
          <cell r="F58" t="str">
            <v>#CIQINACTIVE</v>
          </cell>
          <cell r="G58" t="e">
            <v>#VALUE!</v>
          </cell>
          <cell r="I58" t="str">
            <v>#CIQINACTIVE</v>
          </cell>
          <cell r="J58" t="str">
            <v>#CIQINACTIVE</v>
          </cell>
          <cell r="K58" t="e">
            <v>#VALUE!</v>
          </cell>
        </row>
        <row r="59">
          <cell r="A59" t="str">
            <v>#CIQINACTIVE</v>
          </cell>
          <cell r="B59" t="str">
            <v>#CIQINACTIVE</v>
          </cell>
          <cell r="C59" t="e">
            <v>#VALUE!</v>
          </cell>
          <cell r="E59" t="str">
            <v>#CIQINACTIVE</v>
          </cell>
          <cell r="F59" t="str">
            <v>#CIQINACTIVE</v>
          </cell>
          <cell r="G59" t="e">
            <v>#VALUE!</v>
          </cell>
          <cell r="I59" t="str">
            <v>#CIQINACTIVE</v>
          </cell>
          <cell r="J59" t="str">
            <v>#CIQINACTIVE</v>
          </cell>
          <cell r="K59" t="e">
            <v>#VALUE!</v>
          </cell>
        </row>
        <row r="60">
          <cell r="A60" t="str">
            <v>#CIQINACTIVE</v>
          </cell>
          <cell r="B60" t="str">
            <v>#CIQINACTIVE</v>
          </cell>
          <cell r="C60" t="e">
            <v>#VALUE!</v>
          </cell>
          <cell r="E60" t="str">
            <v>#CIQINACTIVE</v>
          </cell>
          <cell r="F60" t="str">
            <v>#CIQINACTIVE</v>
          </cell>
          <cell r="G60" t="e">
            <v>#VALUE!</v>
          </cell>
          <cell r="I60" t="str">
            <v>#CIQINACTIVE</v>
          </cell>
          <cell r="J60" t="str">
            <v>#CIQINACTIVE</v>
          </cell>
          <cell r="K60" t="e">
            <v>#VALUE!</v>
          </cell>
        </row>
        <row r="61">
          <cell r="A61" t="str">
            <v>#CIQINACTIVE</v>
          </cell>
          <cell r="B61" t="str">
            <v>#CIQINACTIVE</v>
          </cell>
          <cell r="C61" t="e">
            <v>#VALUE!</v>
          </cell>
          <cell r="E61" t="str">
            <v>#CIQINACTIVE</v>
          </cell>
          <cell r="F61" t="str">
            <v>#CIQINACTIVE</v>
          </cell>
          <cell r="G61" t="e">
            <v>#VALUE!</v>
          </cell>
          <cell r="I61" t="str">
            <v>#CIQINACTIVE</v>
          </cell>
          <cell r="J61" t="str">
            <v>#CIQINACTIVE</v>
          </cell>
          <cell r="K61" t="e">
            <v>#VALUE!</v>
          </cell>
        </row>
        <row r="62">
          <cell r="A62" t="str">
            <v>#CIQINACTIVE</v>
          </cell>
          <cell r="B62" t="str">
            <v>#CIQINACTIVE</v>
          </cell>
          <cell r="C62" t="e">
            <v>#VALUE!</v>
          </cell>
          <cell r="E62" t="str">
            <v>#CIQINACTIVE</v>
          </cell>
          <cell r="F62" t="str">
            <v>#CIQINACTIVE</v>
          </cell>
          <cell r="G62" t="e">
            <v>#VALUE!</v>
          </cell>
          <cell r="I62" t="str">
            <v>#CIQINACTIVE</v>
          </cell>
          <cell r="J62" t="str">
            <v>#CIQINACTIVE</v>
          </cell>
          <cell r="K62" t="e">
            <v>#VALUE!</v>
          </cell>
        </row>
        <row r="63">
          <cell r="A63" t="str">
            <v>#CIQINACTIVE</v>
          </cell>
          <cell r="B63" t="str">
            <v>#CIQINACTIVE</v>
          </cell>
          <cell r="C63" t="e">
            <v>#VALUE!</v>
          </cell>
          <cell r="E63" t="str">
            <v>#CIQINACTIVE</v>
          </cell>
          <cell r="F63" t="str">
            <v>#CIQINACTIVE</v>
          </cell>
          <cell r="G63" t="e">
            <v>#VALUE!</v>
          </cell>
          <cell r="I63" t="str">
            <v>#CIQINACTIVE</v>
          </cell>
          <cell r="J63" t="str">
            <v>#CIQINACTIVE</v>
          </cell>
          <cell r="K63" t="e">
            <v>#VALUE!</v>
          </cell>
        </row>
        <row r="64">
          <cell r="A64" t="str">
            <v>#CIQINACTIVE</v>
          </cell>
          <cell r="B64" t="str">
            <v>#CIQINACTIVE</v>
          </cell>
          <cell r="C64" t="e">
            <v>#VALUE!</v>
          </cell>
          <cell r="E64" t="str">
            <v>#CIQINACTIVE</v>
          </cell>
          <cell r="F64" t="str">
            <v>#CIQINACTIVE</v>
          </cell>
          <cell r="G64" t="e">
            <v>#VALUE!</v>
          </cell>
          <cell r="I64" t="str">
            <v>#CIQINACTIVE</v>
          </cell>
          <cell r="J64" t="str">
            <v>#CIQINACTIVE</v>
          </cell>
          <cell r="K64" t="e">
            <v>#VALUE!</v>
          </cell>
        </row>
        <row r="65">
          <cell r="A65" t="str">
            <v>#CIQINACTIVE</v>
          </cell>
          <cell r="B65" t="str">
            <v>#CIQINACTIVE</v>
          </cell>
          <cell r="C65" t="e">
            <v>#VALUE!</v>
          </cell>
          <cell r="E65" t="str">
            <v>#CIQINACTIVE</v>
          </cell>
          <cell r="F65" t="str">
            <v>#CIQINACTIVE</v>
          </cell>
          <cell r="G65" t="e">
            <v>#VALUE!</v>
          </cell>
          <cell r="I65" t="str">
            <v>#CIQINACTIVE</v>
          </cell>
          <cell r="J65" t="str">
            <v>#CIQINACTIVE</v>
          </cell>
          <cell r="K65" t="e">
            <v>#VALUE!</v>
          </cell>
        </row>
        <row r="66">
          <cell r="A66" t="str">
            <v>#CIQINACTIVE</v>
          </cell>
          <cell r="B66" t="str">
            <v>#CIQINACTIVE</v>
          </cell>
          <cell r="C66" t="e">
            <v>#VALUE!</v>
          </cell>
          <cell r="E66" t="str">
            <v>#CIQINACTIVE</v>
          </cell>
          <cell r="F66" t="str">
            <v>#CIQINACTIVE</v>
          </cell>
          <cell r="G66" t="e">
            <v>#VALUE!</v>
          </cell>
          <cell r="I66" t="str">
            <v>#CIQINACTIVE</v>
          </cell>
          <cell r="J66" t="str">
            <v>#CIQINACTIVE</v>
          </cell>
          <cell r="K66" t="e">
            <v>#VALUE!</v>
          </cell>
        </row>
        <row r="67">
          <cell r="A67" t="str">
            <v>#CIQINACTIVE</v>
          </cell>
          <cell r="B67" t="str">
            <v>#CIQINACTIVE</v>
          </cell>
          <cell r="C67" t="e">
            <v>#VALUE!</v>
          </cell>
          <cell r="E67" t="str">
            <v>#CIQINACTIVE</v>
          </cell>
          <cell r="F67" t="str">
            <v>#CIQINACTIVE</v>
          </cell>
          <cell r="G67" t="e">
            <v>#VALUE!</v>
          </cell>
          <cell r="I67" t="str">
            <v>#CIQINACTIVE</v>
          </cell>
          <cell r="J67" t="str">
            <v>#CIQINACTIVE</v>
          </cell>
          <cell r="K67" t="e">
            <v>#VALUE!</v>
          </cell>
        </row>
        <row r="68">
          <cell r="A68" t="str">
            <v>#CIQINACTIVE</v>
          </cell>
          <cell r="B68" t="str">
            <v>#CIQINACTIVE</v>
          </cell>
          <cell r="C68" t="e">
            <v>#VALUE!</v>
          </cell>
          <cell r="E68" t="str">
            <v>#CIQINACTIVE</v>
          </cell>
          <cell r="F68" t="str">
            <v>#CIQINACTIVE</v>
          </cell>
          <cell r="G68" t="e">
            <v>#VALUE!</v>
          </cell>
          <cell r="I68" t="str">
            <v>#CIQINACTIVE</v>
          </cell>
          <cell r="J68" t="str">
            <v>#CIQINACTIVE</v>
          </cell>
          <cell r="K68" t="e">
            <v>#VALUE!</v>
          </cell>
        </row>
        <row r="69">
          <cell r="A69" t="str">
            <v>#CIQINACTIVE</v>
          </cell>
          <cell r="B69" t="str">
            <v>#CIQINACTIVE</v>
          </cell>
          <cell r="C69" t="e">
            <v>#VALUE!</v>
          </cell>
          <cell r="E69" t="str">
            <v>#CIQINACTIVE</v>
          </cell>
          <cell r="F69" t="str">
            <v>#CIQINACTIVE</v>
          </cell>
          <cell r="G69" t="e">
            <v>#VALUE!</v>
          </cell>
          <cell r="I69" t="str">
            <v>#CIQINACTIVE</v>
          </cell>
          <cell r="J69" t="str">
            <v>#CIQINACTIVE</v>
          </cell>
          <cell r="K69" t="e">
            <v>#VALUE!</v>
          </cell>
        </row>
        <row r="70">
          <cell r="A70" t="str">
            <v>#CIQINACTIVE</v>
          </cell>
          <cell r="B70" t="str">
            <v>#CIQINACTIVE</v>
          </cell>
          <cell r="C70" t="e">
            <v>#VALUE!</v>
          </cell>
          <cell r="E70" t="str">
            <v>#CIQINACTIVE</v>
          </cell>
          <cell r="F70" t="str">
            <v>#CIQINACTIVE</v>
          </cell>
          <cell r="G70" t="e">
            <v>#VALUE!</v>
          </cell>
          <cell r="I70" t="str">
            <v>#CIQINACTIVE</v>
          </cell>
          <cell r="J70" t="str">
            <v>#CIQINACTIVE</v>
          </cell>
          <cell r="K70" t="e">
            <v>#VALUE!</v>
          </cell>
        </row>
        <row r="71">
          <cell r="A71" t="str">
            <v>#CIQINACTIVE</v>
          </cell>
          <cell r="B71" t="str">
            <v>#CIQINACTIVE</v>
          </cell>
          <cell r="C71" t="e">
            <v>#VALUE!</v>
          </cell>
          <cell r="E71" t="str">
            <v>#CIQINACTIVE</v>
          </cell>
          <cell r="F71" t="str">
            <v>#CIQINACTIVE</v>
          </cell>
          <cell r="G71" t="e">
            <v>#VALUE!</v>
          </cell>
          <cell r="I71" t="str">
            <v>#CIQINACTIVE</v>
          </cell>
          <cell r="J71" t="str">
            <v>#CIQINACTIVE</v>
          </cell>
          <cell r="K71" t="e">
            <v>#VALUE!</v>
          </cell>
        </row>
        <row r="72">
          <cell r="A72" t="str">
            <v>#CIQINACTIVE</v>
          </cell>
          <cell r="B72" t="str">
            <v>#CIQINACTIVE</v>
          </cell>
          <cell r="C72" t="e">
            <v>#VALUE!</v>
          </cell>
          <cell r="E72" t="str">
            <v>#CIQINACTIVE</v>
          </cell>
          <cell r="F72" t="str">
            <v>#CIQINACTIVE</v>
          </cell>
          <cell r="G72" t="e">
            <v>#VALUE!</v>
          </cell>
          <cell r="I72" t="str">
            <v>#CIQINACTIVE</v>
          </cell>
          <cell r="J72" t="str">
            <v>#CIQINACTIVE</v>
          </cell>
          <cell r="K72" t="e">
            <v>#VALUE!</v>
          </cell>
        </row>
        <row r="73">
          <cell r="E73" t="str">
            <v>#CIQINACTIVE</v>
          </cell>
          <cell r="F73" t="str">
            <v>#CIQINACTIVE</v>
          </cell>
          <cell r="G73" t="e">
            <v>#VALUE!</v>
          </cell>
          <cell r="I73" t="str">
            <v>#CIQINACTIVE</v>
          </cell>
          <cell r="J73" t="str">
            <v>#CIQINACTIVE</v>
          </cell>
          <cell r="K73" t="e">
            <v>#VALUE!</v>
          </cell>
        </row>
        <row r="74">
          <cell r="I74" t="str">
            <v>#CIQINACTIVE</v>
          </cell>
          <cell r="J74" t="str">
            <v>#CIQINACTIVE</v>
          </cell>
          <cell r="K74" t="e">
            <v>#VALUE!</v>
          </cell>
        </row>
      </sheetData>
      <sheetData sheetId="3"/>
      <sheetData sheetId="4">
        <row r="2">
          <cell r="B2" t="str">
            <v>Provision</v>
          </cell>
          <cell r="D2" t="str">
            <v>Status</v>
          </cell>
          <cell r="G2" t="str">
            <v>Additional Details of Provision</v>
          </cell>
          <cell r="J2" t="str">
            <v>Defense Measure Against</v>
          </cell>
        </row>
        <row r="4">
          <cell r="B4" t="str">
            <v>Classified Board</v>
          </cell>
          <cell r="D4" t="str">
            <v>ü</v>
          </cell>
          <cell r="F4" t="str">
            <v></v>
          </cell>
          <cell r="G4" t="str">
            <v>7 person Board divided into 3 classes with each class serving for 3 years.</v>
          </cell>
          <cell r="J4" t="str">
            <v>Proxy Contest</v>
          </cell>
          <cell r="L4" t="str">
            <v>Yes</v>
          </cell>
        </row>
        <row r="5">
          <cell r="F5" t="str">
            <v></v>
          </cell>
          <cell r="G5" t="str">
            <v>Staggered Terms with 3 expiring in 2008, 2 in 2009, and 1 in 2010.</v>
          </cell>
        </row>
        <row r="6">
          <cell r="F6" t="str">
            <v></v>
          </cell>
          <cell r="G6" t="str">
            <v>One vacancy with recent resignation of Joseph Giglio on 8/24/07. Board expects to fill the vacancy within the next 6</v>
          </cell>
        </row>
        <row r="7">
          <cell r="G7" t="str">
            <v>months (as of Oct. 2007).</v>
          </cell>
        </row>
        <row r="10">
          <cell r="B10" t="str">
            <v>Board Fills All Vacancies</v>
          </cell>
          <cell r="D10" t="str">
            <v>ü</v>
          </cell>
          <cell r="F10" t="str">
            <v></v>
          </cell>
          <cell r="G10" t="str">
            <v>All vacancies on board are filled by remaining directors, including vacancies as a result of removal or an enlargement of</v>
          </cell>
          <cell r="J10" t="str">
            <v>Proxy Contest</v>
          </cell>
          <cell r="L10" t="str">
            <v>Yes</v>
          </cell>
        </row>
        <row r="11">
          <cell r="G11" t="str">
            <v>the Board.</v>
          </cell>
        </row>
        <row r="12">
          <cell r="F12" t="str">
            <v></v>
          </cell>
          <cell r="G12" t="str">
            <v>Board is authorized to increase or decease the size of the Board without shareholder approval (up to 9 based on charter).</v>
          </cell>
        </row>
        <row r="15">
          <cell r="B15" t="str">
            <v>Supermajority Vote to Remove Directors</v>
          </cell>
          <cell r="D15" t="str">
            <v>ü</v>
          </cell>
          <cell r="F15" t="str">
            <v></v>
          </cell>
          <cell r="G15" t="str">
            <v>Directors may be removed but only by the vote of 75% of the shares entitled to vote.</v>
          </cell>
          <cell r="J15" t="str">
            <v>Proxy Contest</v>
          </cell>
          <cell r="L15" t="str">
            <v>No</v>
          </cell>
        </row>
        <row r="18">
          <cell r="B18" t="str">
            <v>Expanded Constituency Provision</v>
          </cell>
          <cell r="D18" t="str">
            <v>û</v>
          </cell>
          <cell r="L18" t="str">
            <v>No</v>
          </cell>
        </row>
        <row r="21">
          <cell r="B21" t="str">
            <v>Shareholders Cannot Call Special Meetings</v>
          </cell>
          <cell r="D21" t="str">
            <v>ü</v>
          </cell>
          <cell r="F21" t="str">
            <v></v>
          </cell>
          <cell r="G21" t="str">
            <v>Only the Board can call Special Meetings of the Shareholders, with a minimum of 20 days notice.</v>
          </cell>
          <cell r="J21" t="str">
            <v>Proxy Contest</v>
          </cell>
          <cell r="L21" t="str">
            <v>Yes</v>
          </cell>
        </row>
        <row r="24">
          <cell r="B24" t="str">
            <v>No Action by Written Consent</v>
          </cell>
          <cell r="D24" t="str">
            <v>ü</v>
          </cell>
          <cell r="F24" t="str">
            <v></v>
          </cell>
          <cell r="G24" t="str">
            <v>No shareholder action can be taken by written consent; shareholder votes allowed only at Annual Meetings or Special</v>
          </cell>
          <cell r="J24" t="str">
            <v>Proxy Contest</v>
          </cell>
          <cell r="L24" t="str">
            <v>Yes</v>
          </cell>
        </row>
        <row r="25">
          <cell r="G25" t="str">
            <v>Meetings called by the Board.</v>
          </cell>
        </row>
        <row r="28">
          <cell r="B28" t="str">
            <v>Locked-In Charter or Bylaw Provisions</v>
          </cell>
          <cell r="D28" t="str">
            <v>ü</v>
          </cell>
          <cell r="F28" t="str">
            <v></v>
          </cell>
          <cell r="G28" t="str">
            <v>Supermajority vote requirement (60%) to amend all charter provisions.</v>
          </cell>
          <cell r="J28" t="str">
            <v>Proxy Contest</v>
          </cell>
          <cell r="L28" t="str">
            <v>Yes</v>
          </cell>
        </row>
        <row r="29">
          <cell r="F29" t="str">
            <v></v>
          </cell>
          <cell r="G29" t="str">
            <v>Board is authorized to adopt, amend or repeal bylaws without shareholder approval.</v>
          </cell>
        </row>
        <row r="32">
          <cell r="B32" t="str">
            <v>No Cumulative Voting</v>
          </cell>
          <cell r="D32" t="str">
            <v>ü</v>
          </cell>
          <cell r="F32" t="str">
            <v></v>
          </cell>
          <cell r="G32" t="str">
            <v>Cumulative voting is prohibited in the election of directors.</v>
          </cell>
          <cell r="J32" t="str">
            <v>Proxy Contest</v>
          </cell>
          <cell r="L32" t="str">
            <v>Yes</v>
          </cell>
        </row>
        <row r="35">
          <cell r="B35" t="str">
            <v>Supermajority Vote for Mergers</v>
          </cell>
          <cell r="D35" t="str">
            <v>ü</v>
          </cell>
          <cell r="F35" t="str">
            <v></v>
          </cell>
          <cell r="G35" t="str">
            <v>Supermajority vote requirement (60%) to approve mergers.</v>
          </cell>
          <cell r="J35" t="str">
            <v>Tender Offer</v>
          </cell>
          <cell r="L35" t="str">
            <v>Yes</v>
          </cell>
        </row>
        <row r="36">
          <cell r="J36" t="str">
            <v>Open Market Takeover</v>
          </cell>
        </row>
        <row r="39">
          <cell r="B39" t="str">
            <v>Fair Price Provision</v>
          </cell>
          <cell r="D39" t="str">
            <v>ü</v>
          </cell>
          <cell r="F39" t="str">
            <v></v>
          </cell>
          <cell r="G39" t="str">
            <v>Fair price provision whereby 60% of voting power is required to approve a business combination with Person (5%</v>
          </cell>
          <cell r="J39" t="str">
            <v>Tender Offer</v>
          </cell>
          <cell r="L39" t="str">
            <v>Yes</v>
          </cell>
        </row>
        <row r="40">
          <cell r="G40" t="str">
            <v>shareholder) unless approved by disinterested directors or certain fair price requirement is met (65% to amend/repeal).</v>
          </cell>
          <cell r="J40" t="str">
            <v>Open Market Takeover</v>
          </cell>
        </row>
        <row r="43">
          <cell r="B43" t="str">
            <v>Directors Removed Only for Cause</v>
          </cell>
          <cell r="D43" t="str">
            <v>û</v>
          </cell>
          <cell r="J43" t="str">
            <v>Proxy Contest</v>
          </cell>
          <cell r="L43" t="str">
            <v>Yes</v>
          </cell>
        </row>
        <row r="46">
          <cell r="B46" t="str">
            <v>Blank Check Preferred Stock</v>
          </cell>
          <cell r="D46" t="str">
            <v>ü</v>
          </cell>
          <cell r="F46" t="str">
            <v></v>
          </cell>
          <cell r="G46" t="str">
            <v>Redemption Price: $0.01, Redemption Window: 10 Days.</v>
          </cell>
          <cell r="J46" t="str">
            <v>Tender Offer</v>
          </cell>
          <cell r="L46" t="str">
            <v>Yes</v>
          </cell>
        </row>
        <row r="47">
          <cell r="J47" t="str">
            <v>Open Market Takeover</v>
          </cell>
        </row>
        <row r="50">
          <cell r="B50" t="str">
            <v>Poison Pill In Force (expires July 24, 2008)</v>
          </cell>
          <cell r="D50" t="str">
            <v>ü</v>
          </cell>
          <cell r="F50" t="str">
            <v></v>
          </cell>
          <cell r="G50" t="str">
            <v>Pill type: flip-in/flip-over, Exercise price - $40.00, Status Flip-in - 15%, Flip-over - 50%, Adverse person provision - 10%.</v>
          </cell>
          <cell r="J50" t="str">
            <v>Tender Offer</v>
          </cell>
          <cell r="L50" t="str">
            <v>Yes</v>
          </cell>
        </row>
        <row r="51">
          <cell r="F51" t="str">
            <v></v>
          </cell>
          <cell r="G51" t="str">
            <v>Acquiring person &amp; separation of rights: Acquiring person - 15%, % to separate (person) - 15%, % to separate (TO) - 20%.</v>
          </cell>
          <cell r="J51" t="str">
            <v>Open Market Takeover</v>
          </cell>
        </row>
        <row r="52">
          <cell r="F52" t="str">
            <v></v>
          </cell>
          <cell r="G52" t="str">
            <v>§203: Limitation on any stockholder acquiring &gt;15% of shares; may not engage in any business combination for 3 years.</v>
          </cell>
        </row>
        <row r="53">
          <cell r="F53" t="str">
            <v></v>
          </cell>
          <cell r="G53" t="str">
            <v>Trigger exemptions: Passed threshold "inadvertently" and divests shares or increase by repurchases/reclassifications.</v>
          </cell>
        </row>
        <row r="56">
          <cell r="B56" t="str">
            <v>Other</v>
          </cell>
          <cell r="D56" t="str">
            <v>ü</v>
          </cell>
          <cell r="F56" t="str">
            <v></v>
          </cell>
          <cell r="G56" t="str">
            <v>Anti-greenmail provision.</v>
          </cell>
        </row>
        <row r="62">
          <cell r="F62" t="str">
            <v></v>
          </cell>
          <cell r="G62" t="str">
            <v>Proposals of stockholders intended to be presented at the Annual Meeting (including Board nominations) must be</v>
          </cell>
        </row>
        <row r="63">
          <cell r="G63" t="str">
            <v>received by the Company on or before June 1 to be considered. [CHECK WITH KOTRAN]</v>
          </cell>
        </row>
      </sheetData>
      <sheetData sheetId="5">
        <row r="2">
          <cell r="B2" t="str">
            <v>Provision</v>
          </cell>
          <cell r="G2" t="str">
            <v>Status</v>
          </cell>
        </row>
        <row r="4">
          <cell r="B4" t="str">
            <v>Classified Board</v>
          </cell>
          <cell r="G4" t="str">
            <v>ü</v>
          </cell>
          <cell r="I4" t="str">
            <v>Yes</v>
          </cell>
        </row>
        <row r="5">
          <cell r="B5" t="str">
            <v>Board Fills All Vacancies</v>
          </cell>
          <cell r="G5" t="str">
            <v>ü</v>
          </cell>
          <cell r="I5" t="str">
            <v>Yes</v>
          </cell>
        </row>
        <row r="6">
          <cell r="B6" t="str">
            <v>Shareholders Cannot Call Special Meetings</v>
          </cell>
          <cell r="G6" t="str">
            <v>ü</v>
          </cell>
          <cell r="I6" t="str">
            <v>Yes</v>
          </cell>
        </row>
        <row r="7">
          <cell r="B7" t="str">
            <v>No Action by Written Consent</v>
          </cell>
          <cell r="G7" t="str">
            <v>ü</v>
          </cell>
          <cell r="I7" t="str">
            <v>Yes</v>
          </cell>
        </row>
        <row r="8">
          <cell r="B8" t="str">
            <v>Fair Price Provision</v>
          </cell>
          <cell r="G8" t="str">
            <v>ü</v>
          </cell>
          <cell r="I8" t="str">
            <v>Yes</v>
          </cell>
        </row>
        <row r="9">
          <cell r="B9" t="str">
            <v>Supermajority Vote for Mergers</v>
          </cell>
          <cell r="G9" t="str">
            <v>ü</v>
          </cell>
          <cell r="I9" t="str">
            <v>Yes</v>
          </cell>
        </row>
        <row r="10">
          <cell r="B10" t="str">
            <v>Directors Removed Only for Cause</v>
          </cell>
          <cell r="G10" t="str">
            <v>û</v>
          </cell>
          <cell r="I10" t="str">
            <v>Yes</v>
          </cell>
        </row>
        <row r="11">
          <cell r="B11" t="str">
            <v>Supermajority Vote to Remove Directors</v>
          </cell>
          <cell r="G11" t="str">
            <v>ü</v>
          </cell>
          <cell r="I11" t="str">
            <v>No</v>
          </cell>
        </row>
        <row r="12">
          <cell r="B12" t="str">
            <v>Locked-In Charter or Bylaw Provisions</v>
          </cell>
          <cell r="G12" t="str">
            <v>ü</v>
          </cell>
          <cell r="I12" t="str">
            <v>Yes</v>
          </cell>
        </row>
        <row r="13">
          <cell r="B13" t="str">
            <v>Expanded Constituency Provision</v>
          </cell>
          <cell r="G13" t="str">
            <v>û</v>
          </cell>
          <cell r="I13" t="str">
            <v>No</v>
          </cell>
        </row>
        <row r="14">
          <cell r="B14" t="str">
            <v>No Cumulative Voting</v>
          </cell>
          <cell r="G14" t="str">
            <v>ü</v>
          </cell>
          <cell r="I14" t="str">
            <v>Yes</v>
          </cell>
        </row>
        <row r="15">
          <cell r="B15" t="str">
            <v>Blank Check Preferred Stock</v>
          </cell>
          <cell r="G15" t="str">
            <v>ü</v>
          </cell>
          <cell r="I15" t="str">
            <v>Yes</v>
          </cell>
        </row>
        <row r="16">
          <cell r="B16" t="str">
            <v>Poison Pill In Force (expires July 24, 2008)</v>
          </cell>
          <cell r="G16" t="str">
            <v>ü</v>
          </cell>
          <cell r="I16" t="str">
            <v>Yes</v>
          </cell>
        </row>
        <row r="19">
          <cell r="B19" t="str">
            <v>Posion Pill Provisions</v>
          </cell>
        </row>
        <row r="21">
          <cell r="B21" t="str">
            <v>Pill Type</v>
          </cell>
          <cell r="G21" t="str">
            <v>Flip-in/Flip-over</v>
          </cell>
        </row>
        <row r="22">
          <cell r="B22" t="str">
            <v>Adoption Date</v>
          </cell>
          <cell r="G22">
            <v>35976</v>
          </cell>
        </row>
        <row r="23">
          <cell r="B23" t="str">
            <v>Rights Agreement Date</v>
          </cell>
          <cell r="G23">
            <v>36000</v>
          </cell>
        </row>
        <row r="24">
          <cell r="B24" t="str">
            <v>Exercise Price</v>
          </cell>
          <cell r="G24">
            <v>40</v>
          </cell>
        </row>
        <row r="25">
          <cell r="B25" t="str">
            <v>Pill Status</v>
          </cell>
          <cell r="G25" t="str">
            <v>In Force</v>
          </cell>
        </row>
        <row r="26">
          <cell r="B26" t="str">
            <v>Last Amended</v>
          </cell>
          <cell r="G26">
            <v>37179</v>
          </cell>
        </row>
        <row r="27">
          <cell r="B27" t="str">
            <v>Expiration Date</v>
          </cell>
          <cell r="G27">
            <v>39653</v>
          </cell>
        </row>
      </sheetData>
      <sheetData sheetId="6">
        <row r="3">
          <cell r="B3" t="str">
            <v>DJIA</v>
          </cell>
          <cell r="C3">
            <v>1.77</v>
          </cell>
        </row>
        <row r="4">
          <cell r="B4" t="str">
            <v>Nasdaq 100</v>
          </cell>
          <cell r="C4">
            <v>3.61</v>
          </cell>
        </row>
        <row r="5">
          <cell r="B5" t="str">
            <v>Fortune 500</v>
          </cell>
          <cell r="C5">
            <v>3.78</v>
          </cell>
        </row>
        <row r="6">
          <cell r="B6" t="str">
            <v>S&amp;P 500</v>
          </cell>
          <cell r="C6">
            <v>3.82</v>
          </cell>
        </row>
        <row r="7">
          <cell r="B7" t="str">
            <v>Universe (2)</v>
          </cell>
          <cell r="C7">
            <v>4.41</v>
          </cell>
        </row>
        <row r="8">
          <cell r="B8" t="str">
            <v>S&amp;P 1500</v>
          </cell>
          <cell r="C8">
            <v>4.51</v>
          </cell>
        </row>
        <row r="9">
          <cell r="B9" t="str">
            <v>S&amp;P 600</v>
          </cell>
          <cell r="C9">
            <v>4.7699999999999996</v>
          </cell>
        </row>
        <row r="10">
          <cell r="B10" t="str">
            <v>SIC Group (3)</v>
          </cell>
          <cell r="C10">
            <v>4.8499999999999996</v>
          </cell>
        </row>
        <row r="11">
          <cell r="B11" t="str">
            <v>S&amp;P 400</v>
          </cell>
          <cell r="C11">
            <v>4.9800000000000004</v>
          </cell>
        </row>
        <row r="12">
          <cell r="B12" t="str">
            <v>Coyote</v>
          </cell>
          <cell r="C12">
            <v>9.75</v>
          </cell>
        </row>
      </sheetData>
      <sheetData sheetId="7">
        <row r="4">
          <cell r="B4" t="str">
            <v>Top Quartile</v>
          </cell>
          <cell r="E4" t="str">
            <v>Bottom Quartile</v>
          </cell>
        </row>
        <row r="5">
          <cell r="B5" t="str">
            <v xml:space="preserve">AptarGroup, Inc. </v>
          </cell>
          <cell r="C5">
            <v>9.75</v>
          </cell>
          <cell r="E5" t="str">
            <v xml:space="preserve">International Smart Sourcing, Inc. </v>
          </cell>
          <cell r="F5">
            <v>0.75</v>
          </cell>
        </row>
        <row r="6">
          <cell r="B6" t="str">
            <v xml:space="preserve">Quixote Corporation </v>
          </cell>
          <cell r="C6">
            <v>9.75</v>
          </cell>
          <cell r="E6" t="str">
            <v xml:space="preserve">Sealed Air Corporation </v>
          </cell>
          <cell r="F6">
            <v>0.75</v>
          </cell>
        </row>
        <row r="7">
          <cell r="B7" t="str">
            <v xml:space="preserve">Carlisle Companies Incorporated </v>
          </cell>
          <cell r="C7">
            <v>9.5</v>
          </cell>
          <cell r="E7" t="str">
            <v xml:space="preserve">Viskase Companies, Inc. </v>
          </cell>
          <cell r="F7">
            <v>0.75</v>
          </cell>
        </row>
        <row r="8">
          <cell r="B8" t="str">
            <v xml:space="preserve">Cooper Tire &amp; Rubber Company </v>
          </cell>
          <cell r="C8">
            <v>9.5</v>
          </cell>
          <cell r="E8" t="str">
            <v xml:space="preserve">Foamex International Inc. </v>
          </cell>
          <cell r="F8">
            <v>1.5</v>
          </cell>
        </row>
        <row r="9">
          <cell r="B9" t="str">
            <v xml:space="preserve">Spartech Corporation </v>
          </cell>
          <cell r="C9">
            <v>8.25</v>
          </cell>
          <cell r="E9" t="str">
            <v xml:space="preserve">Myers Industries, Inc. </v>
          </cell>
          <cell r="F9">
            <v>1.5</v>
          </cell>
        </row>
        <row r="10">
          <cell r="B10" t="str">
            <v xml:space="preserve">West Pharmaceutical Services, Inc. </v>
          </cell>
          <cell r="C10">
            <v>6</v>
          </cell>
          <cell r="E10" t="str">
            <v xml:space="preserve">The Goodyear Tire &amp; Rubber Company </v>
          </cell>
          <cell r="F10">
            <v>1.5</v>
          </cell>
        </row>
        <row r="11">
          <cell r="B11" t="str">
            <v xml:space="preserve">Newell Rubbermaid Inc. </v>
          </cell>
          <cell r="C11">
            <v>5.75</v>
          </cell>
          <cell r="E11" t="str">
            <v xml:space="preserve">NIKE, Inc. </v>
          </cell>
          <cell r="F11">
            <v>1.75</v>
          </cell>
        </row>
        <row r="12">
          <cell r="B12" t="str">
            <v xml:space="preserve">EnPro Industries, Inc. </v>
          </cell>
          <cell r="C12">
            <v>5.5</v>
          </cell>
        </row>
        <row r="27">
          <cell r="B27" t="str">
            <v>Top Quartile</v>
          </cell>
          <cell r="E27" t="str">
            <v>Bottom Quartile</v>
          </cell>
        </row>
        <row r="28">
          <cell r="B28" t="str">
            <v>Company</v>
          </cell>
          <cell r="C28" t="str">
            <v>Ticker</v>
          </cell>
          <cell r="D28" t="str">
            <v>BPR</v>
          </cell>
          <cell r="E28" t="str">
            <v>Company</v>
          </cell>
          <cell r="F28" t="str">
            <v>Ticker</v>
          </cell>
          <cell r="G28" t="str">
            <v>BPR</v>
          </cell>
        </row>
        <row r="29">
          <cell r="B29" t="str">
            <v xml:space="preserve">AptarGroup, Inc. </v>
          </cell>
          <cell r="C29" t="str">
            <v>ATR</v>
          </cell>
          <cell r="D29">
            <v>9.75</v>
          </cell>
          <cell r="E29" t="str">
            <v xml:space="preserve">International Smart Sourcing, Inc. </v>
          </cell>
          <cell r="F29" t="str">
            <v>ISSG</v>
          </cell>
          <cell r="G29">
            <v>0.75</v>
          </cell>
        </row>
        <row r="30">
          <cell r="B30" t="str">
            <v xml:space="preserve">Quixote Corporation </v>
          </cell>
          <cell r="C30" t="str">
            <v>QUIX</v>
          </cell>
          <cell r="D30">
            <v>9.75</v>
          </cell>
          <cell r="E30" t="str">
            <v xml:space="preserve">Sealed Air Corporation </v>
          </cell>
          <cell r="F30" t="str">
            <v>SEE</v>
          </cell>
          <cell r="G30">
            <v>0.75</v>
          </cell>
        </row>
        <row r="31">
          <cell r="B31" t="str">
            <v xml:space="preserve">Carlisle Companies Incorporated </v>
          </cell>
          <cell r="C31" t="str">
            <v>CSL</v>
          </cell>
          <cell r="D31">
            <v>9.5</v>
          </cell>
          <cell r="E31" t="str">
            <v xml:space="preserve">Viskase Companies, Inc. </v>
          </cell>
          <cell r="F31" t="str">
            <v>VKSC</v>
          </cell>
          <cell r="G31">
            <v>0.75</v>
          </cell>
        </row>
        <row r="32">
          <cell r="B32" t="str">
            <v xml:space="preserve">Cooper Tire &amp; Rubber Company </v>
          </cell>
          <cell r="C32" t="str">
            <v>CTB</v>
          </cell>
          <cell r="D32">
            <v>9.5</v>
          </cell>
          <cell r="E32" t="str">
            <v xml:space="preserve">Foamex International Inc. </v>
          </cell>
          <cell r="F32" t="str">
            <v>FMXL</v>
          </cell>
          <cell r="G32">
            <v>1.5</v>
          </cell>
        </row>
        <row r="33">
          <cell r="B33" t="str">
            <v xml:space="preserve">Spartech Corporation </v>
          </cell>
          <cell r="C33" t="str">
            <v>SEH</v>
          </cell>
          <cell r="D33">
            <v>8.25</v>
          </cell>
          <cell r="E33" t="str">
            <v xml:space="preserve">Myers Industries, Inc. </v>
          </cell>
          <cell r="F33" t="str">
            <v>MYE</v>
          </cell>
          <cell r="G33">
            <v>1.5</v>
          </cell>
        </row>
        <row r="34">
          <cell r="B34" t="str">
            <v xml:space="preserve">West Pharmaceutical Services, Inc. </v>
          </cell>
          <cell r="C34" t="str">
            <v>WST</v>
          </cell>
          <cell r="D34">
            <v>6</v>
          </cell>
          <cell r="E34" t="str">
            <v xml:space="preserve">The Goodyear Tire &amp; Rubber Company </v>
          </cell>
          <cell r="F34" t="str">
            <v>GT</v>
          </cell>
          <cell r="G34">
            <v>1.5</v>
          </cell>
        </row>
        <row r="35">
          <cell r="B35" t="str">
            <v xml:space="preserve">Newell Rubbermaid Inc. </v>
          </cell>
          <cell r="C35" t="str">
            <v>NWL</v>
          </cell>
          <cell r="D35">
            <v>5.75</v>
          </cell>
          <cell r="E35" t="str">
            <v xml:space="preserve">NIKE, Inc. </v>
          </cell>
          <cell r="F35" t="str">
            <v>NKE</v>
          </cell>
          <cell r="G35">
            <v>1.75</v>
          </cell>
        </row>
        <row r="36">
          <cell r="B36" t="str">
            <v xml:space="preserve">EnPro Industries, Inc. </v>
          </cell>
          <cell r="C36" t="str">
            <v>NPO</v>
          </cell>
          <cell r="D36">
            <v>5.5</v>
          </cell>
        </row>
      </sheetData>
      <sheetData sheetId="8">
        <row r="2">
          <cell r="B2" t="str">
            <v>Tactic</v>
          </cell>
          <cell r="E2" t="str">
            <v>Action</v>
          </cell>
          <cell r="H2" t="str">
            <v>Response</v>
          </cell>
        </row>
        <row r="4">
          <cell r="B4" t="str">
            <v>Nominate new Board members</v>
          </cell>
          <cell r="D4" t="str">
            <v></v>
          </cell>
          <cell r="E4" t="str">
            <v>Only 3 reelection seats in 2008.</v>
          </cell>
          <cell r="G4" t="str">
            <v></v>
          </cell>
          <cell r="H4" t="str">
            <v>Board has ability to add board seats to expand board.</v>
          </cell>
        </row>
        <row r="5">
          <cell r="D5" t="str">
            <v></v>
          </cell>
          <cell r="E5" t="str">
            <v>Can only nominate/vote at annual meeting.</v>
          </cell>
          <cell r="G5" t="str">
            <v></v>
          </cell>
          <cell r="H5" t="str">
            <v>After expanding the Board, current Board nominates new members.</v>
          </cell>
        </row>
        <row r="6">
          <cell r="D6" t="str">
            <v></v>
          </cell>
          <cell r="E6" t="str">
            <v>Elected by majority of shareholders (75%+).</v>
          </cell>
        </row>
        <row r="9">
          <cell r="B9" t="str">
            <v>Proxy contest</v>
          </cell>
          <cell r="D9" t="str">
            <v></v>
          </cell>
          <cell r="E9" t="str">
            <v>Nominate new Board members</v>
          </cell>
          <cell r="G9" t="str">
            <v></v>
          </cell>
          <cell r="H9" t="str">
            <v>Only 3 reelection seats in 2008.</v>
          </cell>
        </row>
        <row r="10">
          <cell r="D10" t="str">
            <v></v>
          </cell>
          <cell r="E10" t="str">
            <v>Can only nominate/vote at annual meeting.</v>
          </cell>
          <cell r="G10" t="str">
            <v></v>
          </cell>
          <cell r="H10" t="str">
            <v>Elected by majority of shareholders (75%+).</v>
          </cell>
        </row>
        <row r="11">
          <cell r="G11" t="str">
            <v></v>
          </cell>
          <cell r="H11" t="str">
            <v>Board has ability to add board seats to expand board.</v>
          </cell>
        </row>
        <row r="12">
          <cell r="G12" t="str">
            <v></v>
          </cell>
          <cell r="H12" t="str">
            <v>After expanding the Board, current Board nominates new members.</v>
          </cell>
        </row>
        <row r="15">
          <cell r="B15" t="str">
            <v>Wait for pill expiration</v>
          </cell>
          <cell r="D15" t="str">
            <v></v>
          </cell>
          <cell r="E15" t="str">
            <v>Wait until July expiration before launching tender.</v>
          </cell>
          <cell r="G15" t="str">
            <v></v>
          </cell>
          <cell r="H15" t="str">
            <v>Board can amend at any time; doesn't need shareholder vote.</v>
          </cell>
        </row>
        <row r="16">
          <cell r="G16" t="str">
            <v></v>
          </cell>
          <cell r="H16" t="str">
            <v>Delaware statutory pill still in place.</v>
          </cell>
        </row>
        <row r="20">
          <cell r="B20" t="str">
            <v>Befriend current shareholders</v>
          </cell>
          <cell r="D20" t="str">
            <v></v>
          </cell>
          <cell r="E20" t="str">
            <v>Approach larger shareholders to gain favor before announcing</v>
          </cell>
          <cell r="G20" t="str">
            <v></v>
          </cell>
          <cell r="H20" t="str">
            <v>Board can claim all involved shareholders in favor of acquisition are</v>
          </cell>
        </row>
        <row r="21">
          <cell r="E21" t="str">
            <v>unsolicited offer or tender offer.</v>
          </cell>
          <cell r="H21" t="str">
            <v>one interested party and enact pill.</v>
          </cell>
        </row>
        <row r="22">
          <cell r="D22" t="str">
            <v></v>
          </cell>
        </row>
        <row r="25">
          <cell r="B25" t="str">
            <v>Nuclear attack</v>
          </cell>
          <cell r="D25" t="str">
            <v></v>
          </cell>
          <cell r="E25" t="str">
            <v>Launch tender offer and proxy contest simultaneously.</v>
          </cell>
          <cell r="G25" t="str">
            <v></v>
          </cell>
          <cell r="H25" t="str">
            <v>Enact pill immediately.</v>
          </cell>
        </row>
        <row r="26">
          <cell r="D26" t="str">
            <v></v>
          </cell>
          <cell r="G26" t="str">
            <v></v>
          </cell>
        </row>
        <row r="30">
          <cell r="D30" t="str">
            <v></v>
          </cell>
          <cell r="G30" t="str">
            <v></v>
          </cell>
        </row>
        <row r="31">
          <cell r="D31" t="str">
            <v></v>
          </cell>
          <cell r="G31"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ense Profile Summary"/>
      <sheetName val="Peer Defense Comparison"/>
      <sheetName val="SandPTakeover"/>
      <sheetName val="Industry Rights Provisions"/>
      <sheetName val="SandPs"/>
      <sheetName val="ExtendExpire"/>
    </sheetNames>
    <sheetDataSet>
      <sheetData sheetId="0">
        <row r="4">
          <cell r="C4" t="str">
            <v>Structural Defense</v>
          </cell>
          <cell r="G4" t="str">
            <v>Comments</v>
          </cell>
        </row>
        <row r="6">
          <cell r="C6" t="str">
            <v>State of Incorporation</v>
          </cell>
          <cell r="G6" t="str">
            <v>North Carolina</v>
          </cell>
        </row>
        <row r="7">
          <cell r="C7" t="str">
            <v>Significant Insider Stake</v>
          </cell>
          <cell r="E7" t="str">
            <v>-</v>
          </cell>
          <cell r="G7" t="str">
            <v>Approximately 0.4% of outstanding shares owned by insiders (excluding Al-Kharafi &amp; Sons)</v>
          </cell>
        </row>
        <row r="9">
          <cell r="C9" t="str">
            <v>Economic Deterrents</v>
          </cell>
        </row>
        <row r="11">
          <cell r="C11" t="str">
            <v>Poison Pill</v>
          </cell>
          <cell r="E11" t="str">
            <v>√</v>
          </cell>
          <cell r="G11" t="str">
            <v>Krispy Kreme Doughnuts currently has a shareholder rights plan in force that will expire on 1/18/2010</v>
          </cell>
        </row>
        <row r="12">
          <cell r="C12" t="str">
            <v>"Blank Check" Preferred</v>
          </cell>
          <cell r="E12" t="str">
            <v>√</v>
          </cell>
          <cell r="G12" t="str">
            <v>Board can issue preferred stock in the event of a hostile takeover threat</v>
          </cell>
        </row>
        <row r="14">
          <cell r="C14" t="str">
            <v>Corporate Governance Defenses</v>
          </cell>
        </row>
        <row r="16">
          <cell r="C16" t="str">
            <v>Staggered Board</v>
          </cell>
          <cell r="E16" t="str">
            <v>√</v>
          </cell>
          <cell r="G16" t="str">
            <v>Classified board with staggered terms</v>
          </cell>
        </row>
        <row r="17">
          <cell r="C17" t="str">
            <v>No action by written consent</v>
          </cell>
          <cell r="E17" t="str">
            <v>√</v>
          </cell>
          <cell r="G17" t="str">
            <v>Action may be taken through unanimous written consent</v>
          </cell>
        </row>
        <row r="18">
          <cell r="C18" t="str">
            <v>Director removal</v>
          </cell>
          <cell r="E18" t="str">
            <v>√</v>
          </cell>
          <cell r="G18" t="str">
            <v>Directors may only be removed for cause and only by the vote of 66.67% of the shares entitled to vote</v>
          </cell>
        </row>
        <row r="19">
          <cell r="C19" t="str">
            <v>Board Size</v>
          </cell>
          <cell r="E19" t="str">
            <v>√</v>
          </cell>
          <cell r="G19" t="str">
            <v>Board is authorized to increase or decrease the size of the board without shareholder approval</v>
          </cell>
        </row>
        <row r="20">
          <cell r="C20" t="str">
            <v>Director vacancies</v>
          </cell>
          <cell r="E20" t="str">
            <v>-</v>
          </cell>
          <cell r="G20" t="str">
            <v>Vacancies created by an increase in the authorized number of Directors shall be filled by election at an annual meeting or at a special meeting of shareholders called for that purpose. All other vacancies are filled by remaining directors.</v>
          </cell>
        </row>
        <row r="21">
          <cell r="C21" t="str">
            <v>Limitation on ability to call 
special meetings</v>
          </cell>
          <cell r="E21" t="str">
            <v>√</v>
          </cell>
          <cell r="G21" t="str">
            <v>Shareholders cannot call special meetings, Special meetings of the shareholders may be called at any time by the 
President, Secretary or Board of Directors of the corporation</v>
          </cell>
        </row>
        <row r="22">
          <cell r="C22" t="str">
            <v>Advance notice requirements</v>
          </cell>
          <cell r="E22" t="str">
            <v>√</v>
          </cell>
          <cell r="G22" t="str">
            <v>For proposals or nominations, written consent must be given to  the Secretary of the corporation at least not less than 90 days nor more than 120 days prior to the first anniversary of the prior year's annual shareholders meeting</v>
          </cell>
        </row>
        <row r="23">
          <cell r="C23" t="str">
            <v>No cumulative voting</v>
          </cell>
          <cell r="E23" t="str">
            <v>√</v>
          </cell>
          <cell r="G23" t="str">
            <v>Cumulative voting is prohibited in the election of directors</v>
          </cell>
        </row>
        <row r="24">
          <cell r="C24" t="str">
            <v>Ability to amend by laws</v>
          </cell>
          <cell r="E24" t="str">
            <v>√</v>
          </cell>
          <cell r="G24" t="str">
            <v>Board is authorized to adopt, amend or repeal bylaws without shareholder approval</v>
          </cell>
        </row>
        <row r="25">
          <cell r="C25" t="str">
            <v>Ability to amend by charter</v>
          </cell>
          <cell r="E25" t="str">
            <v>√</v>
          </cell>
          <cell r="G25" t="str">
            <v>Supermajority vote requirement (66.67%) to amend all charter provisions</v>
          </cell>
        </row>
      </sheetData>
      <sheetData sheetId="1">
        <row r="1">
          <cell r="A1">
            <v>40415</v>
          </cell>
        </row>
        <row r="3">
          <cell r="G3" t="str">
            <v>√</v>
          </cell>
          <cell r="H3" t="str">
            <v>-</v>
          </cell>
        </row>
        <row r="5">
          <cell r="F5" t="str">
            <v>Market Cap</v>
          </cell>
          <cell r="G5" t="str">
            <v>Classified 
Board</v>
          </cell>
          <cell r="H5" t="str">
            <v>Board Fills 
All Vacancies</v>
          </cell>
          <cell r="I5" t="str">
            <v>Shareholders Cannot 
Call Special Meetings</v>
          </cell>
          <cell r="J5" t="str">
            <v>No Action by 
Written Consent</v>
          </cell>
          <cell r="K5" t="str">
            <v>Fair Price Provision</v>
          </cell>
          <cell r="L5" t="str">
            <v>Supermajority Vote 
for Mergers</v>
          </cell>
          <cell r="M5" t="str">
            <v>Directors Removed 
Only for Cause</v>
          </cell>
          <cell r="N5" t="str">
            <v>Supermajority Vote to 
Remove Directors</v>
          </cell>
          <cell r="O5" t="str">
            <v>Locked-In Charter or 
Bylaw Provisions</v>
          </cell>
          <cell r="P5" t="str">
            <v>Expanded Constituency 
Provision</v>
          </cell>
          <cell r="Q5" t="str">
            <v>No Cumulative Voting</v>
          </cell>
          <cell r="R5" t="str">
            <v>Blank Check 
Preferred Stock</v>
          </cell>
          <cell r="S5" t="str">
            <v>Rights Plan in Force</v>
          </cell>
          <cell r="T5" t="str">
            <v>Insider Ownership 1</v>
          </cell>
          <cell r="U5" t="str">
            <v>Shark Repellent Rating 2</v>
          </cell>
        </row>
        <row r="8">
          <cell r="B8" t="str">
            <v>POWL</v>
          </cell>
          <cell r="E8" t="str">
            <v>Powell</v>
          </cell>
          <cell r="F8">
            <v>337.49639999999999</v>
          </cell>
          <cell r="G8" t="str">
            <v>√</v>
          </cell>
          <cell r="H8" t="str">
            <v>√</v>
          </cell>
          <cell r="I8" t="str">
            <v>-</v>
          </cell>
          <cell r="J8" t="str">
            <v>-</v>
          </cell>
          <cell r="K8" t="str">
            <v>-</v>
          </cell>
          <cell r="L8" t="str">
            <v>-</v>
          </cell>
          <cell r="M8" t="str">
            <v>√</v>
          </cell>
          <cell r="N8" t="str">
            <v>-</v>
          </cell>
          <cell r="O8" t="str">
            <v>-</v>
          </cell>
          <cell r="P8" t="str">
            <v>-</v>
          </cell>
          <cell r="Q8" t="str">
            <v>√</v>
          </cell>
          <cell r="R8" t="str">
            <v>√</v>
          </cell>
          <cell r="S8" t="str">
            <v>-</v>
          </cell>
          <cell r="T8">
            <v>0.22858000000000001</v>
          </cell>
          <cell r="U8">
            <v>3.75</v>
          </cell>
        </row>
        <row r="10">
          <cell r="E10" t="str">
            <v>% S&amp;P 1500 Companies with provision</v>
          </cell>
          <cell r="G10">
            <v>0.29149999999999998</v>
          </cell>
          <cell r="H10">
            <v>0.78339999999999999</v>
          </cell>
          <cell r="I10">
            <v>0.5101</v>
          </cell>
          <cell r="J10">
            <v>0.72060000000000002</v>
          </cell>
          <cell r="K10">
            <v>0.20649999999999999</v>
          </cell>
          <cell r="L10">
            <v>0.23680000000000001</v>
          </cell>
          <cell r="M10">
            <v>0.38059999999999999</v>
          </cell>
          <cell r="N10">
            <v>0.253</v>
          </cell>
          <cell r="O10">
            <v>0.54659999999999997</v>
          </cell>
          <cell r="P10">
            <v>7.6899999999999996E-2</v>
          </cell>
          <cell r="Q10">
            <v>0.94130000000000003</v>
          </cell>
          <cell r="R10">
            <v>0.95140000000000002</v>
          </cell>
          <cell r="S10">
            <v>0.14199999999999999</v>
          </cell>
          <cell r="T10" t="str">
            <v>NA</v>
          </cell>
          <cell r="U10">
            <v>3.7</v>
          </cell>
        </row>
        <row r="12">
          <cell r="B12" t="str">
            <v>EMR</v>
          </cell>
          <cell r="C12" t="str">
            <v>Emerson Electric Co.</v>
          </cell>
          <cell r="F12">
            <v>34467.856290000003</v>
          </cell>
          <cell r="G12" t="str">
            <v>√</v>
          </cell>
          <cell r="H12" t="str">
            <v>√</v>
          </cell>
          <cell r="I12" t="str">
            <v>-</v>
          </cell>
          <cell r="J12" t="str">
            <v>√</v>
          </cell>
          <cell r="K12" t="str">
            <v>√</v>
          </cell>
          <cell r="L12" t="str">
            <v>√</v>
          </cell>
          <cell r="M12" t="str">
            <v>-</v>
          </cell>
          <cell r="N12" t="str">
            <v>√</v>
          </cell>
          <cell r="O12" t="str">
            <v>√</v>
          </cell>
          <cell r="P12" t="str">
            <v>-</v>
          </cell>
          <cell r="Q12" t="str">
            <v>√</v>
          </cell>
          <cell r="R12" t="str">
            <v>√</v>
          </cell>
          <cell r="S12" t="str">
            <v>-</v>
          </cell>
          <cell r="T12">
            <v>6.0299999999999998E-3</v>
          </cell>
          <cell r="U12">
            <v>5.25</v>
          </cell>
        </row>
        <row r="13">
          <cell r="B13" t="str">
            <v>ETN</v>
          </cell>
          <cell r="C13" t="str">
            <v>Eaton Corporation</v>
          </cell>
          <cell r="F13">
            <v>11740.966</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v>2.0490000000000001E-2</v>
          </cell>
          <cell r="U13">
            <v>4.75</v>
          </cell>
        </row>
        <row r="14">
          <cell r="B14" t="str">
            <v>CBE</v>
          </cell>
          <cell r="C14" t="str">
            <v>Cooper Industries plc</v>
          </cell>
          <cell r="F14">
            <v>6912.7538800000002</v>
          </cell>
          <cell r="G14" t="str">
            <v>NA</v>
          </cell>
          <cell r="H14" t="str">
            <v>NA</v>
          </cell>
          <cell r="I14" t="str">
            <v>NA</v>
          </cell>
          <cell r="J14" t="str">
            <v>NA</v>
          </cell>
          <cell r="K14" t="str">
            <v>NA</v>
          </cell>
          <cell r="L14" t="str">
            <v>NA</v>
          </cell>
          <cell r="M14" t="str">
            <v>NA</v>
          </cell>
          <cell r="N14" t="str">
            <v>NA</v>
          </cell>
          <cell r="O14" t="str">
            <v>NA</v>
          </cell>
          <cell r="P14" t="str">
            <v>NA</v>
          </cell>
          <cell r="Q14" t="str">
            <v>NA</v>
          </cell>
          <cell r="R14" t="str">
            <v>NA</v>
          </cell>
          <cell r="S14" t="str">
            <v>√</v>
          </cell>
          <cell r="T14">
            <v>2.0619999999999999E-2</v>
          </cell>
          <cell r="U14" t="str">
            <v>NA</v>
          </cell>
        </row>
        <row r="15">
          <cell r="B15" t="str">
            <v>HUB.B</v>
          </cell>
          <cell r="C15" t="str">
            <v>Hubbell Inc.</v>
          </cell>
          <cell r="F15">
            <v>2637.69812</v>
          </cell>
          <cell r="G15" t="str">
            <v>-</v>
          </cell>
          <cell r="H15" t="str">
            <v>√</v>
          </cell>
          <cell r="I15" t="str">
            <v>-</v>
          </cell>
          <cell r="J15" t="str">
            <v>√</v>
          </cell>
          <cell r="K15" t="str">
            <v>-</v>
          </cell>
          <cell r="L15" t="str">
            <v>√</v>
          </cell>
          <cell r="M15" t="str">
            <v>-</v>
          </cell>
          <cell r="N15" t="str">
            <v>-</v>
          </cell>
          <cell r="O15" t="str">
            <v>-</v>
          </cell>
          <cell r="P15" t="str">
            <v>-</v>
          </cell>
          <cell r="Q15" t="str">
            <v>√</v>
          </cell>
          <cell r="R15" t="str">
            <v>√</v>
          </cell>
          <cell r="S15" t="str">
            <v>√</v>
          </cell>
          <cell r="T15">
            <v>1.566E-2</v>
          </cell>
          <cell r="U15">
            <v>5</v>
          </cell>
        </row>
        <row r="16">
          <cell r="B16" t="str">
            <v>TNB</v>
          </cell>
          <cell r="C16" t="str">
            <v>Thomas &amp; Betts Corp.</v>
          </cell>
          <cell r="F16">
            <v>1918.1989000000001</v>
          </cell>
          <cell r="G16" t="str">
            <v>-</v>
          </cell>
          <cell r="H16" t="str">
            <v>√</v>
          </cell>
          <cell r="I16" t="str">
            <v>√</v>
          </cell>
          <cell r="J16" t="str">
            <v>√</v>
          </cell>
          <cell r="K16" t="str">
            <v>-</v>
          </cell>
          <cell r="L16" t="str">
            <v>-</v>
          </cell>
          <cell r="M16" t="str">
            <v>-</v>
          </cell>
          <cell r="N16" t="str">
            <v>-</v>
          </cell>
          <cell r="O16" t="str">
            <v>-</v>
          </cell>
          <cell r="P16" t="str">
            <v>√</v>
          </cell>
          <cell r="Q16" t="str">
            <v>√</v>
          </cell>
          <cell r="R16" t="str">
            <v>√</v>
          </cell>
          <cell r="S16" t="str">
            <v>-</v>
          </cell>
          <cell r="T16">
            <v>8.6400000000000001E-3</v>
          </cell>
          <cell r="U16">
            <v>2</v>
          </cell>
        </row>
        <row r="17">
          <cell r="B17" t="str">
            <v>MTZ</v>
          </cell>
          <cell r="C17" t="str">
            <v>MasTec, Inc.</v>
          </cell>
          <cell r="F17">
            <v>761.06</v>
          </cell>
          <cell r="G17" t="str">
            <v>√</v>
          </cell>
          <cell r="H17" t="str">
            <v>-</v>
          </cell>
          <cell r="I17" t="str">
            <v>-</v>
          </cell>
          <cell r="J17" t="str">
            <v>-</v>
          </cell>
          <cell r="K17" t="str">
            <v>-</v>
          </cell>
          <cell r="L17" t="str">
            <v>√</v>
          </cell>
          <cell r="M17" t="str">
            <v>√</v>
          </cell>
          <cell r="N17" t="str">
            <v>-</v>
          </cell>
          <cell r="O17" t="str">
            <v>√</v>
          </cell>
          <cell r="P17" t="str">
            <v>-</v>
          </cell>
          <cell r="Q17" t="str">
            <v>√</v>
          </cell>
          <cell r="R17" t="str">
            <v>√</v>
          </cell>
          <cell r="S17" t="str">
            <v>-</v>
          </cell>
          <cell r="T17">
            <v>0.31173000000000001</v>
          </cell>
          <cell r="U17">
            <v>4.25</v>
          </cell>
        </row>
        <row r="18">
          <cell r="B18" t="str">
            <v>FELE</v>
          </cell>
          <cell r="C18" t="str">
            <v>Franklin Electric Co. Inc.</v>
          </cell>
          <cell r="F18">
            <v>718.00838999999996</v>
          </cell>
          <cell r="G18" t="str">
            <v>√</v>
          </cell>
          <cell r="H18" t="str">
            <v>√</v>
          </cell>
          <cell r="I18" t="str">
            <v>√</v>
          </cell>
          <cell r="J18" t="str">
            <v>√</v>
          </cell>
          <cell r="K18" t="str">
            <v>-</v>
          </cell>
          <cell r="L18" t="str">
            <v>-</v>
          </cell>
          <cell r="M18" t="str">
            <v>-</v>
          </cell>
          <cell r="N18" t="str">
            <v>√</v>
          </cell>
          <cell r="O18" t="str">
            <v>√</v>
          </cell>
          <cell r="P18" t="str">
            <v>-</v>
          </cell>
          <cell r="Q18" t="str">
            <v>√</v>
          </cell>
          <cell r="R18" t="str">
            <v>√</v>
          </cell>
          <cell r="S18" t="str">
            <v>√</v>
          </cell>
          <cell r="T18">
            <v>0.22098999999999999</v>
          </cell>
          <cell r="U18">
            <v>8.75</v>
          </cell>
        </row>
        <row r="19">
          <cell r="B19" t="str">
            <v>AZZ</v>
          </cell>
          <cell r="C19" t="str">
            <v>AZZ incorporated</v>
          </cell>
          <cell r="F19">
            <v>479.97775000000001</v>
          </cell>
          <cell r="G19" t="str">
            <v>NA</v>
          </cell>
          <cell r="H19" t="str">
            <v>NA</v>
          </cell>
          <cell r="I19" t="str">
            <v>NA</v>
          </cell>
          <cell r="J19" t="str">
            <v>NA</v>
          </cell>
          <cell r="K19" t="str">
            <v>NA</v>
          </cell>
          <cell r="L19" t="str">
            <v>NA</v>
          </cell>
          <cell r="M19" t="str">
            <v>NA</v>
          </cell>
          <cell r="N19" t="str">
            <v>NA</v>
          </cell>
          <cell r="O19" t="str">
            <v>NA</v>
          </cell>
          <cell r="P19" t="str">
            <v>NA</v>
          </cell>
          <cell r="Q19" t="str">
            <v>NA</v>
          </cell>
          <cell r="R19" t="str">
            <v>NA</v>
          </cell>
          <cell r="S19" t="str">
            <v>NA</v>
          </cell>
          <cell r="T19">
            <v>4.4170000000000001E-2</v>
          </cell>
          <cell r="U19" t="str">
            <v>NA</v>
          </cell>
        </row>
        <row r="20">
          <cell r="B20" t="str">
            <v>MEI</v>
          </cell>
          <cell r="C20" t="str">
            <v>Methode Electronics Inc.</v>
          </cell>
          <cell r="F20">
            <v>345.96190999999999</v>
          </cell>
          <cell r="G20" t="str">
            <v>-</v>
          </cell>
          <cell r="H20" t="str">
            <v>√</v>
          </cell>
          <cell r="I20" t="str">
            <v>-</v>
          </cell>
          <cell r="J20" t="str">
            <v>-</v>
          </cell>
          <cell r="K20" t="str">
            <v>-</v>
          </cell>
          <cell r="L20" t="str">
            <v>√</v>
          </cell>
          <cell r="M20" t="str">
            <v>-</v>
          </cell>
          <cell r="N20" t="str">
            <v>-</v>
          </cell>
          <cell r="O20" t="str">
            <v>√</v>
          </cell>
          <cell r="P20" t="str">
            <v>-</v>
          </cell>
          <cell r="Q20" t="str">
            <v>√</v>
          </cell>
          <cell r="R20" t="str">
            <v>√</v>
          </cell>
          <cell r="S20" t="str">
            <v>√</v>
          </cell>
          <cell r="T20">
            <v>3.9010000000000003E-2</v>
          </cell>
          <cell r="U20">
            <v>4.5</v>
          </cell>
        </row>
        <row r="21">
          <cell r="B21" t="str">
            <v>PIKE</v>
          </cell>
          <cell r="C21" t="str">
            <v>Pike Electric Corporation</v>
          </cell>
          <cell r="F21">
            <v>279.30489999999998</v>
          </cell>
          <cell r="G21" t="str">
            <v>-</v>
          </cell>
          <cell r="H21" t="str">
            <v>√</v>
          </cell>
          <cell r="I21" t="str">
            <v>√</v>
          </cell>
          <cell r="J21" t="str">
            <v>√</v>
          </cell>
          <cell r="K21" t="str">
            <v>-</v>
          </cell>
          <cell r="L21" t="str">
            <v>-</v>
          </cell>
          <cell r="M21" t="str">
            <v>-</v>
          </cell>
          <cell r="N21" t="str">
            <v>-</v>
          </cell>
          <cell r="O21" t="str">
            <v>-</v>
          </cell>
          <cell r="P21" t="str">
            <v>-</v>
          </cell>
          <cell r="Q21" t="str">
            <v>√</v>
          </cell>
          <cell r="R21" t="str">
            <v>√</v>
          </cell>
          <cell r="S21" t="str">
            <v>-</v>
          </cell>
          <cell r="T21">
            <v>0.48200999999999999</v>
          </cell>
          <cell r="U21">
            <v>1.75</v>
          </cell>
        </row>
        <row r="22">
          <cell r="B22" t="str">
            <v>POWR</v>
          </cell>
          <cell r="C22" t="str">
            <v>PowerSecure International, Inc.</v>
          </cell>
          <cell r="F22">
            <v>158.27888999999999</v>
          </cell>
          <cell r="G22" t="str">
            <v>√</v>
          </cell>
          <cell r="H22" t="str">
            <v>√</v>
          </cell>
          <cell r="I22" t="str">
            <v>√</v>
          </cell>
          <cell r="J22" t="str">
            <v>√</v>
          </cell>
          <cell r="K22" t="str">
            <v>√</v>
          </cell>
          <cell r="L22" t="str">
            <v>-</v>
          </cell>
          <cell r="M22" t="str">
            <v>√</v>
          </cell>
          <cell r="N22" t="str">
            <v>-</v>
          </cell>
          <cell r="O22" t="str">
            <v>√</v>
          </cell>
          <cell r="P22" t="str">
            <v>-</v>
          </cell>
          <cell r="Q22" t="str">
            <v>√</v>
          </cell>
          <cell r="R22" t="str">
            <v>√</v>
          </cell>
          <cell r="S22" t="str">
            <v>√</v>
          </cell>
          <cell r="T22">
            <v>8.6959999999999996E-2</v>
          </cell>
          <cell r="U22">
            <v>9.5</v>
          </cell>
        </row>
        <row r="23">
          <cell r="B23" t="str">
            <v>IESC</v>
          </cell>
          <cell r="C23" t="str">
            <v>Integrated Electrical Services, Inc.</v>
          </cell>
          <cell r="F23">
            <v>45.151499999999999</v>
          </cell>
          <cell r="G23" t="str">
            <v>-</v>
          </cell>
          <cell r="H23" t="str">
            <v>√</v>
          </cell>
          <cell r="I23" t="str">
            <v>-</v>
          </cell>
          <cell r="J23" t="str">
            <v>√</v>
          </cell>
          <cell r="K23" t="str">
            <v>-</v>
          </cell>
          <cell r="L23" t="str">
            <v>-</v>
          </cell>
          <cell r="M23" t="str">
            <v>-</v>
          </cell>
          <cell r="N23" t="str">
            <v>-</v>
          </cell>
          <cell r="O23" t="str">
            <v>√</v>
          </cell>
          <cell r="P23" t="str">
            <v>-</v>
          </cell>
          <cell r="Q23" t="str">
            <v>√</v>
          </cell>
          <cell r="R23" t="str">
            <v>√</v>
          </cell>
          <cell r="S23" t="str">
            <v>-</v>
          </cell>
          <cell r="T23">
            <v>2.9680000000000002E-2</v>
          </cell>
          <cell r="U23">
            <v>1.5</v>
          </cell>
        </row>
        <row r="25">
          <cell r="S25" t="str">
            <v>Peer Median:</v>
          </cell>
          <cell r="U25">
            <v>4.875</v>
          </cell>
        </row>
      </sheetData>
      <sheetData sheetId="2">
        <row r="2">
          <cell r="B2" t="str">
            <v>S&amp;P 1500 Companies</v>
          </cell>
          <cell r="C2" t="str">
            <v>S&amp;P 500 Companies</v>
          </cell>
        </row>
        <row r="3">
          <cell r="A3" t="str">
            <v>Blank Check 
Preferred Stock</v>
          </cell>
          <cell r="B3">
            <v>0.9294</v>
          </cell>
          <cell r="C3">
            <v>0.95140000000000002</v>
          </cell>
        </row>
        <row r="4">
          <cell r="A4" t="str">
            <v>No Cumulative Voting</v>
          </cell>
          <cell r="B4">
            <v>0.92810000000000004</v>
          </cell>
          <cell r="C4">
            <v>0.94130000000000003</v>
          </cell>
        </row>
        <row r="5">
          <cell r="A5" t="str">
            <v>Board Fills 
All Vacancies</v>
          </cell>
          <cell r="B5">
            <v>0.77070000000000005</v>
          </cell>
          <cell r="C5">
            <v>0.78339999999999999</v>
          </cell>
        </row>
        <row r="6">
          <cell r="A6" t="str">
            <v>No Action by 
Written Consent</v>
          </cell>
          <cell r="B6">
            <v>0.72050000000000003</v>
          </cell>
          <cell r="C6">
            <v>0.72060000000000002</v>
          </cell>
        </row>
        <row r="7">
          <cell r="A7" t="str">
            <v>Locked-In Charter or 
Bylaw Provisions</v>
          </cell>
          <cell r="B7">
            <v>0.6079</v>
          </cell>
          <cell r="C7">
            <v>0.54659999999999997</v>
          </cell>
        </row>
        <row r="8">
          <cell r="A8" t="str">
            <v>Shareholders Cannot 
Call Special Meetings</v>
          </cell>
          <cell r="B8">
            <v>0.49390000000000001</v>
          </cell>
          <cell r="C8">
            <v>0.5101</v>
          </cell>
        </row>
        <row r="9">
          <cell r="A9" t="str">
            <v>Directors Removed 
Only for Cause</v>
          </cell>
          <cell r="B9">
            <v>0.44840000000000002</v>
          </cell>
          <cell r="C9">
            <v>0.38059999999999999</v>
          </cell>
        </row>
        <row r="10">
          <cell r="A10" t="str">
            <v>Classified 
Board</v>
          </cell>
          <cell r="B10">
            <v>0.41789999999999999</v>
          </cell>
          <cell r="C10">
            <v>0.29149999999999998</v>
          </cell>
        </row>
        <row r="11">
          <cell r="A11" t="str">
            <v>Supermajority Vote to 
Remove Directors</v>
          </cell>
          <cell r="B11">
            <v>0.29170000000000001</v>
          </cell>
          <cell r="C11">
            <v>0.253</v>
          </cell>
          <cell r="D11" t="str">
            <v>Poison Pills in Force</v>
          </cell>
        </row>
        <row r="12">
          <cell r="A12" t="str">
            <v>Supermajority Vote 
for Mergers</v>
          </cell>
          <cell r="B12">
            <v>0.25440000000000002</v>
          </cell>
          <cell r="C12">
            <v>0.23680000000000001</v>
          </cell>
        </row>
        <row r="13">
          <cell r="A13" t="str">
            <v>Fair Price Provision</v>
          </cell>
          <cell r="B13">
            <v>0.18110000000000001</v>
          </cell>
          <cell r="C13">
            <v>0.20649999999999999</v>
          </cell>
        </row>
        <row r="14">
          <cell r="A14" t="str">
            <v>Rights Plan in Force</v>
          </cell>
          <cell r="B14">
            <v>0.20080000000000001</v>
          </cell>
          <cell r="C14">
            <v>0.14199999999999999</v>
          </cell>
        </row>
        <row r="15">
          <cell r="A15" t="str">
            <v>Expanded Constituency 
Provision</v>
          </cell>
          <cell r="B15">
            <v>9.9099999999999994E-2</v>
          </cell>
          <cell r="C15">
            <v>7.6899999999999996E-2</v>
          </cell>
        </row>
        <row r="18">
          <cell r="A18" t="str">
            <v>Average Shark Repellent Rating 1</v>
          </cell>
        </row>
        <row r="19">
          <cell r="A19" t="str">
            <v>Powell</v>
          </cell>
          <cell r="B19">
            <v>3.75</v>
          </cell>
        </row>
        <row r="20">
          <cell r="A20" t="str">
            <v>S&amp;P 500</v>
          </cell>
          <cell r="B20">
            <v>3.11</v>
          </cell>
        </row>
        <row r="21">
          <cell r="A21" t="str">
            <v>S&amp;P 1500</v>
          </cell>
          <cell r="B21">
            <v>3.7</v>
          </cell>
        </row>
      </sheetData>
      <sheetData sheetId="3">
        <row r="5">
          <cell r="E5" t="str">
            <v>Rights Plan in Force</v>
          </cell>
          <cell r="G5" t="str">
            <v>Expiration Date</v>
          </cell>
          <cell r="I5" t="str">
            <v>Term</v>
          </cell>
          <cell r="K5" t="str">
            <v>Trigger Threshold</v>
          </cell>
          <cell r="M5" t="str">
            <v>Exchange Feature</v>
          </cell>
          <cell r="O5" t="str">
            <v>TIDE Provision 1</v>
          </cell>
          <cell r="Q5" t="str">
            <v>Notes</v>
          </cell>
        </row>
        <row r="7">
          <cell r="E7" t="str">
            <v>√</v>
          </cell>
          <cell r="G7">
            <v>40196</v>
          </cell>
          <cell r="I7" t="str">
            <v>10 years</v>
          </cell>
          <cell r="K7">
            <v>0.15</v>
          </cell>
          <cell r="M7" t="str">
            <v>Yes</v>
          </cell>
          <cell r="O7" t="str">
            <v>No</v>
          </cell>
          <cell r="Q7" t="str">
            <v>None</v>
          </cell>
        </row>
        <row r="9">
          <cell r="E9" t="str">
            <v>Quick Restaurant Services</v>
          </cell>
        </row>
        <row r="11">
          <cell r="E11" t="str">
            <v>–</v>
          </cell>
          <cell r="G11" t="str">
            <v>–</v>
          </cell>
          <cell r="I11" t="str">
            <v>–</v>
          </cell>
          <cell r="K11" t="str">
            <v>–</v>
          </cell>
          <cell r="M11" t="str">
            <v>–</v>
          </cell>
          <cell r="O11" t="str">
            <v>–</v>
          </cell>
          <cell r="Q11" t="str">
            <v>–</v>
          </cell>
        </row>
        <row r="12">
          <cell r="E12" t="str">
            <v>–</v>
          </cell>
          <cell r="G12" t="str">
            <v>–</v>
          </cell>
          <cell r="I12" t="str">
            <v>–</v>
          </cell>
          <cell r="K12" t="str">
            <v>–</v>
          </cell>
          <cell r="M12" t="str">
            <v>–</v>
          </cell>
          <cell r="O12" t="str">
            <v>–</v>
          </cell>
          <cell r="Q12" t="str">
            <v>–</v>
          </cell>
        </row>
        <row r="13">
          <cell r="E13" t="str">
            <v>√</v>
          </cell>
          <cell r="G13">
            <v>40178</v>
          </cell>
          <cell r="I13" t="str">
            <v>1 year</v>
          </cell>
          <cell r="K13">
            <v>0.15</v>
          </cell>
          <cell r="M13" t="str">
            <v>Yes</v>
          </cell>
          <cell r="O13" t="str">
            <v>No</v>
          </cell>
          <cell r="Q13" t="str">
            <v>None</v>
          </cell>
        </row>
        <row r="14">
          <cell r="E14" t="str">
            <v>–</v>
          </cell>
          <cell r="G14" t="str">
            <v>–</v>
          </cell>
          <cell r="I14" t="str">
            <v>–</v>
          </cell>
          <cell r="K14" t="str">
            <v>–</v>
          </cell>
          <cell r="M14" t="str">
            <v>–</v>
          </cell>
          <cell r="O14" t="str">
            <v>–</v>
          </cell>
          <cell r="Q14" t="str">
            <v>–</v>
          </cell>
        </row>
        <row r="15">
          <cell r="E15" t="str">
            <v>√</v>
          </cell>
          <cell r="G15">
            <v>43371</v>
          </cell>
          <cell r="I15" t="str">
            <v>10 years</v>
          </cell>
          <cell r="K15">
            <v>0.2</v>
          </cell>
          <cell r="M15" t="str">
            <v>Yes</v>
          </cell>
          <cell r="O15" t="str">
            <v>–</v>
          </cell>
          <cell r="Q15" t="str">
            <v>None</v>
          </cell>
        </row>
        <row r="16">
          <cell r="E16" t="str">
            <v>–</v>
          </cell>
          <cell r="G16" t="str">
            <v>–</v>
          </cell>
          <cell r="I16" t="str">
            <v>–</v>
          </cell>
          <cell r="K16" t="str">
            <v>–</v>
          </cell>
          <cell r="M16" t="str">
            <v>–</v>
          </cell>
          <cell r="O16" t="str">
            <v>–</v>
          </cell>
          <cell r="Q16" t="str">
            <v>–</v>
          </cell>
        </row>
        <row r="17">
          <cell r="E17" t="str">
            <v>Wholesale Companies</v>
          </cell>
        </row>
        <row r="19">
          <cell r="E19" t="str">
            <v>√</v>
          </cell>
          <cell r="G19">
            <v>41484</v>
          </cell>
          <cell r="I19" t="str">
            <v>10 years</v>
          </cell>
          <cell r="K19">
            <v>0.15</v>
          </cell>
          <cell r="M19" t="str">
            <v>Yes</v>
          </cell>
          <cell r="O19" t="str">
            <v>No</v>
          </cell>
          <cell r="Q19" t="str">
            <v>None</v>
          </cell>
        </row>
        <row r="20">
          <cell r="E20" t="str">
            <v>√</v>
          </cell>
          <cell r="G20">
            <v>40628</v>
          </cell>
          <cell r="I20" t="str">
            <v>10 years</v>
          </cell>
          <cell r="K20">
            <v>0.15</v>
          </cell>
          <cell r="M20" t="str">
            <v>Yes</v>
          </cell>
          <cell r="O20" t="str">
            <v>No</v>
          </cell>
          <cell r="Q20" t="str">
            <v>None</v>
          </cell>
        </row>
        <row r="21">
          <cell r="E21" t="str">
            <v>–</v>
          </cell>
          <cell r="G21" t="str">
            <v>–</v>
          </cell>
          <cell r="I21" t="str">
            <v>–</v>
          </cell>
          <cell r="K21" t="str">
            <v>–</v>
          </cell>
          <cell r="M21" t="str">
            <v>–</v>
          </cell>
          <cell r="O21" t="str">
            <v>–</v>
          </cell>
          <cell r="Q21" t="str">
            <v>–</v>
          </cell>
        </row>
      </sheetData>
      <sheetData sheetId="4">
        <row r="2">
          <cell r="C2" t="str">
            <v>S&amp;P 500 (Large Cap)</v>
          </cell>
          <cell r="D2" t="str">
            <v>S&amp;P 400 (Mid Cap)</v>
          </cell>
          <cell r="E2" t="str">
            <v>S&amp;P 600 (Small Cap)</v>
          </cell>
        </row>
        <row r="3">
          <cell r="B3">
            <v>1998</v>
          </cell>
          <cell r="C3">
            <v>294</v>
          </cell>
          <cell r="D3">
            <v>242</v>
          </cell>
          <cell r="E3">
            <v>328</v>
          </cell>
          <cell r="F3">
            <v>864</v>
          </cell>
        </row>
        <row r="4">
          <cell r="B4">
            <v>1999</v>
          </cell>
          <cell r="C4">
            <v>286</v>
          </cell>
          <cell r="D4">
            <v>244</v>
          </cell>
          <cell r="E4">
            <v>351</v>
          </cell>
          <cell r="F4">
            <v>881</v>
          </cell>
        </row>
        <row r="5">
          <cell r="B5">
            <v>2000</v>
          </cell>
          <cell r="C5">
            <v>299</v>
          </cell>
          <cell r="D5">
            <v>249</v>
          </cell>
          <cell r="E5">
            <v>342</v>
          </cell>
          <cell r="F5">
            <v>890</v>
          </cell>
        </row>
        <row r="6">
          <cell r="B6">
            <v>2001</v>
          </cell>
          <cell r="C6">
            <v>301</v>
          </cell>
          <cell r="D6">
            <v>260</v>
          </cell>
          <cell r="E6">
            <v>353</v>
          </cell>
          <cell r="F6">
            <v>914</v>
          </cell>
        </row>
        <row r="7">
          <cell r="B7">
            <v>2002</v>
          </cell>
          <cell r="C7">
            <v>300</v>
          </cell>
          <cell r="D7">
            <v>260</v>
          </cell>
          <cell r="E7">
            <v>364</v>
          </cell>
          <cell r="F7">
            <v>924</v>
          </cell>
        </row>
        <row r="8">
          <cell r="B8">
            <v>2003</v>
          </cell>
          <cell r="C8">
            <v>286</v>
          </cell>
          <cell r="D8">
            <v>256</v>
          </cell>
          <cell r="E8">
            <v>353</v>
          </cell>
          <cell r="F8">
            <v>895</v>
          </cell>
        </row>
        <row r="9">
          <cell r="B9">
            <v>2004</v>
          </cell>
          <cell r="C9">
            <v>266</v>
          </cell>
          <cell r="D9">
            <v>242</v>
          </cell>
          <cell r="E9">
            <v>338</v>
          </cell>
          <cell r="F9">
            <v>846</v>
          </cell>
        </row>
        <row r="10">
          <cell r="B10">
            <v>2005</v>
          </cell>
          <cell r="C10">
            <v>227</v>
          </cell>
          <cell r="D10">
            <v>232</v>
          </cell>
          <cell r="E10">
            <v>321</v>
          </cell>
          <cell r="F10">
            <v>780</v>
          </cell>
        </row>
        <row r="11">
          <cell r="B11">
            <v>2006</v>
          </cell>
          <cell r="C11">
            <v>171</v>
          </cell>
          <cell r="D11">
            <v>200</v>
          </cell>
          <cell r="E11">
            <v>280</v>
          </cell>
          <cell r="F11">
            <v>651</v>
          </cell>
        </row>
        <row r="12">
          <cell r="B12">
            <v>2007</v>
          </cell>
          <cell r="C12">
            <v>143</v>
          </cell>
          <cell r="D12">
            <v>167</v>
          </cell>
          <cell r="E12">
            <v>235</v>
          </cell>
          <cell r="F12">
            <v>545</v>
          </cell>
        </row>
        <row r="13">
          <cell r="B13">
            <v>2008</v>
          </cell>
          <cell r="C13">
            <v>107</v>
          </cell>
          <cell r="D13">
            <v>142</v>
          </cell>
          <cell r="E13">
            <v>197</v>
          </cell>
          <cell r="F13">
            <v>446</v>
          </cell>
        </row>
        <row r="14">
          <cell r="B14" t="str">
            <v>2009 YTD</v>
          </cell>
          <cell r="C14">
            <v>87</v>
          </cell>
          <cell r="D14">
            <v>111.00000000000001</v>
          </cell>
          <cell r="E14">
            <v>165.3</v>
          </cell>
          <cell r="F14">
            <v>363.3</v>
          </cell>
        </row>
      </sheetData>
      <sheetData sheetId="5">
        <row r="2">
          <cell r="C2" t="str">
            <v>Extended</v>
          </cell>
          <cell r="D2" t="str">
            <v>Let Expire / Redeemed</v>
          </cell>
          <cell r="E2" t="str">
            <v>Total</v>
          </cell>
        </row>
        <row r="3">
          <cell r="B3">
            <v>2001</v>
          </cell>
          <cell r="C3">
            <v>0.84</v>
          </cell>
          <cell r="D3">
            <v>0.16000000000000003</v>
          </cell>
          <cell r="E3">
            <v>49</v>
          </cell>
        </row>
        <row r="4">
          <cell r="B4">
            <v>2002</v>
          </cell>
          <cell r="C4">
            <v>0.68</v>
          </cell>
          <cell r="D4">
            <v>0.31999999999999995</v>
          </cell>
          <cell r="E4">
            <v>28</v>
          </cell>
        </row>
        <row r="5">
          <cell r="B5">
            <v>2003</v>
          </cell>
          <cell r="C5">
            <v>0.47</v>
          </cell>
          <cell r="D5">
            <v>0.53</v>
          </cell>
          <cell r="E5">
            <v>36</v>
          </cell>
        </row>
        <row r="6">
          <cell r="B6">
            <v>2004</v>
          </cell>
          <cell r="C6">
            <v>0.49</v>
          </cell>
          <cell r="D6">
            <v>0.51</v>
          </cell>
          <cell r="E6">
            <v>55</v>
          </cell>
        </row>
        <row r="7">
          <cell r="B7">
            <v>2005</v>
          </cell>
          <cell r="C7">
            <v>0.35</v>
          </cell>
          <cell r="D7">
            <v>0.65</v>
          </cell>
          <cell r="E7">
            <v>92</v>
          </cell>
        </row>
        <row r="8">
          <cell r="B8">
            <v>2006</v>
          </cell>
          <cell r="C8">
            <v>0.31</v>
          </cell>
          <cell r="D8">
            <v>0.69</v>
          </cell>
          <cell r="E8">
            <v>204</v>
          </cell>
        </row>
        <row r="9">
          <cell r="B9">
            <v>2007</v>
          </cell>
          <cell r="C9">
            <v>0.31</v>
          </cell>
          <cell r="D9">
            <v>0.69</v>
          </cell>
          <cell r="E9">
            <v>182</v>
          </cell>
        </row>
        <row r="10">
          <cell r="B10">
            <v>2008</v>
          </cell>
          <cell r="C10">
            <v>0.28999999999999998</v>
          </cell>
          <cell r="D10">
            <v>0.71</v>
          </cell>
          <cell r="E10">
            <v>266</v>
          </cell>
        </row>
        <row r="11">
          <cell r="B11" t="str">
            <v>2009 YTD</v>
          </cell>
          <cell r="C11">
            <v>0.35099999999999998</v>
          </cell>
          <cell r="D11">
            <v>0.64900000000000002</v>
          </cell>
          <cell r="E11">
            <v>207</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reholder proposals by type"/>
      <sheetName val="2007ISSWatchlist"/>
      <sheetName val="SH poison pill proposals by yr"/>
      <sheetName val="Contested Solicitations"/>
      <sheetName val="SandPTakeover"/>
    </sheetNames>
    <sheetDataSet>
      <sheetData sheetId="0">
        <row r="2">
          <cell r="B2">
            <v>2002</v>
          </cell>
          <cell r="F2">
            <v>2006</v>
          </cell>
        </row>
        <row r="3">
          <cell r="B3" t="str">
            <v>Proposal</v>
          </cell>
          <cell r="C3" t="str">
            <v>Number</v>
          </cell>
          <cell r="F3" t="str">
            <v>Proposal</v>
          </cell>
          <cell r="G3" t="str">
            <v>Number</v>
          </cell>
        </row>
        <row r="4">
          <cell r="B4" t="str">
            <v>Board Related Issues</v>
          </cell>
          <cell r="C4">
            <v>115</v>
          </cell>
          <cell r="F4" t="str">
            <v>Board Related Issues</v>
          </cell>
          <cell r="G4">
            <v>235</v>
          </cell>
        </row>
        <row r="5">
          <cell r="B5" t="str">
            <v>Other</v>
          </cell>
          <cell r="C5">
            <v>55</v>
          </cell>
          <cell r="F5" t="str">
            <v>Executive Compensation Issues</v>
          </cell>
          <cell r="G5">
            <v>92</v>
          </cell>
        </row>
        <row r="6">
          <cell r="B6" t="str">
            <v>Rights Plan Issues</v>
          </cell>
          <cell r="C6">
            <v>50</v>
          </cell>
          <cell r="F6" t="str">
            <v>Super Majority Provisions</v>
          </cell>
          <cell r="G6">
            <v>24</v>
          </cell>
        </row>
        <row r="7">
          <cell r="B7" t="str">
            <v>Executive Compensation Issues</v>
          </cell>
          <cell r="C7">
            <v>43</v>
          </cell>
          <cell r="F7" t="str">
            <v>Other</v>
          </cell>
          <cell r="G7">
            <v>22</v>
          </cell>
        </row>
        <row r="8">
          <cell r="B8" t="str">
            <v>Super Majority Provisions</v>
          </cell>
          <cell r="C8">
            <v>10</v>
          </cell>
          <cell r="F8" t="str">
            <v>Rights Plan Issues</v>
          </cell>
          <cell r="G8">
            <v>12</v>
          </cell>
        </row>
      </sheetData>
      <sheetData sheetId="1">
        <row r="2">
          <cell r="B2" t="str">
            <v>Year</v>
          </cell>
          <cell r="C2" t="str">
            <v>Number of Proposals</v>
          </cell>
          <cell r="D2" t="str">
            <v>% Shareholder endorsement</v>
          </cell>
          <cell r="F2">
            <v>2006</v>
          </cell>
        </row>
        <row r="3">
          <cell r="B3">
            <v>2001</v>
          </cell>
          <cell r="C3">
            <v>33</v>
          </cell>
          <cell r="D3">
            <v>0.55640000000000001</v>
          </cell>
          <cell r="F3" t="str">
            <v>Proposal</v>
          </cell>
          <cell r="G3" t="str">
            <v>Number</v>
          </cell>
          <cell r="I3" t="str">
            <v>Previously showing:</v>
          </cell>
        </row>
        <row r="4">
          <cell r="B4">
            <v>2002</v>
          </cell>
          <cell r="C4">
            <v>59</v>
          </cell>
          <cell r="D4">
            <v>0.59699999999999998</v>
          </cell>
          <cell r="E4">
            <v>0.36599423631123917</v>
          </cell>
          <cell r="F4" t="str">
            <v>Board Related Issues</v>
          </cell>
          <cell r="G4">
            <v>235</v>
          </cell>
          <cell r="I4" t="str">
            <v>Require majority vote to elect directors</v>
          </cell>
          <cell r="J4">
            <v>58</v>
          </cell>
        </row>
        <row r="5">
          <cell r="B5">
            <v>2003</v>
          </cell>
          <cell r="C5">
            <v>93</v>
          </cell>
          <cell r="D5">
            <v>0.58599999999999997</v>
          </cell>
          <cell r="E5">
            <v>0.2680115273775216</v>
          </cell>
          <cell r="F5" t="str">
            <v>Executive Compensation Issues</v>
          </cell>
          <cell r="G5">
            <v>92</v>
          </cell>
          <cell r="I5" t="str">
            <v>Advisory vote on compensation</v>
          </cell>
          <cell r="J5">
            <v>45</v>
          </cell>
        </row>
        <row r="6">
          <cell r="B6">
            <v>2004</v>
          </cell>
          <cell r="C6">
            <v>55</v>
          </cell>
          <cell r="D6">
            <v>0.60099999999999998</v>
          </cell>
          <cell r="E6">
            <v>0.16714697406340057</v>
          </cell>
          <cell r="F6" t="str">
            <v>Super Majority Provisions</v>
          </cell>
          <cell r="G6">
            <v>24</v>
          </cell>
          <cell r="I6" t="str">
            <v>Other executive pay issues</v>
          </cell>
          <cell r="J6">
            <v>42</v>
          </cell>
        </row>
        <row r="7">
          <cell r="B7">
            <v>2005</v>
          </cell>
          <cell r="C7">
            <v>26</v>
          </cell>
          <cell r="D7">
            <v>0.59399999999999997</v>
          </cell>
          <cell r="E7">
            <v>9.7982708933717577E-2</v>
          </cell>
          <cell r="F7" t="str">
            <v>Other</v>
          </cell>
          <cell r="G7">
            <v>22</v>
          </cell>
          <cell r="I7" t="str">
            <v>Link pay-to-performance</v>
          </cell>
          <cell r="J7">
            <v>40</v>
          </cell>
        </row>
        <row r="8">
          <cell r="B8">
            <v>2006</v>
          </cell>
          <cell r="C8">
            <v>16</v>
          </cell>
          <cell r="D8">
            <v>0.53400000000000003</v>
          </cell>
          <cell r="E8">
            <v>6.6282420749279536E-2</v>
          </cell>
          <cell r="F8" t="str">
            <v>Rights Plan Issues</v>
          </cell>
          <cell r="G8">
            <v>12</v>
          </cell>
          <cell r="I8" t="str">
            <v>Political contributions</v>
          </cell>
          <cell r="J8">
            <v>35</v>
          </cell>
        </row>
        <row r="9">
          <cell r="B9" t="str">
            <v>2007 (YTD)</v>
          </cell>
          <cell r="C9">
            <v>17</v>
          </cell>
          <cell r="E9">
            <v>3.4582132564841501E-2</v>
          </cell>
          <cell r="I9" t="str">
            <v>Repeal classified board</v>
          </cell>
          <cell r="J9">
            <v>34</v>
          </cell>
        </row>
        <row r="10">
          <cell r="C10">
            <v>347</v>
          </cell>
          <cell r="E10">
            <v>1</v>
          </cell>
          <cell r="I10" t="str">
            <v>Independent board chairman</v>
          </cell>
          <cell r="J10">
            <v>34</v>
          </cell>
        </row>
        <row r="11">
          <cell r="I11" t="str">
            <v>Other social responsibility issues</v>
          </cell>
          <cell r="J11">
            <v>23</v>
          </cell>
        </row>
        <row r="12">
          <cell r="I12" t="str">
            <v>Other antitakeover issues</v>
          </cell>
          <cell r="J12">
            <v>23</v>
          </cell>
        </row>
        <row r="13">
          <cell r="I13" t="str">
            <v>Redeem or vote on poison pills</v>
          </cell>
          <cell r="J13">
            <v>12</v>
          </cell>
        </row>
        <row r="14">
          <cell r="J14">
            <v>346</v>
          </cell>
        </row>
      </sheetData>
      <sheetData sheetId="2">
        <row r="2">
          <cell r="B2">
            <v>2002</v>
          </cell>
          <cell r="C2" t="str">
            <v>Number of Proposals</v>
          </cell>
          <cell r="D2" t="str">
            <v>% Shareholder endorsement</v>
          </cell>
          <cell r="F2">
            <v>2006</v>
          </cell>
        </row>
        <row r="3">
          <cell r="B3" t="str">
            <v>Proposal</v>
          </cell>
          <cell r="C3" t="str">
            <v>Number</v>
          </cell>
          <cell r="D3">
            <v>0.55640000000000001</v>
          </cell>
          <cell r="F3" t="str">
            <v>Proposal</v>
          </cell>
          <cell r="G3" t="str">
            <v>Number</v>
          </cell>
        </row>
        <row r="4">
          <cell r="B4" t="str">
            <v>Board Related Issues</v>
          </cell>
          <cell r="C4">
            <v>115</v>
          </cell>
          <cell r="D4">
            <v>0.59699999999999998</v>
          </cell>
          <cell r="F4" t="str">
            <v>Board Related Issues</v>
          </cell>
          <cell r="G4">
            <v>235</v>
          </cell>
        </row>
        <row r="5">
          <cell r="B5" t="str">
            <v>Other</v>
          </cell>
          <cell r="C5">
            <v>55</v>
          </cell>
          <cell r="D5">
            <v>0.58599999999999997</v>
          </cell>
          <cell r="F5" t="str">
            <v>Executive Compensation Issues</v>
          </cell>
          <cell r="G5">
            <v>92</v>
          </cell>
        </row>
        <row r="6">
          <cell r="B6" t="str">
            <v>Rights Plan Issues</v>
          </cell>
          <cell r="C6">
            <v>50</v>
          </cell>
          <cell r="D6">
            <v>0.60099999999999998</v>
          </cell>
          <cell r="F6" t="str">
            <v>Super Majority Provisions</v>
          </cell>
          <cell r="G6">
            <v>24</v>
          </cell>
        </row>
        <row r="7">
          <cell r="B7" t="str">
            <v>Executive Compensation Issues</v>
          </cell>
          <cell r="C7">
            <v>43</v>
          </cell>
          <cell r="D7">
            <v>0.59399999999999997</v>
          </cell>
          <cell r="F7" t="str">
            <v>Other</v>
          </cell>
          <cell r="G7">
            <v>22</v>
          </cell>
        </row>
        <row r="8">
          <cell r="B8" t="str">
            <v>Super Majority Provisions</v>
          </cell>
          <cell r="C8">
            <v>10</v>
          </cell>
          <cell r="D8">
            <v>0.53400000000000003</v>
          </cell>
          <cell r="F8" t="str">
            <v>Rights Plan Issues</v>
          </cell>
          <cell r="G8">
            <v>12</v>
          </cell>
        </row>
        <row r="9">
          <cell r="B9" t="str">
            <v>2007 (YTD)</v>
          </cell>
          <cell r="C9">
            <v>17</v>
          </cell>
        </row>
      </sheetData>
      <sheetData sheetId="3">
        <row r="3">
          <cell r="B3" t="str">
            <v>Proposal</v>
          </cell>
        </row>
      </sheetData>
      <sheetData sheetId="4">
        <row r="2">
          <cell r="B2" t="str">
            <v>Year</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D10" t="str">
            <v>2010E</v>
          </cell>
          <cell r="E10">
            <v>1</v>
          </cell>
          <cell r="F10">
            <v>2</v>
          </cell>
          <cell r="G10">
            <v>3</v>
          </cell>
          <cell r="H10">
            <v>4</v>
          </cell>
          <cell r="I10">
            <v>5</v>
          </cell>
          <cell r="J10" t="str">
            <v>2010E Run Rate EBITDA</v>
          </cell>
        </row>
        <row r="11">
          <cell r="D11">
            <v>50</v>
          </cell>
          <cell r="E11">
            <v>50</v>
          </cell>
          <cell r="F11">
            <v>52</v>
          </cell>
          <cell r="G11">
            <v>54</v>
          </cell>
          <cell r="H11">
            <v>56</v>
          </cell>
          <cell r="I11">
            <v>58</v>
          </cell>
          <cell r="J11">
            <v>60</v>
          </cell>
        </row>
        <row r="12">
          <cell r="D12">
            <v>0</v>
          </cell>
          <cell r="E12">
            <v>2</v>
          </cell>
          <cell r="F12">
            <v>2</v>
          </cell>
          <cell r="G12">
            <v>2</v>
          </cell>
          <cell r="H12">
            <v>2</v>
          </cell>
          <cell r="I12">
            <v>2</v>
          </cell>
          <cell r="J12">
            <v>0</v>
          </cell>
        </row>
        <row r="13">
          <cell r="D13">
            <v>50</v>
          </cell>
          <cell r="E13">
            <v>52</v>
          </cell>
          <cell r="F13">
            <v>54</v>
          </cell>
          <cell r="G13">
            <v>56</v>
          </cell>
          <cell r="H13">
            <v>58</v>
          </cell>
          <cell r="I13">
            <v>60</v>
          </cell>
          <cell r="J13">
            <v>60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acts"/>
      <sheetName val="Sheet1"/>
      <sheetName val="Sheet2"/>
      <sheetName val="Sheet3"/>
    </sheetNames>
    <sheetDataSet>
      <sheetData sheetId="0">
        <row r="3">
          <cell r="B3" t="str">
            <v>Section</v>
          </cell>
          <cell r="D3" t="str">
            <v>Summary</v>
          </cell>
          <cell r="G3" t="str">
            <v>Private Company Considerations</v>
          </cell>
          <cell r="J3" t="str">
            <v>Public Company Considerations</v>
          </cell>
        </row>
        <row r="5">
          <cell r="B5" t="str">
            <v>Execution Provisions</v>
          </cell>
          <cell r="D5" t="str">
            <v>•</v>
          </cell>
          <cell r="E5" t="str">
            <v>Details the structure and mechanics of the transaction</v>
          </cell>
          <cell r="G5" t="str">
            <v>•</v>
          </cell>
          <cell r="H5" t="str">
            <v>In a private transaction, it is easier for a portion of the</v>
          </cell>
          <cell r="J5" t="str">
            <v>•</v>
          </cell>
          <cell r="K5" t="str">
            <v>Provide for the transfer of the target shares to the buyer in</v>
          </cell>
        </row>
        <row r="6">
          <cell r="D6" t="str">
            <v>•</v>
          </cell>
          <cell r="E6" t="str">
            <v>Specifies purchase consideration amount and form (e.g. cash, stock, or mix)</v>
          </cell>
          <cell r="H6" t="str">
            <v>purchase price to be withheld or deferred</v>
          </cell>
          <cell r="K6" t="str">
            <v>exchange for consideration and the ultimate merger of the</v>
          </cell>
        </row>
        <row r="7">
          <cell r="D7" t="str">
            <v>•</v>
          </cell>
          <cell r="E7" t="str">
            <v>Definition of any collars or other price protection mechanisms</v>
          </cell>
          <cell r="K7" t="str">
            <v>target into the buyer or a subsidiary of the buyer</v>
          </cell>
        </row>
        <row r="8">
          <cell r="D8" t="str">
            <v>•</v>
          </cell>
          <cell r="E8" t="str">
            <v>Purchase price adjustments (e.g. working capital adjustments, net debt</v>
          </cell>
        </row>
        <row r="9">
          <cell r="E9" t="str">
            <v>adjustments, and operating metric adjustments)</v>
          </cell>
        </row>
        <row r="12">
          <cell r="B12" t="str">
            <v>Representations &amp; Warranties</v>
          </cell>
          <cell r="D12" t="str">
            <v>•</v>
          </cell>
          <cell r="E12" t="str">
            <v>Representations - statements about the business</v>
          </cell>
          <cell r="G12" t="str">
            <v>•</v>
          </cell>
          <cell r="H12" t="str">
            <v>Generally strong reps and warranties since private</v>
          </cell>
          <cell r="J12" t="str">
            <v>•</v>
          </cell>
          <cell r="K12" t="str">
            <v>Typically more limited in scope and number due to</v>
          </cell>
        </row>
        <row r="13">
          <cell r="D13" t="str">
            <v>•</v>
          </cell>
          <cell r="E13" t="str">
            <v>Warranties - assurances that the representations are true and accurate</v>
          </cell>
          <cell r="H13" t="str">
            <v>companies are not obligated to file public documents (e.g.</v>
          </cell>
          <cell r="K13" t="str">
            <v>pre-existing public disclosure requirements. Also, usually</v>
          </cell>
        </row>
        <row r="14">
          <cell r="D14" t="str">
            <v>•</v>
          </cell>
          <cell r="E14" t="str">
            <v>Details exactly what is being bought and sold, and its condition</v>
          </cell>
          <cell r="H14" t="str">
            <v>annual reports and 10-Ks), buyers typically insist on more</v>
          </cell>
          <cell r="K14" t="str">
            <v>make reference to target's public filings as the basis for</v>
          </cell>
        </row>
        <row r="15">
          <cell r="D15" t="str">
            <v>•</v>
          </cell>
          <cell r="E15" t="str">
            <v>Seller represents that it has clean title to (i.e. ownership of) the property being sold</v>
          </cell>
          <cell r="H15" t="str">
            <v>thorough disclosures at the time of sale</v>
          </cell>
          <cell r="K15" t="str">
            <v>many of the reps and warranties</v>
          </cell>
        </row>
        <row r="16">
          <cell r="D16" t="str">
            <v>•</v>
          </cell>
          <cell r="E16" t="str">
            <v xml:space="preserve">Outlines each parties' ability to act </v>
          </cell>
          <cell r="G16" t="str">
            <v>•</v>
          </cell>
          <cell r="H16" t="str">
            <v>The seller(s) can be held responsible for hidden or</v>
          </cell>
          <cell r="J16" t="str">
            <v>•</v>
          </cell>
          <cell r="K16" t="str">
            <v>Typically more limited in scope and number due to</v>
          </cell>
        </row>
        <row r="17">
          <cell r="D17" t="str">
            <v>•</v>
          </cell>
          <cell r="E17" t="str">
            <v>Breaches form the basis for indemnification claims</v>
          </cell>
          <cell r="H17" t="str">
            <v>undisclosed liabilities after closing</v>
          </cell>
          <cell r="K17" t="str">
            <v>pre-existing public disclosure requirements</v>
          </cell>
        </row>
        <row r="20">
          <cell r="B20" t="str">
            <v>Covenants</v>
          </cell>
          <cell r="D20" t="str">
            <v>•</v>
          </cell>
          <cell r="E20" t="str">
            <v>Agreements to take (or not to take) certain actions between signing and closing</v>
          </cell>
        </row>
        <row r="21">
          <cell r="D21" t="str">
            <v>•</v>
          </cell>
          <cell r="E21" t="str">
            <v>For example, covenants define who must seek regulatory approval</v>
          </cell>
        </row>
        <row r="22">
          <cell r="D22" t="str">
            <v>•</v>
          </cell>
          <cell r="E22" t="str">
            <v>Requires the seller to operate the business as normal and not impair the business by</v>
          </cell>
        </row>
        <row r="23">
          <cell r="E23" t="str">
            <v>firing employees, for example</v>
          </cell>
        </row>
        <row r="24">
          <cell r="D24" t="str">
            <v>•</v>
          </cell>
          <cell r="E24" t="str">
            <v>Three broad categories - 1) Operations of business 2) "Efforts" to complete the</v>
          </cell>
        </row>
        <row r="25">
          <cell r="E25" t="str">
            <v>transaction and 3) Financing</v>
          </cell>
        </row>
        <row r="28">
          <cell r="B28" t="str">
            <v>Conditions to Closing</v>
          </cell>
          <cell r="D28" t="str">
            <v>•</v>
          </cell>
          <cell r="E28" t="str">
            <v>Conditions that must be met before closing can take place, such as regulatory</v>
          </cell>
          <cell r="J28" t="str">
            <v>•</v>
          </cell>
          <cell r="K28" t="str">
            <v>Additional condition for successful shareholder vote</v>
          </cell>
        </row>
        <row r="29">
          <cell r="E29" t="str">
            <v>approval</v>
          </cell>
        </row>
        <row r="32">
          <cell r="B32" t="str">
            <v>Termination Provision</v>
          </cell>
          <cell r="D32" t="str">
            <v>•</v>
          </cell>
          <cell r="E32" t="str">
            <v>Conditions upon which the transaction may be terminated, such as a higher bid</v>
          </cell>
          <cell r="G32" t="str">
            <v>•</v>
          </cell>
          <cell r="H32" t="str">
            <v>Sellers can commit outright to sell the company, and there</v>
          </cell>
          <cell r="J32" t="str">
            <v>•</v>
          </cell>
          <cell r="K32" t="str">
            <v>Additional termination rights based on negative</v>
          </cell>
        </row>
        <row r="33">
          <cell r="E33" t="str">
            <v>received by the seller or the buyer's inability to secure financing</v>
          </cell>
          <cell r="H33" t="str">
            <v>is generally no need to have a "fiduciary out" (i.e. the</v>
          </cell>
          <cell r="K33" t="str">
            <v>shareholder vote or exercise of fiduciary out (i.e. the</v>
          </cell>
        </row>
        <row r="34">
          <cell r="H34" t="str">
            <v>Board has no obligation to shareholders to consider higher</v>
          </cell>
          <cell r="K34" t="str">
            <v>target board's option to terminate the contemplated deal so</v>
          </cell>
        </row>
        <row r="35">
          <cell r="H35" t="str">
            <v>offers)</v>
          </cell>
          <cell r="K35" t="str">
            <v>that it can pursue a higher offer by another acquirer)</v>
          </cell>
        </row>
        <row r="38">
          <cell r="B38" t="str">
            <v>Break-Up Fees</v>
          </cell>
          <cell r="D38" t="str">
            <v>•</v>
          </cell>
          <cell r="E38" t="str">
            <v>Specifies the amount that must be paid by the seller (buyer) to the buyer (seller) if</v>
          </cell>
          <cell r="G38" t="str">
            <v>•</v>
          </cell>
          <cell r="H38" t="str">
            <v>Generally no break-up fee since most or all of the</v>
          </cell>
          <cell r="J38" t="str">
            <v>•</v>
          </cell>
          <cell r="K38" t="str">
            <v>Public companies (i.e. their management teams, Board,</v>
          </cell>
        </row>
        <row r="39">
          <cell r="E39" t="str">
            <v>the seller (buyer) terminates the transaction</v>
          </cell>
          <cell r="H39" t="str">
            <v>shareholders have already agreed to the transaction by</v>
          </cell>
          <cell r="K39" t="str">
            <v>and advisors) are typically precluded from actively</v>
          </cell>
        </row>
        <row r="40">
          <cell r="H40" t="str">
            <v>signing the agreement and there is no ability of those</v>
          </cell>
          <cell r="K40" t="str">
            <v>"shopping" the target once a deal is announced. Although</v>
          </cell>
        </row>
        <row r="41">
          <cell r="H41" t="str">
            <v>shareholders to terminate the transaction in favor of a</v>
          </cell>
          <cell r="K41" t="str">
            <v>they will normally retain the right to respond to unsolicited</v>
          </cell>
        </row>
        <row r="42">
          <cell r="H42" t="str">
            <v>superior deal</v>
          </cell>
          <cell r="K42" t="str">
            <v>offers, this right is circumsc</v>
          </cell>
        </row>
      </sheetData>
      <sheetData sheetId="1" refreshError="1"/>
      <sheetData sheetId="2" refreshError="1"/>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 Budget Expenses Model"/>
      <sheetName val="Cover Page"/>
      <sheetName val="Budget Summary"/>
      <sheetName val="Summary by Department &amp; Categor"/>
      <sheetName val="Sheet3"/>
      <sheetName val="Summary for Presentation"/>
      <sheetName val="Back up ---&gt;"/>
      <sheetName val="Grant Budget"/>
      <sheetName val="Travel Budget"/>
      <sheetName val="Budget 2020"/>
      <sheetName val="Balance Sheet"/>
      <sheetName val="Cash-Flow"/>
      <sheetName val="P&amp;L "/>
      <sheetName val="Financial Position"/>
      <sheetName val="Income Scenarios"/>
      <sheetName val="Highlevel Master COA"/>
      <sheetName val="COA"/>
    </sheetNames>
    <sheetDataSet>
      <sheetData sheetId="0"/>
      <sheetData sheetId="1"/>
      <sheetData sheetId="2"/>
      <sheetData sheetId="3"/>
      <sheetData sheetId="4"/>
      <sheetData sheetId="5"/>
      <sheetData sheetId="6"/>
      <sheetData sheetId="7"/>
      <sheetData sheetId="8">
        <row r="26">
          <cell r="D26" t="str">
            <v>January</v>
          </cell>
        </row>
      </sheetData>
      <sheetData sheetId="9"/>
      <sheetData sheetId="10"/>
      <sheetData sheetId="11"/>
      <sheetData sheetId="12"/>
      <sheetData sheetId="13"/>
      <sheetData sheetId="14"/>
      <sheetData sheetId="15"/>
      <sheetData sheetId="1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cast"/>
      <sheetName val="budget "/>
      <sheetName val="P2Ps per engine"/>
      <sheetName val="Summary"/>
      <sheetName val="jackpotjoy.com"/>
      <sheetName val="SLAed Target Term Requirements"/>
      <sheetName val="Benchmarks"/>
      <sheetName val="summary of inputs"/>
      <sheetName val="targets"/>
      <sheetName val="Notes"/>
      <sheetName val="dir subs"/>
      <sheetName val="auth links"/>
      <sheetName val="webmasters"/>
      <sheetName val="pr links"/>
      <sheetName val="diagram"/>
      <sheetName val="accounts"/>
      <sheetName val="as boilers"/>
      <sheetName val="market shares"/>
      <sheetName val="brand boilers"/>
      <sheetName val="Fortify"/>
      <sheetName val="build relationship"/>
      <sheetName val="BBC Blog Work"/>
      <sheetName val="Power Links"/>
      <sheetName val="SEO Monster Market Wire"/>
      <sheetName val="SEO Issues"/>
      <sheetName val="Sheet1"/>
    </sheetNames>
    <sheetDataSet>
      <sheetData sheetId="0" refreshError="1"/>
      <sheetData sheetId="1"/>
      <sheetData sheetId="2" refreshError="1"/>
      <sheetData sheetId="3">
        <row r="6">
          <cell r="B6" t="str">
            <v>Reporting - Traffic Stats Access</v>
          </cell>
        </row>
        <row r="7">
          <cell r="B7" t="str">
            <v>Reporting - Score Card</v>
          </cell>
        </row>
        <row r="8">
          <cell r="B8" t="str">
            <v>Reporting - ID ops through PPC Data</v>
          </cell>
        </row>
        <row r="9">
          <cell r="B9" t="str">
            <v>Reporting - Loaded Into LMS</v>
          </cell>
        </row>
        <row r="10">
          <cell r="B10" t="str">
            <v>Reporting - Google Webmaster Tools Access</v>
          </cell>
        </row>
        <row r="12">
          <cell r="B12" t="str">
            <v>SEO - URL Consolidation</v>
          </cell>
        </row>
        <row r="13">
          <cell r="B13" t="str">
            <v>SEO - Domain Consolidation</v>
          </cell>
        </row>
        <row r="14">
          <cell r="B14" t="str">
            <v>SEO - Onpage Quick Wins</v>
          </cell>
        </row>
        <row r="15">
          <cell r="B15" t="str">
            <v>SEO - On Site SEO</v>
          </cell>
        </row>
        <row r="16">
          <cell r="B16" t="str">
            <v>SEO - Site Wide Footer</v>
          </cell>
        </row>
        <row r="17">
          <cell r="B17" t="str">
            <v>SEO - 404 Handler</v>
          </cell>
        </row>
        <row r="18">
          <cell r="B18" t="str">
            <v>SEO - sitemap.xml</v>
          </cell>
        </row>
        <row r="19">
          <cell r="B19" t="str">
            <v>SEO - HTML Sitemap</v>
          </cell>
        </row>
        <row r="20">
          <cell r="B20" t="str">
            <v>SEO - TOC (Table of Contents)</v>
          </cell>
        </row>
        <row r="21">
          <cell r="B21" t="str">
            <v>SEO - Varification of hops between redirects.</v>
          </cell>
        </row>
        <row r="22">
          <cell r="B22" t="str">
            <v>SEO - Use NOODP and NOYDIR</v>
          </cell>
        </row>
        <row r="23">
          <cell r="B23" t="str">
            <v>SEO - Review</v>
          </cell>
        </row>
        <row r="25">
          <cell r="B25" t="str">
            <v>AFF - Optimisation of Affiliate Program</v>
          </cell>
        </row>
        <row r="26">
          <cell r="B26" t="str">
            <v>AFF - Affiliate Redirection</v>
          </cell>
        </row>
        <row r="27">
          <cell r="B27" t="str">
            <v>AFF - Submission to Paid Affiliate Directories</v>
          </cell>
        </row>
        <row r="28">
          <cell r="B28" t="str">
            <v>AFF - Submission to Free Affiliate Directories</v>
          </cell>
        </row>
        <row r="29">
          <cell r="B29" t="str">
            <v>AFF - Submission to ALL Affiliate Directories</v>
          </cell>
        </row>
        <row r="30">
          <cell r="B30" t="str">
            <v>AFF - Submission to 10 Top Affiliate Directories</v>
          </cell>
        </row>
        <row r="31">
          <cell r="B31" t="str">
            <v>AFF - Submission to 10 Top Niche Affiliate Directories</v>
          </cell>
        </row>
        <row r="32">
          <cell r="B32" t="str">
            <v>AFF - Affiliate Press Release</v>
          </cell>
        </row>
        <row r="33">
          <cell r="B33" t="str">
            <v>AFF - Affiliate Program Announcement</v>
          </cell>
        </row>
        <row r="34">
          <cell r="B34" t="str">
            <v>AFF - Affiliate Forum Seeding *10</v>
          </cell>
        </row>
        <row r="35">
          <cell r="B35" t="str">
            <v>AFF - Review</v>
          </cell>
        </row>
        <row r="37">
          <cell r="B37" t="str">
            <v>Dir - Submission to top free 700 Directories</v>
          </cell>
        </row>
        <row r="38">
          <cell r="B38" t="str">
            <v>Dir - Submission to free low grade 2000 Directories</v>
          </cell>
        </row>
        <row r="39">
          <cell r="B39" t="str">
            <v>Dir - DMOZ, GoGuide, JoeAnt</v>
          </cell>
        </row>
        <row r="40">
          <cell r="B40" t="str">
            <v>Dir - DMOZ - Regional and Category</v>
          </cell>
        </row>
        <row r="41">
          <cell r="B41" t="str">
            <v>Dir - Yahoo Directory, Business.com, Best of the Web</v>
          </cell>
        </row>
        <row r="42">
          <cell r="B42" t="str">
            <v>Dir - Yahoo Directory</v>
          </cell>
        </row>
        <row r="43">
          <cell r="B43" t="str">
            <v>Dir - Business.com</v>
          </cell>
        </row>
        <row r="44">
          <cell r="B44" t="str">
            <v>Dir - Best of the Web</v>
          </cell>
        </row>
        <row r="45">
          <cell r="B45" t="str">
            <v>Dir - Rubber Stamped,Skaffe,Massive Links,Starting Point,Gimpsy,Web Beacon,Site Snoop</v>
          </cell>
        </row>
        <row r="46">
          <cell r="B46" t="str">
            <v>Dir - Submission to Niche Directories *25</v>
          </cell>
        </row>
        <row r="47">
          <cell r="B47" t="str">
            <v>Dir - Review and LMS update</v>
          </cell>
        </row>
        <row r="49">
          <cell r="B49" t="str">
            <v>Foundation - Facebook Group Bear Trap</v>
          </cell>
        </row>
        <row r="50">
          <cell r="B50" t="str">
            <v>Foundation - Bear Traps For Partner Aquisition</v>
          </cell>
        </row>
        <row r="51">
          <cell r="B51" t="str">
            <v>Foundation - Relevant Forum Links *10</v>
          </cell>
        </row>
        <row r="52">
          <cell r="B52" t="str">
            <v>Foundation - Seed W3 Data</v>
          </cell>
        </row>
        <row r="53">
          <cell r="B53" t="str">
            <v>Foundation - SW - Software Submission Sites</v>
          </cell>
        </row>
        <row r="54">
          <cell r="B54" t="str">
            <v>Foundation - Optimisation of Existing Links &amp; Citations</v>
          </cell>
        </row>
        <row r="55">
          <cell r="B55" t="str">
            <v>Foundation - Set Up 3 Approriate SMM Accounts</v>
          </cell>
        </row>
        <row r="56">
          <cell r="B56" t="str">
            <v>Foundation - 3* Article Sub to SMM Accounts</v>
          </cell>
        </row>
        <row r="57">
          <cell r="B57" t="str">
            <v>Foundation - Warm Up Pages</v>
          </cell>
        </row>
        <row r="58">
          <cell r="B58" t="str">
            <v>Foundation - Reusable Transient Links - 2* Crucible AS</v>
          </cell>
        </row>
        <row r="59">
          <cell r="B59" t="str">
            <v>Foundation - Create  A Survey</v>
          </cell>
        </row>
        <row r="60">
          <cell r="B60" t="str">
            <v>Foundation - Launch A Survey</v>
          </cell>
        </row>
        <row r="61">
          <cell r="B61" t="str">
            <v>Foundation - The Accidental Hero for Product Launch</v>
          </cell>
        </row>
        <row r="62">
          <cell r="B62" t="str">
            <v>Foundation - The Existant yet Non Existant Page</v>
          </cell>
        </row>
        <row r="64">
          <cell r="B64" t="str">
            <v>Blogs - 20 Do Follow Blog Links</v>
          </cell>
        </row>
        <row r="65">
          <cell r="B65" t="str">
            <v>Blogs - Sponsored Reviews</v>
          </cell>
        </row>
        <row r="66">
          <cell r="B66" t="str">
            <v>Blogs - 1 Blog Champion</v>
          </cell>
        </row>
        <row r="67">
          <cell r="B67" t="str">
            <v>Blogs - Submission to Top 5 Blog Directories</v>
          </cell>
        </row>
        <row r="68">
          <cell r="B68" t="str">
            <v>Blogs - RSS Submission</v>
          </cell>
        </row>
        <row r="69">
          <cell r="B69" t="str">
            <v>Blogs - Review</v>
          </cell>
        </row>
        <row r="71">
          <cell r="B71" t="str">
            <v>PR- using free  PR Sites</v>
          </cell>
        </row>
        <row r="72">
          <cell r="B72" t="str">
            <v>PR * PRNewswire  (month 1)</v>
          </cell>
        </row>
        <row r="73">
          <cell r="B73" t="str">
            <v>PR * PRNewswire  (month 2)</v>
          </cell>
        </row>
        <row r="74">
          <cell r="B74" t="str">
            <v>PR * PRNewswire  (month 3)</v>
          </cell>
        </row>
        <row r="75">
          <cell r="B75" t="str">
            <v>PR * PRNewswire  (month 4)</v>
          </cell>
        </row>
        <row r="76">
          <cell r="B76" t="str">
            <v>PR * PRNewswire  (month 5)</v>
          </cell>
        </row>
        <row r="77">
          <cell r="B77" t="str">
            <v>PR * PRNewswire  (month 6)</v>
          </cell>
        </row>
        <row r="78">
          <cell r="B78" t="str">
            <v>PR * BusinessWire</v>
          </cell>
        </row>
        <row r="79">
          <cell r="B79" t="str">
            <v xml:space="preserve">PR *  MarketWire </v>
          </cell>
        </row>
        <row r="80">
          <cell r="B80" t="str">
            <v>PR * PRWeb</v>
          </cell>
        </row>
        <row r="81">
          <cell r="B81" t="str">
            <v>PR * PR.com</v>
          </cell>
        </row>
        <row r="82">
          <cell r="B82" t="str">
            <v>PR * Globenewswire.com</v>
          </cell>
        </row>
        <row r="83">
          <cell r="B83" t="str">
            <v>PR Onslaught using Business Wire</v>
          </cell>
        </row>
        <row r="84">
          <cell r="B84" t="str">
            <v>PR/LC - 10 Merry Methods to our Press Releases</v>
          </cell>
        </row>
        <row r="85">
          <cell r="B85" t="str">
            <v>PR - Provide PR company with Bioler Plate to use</v>
          </cell>
        </row>
        <row r="87">
          <cell r="B87" t="str">
            <v>PR - 5 Advertorials In Tradional Media</v>
          </cell>
        </row>
        <row r="88">
          <cell r="B88" t="str">
            <v>PR - Leveraging Clients PR thru MM</v>
          </cell>
        </row>
        <row r="89">
          <cell r="B89" t="str">
            <v>PR - Online PR Training</v>
          </cell>
        </row>
        <row r="90">
          <cell r="B90" t="str">
            <v>PR - Appoint Journalist</v>
          </cell>
        </row>
        <row r="91">
          <cell r="B91" t="str">
            <v>PR - 3 Article Subs to 10 PR Links (30 arts)</v>
          </cell>
        </row>
        <row r="92">
          <cell r="B92" t="str">
            <v>PR - SB to 10 PR Links</v>
          </cell>
        </row>
        <row r="93">
          <cell r="B93" t="str">
            <v>PR - Forum Links 10 PR Links</v>
          </cell>
        </row>
        <row r="94">
          <cell r="B94" t="str">
            <v>PR - Integrate with PRPrecision.com</v>
          </cell>
        </row>
        <row r="95">
          <cell r="B95" t="str">
            <v>PR - Standardise Templates, Media Room, Process</v>
          </cell>
        </row>
        <row r="97">
          <cell r="B97" t="str">
            <v>LB - On site Link Bait</v>
          </cell>
        </row>
        <row r="98">
          <cell r="B98" t="str">
            <v>LB - Link Bait Submission to 100 SB accounts</v>
          </cell>
        </row>
        <row r="99">
          <cell r="B99" t="str">
            <v>LB - Video Search Site Uploads *5</v>
          </cell>
        </row>
        <row r="100">
          <cell r="B100" t="str">
            <v>LB - Buy 121 Digg Votes</v>
          </cell>
        </row>
        <row r="101">
          <cell r="B101" t="str">
            <v>LB - Seed Forums etc</v>
          </cell>
        </row>
        <row r="103">
          <cell r="B103" t="str">
            <v>SMM - Direct Submission to 100 top SB accounts</v>
          </cell>
        </row>
        <row r="104">
          <cell r="B104" t="str">
            <v>SMM- Direct Submission to pligg SB accounts</v>
          </cell>
        </row>
        <row r="105">
          <cell r="B105" t="str">
            <v>SMM - Direct Submission to scuttle SB accounts</v>
          </cell>
        </row>
        <row r="106">
          <cell r="B106" t="str">
            <v>SMM - tynt.com</v>
          </cell>
        </row>
        <row r="107">
          <cell r="B107" t="str">
            <v>SMM - Vouchers</v>
          </cell>
        </row>
        <row r="108">
          <cell r="B108" t="str">
            <v>SMM - Promoting Twitter Presense</v>
          </cell>
        </row>
        <row r="109">
          <cell r="B109" t="str">
            <v>SMM - Promoting Facebook Presense</v>
          </cell>
        </row>
        <row r="110">
          <cell r="B110" t="str">
            <v>SMM - Promoting LinkedIn Presense</v>
          </cell>
        </row>
        <row r="111">
          <cell r="B111" t="str">
            <v>SMM - Recommend add bookmarking options to target page</v>
          </cell>
        </row>
        <row r="113">
          <cell r="B113" t="str">
            <v xml:space="preserve">Organic - Submission to relevant review sites </v>
          </cell>
        </row>
        <row r="114">
          <cell r="B114" t="str">
            <v>Organic  - Video Search Strategy</v>
          </cell>
        </row>
        <row r="116">
          <cell r="B116" t="str">
            <v>AU - 1 Edu Blog Posts</v>
          </cell>
        </row>
        <row r="117">
          <cell r="B117" t="str">
            <v>AU - 1 Offer, Service, Deal or Other for ac.uks + gov.uks</v>
          </cell>
        </row>
        <row r="118">
          <cell r="B118" t="str">
            <v>AU - 1 MM for edu ac.uks + gov.uks</v>
          </cell>
        </row>
        <row r="119">
          <cell r="B119" t="str">
            <v>Au  - Wikipedia</v>
          </cell>
        </row>
        <row r="120">
          <cell r="B120" t="str">
            <v>AU - ac.uk gov forums</v>
          </cell>
        </row>
        <row r="121">
          <cell r="B121" t="str">
            <v>AU - Links of top 500 Sites</v>
          </cell>
        </row>
        <row r="123">
          <cell r="B123" t="str">
            <v>AS - 1 Article Set Per Term Using Crucible</v>
          </cell>
        </row>
        <row r="124">
          <cell r="B124" t="str">
            <v>AS - 1 Article To Top 5 Article Directories</v>
          </cell>
        </row>
        <row r="125">
          <cell r="B125" t="str">
            <v>AS - 1 Article Sets To Each Pressure Point</v>
          </cell>
        </row>
        <row r="126">
          <cell r="B126" t="str">
            <v>AS - 1 Article Set To Supporting off site Pages</v>
          </cell>
        </row>
        <row r="127">
          <cell r="B127" t="str">
            <v>AS - 10 sets using Manish (300 Submissions)</v>
          </cell>
        </row>
        <row r="128">
          <cell r="B128" t="str">
            <v>AS - 10 set usings Saby (300 submissions)</v>
          </cell>
        </row>
        <row r="129">
          <cell r="B129" t="str">
            <v>AS - 1 Constant Content Article Set Per Term Using Crucible</v>
          </cell>
        </row>
        <row r="130">
          <cell r="B130" t="str">
            <v>AS - 1 set using SubmitEdge (1000) (month 1)</v>
          </cell>
        </row>
        <row r="131">
          <cell r="B131" t="str">
            <v>AS - 1 set using SubmitEdge (1000) (month 2)</v>
          </cell>
        </row>
        <row r="132">
          <cell r="B132" t="str">
            <v>AS - 1 set using SubmitEdge (1000) (month 3)</v>
          </cell>
        </row>
        <row r="133">
          <cell r="B133" t="str">
            <v>AS - 1 set using SubmitEdge (1000)  (month 4)</v>
          </cell>
        </row>
        <row r="134">
          <cell r="B134" t="str">
            <v>AS - 1 set using SubmitEdge (1000)  (month 5)</v>
          </cell>
        </row>
        <row r="135">
          <cell r="B135" t="str">
            <v>AS - 1 set using SubmitEdge (1000)  (month 6)</v>
          </cell>
        </row>
        <row r="136">
          <cell r="B136" t="str">
            <v>AS - 1 set using SubmitEdge (1000)  (month 7)</v>
          </cell>
        </row>
        <row r="138">
          <cell r="B138" t="str">
            <v>Domain Acquisition - 1 Domain Aquisition For Core Site</v>
          </cell>
        </row>
        <row r="139">
          <cell r="B139" t="str">
            <v>Domain Acquisition - Drop catch for secondary linking (month 1)</v>
          </cell>
        </row>
        <row r="140">
          <cell r="B140" t="str">
            <v>Domain Acquisition - Drop catch for secondary linking (month 2)</v>
          </cell>
        </row>
        <row r="141">
          <cell r="B141" t="str">
            <v>Domain Acquisition - Drop catch for secondary linking (month 3)</v>
          </cell>
        </row>
        <row r="142">
          <cell r="B142" t="str">
            <v>Domain Acquisition - Drop catch for secondary linking (month 4)</v>
          </cell>
        </row>
        <row r="143">
          <cell r="B143" t="str">
            <v>Domain Acquisition - Drop catch for secondary linking (month 5)</v>
          </cell>
        </row>
        <row r="144">
          <cell r="B144" t="str">
            <v>Domain Acquisition - Drop catch for secondary linking (month 6)</v>
          </cell>
        </row>
        <row r="145">
          <cell r="B145" t="str">
            <v>Domain Acquisition - Drop catch for secondary linking (month 7)</v>
          </cell>
        </row>
        <row r="147">
          <cell r="B147" t="str">
            <v>Tenancy  -1*Secure Dynamic LC Banner Inventory</v>
          </cell>
        </row>
        <row r="148">
          <cell r="B148" t="str">
            <v>Tenancy  -1*Secure Static LC Banner Inventory</v>
          </cell>
        </row>
        <row r="149">
          <cell r="B149" t="str">
            <v>Tenancy - 1*Secure Article Partners</v>
          </cell>
        </row>
        <row r="150">
          <cell r="B150" t="str">
            <v>Tenancy  -1*Secure Content Contribution</v>
          </cell>
        </row>
        <row r="151">
          <cell r="B151" t="str">
            <v>Tenancy  -1*Secure Newsroom</v>
          </cell>
        </row>
        <row r="152">
          <cell r="B152" t="str">
            <v>Tenancy  -Article Creation</v>
          </cell>
        </row>
        <row r="153">
          <cell r="B153" t="str">
            <v>Tenancy  -Article Set Creation</v>
          </cell>
        </row>
        <row r="154">
          <cell r="B154" t="str">
            <v>Tenancy - 1 Banner Creation</v>
          </cell>
        </row>
        <row r="155">
          <cell r="B155" t="str">
            <v>Tenancy - 1 RSS Widget Creations</v>
          </cell>
        </row>
        <row r="156">
          <cell r="B156" t="str">
            <v>Tenancy - 1 Flash Widget Creations</v>
          </cell>
        </row>
        <row r="157">
          <cell r="B157" t="str">
            <v>Tenancy - APP Widget Creations</v>
          </cell>
        </row>
        <row r="158">
          <cell r="B158" t="str">
            <v>Domain Hosting</v>
          </cell>
        </row>
        <row r="159">
          <cell r="B159" t="str">
            <v xml:space="preserve">Proxies </v>
          </cell>
        </row>
        <row r="160">
          <cell r="B160" t="str">
            <v>Tenancy - Video Banner Creations</v>
          </cell>
        </row>
        <row r="161">
          <cell r="B161" t="str">
            <v>Tenancy - Poll Widget Creations</v>
          </cell>
        </row>
        <row r="162">
          <cell r="B162" t="str">
            <v>Tenancy - Survey Widget Creations</v>
          </cell>
        </row>
        <row r="163">
          <cell r="B163" t="str">
            <v>Tenancy -Brainking.com</v>
          </cell>
        </row>
        <row r="164">
          <cell r="B164" t="str">
            <v>Tenancy - 5 Video Embeds on Partners Sites</v>
          </cell>
        </row>
        <row r="165">
          <cell r="B165" t="str">
            <v>Tenancy - 100 link rental - Brokered</v>
          </cell>
        </row>
        <row r="166">
          <cell r="B166" t="str">
            <v>Tenancy  - Optimisation of Existing Links</v>
          </cell>
        </row>
        <row r="167">
          <cell r="B167" t="str">
            <v>Tenancy - TLA</v>
          </cell>
        </row>
        <row r="169">
          <cell r="B169" t="str">
            <v>Adhoc - Report Competitors</v>
          </cell>
        </row>
        <row r="171">
          <cell r="B171" t="str">
            <v>Secondary Linking - Social Bookmarks</v>
          </cell>
        </row>
        <row r="172">
          <cell r="B172" t="str">
            <v>Secondary Linking - 100 Social Bookmarks Account Creation</v>
          </cell>
        </row>
        <row r="173">
          <cell r="B173" t="str">
            <v>Secondary Linking - Pligg</v>
          </cell>
        </row>
        <row r="174">
          <cell r="B174" t="str">
            <v>Secondary Linking - Scuttle</v>
          </cell>
        </row>
        <row r="175">
          <cell r="B175" t="str">
            <v>Secondary Linking - PHP Dug</v>
          </cell>
        </row>
        <row r="176">
          <cell r="B176" t="str">
            <v>Secondary Linking - Article Submissions (Month 1)</v>
          </cell>
        </row>
        <row r="177">
          <cell r="B177" t="str">
            <v>Secondary Linking - Article Submissions (Month 2)</v>
          </cell>
        </row>
        <row r="178">
          <cell r="B178" t="str">
            <v>Secondary Linking - Article Submissions (Month 3)</v>
          </cell>
        </row>
        <row r="179">
          <cell r="B179" t="str">
            <v>Secondary Linking - Article Submissions (Month 4)</v>
          </cell>
        </row>
        <row r="180">
          <cell r="B180" t="str">
            <v>Secondary Linking - Article Submissions (Month 5)</v>
          </cell>
        </row>
        <row r="181">
          <cell r="B181" t="str">
            <v>Secondary Linking - Article Submissions (Month 6)</v>
          </cell>
        </row>
        <row r="182">
          <cell r="B182" t="str">
            <v>Secondary Linking - Article Submissions (Month 7)</v>
          </cell>
        </row>
        <row r="184">
          <cell r="B184" t="str">
            <v>LANGUAGE - Submission to Foreign PR Sites</v>
          </cell>
        </row>
        <row r="185">
          <cell r="B185" t="str">
            <v>LANGUAGE - Submission to Foreign AS Sites</v>
          </cell>
        </row>
        <row r="186">
          <cell r="B186" t="str">
            <v>LANGUAGE - Submission to Foreign SMM Sites</v>
          </cell>
        </row>
        <row r="187">
          <cell r="B187" t="str">
            <v>LANGUAGE - Reviews on 5 - GEO Blogs</v>
          </cell>
        </row>
        <row r="188">
          <cell r="B188" t="str">
            <v>LANGUAGE - Submission to 400 French Directories</v>
          </cell>
        </row>
        <row r="189">
          <cell r="B189" t="str">
            <v>LANGUAGE - Submission to 300 Spanish Directories</v>
          </cell>
        </row>
        <row r="190">
          <cell r="B190" t="str">
            <v>LANGUAGE - Submission to 250 German Directories</v>
          </cell>
        </row>
        <row r="192">
          <cell r="B192" t="str">
            <v>BRAND - Select Friendly Target URLs</v>
          </cell>
        </row>
        <row r="193">
          <cell r="B193" t="str">
            <v>BRAND  - Dir Subs for 1 Friendly HomePage</v>
          </cell>
        </row>
        <row r="194">
          <cell r="B194" t="str">
            <v>BRAND  - SB Subs to 1 Friendly URL</v>
          </cell>
        </row>
        <row r="195">
          <cell r="B195" t="str">
            <v>BRAND  - AS Subs to Friendly URLs</v>
          </cell>
        </row>
        <row r="196">
          <cell r="B196" t="str">
            <v>BRAND  - Forum link to Friendly URLs</v>
          </cell>
        </row>
        <row r="197">
          <cell r="B197" t="str">
            <v>BRAND - Free PR to Friendly URLs</v>
          </cell>
        </row>
        <row r="198">
          <cell r="B198" t="str">
            <v>BRAND  - PR Wire to Friendly URLs</v>
          </cell>
        </row>
        <row r="199">
          <cell r="B199" t="str">
            <v>BRAND - EDU Links to Friendly URLs</v>
          </cell>
        </row>
        <row r="201">
          <cell r="B201" t="str">
            <v>Content - Draft Press Release</v>
          </cell>
        </row>
        <row r="202">
          <cell r="B202" t="str">
            <v>Content - Constant Content</v>
          </cell>
        </row>
        <row r="203">
          <cell r="B203" t="str">
            <v>Content - Adfero</v>
          </cell>
        </row>
        <row r="204">
          <cell r="B204" t="str">
            <v>Content - Adfero Termination Liability</v>
          </cell>
        </row>
        <row r="206">
          <cell r="B206" t="str">
            <v>LOCALISATION - .co.uk links</v>
          </cell>
        </row>
        <row r="207">
          <cell r="B207" t="str">
            <v>LOCALISATION  - https://www.google.com/local/add/</v>
          </cell>
        </row>
        <row r="208">
          <cell r="B208" t="str">
            <v>LOCALISATION  - http://local.yahoo.com/</v>
          </cell>
        </row>
        <row r="209">
          <cell r="B209" t="str">
            <v>LOCALISATION  - Other Local Directories</v>
          </cell>
        </row>
        <row r="211">
          <cell r="B211" t="str">
            <v>RESIGNATIONS - Newsreach</v>
          </cell>
        </row>
        <row r="212">
          <cell r="B212" t="str">
            <v>RESIGNATIONS - Tamar</v>
          </cell>
        </row>
        <row r="213">
          <cell r="B213" t="str">
            <v>RESIGNATIONS - ukonlinegames.com</v>
          </cell>
        </row>
        <row r="214">
          <cell r="B214" t="str">
            <v>RESIGNATIONS - prnewswire.com</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1BD57-40A8-46DD-966B-179005CD7271}">
  <dimension ref="A1:Y361"/>
  <sheetViews>
    <sheetView showGridLines="0" tabSelected="1" topLeftCell="F7" workbookViewId="0">
      <selection activeCell="F12" sqref="F12"/>
    </sheetView>
  </sheetViews>
  <sheetFormatPr defaultRowHeight="15" x14ac:dyDescent="0.25"/>
  <cols>
    <col min="1" max="1" width="18.7109375" hidden="1" customWidth="1"/>
    <col min="2" max="2" width="13.5703125" hidden="1" customWidth="1"/>
    <col min="3" max="5" width="0" hidden="1" customWidth="1"/>
    <col min="6" max="6" width="12" customWidth="1"/>
    <col min="7" max="7" width="68.42578125" customWidth="1"/>
    <col min="9" max="20" width="15.140625" customWidth="1"/>
    <col min="21" max="21" width="16.42578125" customWidth="1"/>
  </cols>
  <sheetData>
    <row r="1" spans="1:21" x14ac:dyDescent="0.25">
      <c r="A1" s="1"/>
      <c r="B1" s="1"/>
      <c r="C1" s="1"/>
      <c r="D1" s="1"/>
      <c r="E1" s="1"/>
      <c r="F1" s="1"/>
      <c r="G1" s="2" t="s">
        <v>0</v>
      </c>
      <c r="H1" s="1"/>
      <c r="I1" s="1"/>
      <c r="J1" s="1"/>
      <c r="K1" s="1"/>
      <c r="L1" s="1"/>
      <c r="M1" s="1"/>
      <c r="N1" s="1"/>
      <c r="O1" s="1"/>
      <c r="P1" s="1"/>
      <c r="Q1" s="1"/>
      <c r="R1" s="1"/>
      <c r="S1" s="1"/>
      <c r="T1" s="1"/>
      <c r="U1" s="1"/>
    </row>
    <row r="3" spans="1:21" x14ac:dyDescent="0.25">
      <c r="A3" s="1"/>
      <c r="B3" s="1"/>
      <c r="C3" s="1"/>
      <c r="D3" s="1"/>
      <c r="E3" s="1"/>
      <c r="F3" s="1"/>
      <c r="G3" s="2"/>
      <c r="H3" s="2"/>
      <c r="I3" s="3"/>
      <c r="J3" s="2"/>
      <c r="K3" s="2"/>
      <c r="L3" s="2"/>
      <c r="M3" s="2"/>
      <c r="N3" s="2"/>
      <c r="O3" s="2"/>
      <c r="P3" s="2"/>
      <c r="Q3" s="2"/>
      <c r="R3" s="2"/>
      <c r="S3" s="2"/>
      <c r="T3" s="2"/>
      <c r="U3" s="2"/>
    </row>
    <row r="5" spans="1:21" x14ac:dyDescent="0.25">
      <c r="A5" s="1"/>
      <c r="B5" s="1"/>
      <c r="C5" s="1"/>
      <c r="D5" s="1"/>
      <c r="E5" s="1"/>
      <c r="F5" s="1"/>
      <c r="G5" s="1" t="s">
        <v>1</v>
      </c>
      <c r="H5" s="1"/>
      <c r="I5" s="1"/>
      <c r="J5" s="1"/>
      <c r="K5" s="1"/>
      <c r="L5" s="1"/>
      <c r="M5" s="1"/>
      <c r="N5" s="1"/>
      <c r="O5" s="1"/>
      <c r="P5" s="1"/>
      <c r="Q5" s="1"/>
      <c r="R5" s="1"/>
      <c r="S5" s="1"/>
      <c r="T5" s="1"/>
      <c r="U5" s="1"/>
    </row>
    <row r="6" spans="1:21" x14ac:dyDescent="0.25">
      <c r="A6" s="1"/>
      <c r="B6" s="1"/>
      <c r="C6" s="1"/>
      <c r="D6" s="1"/>
      <c r="E6" s="4"/>
      <c r="F6" s="1"/>
      <c r="G6" s="1"/>
      <c r="H6" s="1"/>
      <c r="I6" s="5" t="s">
        <v>2</v>
      </c>
      <c r="J6" s="5" t="s">
        <v>3</v>
      </c>
      <c r="K6" s="5" t="s">
        <v>4</v>
      </c>
      <c r="L6" s="5" t="s">
        <v>5</v>
      </c>
      <c r="M6" s="5" t="s">
        <v>6</v>
      </c>
      <c r="N6" s="5" t="s">
        <v>7</v>
      </c>
      <c r="O6" s="5" t="s">
        <v>8</v>
      </c>
      <c r="P6" s="5" t="s">
        <v>9</v>
      </c>
      <c r="Q6" s="5" t="s">
        <v>10</v>
      </c>
      <c r="R6" s="5" t="s">
        <v>11</v>
      </c>
      <c r="S6" s="5" t="s">
        <v>12</v>
      </c>
      <c r="T6" s="5" t="s">
        <v>13</v>
      </c>
      <c r="U6" s="1"/>
    </row>
    <row r="7" spans="1:21" s="7" customFormat="1" ht="12.75" x14ac:dyDescent="0.2">
      <c r="A7" s="6" t="s">
        <v>14</v>
      </c>
      <c r="B7" s="6" t="s">
        <v>15</v>
      </c>
      <c r="C7" s="6"/>
      <c r="D7" s="6"/>
      <c r="E7" s="6"/>
      <c r="G7" s="8" t="s">
        <v>16</v>
      </c>
      <c r="H7" s="9"/>
      <c r="I7" s="10">
        <v>44197</v>
      </c>
      <c r="J7" s="10">
        <v>44228</v>
      </c>
      <c r="K7" s="10">
        <v>44256</v>
      </c>
      <c r="L7" s="10">
        <v>44287</v>
      </c>
      <c r="M7" s="10">
        <v>44317</v>
      </c>
      <c r="N7" s="10">
        <v>44348</v>
      </c>
      <c r="O7" s="10">
        <v>44378</v>
      </c>
      <c r="P7" s="10">
        <v>44409</v>
      </c>
      <c r="Q7" s="10">
        <v>44440</v>
      </c>
      <c r="R7" s="10">
        <v>44470</v>
      </c>
      <c r="S7" s="10">
        <v>44501</v>
      </c>
      <c r="T7" s="10">
        <v>44531</v>
      </c>
      <c r="U7" s="11" t="s">
        <v>17</v>
      </c>
    </row>
    <row r="8" spans="1:21" s="12" customFormat="1" ht="12.75" x14ac:dyDescent="0.2">
      <c r="G8" s="13"/>
      <c r="H8" s="14"/>
      <c r="I8" s="15"/>
      <c r="J8" s="15"/>
      <c r="K8" s="15"/>
      <c r="L8" s="15"/>
      <c r="M8" s="15"/>
      <c r="N8" s="15"/>
      <c r="O8" s="15"/>
      <c r="P8" s="15"/>
      <c r="Q8" s="15"/>
      <c r="R8" s="15"/>
      <c r="S8" s="15"/>
      <c r="T8" s="15"/>
      <c r="U8" s="16"/>
    </row>
    <row r="9" spans="1:21" s="12" customFormat="1" ht="12.75" x14ac:dyDescent="0.2">
      <c r="G9" s="17" t="s">
        <v>18</v>
      </c>
      <c r="H9" s="14"/>
      <c r="I9" s="18"/>
      <c r="J9" s="18"/>
      <c r="K9" s="18"/>
      <c r="L9" s="18"/>
      <c r="M9" s="18"/>
      <c r="N9" s="18"/>
      <c r="O9" s="18"/>
      <c r="P9" s="18"/>
      <c r="Q9" s="18"/>
      <c r="R9" s="18"/>
      <c r="S9" s="18"/>
      <c r="T9" s="18"/>
      <c r="U9" s="16"/>
    </row>
    <row r="10" spans="1:21" s="19" customFormat="1" x14ac:dyDescent="0.25">
      <c r="A10" s="19">
        <v>9</v>
      </c>
      <c r="B10" s="20" t="s">
        <v>19</v>
      </c>
      <c r="C10" s="19" t="str">
        <f>CONCATENATE(B10,A10)</f>
        <v>009</v>
      </c>
      <c r="D10" s="19" t="s">
        <v>20</v>
      </c>
      <c r="E10" t="s">
        <v>21</v>
      </c>
      <c r="G10" s="21" t="s">
        <v>22</v>
      </c>
      <c r="H10" s="22"/>
      <c r="I10" s="23">
        <v>55439</v>
      </c>
      <c r="J10" s="23">
        <v>57317</v>
      </c>
      <c r="K10" s="23">
        <v>59718</v>
      </c>
      <c r="L10" s="23">
        <v>61713</v>
      </c>
      <c r="M10" s="23">
        <v>63763</v>
      </c>
      <c r="N10" s="23">
        <v>66394</v>
      </c>
      <c r="O10" s="23">
        <v>68572</v>
      </c>
      <c r="P10" s="23">
        <v>70811</v>
      </c>
      <c r="Q10" s="23">
        <v>73692</v>
      </c>
      <c r="R10" s="23">
        <v>76071</v>
      </c>
      <c r="S10" s="23">
        <v>78515</v>
      </c>
      <c r="T10" s="23">
        <v>81671</v>
      </c>
      <c r="U10" s="24">
        <f>SUM(I10:T10)</f>
        <v>813676</v>
      </c>
    </row>
    <row r="11" spans="1:21" s="19" customFormat="1" x14ac:dyDescent="0.25">
      <c r="A11" s="19">
        <v>9</v>
      </c>
      <c r="B11" s="20" t="s">
        <v>19</v>
      </c>
      <c r="C11" s="19" t="str">
        <f t="shared" ref="C11:C63" si="0">CONCATENATE(B11,A11)</f>
        <v>009</v>
      </c>
      <c r="D11" s="19" t="s">
        <v>20</v>
      </c>
      <c r="E11" t="s">
        <v>23</v>
      </c>
      <c r="G11" s="21" t="s">
        <v>24</v>
      </c>
      <c r="H11" s="22"/>
      <c r="I11" s="18"/>
      <c r="J11" s="18"/>
      <c r="K11" s="18"/>
      <c r="L11" s="18"/>
      <c r="M11" s="18"/>
      <c r="N11" s="18"/>
      <c r="O11" s="18"/>
      <c r="P11" s="18"/>
      <c r="Q11" s="18"/>
      <c r="R11" s="18"/>
      <c r="S11" s="18"/>
      <c r="T11" s="18"/>
      <c r="U11" s="24">
        <f t="shared" ref="U11:U14" si="1">SUM(I11:T11)</f>
        <v>0</v>
      </c>
    </row>
    <row r="12" spans="1:21" s="19" customFormat="1" x14ac:dyDescent="0.25">
      <c r="A12" s="19">
        <v>9</v>
      </c>
      <c r="B12" s="20" t="s">
        <v>19</v>
      </c>
      <c r="C12" s="19" t="str">
        <f t="shared" si="0"/>
        <v>009</v>
      </c>
      <c r="D12" s="19" t="s">
        <v>20</v>
      </c>
      <c r="E12" t="s">
        <v>25</v>
      </c>
      <c r="G12" s="21" t="s">
        <v>26</v>
      </c>
      <c r="H12" s="22"/>
      <c r="I12" s="18"/>
      <c r="J12" s="18"/>
      <c r="K12" s="18"/>
      <c r="L12" s="18"/>
      <c r="M12" s="18"/>
      <c r="N12" s="18"/>
      <c r="O12" s="18"/>
      <c r="P12" s="18"/>
      <c r="Q12" s="18"/>
      <c r="R12" s="18"/>
      <c r="S12" s="18"/>
      <c r="T12" s="18"/>
      <c r="U12" s="24">
        <f t="shared" si="1"/>
        <v>0</v>
      </c>
    </row>
    <row r="13" spans="1:21" s="6" customFormat="1" x14ac:dyDescent="0.25">
      <c r="A13" s="19">
        <v>9</v>
      </c>
      <c r="B13" s="20" t="s">
        <v>19</v>
      </c>
      <c r="C13" s="19" t="str">
        <f t="shared" si="0"/>
        <v>009</v>
      </c>
      <c r="D13" s="19" t="s">
        <v>20</v>
      </c>
      <c r="E13" t="s">
        <v>27</v>
      </c>
      <c r="G13" s="21" t="s">
        <v>28</v>
      </c>
      <c r="I13" s="18"/>
      <c r="J13" s="18"/>
      <c r="K13" s="18"/>
      <c r="L13" s="18"/>
      <c r="M13" s="18"/>
      <c r="N13" s="18"/>
      <c r="O13" s="18"/>
      <c r="P13" s="18"/>
      <c r="Q13" s="18"/>
      <c r="R13" s="18"/>
      <c r="S13" s="18"/>
      <c r="T13" s="18"/>
      <c r="U13" s="24">
        <f t="shared" si="1"/>
        <v>0</v>
      </c>
    </row>
    <row r="14" spans="1:21" s="6" customFormat="1" x14ac:dyDescent="0.25">
      <c r="A14" s="19">
        <v>9</v>
      </c>
      <c r="B14" s="20" t="s">
        <v>19</v>
      </c>
      <c r="C14" s="19" t="str">
        <f t="shared" si="0"/>
        <v>009</v>
      </c>
      <c r="D14" s="19" t="s">
        <v>20</v>
      </c>
      <c r="E14" t="s">
        <v>29</v>
      </c>
      <c r="G14" s="21" t="s">
        <v>30</v>
      </c>
      <c r="U14" s="24">
        <f t="shared" si="1"/>
        <v>0</v>
      </c>
    </row>
    <row r="15" spans="1:21" s="6" customFormat="1" ht="13.5" thickBot="1" x14ac:dyDescent="0.25">
      <c r="A15" s="19"/>
      <c r="B15" s="19"/>
      <c r="C15" s="19" t="str">
        <f t="shared" si="0"/>
        <v/>
      </c>
      <c r="D15" s="19"/>
      <c r="E15" s="19"/>
      <c r="G15" s="25" t="s">
        <v>31</v>
      </c>
      <c r="H15" s="26"/>
      <c r="I15" s="27">
        <f>SUM(I10:I14)</f>
        <v>55439</v>
      </c>
      <c r="J15" s="27">
        <f t="shared" ref="J15:T15" si="2">SUM(J10:J14)</f>
        <v>57317</v>
      </c>
      <c r="K15" s="27">
        <f t="shared" si="2"/>
        <v>59718</v>
      </c>
      <c r="L15" s="27">
        <f t="shared" si="2"/>
        <v>61713</v>
      </c>
      <c r="M15" s="27">
        <f t="shared" si="2"/>
        <v>63763</v>
      </c>
      <c r="N15" s="27">
        <f t="shared" si="2"/>
        <v>66394</v>
      </c>
      <c r="O15" s="27">
        <f t="shared" si="2"/>
        <v>68572</v>
      </c>
      <c r="P15" s="27">
        <f t="shared" si="2"/>
        <v>70811</v>
      </c>
      <c r="Q15" s="27">
        <f t="shared" si="2"/>
        <v>73692</v>
      </c>
      <c r="R15" s="27">
        <f t="shared" si="2"/>
        <v>76071</v>
      </c>
      <c r="S15" s="27">
        <f t="shared" si="2"/>
        <v>78515</v>
      </c>
      <c r="T15" s="27">
        <f t="shared" si="2"/>
        <v>81671</v>
      </c>
      <c r="U15" s="28">
        <f>SUM(U10:U14)</f>
        <v>813676</v>
      </c>
    </row>
    <row r="16" spans="1:21" s="6" customFormat="1" ht="13.5" thickTop="1" x14ac:dyDescent="0.2">
      <c r="A16" s="19"/>
      <c r="B16" s="19"/>
      <c r="C16" s="19" t="str">
        <f t="shared" si="0"/>
        <v/>
      </c>
      <c r="D16" s="19"/>
      <c r="E16" s="19"/>
      <c r="G16" s="29"/>
      <c r="U16" s="16"/>
    </row>
    <row r="17" spans="1:21" x14ac:dyDescent="0.25">
      <c r="A17" s="19"/>
      <c r="B17" s="19"/>
      <c r="C17" s="19" t="str">
        <f t="shared" si="0"/>
        <v/>
      </c>
      <c r="D17" s="19"/>
      <c r="E17" s="19"/>
      <c r="F17" s="1"/>
      <c r="G17" s="17" t="s">
        <v>32</v>
      </c>
      <c r="H17" s="1"/>
      <c r="I17" s="1"/>
      <c r="J17" s="1"/>
      <c r="K17" s="1"/>
      <c r="L17" s="1"/>
      <c r="M17" s="1"/>
      <c r="N17" s="1"/>
      <c r="O17" s="1"/>
      <c r="P17" s="1"/>
      <c r="Q17" s="1"/>
      <c r="R17" s="1"/>
      <c r="S17" s="1"/>
      <c r="T17" s="1"/>
      <c r="U17" s="30"/>
    </row>
    <row r="18" spans="1:21" x14ac:dyDescent="0.25">
      <c r="A18" s="19">
        <v>2</v>
      </c>
      <c r="B18" s="20" t="s">
        <v>33</v>
      </c>
      <c r="C18" s="19" t="str">
        <f t="shared" si="0"/>
        <v>012</v>
      </c>
      <c r="D18" s="19" t="s">
        <v>34</v>
      </c>
      <c r="E18" t="s">
        <v>35</v>
      </c>
      <c r="F18" s="1"/>
      <c r="G18" s="31" t="s">
        <v>36</v>
      </c>
      <c r="H18" s="1"/>
      <c r="I18" s="18">
        <f>200000/12</f>
        <v>16666.666666666668</v>
      </c>
      <c r="J18" s="18">
        <f t="shared" ref="J18:T18" si="3">200000/12</f>
        <v>16666.666666666668</v>
      </c>
      <c r="K18" s="18">
        <f t="shared" si="3"/>
        <v>16666.666666666668</v>
      </c>
      <c r="L18" s="18">
        <f t="shared" si="3"/>
        <v>16666.666666666668</v>
      </c>
      <c r="M18" s="18">
        <f t="shared" si="3"/>
        <v>16666.666666666668</v>
      </c>
      <c r="N18" s="18">
        <f t="shared" si="3"/>
        <v>16666.666666666668</v>
      </c>
      <c r="O18" s="18">
        <f t="shared" si="3"/>
        <v>16666.666666666668</v>
      </c>
      <c r="P18" s="18">
        <f t="shared" si="3"/>
        <v>16666.666666666668</v>
      </c>
      <c r="Q18" s="18">
        <f t="shared" si="3"/>
        <v>16666.666666666668</v>
      </c>
      <c r="R18" s="18">
        <f t="shared" si="3"/>
        <v>16666.666666666668</v>
      </c>
      <c r="S18" s="18">
        <f t="shared" si="3"/>
        <v>16666.666666666668</v>
      </c>
      <c r="T18" s="18">
        <f t="shared" si="3"/>
        <v>16666.666666666668</v>
      </c>
      <c r="U18" s="32">
        <f>SUM(I18:T18)</f>
        <v>199999.99999999997</v>
      </c>
    </row>
    <row r="19" spans="1:21" x14ac:dyDescent="0.25">
      <c r="A19" s="19">
        <v>2</v>
      </c>
      <c r="B19" s="20" t="s">
        <v>37</v>
      </c>
      <c r="C19" s="19" t="str">
        <f t="shared" si="0"/>
        <v>032</v>
      </c>
      <c r="D19" s="19" t="s">
        <v>34</v>
      </c>
      <c r="E19" t="s">
        <v>38</v>
      </c>
      <c r="F19" s="1"/>
      <c r="G19" s="31" t="s">
        <v>39</v>
      </c>
      <c r="H19" s="1"/>
      <c r="I19" s="18">
        <v>8000</v>
      </c>
      <c r="J19" s="18">
        <v>8000</v>
      </c>
      <c r="K19" s="18">
        <v>8000</v>
      </c>
      <c r="L19" s="18">
        <v>8000</v>
      </c>
      <c r="M19" s="18">
        <v>8000</v>
      </c>
      <c r="N19" s="18">
        <v>8000</v>
      </c>
      <c r="O19" s="18">
        <v>8000</v>
      </c>
      <c r="P19" s="18">
        <v>8000</v>
      </c>
      <c r="Q19" s="18">
        <v>8000</v>
      </c>
      <c r="R19" s="18">
        <v>8000</v>
      </c>
      <c r="S19" s="18">
        <v>8000</v>
      </c>
      <c r="T19" s="18">
        <v>8000</v>
      </c>
      <c r="U19" s="32">
        <f>SUM(I19:T19)</f>
        <v>96000</v>
      </c>
    </row>
    <row r="20" spans="1:21" x14ac:dyDescent="0.25">
      <c r="A20" s="19">
        <v>2</v>
      </c>
      <c r="B20" s="20" t="s">
        <v>40</v>
      </c>
      <c r="C20" s="19" t="str">
        <f t="shared" si="0"/>
        <v>072</v>
      </c>
      <c r="D20" s="19" t="s">
        <v>34</v>
      </c>
      <c r="E20" t="s">
        <v>41</v>
      </c>
      <c r="F20" s="1"/>
      <c r="G20" s="31" t="s">
        <v>42</v>
      </c>
      <c r="H20" s="1"/>
      <c r="I20" s="18">
        <v>2000</v>
      </c>
      <c r="J20" s="18">
        <v>2000</v>
      </c>
      <c r="K20" s="18">
        <v>2000</v>
      </c>
      <c r="L20" s="18">
        <v>2000</v>
      </c>
      <c r="M20" s="18">
        <v>2000</v>
      </c>
      <c r="N20" s="18">
        <v>2000</v>
      </c>
      <c r="O20" s="18">
        <v>2000</v>
      </c>
      <c r="P20" s="18">
        <v>2000</v>
      </c>
      <c r="Q20" s="18">
        <v>2000</v>
      </c>
      <c r="R20" s="18">
        <v>2000</v>
      </c>
      <c r="S20" s="18">
        <v>2000</v>
      </c>
      <c r="T20" s="18">
        <v>2000</v>
      </c>
      <c r="U20" s="32">
        <f>SUM(I20:T20)</f>
        <v>24000</v>
      </c>
    </row>
    <row r="21" spans="1:21" x14ac:dyDescent="0.25">
      <c r="A21" s="19">
        <v>2</v>
      </c>
      <c r="B21" s="20" t="s">
        <v>43</v>
      </c>
      <c r="C21" s="19" t="str">
        <f t="shared" si="0"/>
        <v>022</v>
      </c>
      <c r="D21" s="19"/>
      <c r="E21" t="s">
        <v>44</v>
      </c>
      <c r="F21" s="1"/>
      <c r="G21" s="31" t="s">
        <v>45</v>
      </c>
      <c r="H21" s="1"/>
      <c r="I21" s="18">
        <f>50000/12</f>
        <v>4166.666666666667</v>
      </c>
      <c r="J21" s="18">
        <f t="shared" ref="J21:T21" si="4">50000/12</f>
        <v>4166.666666666667</v>
      </c>
      <c r="K21" s="18">
        <f t="shared" si="4"/>
        <v>4166.666666666667</v>
      </c>
      <c r="L21" s="18">
        <f t="shared" si="4"/>
        <v>4166.666666666667</v>
      </c>
      <c r="M21" s="18">
        <f t="shared" si="4"/>
        <v>4166.666666666667</v>
      </c>
      <c r="N21" s="18">
        <f t="shared" si="4"/>
        <v>4166.666666666667</v>
      </c>
      <c r="O21" s="18">
        <f t="shared" si="4"/>
        <v>4166.666666666667</v>
      </c>
      <c r="P21" s="18">
        <f t="shared" si="4"/>
        <v>4166.666666666667</v>
      </c>
      <c r="Q21" s="18">
        <f t="shared" si="4"/>
        <v>4166.666666666667</v>
      </c>
      <c r="R21" s="18">
        <f t="shared" si="4"/>
        <v>4166.666666666667</v>
      </c>
      <c r="S21" s="18">
        <f t="shared" si="4"/>
        <v>4166.666666666667</v>
      </c>
      <c r="T21" s="18">
        <f t="shared" si="4"/>
        <v>4166.666666666667</v>
      </c>
      <c r="U21" s="32">
        <f t="shared" ref="U21:U24" si="5">SUM(I21:T21)</f>
        <v>49999.999999999993</v>
      </c>
    </row>
    <row r="22" spans="1:21" x14ac:dyDescent="0.25">
      <c r="A22" s="19">
        <v>2</v>
      </c>
      <c r="B22" s="20" t="s">
        <v>37</v>
      </c>
      <c r="C22" s="19" t="str">
        <f t="shared" si="0"/>
        <v>032</v>
      </c>
      <c r="D22" s="19"/>
      <c r="E22" t="s">
        <v>38</v>
      </c>
      <c r="F22" s="1"/>
      <c r="G22" s="31" t="s">
        <v>46</v>
      </c>
      <c r="H22" s="1"/>
      <c r="I22" s="18">
        <v>2000</v>
      </c>
      <c r="J22" s="18">
        <v>2000</v>
      </c>
      <c r="K22" s="18">
        <v>2000</v>
      </c>
      <c r="L22" s="18">
        <v>2000</v>
      </c>
      <c r="M22" s="18">
        <v>2000</v>
      </c>
      <c r="N22" s="18">
        <v>2000</v>
      </c>
      <c r="O22" s="18">
        <v>2000</v>
      </c>
      <c r="P22" s="18">
        <v>2000</v>
      </c>
      <c r="Q22" s="18">
        <v>2000</v>
      </c>
      <c r="R22" s="18">
        <v>2000</v>
      </c>
      <c r="S22" s="18">
        <v>2000</v>
      </c>
      <c r="T22" s="18">
        <v>2000</v>
      </c>
      <c r="U22" s="32">
        <f t="shared" si="5"/>
        <v>24000</v>
      </c>
    </row>
    <row r="23" spans="1:21" x14ac:dyDescent="0.25">
      <c r="A23" s="19"/>
      <c r="B23" s="20"/>
      <c r="C23" s="19"/>
      <c r="D23" s="19"/>
      <c r="F23" s="1"/>
      <c r="G23" s="31" t="s">
        <v>47</v>
      </c>
      <c r="H23" s="1"/>
      <c r="I23" s="18"/>
      <c r="J23" s="18"/>
      <c r="K23" s="18">
        <v>10000</v>
      </c>
      <c r="L23" s="18">
        <v>10000</v>
      </c>
      <c r="M23" s="18">
        <v>10000</v>
      </c>
      <c r="N23" s="18">
        <v>10000</v>
      </c>
      <c r="O23" s="18">
        <v>10000</v>
      </c>
      <c r="P23" s="18">
        <v>10000</v>
      </c>
      <c r="Q23" s="18">
        <v>10000</v>
      </c>
      <c r="R23" s="18">
        <v>10000</v>
      </c>
      <c r="S23" s="18">
        <v>10000</v>
      </c>
      <c r="T23" s="18">
        <v>10000</v>
      </c>
      <c r="U23" s="32">
        <f t="shared" si="5"/>
        <v>100000</v>
      </c>
    </row>
    <row r="24" spans="1:21" x14ac:dyDescent="0.25">
      <c r="A24" s="19"/>
      <c r="B24" s="20"/>
      <c r="C24" s="19"/>
      <c r="D24" s="19"/>
      <c r="F24" s="1"/>
      <c r="G24" s="31" t="s">
        <v>48</v>
      </c>
      <c r="H24" s="1"/>
      <c r="I24" s="18"/>
      <c r="J24" s="18"/>
      <c r="K24" s="18">
        <f>(3*10000)*50%</f>
        <v>15000</v>
      </c>
      <c r="L24" s="18">
        <f t="shared" ref="L24:T24" si="6">(3*10000)*50%</f>
        <v>15000</v>
      </c>
      <c r="M24" s="18">
        <f t="shared" si="6"/>
        <v>15000</v>
      </c>
      <c r="N24" s="18">
        <f t="shared" si="6"/>
        <v>15000</v>
      </c>
      <c r="O24" s="18">
        <f t="shared" si="6"/>
        <v>15000</v>
      </c>
      <c r="P24" s="18">
        <f t="shared" si="6"/>
        <v>15000</v>
      </c>
      <c r="Q24" s="18">
        <f t="shared" si="6"/>
        <v>15000</v>
      </c>
      <c r="R24" s="18">
        <f t="shared" si="6"/>
        <v>15000</v>
      </c>
      <c r="S24" s="18">
        <f t="shared" si="6"/>
        <v>15000</v>
      </c>
      <c r="T24" s="18">
        <f t="shared" si="6"/>
        <v>15000</v>
      </c>
      <c r="U24" s="32">
        <f t="shared" si="5"/>
        <v>150000</v>
      </c>
    </row>
    <row r="25" spans="1:21" x14ac:dyDescent="0.25">
      <c r="A25" s="19">
        <v>4</v>
      </c>
      <c r="B25" s="20" t="s">
        <v>33</v>
      </c>
      <c r="C25" s="19" t="str">
        <f t="shared" si="0"/>
        <v>014</v>
      </c>
      <c r="D25" s="19" t="s">
        <v>34</v>
      </c>
      <c r="E25" s="19" t="s">
        <v>49</v>
      </c>
      <c r="F25" s="1"/>
      <c r="G25" s="31" t="s">
        <v>50</v>
      </c>
      <c r="H25" s="1"/>
      <c r="I25" s="18">
        <v>1500</v>
      </c>
      <c r="J25" s="18">
        <v>1500</v>
      </c>
      <c r="K25" s="18">
        <v>1500</v>
      </c>
      <c r="L25" s="18">
        <v>1500</v>
      </c>
      <c r="M25" s="18">
        <v>1500</v>
      </c>
      <c r="N25" s="18">
        <v>1500</v>
      </c>
      <c r="O25" s="18">
        <v>1500</v>
      </c>
      <c r="P25" s="18">
        <v>1500</v>
      </c>
      <c r="Q25" s="18">
        <v>1500</v>
      </c>
      <c r="R25" s="18">
        <v>1500</v>
      </c>
      <c r="S25" s="18">
        <v>1500</v>
      </c>
      <c r="T25" s="18">
        <v>1500</v>
      </c>
      <c r="U25" s="32">
        <f>SUM(I25:T25)</f>
        <v>18000</v>
      </c>
    </row>
    <row r="26" spans="1:21" ht="15.75" thickBot="1" x14ac:dyDescent="0.3">
      <c r="A26" s="19"/>
      <c r="B26" s="19"/>
      <c r="C26" s="19" t="str">
        <f t="shared" si="0"/>
        <v/>
      </c>
      <c r="D26" s="19"/>
      <c r="E26" s="19"/>
      <c r="F26" s="1"/>
      <c r="G26" s="33" t="s">
        <v>17</v>
      </c>
      <c r="H26" s="34"/>
      <c r="I26" s="35">
        <f>SUM(I18:I25)</f>
        <v>34333.333333333336</v>
      </c>
      <c r="J26" s="35">
        <f t="shared" ref="J26:T26" si="7">SUM(J18:J25)</f>
        <v>34333.333333333336</v>
      </c>
      <c r="K26" s="35">
        <f t="shared" si="7"/>
        <v>59333.333333333336</v>
      </c>
      <c r="L26" s="35">
        <f t="shared" si="7"/>
        <v>59333.333333333336</v>
      </c>
      <c r="M26" s="35">
        <f t="shared" si="7"/>
        <v>59333.333333333336</v>
      </c>
      <c r="N26" s="35">
        <f t="shared" si="7"/>
        <v>59333.333333333336</v>
      </c>
      <c r="O26" s="35">
        <f t="shared" si="7"/>
        <v>59333.333333333336</v>
      </c>
      <c r="P26" s="35">
        <f t="shared" si="7"/>
        <v>59333.333333333336</v>
      </c>
      <c r="Q26" s="35">
        <f t="shared" si="7"/>
        <v>59333.333333333336</v>
      </c>
      <c r="R26" s="35">
        <f t="shared" si="7"/>
        <v>59333.333333333336</v>
      </c>
      <c r="S26" s="35">
        <f t="shared" si="7"/>
        <v>59333.333333333336</v>
      </c>
      <c r="T26" s="35">
        <f t="shared" si="7"/>
        <v>59333.333333333336</v>
      </c>
      <c r="U26" s="28">
        <f>SUM(U18:U25)</f>
        <v>662000</v>
      </c>
    </row>
    <row r="27" spans="1:21" ht="15.75" thickTop="1" x14ac:dyDescent="0.25">
      <c r="A27" s="19"/>
      <c r="B27" s="19"/>
      <c r="C27" s="19" t="str">
        <f t="shared" si="0"/>
        <v/>
      </c>
      <c r="D27" s="19"/>
      <c r="E27" s="19"/>
      <c r="F27" s="1"/>
      <c r="G27" s="17" t="s">
        <v>51</v>
      </c>
      <c r="H27" s="1"/>
      <c r="I27" s="1"/>
      <c r="J27" s="1"/>
      <c r="K27" s="1"/>
      <c r="L27" s="1"/>
      <c r="M27" s="1"/>
      <c r="N27" s="1"/>
      <c r="O27" s="1"/>
      <c r="P27" s="1"/>
      <c r="Q27" s="1"/>
      <c r="R27" s="1"/>
      <c r="S27" s="1"/>
      <c r="T27" s="1"/>
      <c r="U27" s="36"/>
    </row>
    <row r="28" spans="1:21" x14ac:dyDescent="0.25">
      <c r="A28" s="19">
        <v>6</v>
      </c>
      <c r="B28" s="20" t="s">
        <v>40</v>
      </c>
      <c r="C28" s="19" t="str">
        <f t="shared" si="0"/>
        <v>076</v>
      </c>
      <c r="D28" s="19" t="s">
        <v>51</v>
      </c>
      <c r="E28" t="s">
        <v>52</v>
      </c>
      <c r="F28" s="1"/>
      <c r="G28" s="31" t="s">
        <v>53</v>
      </c>
      <c r="H28" s="1"/>
      <c r="I28" s="18"/>
      <c r="J28" s="18"/>
      <c r="K28" s="18">
        <v>14420</v>
      </c>
      <c r="L28" s="18"/>
      <c r="M28" s="18"/>
      <c r="N28" s="18"/>
      <c r="O28" s="18"/>
      <c r="P28" s="18">
        <v>15000</v>
      </c>
      <c r="Q28" s="18"/>
      <c r="R28" s="18"/>
      <c r="S28" s="18"/>
      <c r="T28" s="18"/>
      <c r="U28" s="32">
        <f>SUM(I28:T28)</f>
        <v>29420</v>
      </c>
    </row>
    <row r="29" spans="1:21" x14ac:dyDescent="0.25">
      <c r="A29" s="19">
        <v>6</v>
      </c>
      <c r="B29" s="20" t="s">
        <v>33</v>
      </c>
      <c r="C29" s="19" t="str">
        <f t="shared" si="0"/>
        <v>016</v>
      </c>
      <c r="D29" s="19" t="s">
        <v>51</v>
      </c>
      <c r="E29" t="s">
        <v>54</v>
      </c>
      <c r="F29" s="1"/>
      <c r="G29" s="31" t="s">
        <v>55</v>
      </c>
      <c r="H29" s="1"/>
      <c r="I29" s="18"/>
      <c r="J29" s="18"/>
      <c r="K29" s="18">
        <v>500</v>
      </c>
      <c r="L29" s="18"/>
      <c r="M29" s="18"/>
      <c r="N29" s="18">
        <v>500</v>
      </c>
      <c r="O29" s="18"/>
      <c r="P29" s="18"/>
      <c r="Q29" s="18"/>
      <c r="R29" s="18">
        <v>500</v>
      </c>
      <c r="S29" s="18"/>
      <c r="T29" s="18">
        <v>500</v>
      </c>
      <c r="U29" s="32">
        <f>SUM(I29:T29)</f>
        <v>2000</v>
      </c>
    </row>
    <row r="30" spans="1:21" x14ac:dyDescent="0.25">
      <c r="A30" s="19">
        <v>6</v>
      </c>
      <c r="B30" s="20" t="s">
        <v>33</v>
      </c>
      <c r="C30" s="19" t="str">
        <f t="shared" si="0"/>
        <v>016</v>
      </c>
      <c r="D30" s="19" t="s">
        <v>51</v>
      </c>
      <c r="E30" t="s">
        <v>54</v>
      </c>
      <c r="F30" s="1"/>
      <c r="G30" s="31" t="s">
        <v>56</v>
      </c>
      <c r="H30" s="1"/>
      <c r="I30" s="18"/>
      <c r="J30" s="18"/>
      <c r="K30" s="18"/>
      <c r="L30" s="18"/>
      <c r="M30" s="18"/>
      <c r="N30" s="18"/>
      <c r="O30" s="18"/>
      <c r="P30" s="18"/>
      <c r="Q30" s="18"/>
      <c r="R30" s="18"/>
      <c r="S30" s="18"/>
      <c r="T30" s="18"/>
      <c r="U30" s="32">
        <f>SUM(I30:T30)</f>
        <v>0</v>
      </c>
    </row>
    <row r="31" spans="1:21" x14ac:dyDescent="0.25">
      <c r="A31" s="19">
        <v>6</v>
      </c>
      <c r="B31" s="20" t="s">
        <v>33</v>
      </c>
      <c r="C31" s="19" t="str">
        <f t="shared" si="0"/>
        <v>016</v>
      </c>
      <c r="D31" s="19" t="s">
        <v>51</v>
      </c>
      <c r="E31" t="s">
        <v>54</v>
      </c>
      <c r="F31" s="37">
        <v>0.1</v>
      </c>
      <c r="G31" s="38" t="str">
        <f>"Contigency"&amp;" "&amp;"at"&amp;" "&amp;(F31*100)&amp;"%"</f>
        <v>Contigency at 10%</v>
      </c>
      <c r="H31" s="39"/>
      <c r="I31" s="40">
        <f>SUM(I28:I30)*$F$31</f>
        <v>0</v>
      </c>
      <c r="J31" s="40">
        <f t="shared" ref="J31:T31" si="8">SUM(J28:J30)*$F$31</f>
        <v>0</v>
      </c>
      <c r="K31" s="40">
        <f t="shared" si="8"/>
        <v>1492</v>
      </c>
      <c r="L31" s="40">
        <f t="shared" si="8"/>
        <v>0</v>
      </c>
      <c r="M31" s="40">
        <f t="shared" si="8"/>
        <v>0</v>
      </c>
      <c r="N31" s="40">
        <f t="shared" si="8"/>
        <v>50</v>
      </c>
      <c r="O31" s="40">
        <f t="shared" si="8"/>
        <v>0</v>
      </c>
      <c r="P31" s="40">
        <f t="shared" si="8"/>
        <v>1500</v>
      </c>
      <c r="Q31" s="40">
        <f t="shared" si="8"/>
        <v>0</v>
      </c>
      <c r="R31" s="40">
        <f t="shared" si="8"/>
        <v>50</v>
      </c>
      <c r="S31" s="40">
        <f t="shared" si="8"/>
        <v>0</v>
      </c>
      <c r="T31" s="40">
        <f t="shared" si="8"/>
        <v>50</v>
      </c>
      <c r="U31" s="41">
        <f>SUM(I31:T31)</f>
        <v>3142</v>
      </c>
    </row>
    <row r="32" spans="1:21" ht="15.75" thickBot="1" x14ac:dyDescent="0.3">
      <c r="A32" s="19"/>
      <c r="B32" s="19"/>
      <c r="C32" s="19" t="str">
        <f t="shared" si="0"/>
        <v/>
      </c>
      <c r="D32" s="19"/>
      <c r="E32" s="19"/>
      <c r="F32" s="1"/>
      <c r="G32" s="33" t="s">
        <v>17</v>
      </c>
      <c r="H32" s="34"/>
      <c r="I32" s="35">
        <f>SUM(I28:I31)</f>
        <v>0</v>
      </c>
      <c r="J32" s="35">
        <f t="shared" ref="J32:T32" si="9">SUM(J28:J31)</f>
        <v>0</v>
      </c>
      <c r="K32" s="35">
        <f t="shared" si="9"/>
        <v>16412</v>
      </c>
      <c r="L32" s="35">
        <f t="shared" si="9"/>
        <v>0</v>
      </c>
      <c r="M32" s="35">
        <f t="shared" si="9"/>
        <v>0</v>
      </c>
      <c r="N32" s="35">
        <f t="shared" si="9"/>
        <v>550</v>
      </c>
      <c r="O32" s="35">
        <f t="shared" si="9"/>
        <v>0</v>
      </c>
      <c r="P32" s="35">
        <f t="shared" si="9"/>
        <v>16500</v>
      </c>
      <c r="Q32" s="35">
        <f t="shared" si="9"/>
        <v>0</v>
      </c>
      <c r="R32" s="35">
        <f t="shared" si="9"/>
        <v>550</v>
      </c>
      <c r="S32" s="35">
        <f t="shared" si="9"/>
        <v>0</v>
      </c>
      <c r="T32" s="35">
        <f t="shared" si="9"/>
        <v>550</v>
      </c>
      <c r="U32" s="28">
        <f>SUM(U28:U31)</f>
        <v>34562</v>
      </c>
    </row>
    <row r="33" spans="1:21" ht="15.75" thickTop="1" x14ac:dyDescent="0.25">
      <c r="A33" s="19"/>
      <c r="B33" s="19"/>
      <c r="C33" s="19" t="str">
        <f t="shared" si="0"/>
        <v/>
      </c>
      <c r="D33" s="19"/>
      <c r="E33" s="19"/>
      <c r="F33" s="1"/>
      <c r="G33" s="17" t="s">
        <v>57</v>
      </c>
      <c r="H33" s="1"/>
      <c r="I33" s="1"/>
      <c r="J33" s="1"/>
      <c r="K33" s="1"/>
      <c r="L33" s="1"/>
      <c r="M33" s="1"/>
      <c r="N33" s="1"/>
      <c r="O33" s="1"/>
      <c r="P33" s="1"/>
      <c r="Q33" s="1"/>
      <c r="R33" s="1"/>
      <c r="S33" s="1"/>
      <c r="T33" s="1"/>
      <c r="U33" s="36"/>
    </row>
    <row r="34" spans="1:21" x14ac:dyDescent="0.25">
      <c r="A34" s="19">
        <v>4</v>
      </c>
      <c r="B34" s="20" t="s">
        <v>33</v>
      </c>
      <c r="C34" s="19" t="str">
        <f t="shared" si="0"/>
        <v>014</v>
      </c>
      <c r="D34" s="19" t="s">
        <v>58</v>
      </c>
      <c r="E34" t="s">
        <v>59</v>
      </c>
      <c r="F34" s="1"/>
      <c r="G34" s="31" t="s">
        <v>60</v>
      </c>
      <c r="H34" s="1"/>
      <c r="I34" s="18">
        <v>600</v>
      </c>
      <c r="J34" s="18">
        <v>600</v>
      </c>
      <c r="K34" s="18">
        <v>600</v>
      </c>
      <c r="L34" s="18">
        <v>600</v>
      </c>
      <c r="M34" s="18">
        <v>600</v>
      </c>
      <c r="N34" s="18">
        <v>600</v>
      </c>
      <c r="O34" s="18">
        <v>600</v>
      </c>
      <c r="P34" s="18">
        <v>600</v>
      </c>
      <c r="Q34" s="18">
        <v>600</v>
      </c>
      <c r="R34" s="18">
        <v>600</v>
      </c>
      <c r="S34" s="18">
        <v>600</v>
      </c>
      <c r="T34" s="18">
        <v>600</v>
      </c>
      <c r="U34" s="32">
        <f>SUM(I34:T34)</f>
        <v>7200</v>
      </c>
    </row>
    <row r="35" spans="1:21" x14ac:dyDescent="0.25">
      <c r="A35" s="19">
        <v>3</v>
      </c>
      <c r="B35" s="20" t="s">
        <v>33</v>
      </c>
      <c r="C35" s="19" t="str">
        <f t="shared" si="0"/>
        <v>013</v>
      </c>
      <c r="D35" s="19" t="s">
        <v>61</v>
      </c>
      <c r="E35" t="s">
        <v>62</v>
      </c>
      <c r="F35" s="1"/>
      <c r="G35" s="31" t="s">
        <v>63</v>
      </c>
      <c r="H35" s="1"/>
      <c r="I35" s="18"/>
      <c r="J35" s="18"/>
      <c r="K35" s="18"/>
      <c r="L35" s="18"/>
      <c r="M35" s="18"/>
      <c r="N35" s="18"/>
      <c r="O35" s="18"/>
      <c r="P35" s="18"/>
      <c r="Q35" s="18"/>
      <c r="R35" s="18"/>
      <c r="S35" s="18"/>
      <c r="T35" s="18"/>
      <c r="U35" s="32">
        <f t="shared" ref="U35:U40" si="10">SUM(I35:T35)</f>
        <v>0</v>
      </c>
    </row>
    <row r="36" spans="1:21" x14ac:dyDescent="0.25">
      <c r="A36" s="19">
        <v>3</v>
      </c>
      <c r="B36" s="20" t="s">
        <v>40</v>
      </c>
      <c r="C36" s="19" t="str">
        <f t="shared" si="0"/>
        <v>073</v>
      </c>
      <c r="D36" s="19" t="s">
        <v>61</v>
      </c>
      <c r="E36" t="s">
        <v>64</v>
      </c>
      <c r="F36" s="1"/>
      <c r="G36" s="31" t="s">
        <v>65</v>
      </c>
      <c r="H36" s="1"/>
      <c r="I36" s="18">
        <v>125</v>
      </c>
      <c r="J36" s="18">
        <v>125</v>
      </c>
      <c r="K36" s="18">
        <v>125</v>
      </c>
      <c r="L36" s="18">
        <v>125</v>
      </c>
      <c r="M36" s="18">
        <v>125</v>
      </c>
      <c r="N36" s="18">
        <v>125</v>
      </c>
      <c r="O36" s="18">
        <v>125</v>
      </c>
      <c r="P36" s="18">
        <v>125</v>
      </c>
      <c r="Q36" s="18">
        <v>125</v>
      </c>
      <c r="R36" s="18">
        <v>125</v>
      </c>
      <c r="S36" s="18">
        <v>125</v>
      </c>
      <c r="T36" s="18">
        <v>125</v>
      </c>
      <c r="U36" s="32">
        <f t="shared" si="10"/>
        <v>1500</v>
      </c>
    </row>
    <row r="37" spans="1:21" x14ac:dyDescent="0.25">
      <c r="A37" s="19">
        <v>3</v>
      </c>
      <c r="B37" s="20" t="s">
        <v>33</v>
      </c>
      <c r="C37" s="19" t="str">
        <f t="shared" si="0"/>
        <v>013</v>
      </c>
      <c r="D37" s="19" t="s">
        <v>61</v>
      </c>
      <c r="E37" t="s">
        <v>66</v>
      </c>
      <c r="F37" s="1"/>
      <c r="G37" s="31" t="s">
        <v>67</v>
      </c>
      <c r="H37" s="1"/>
      <c r="I37" s="18">
        <v>400</v>
      </c>
      <c r="J37" s="18">
        <v>400</v>
      </c>
      <c r="K37" s="18">
        <v>400</v>
      </c>
      <c r="L37" s="18">
        <v>400</v>
      </c>
      <c r="M37" s="18">
        <v>400</v>
      </c>
      <c r="N37" s="18">
        <v>400</v>
      </c>
      <c r="O37" s="18">
        <v>400</v>
      </c>
      <c r="P37" s="18">
        <v>400</v>
      </c>
      <c r="Q37" s="18">
        <v>400</v>
      </c>
      <c r="R37" s="18">
        <v>400</v>
      </c>
      <c r="S37" s="18">
        <v>400</v>
      </c>
      <c r="T37" s="18">
        <v>400</v>
      </c>
      <c r="U37" s="32">
        <f t="shared" si="10"/>
        <v>4800</v>
      </c>
    </row>
    <row r="38" spans="1:21" x14ac:dyDescent="0.25">
      <c r="A38" s="19">
        <v>4</v>
      </c>
      <c r="B38" s="20" t="s">
        <v>33</v>
      </c>
      <c r="C38" s="19" t="str">
        <f t="shared" si="0"/>
        <v>014</v>
      </c>
      <c r="D38" s="19" t="s">
        <v>58</v>
      </c>
      <c r="E38" t="s">
        <v>68</v>
      </c>
      <c r="F38" s="1"/>
      <c r="G38" s="31" t="s">
        <v>69</v>
      </c>
      <c r="H38" s="1"/>
      <c r="I38" s="18">
        <v>250</v>
      </c>
      <c r="J38" s="18">
        <v>250</v>
      </c>
      <c r="K38" s="18">
        <v>250</v>
      </c>
      <c r="L38" s="18">
        <v>250</v>
      </c>
      <c r="M38" s="18">
        <v>250</v>
      </c>
      <c r="N38" s="18">
        <v>250</v>
      </c>
      <c r="O38" s="18">
        <v>250</v>
      </c>
      <c r="P38" s="18">
        <v>250</v>
      </c>
      <c r="Q38" s="18">
        <v>250</v>
      </c>
      <c r="R38" s="18">
        <v>250</v>
      </c>
      <c r="S38" s="18">
        <v>250</v>
      </c>
      <c r="T38" s="18">
        <v>250</v>
      </c>
      <c r="U38" s="32">
        <f t="shared" si="10"/>
        <v>3000</v>
      </c>
    </row>
    <row r="39" spans="1:21" x14ac:dyDescent="0.25">
      <c r="A39" s="19">
        <v>4</v>
      </c>
      <c r="B39" s="20" t="s">
        <v>33</v>
      </c>
      <c r="C39" s="19" t="str">
        <f t="shared" si="0"/>
        <v>014</v>
      </c>
      <c r="D39" s="19" t="s">
        <v>58</v>
      </c>
      <c r="E39" t="s">
        <v>70</v>
      </c>
      <c r="F39" s="1"/>
      <c r="G39" s="31" t="s">
        <v>71</v>
      </c>
      <c r="H39" s="1"/>
      <c r="I39" s="18">
        <v>250</v>
      </c>
      <c r="J39" s="18">
        <v>250</v>
      </c>
      <c r="K39" s="18">
        <v>250</v>
      </c>
      <c r="L39" s="18">
        <v>250</v>
      </c>
      <c r="M39" s="18">
        <v>250</v>
      </c>
      <c r="N39" s="18">
        <v>250</v>
      </c>
      <c r="O39" s="18">
        <v>250</v>
      </c>
      <c r="P39" s="18">
        <v>250</v>
      </c>
      <c r="Q39" s="18">
        <v>250</v>
      </c>
      <c r="R39" s="18">
        <v>250</v>
      </c>
      <c r="S39" s="18">
        <v>250</v>
      </c>
      <c r="T39" s="18">
        <v>250</v>
      </c>
      <c r="U39" s="32">
        <f t="shared" si="10"/>
        <v>3000</v>
      </c>
    </row>
    <row r="40" spans="1:21" x14ac:dyDescent="0.25">
      <c r="A40" s="19">
        <v>4</v>
      </c>
      <c r="B40" s="20" t="s">
        <v>33</v>
      </c>
      <c r="C40" s="19" t="str">
        <f t="shared" si="0"/>
        <v>014</v>
      </c>
      <c r="D40" s="19" t="s">
        <v>58</v>
      </c>
      <c r="E40" t="s">
        <v>70</v>
      </c>
      <c r="F40" s="37">
        <v>0.25</v>
      </c>
      <c r="G40" s="38" t="str">
        <f>"Contigency"&amp;" "&amp;"at"&amp;" "&amp;(F40*100)&amp;"%"</f>
        <v>Contigency at 25%</v>
      </c>
      <c r="H40" s="39"/>
      <c r="I40" s="40">
        <f t="shared" ref="I40:T40" si="11">SUM(I34:I39)*$F$40</f>
        <v>406.25</v>
      </c>
      <c r="J40" s="40">
        <f t="shared" si="11"/>
        <v>406.25</v>
      </c>
      <c r="K40" s="40">
        <f t="shared" si="11"/>
        <v>406.25</v>
      </c>
      <c r="L40" s="40">
        <f t="shared" si="11"/>
        <v>406.25</v>
      </c>
      <c r="M40" s="40">
        <f t="shared" si="11"/>
        <v>406.25</v>
      </c>
      <c r="N40" s="40">
        <f t="shared" si="11"/>
        <v>406.25</v>
      </c>
      <c r="O40" s="40">
        <f t="shared" si="11"/>
        <v>406.25</v>
      </c>
      <c r="P40" s="40">
        <f t="shared" si="11"/>
        <v>406.25</v>
      </c>
      <c r="Q40" s="40">
        <f t="shared" si="11"/>
        <v>406.25</v>
      </c>
      <c r="R40" s="40">
        <f t="shared" si="11"/>
        <v>406.25</v>
      </c>
      <c r="S40" s="40">
        <f t="shared" si="11"/>
        <v>406.25</v>
      </c>
      <c r="T40" s="40">
        <f t="shared" si="11"/>
        <v>406.25</v>
      </c>
      <c r="U40" s="41">
        <f t="shared" si="10"/>
        <v>4875</v>
      </c>
    </row>
    <row r="41" spans="1:21" ht="15.75" thickBot="1" x14ac:dyDescent="0.3">
      <c r="A41" s="19"/>
      <c r="B41" s="19"/>
      <c r="C41" s="19" t="str">
        <f t="shared" si="0"/>
        <v/>
      </c>
      <c r="D41" s="19"/>
      <c r="E41" s="19"/>
      <c r="F41" s="1"/>
      <c r="G41" s="33" t="s">
        <v>17</v>
      </c>
      <c r="H41" s="34"/>
      <c r="I41" s="35">
        <f>SUM(I34:I40)</f>
        <v>2031.25</v>
      </c>
      <c r="J41" s="35">
        <f t="shared" ref="J41:T41" si="12">SUM(J34:J40)</f>
        <v>2031.25</v>
      </c>
      <c r="K41" s="35">
        <f t="shared" si="12"/>
        <v>2031.25</v>
      </c>
      <c r="L41" s="35">
        <f t="shared" si="12"/>
        <v>2031.25</v>
      </c>
      <c r="M41" s="35">
        <f t="shared" si="12"/>
        <v>2031.25</v>
      </c>
      <c r="N41" s="35">
        <f t="shared" si="12"/>
        <v>2031.25</v>
      </c>
      <c r="O41" s="35">
        <f t="shared" si="12"/>
        <v>2031.25</v>
      </c>
      <c r="P41" s="35">
        <f t="shared" si="12"/>
        <v>2031.25</v>
      </c>
      <c r="Q41" s="35">
        <f t="shared" si="12"/>
        <v>2031.25</v>
      </c>
      <c r="R41" s="35">
        <f t="shared" si="12"/>
        <v>2031.25</v>
      </c>
      <c r="S41" s="35">
        <f t="shared" si="12"/>
        <v>2031.25</v>
      </c>
      <c r="T41" s="35">
        <f t="shared" si="12"/>
        <v>2031.25</v>
      </c>
      <c r="U41" s="28">
        <f>SUM(U34:U40)</f>
        <v>24375</v>
      </c>
    </row>
    <row r="42" spans="1:21" ht="15.75" thickTop="1" x14ac:dyDescent="0.25">
      <c r="A42" s="19"/>
      <c r="B42" s="19"/>
      <c r="C42" s="19" t="str">
        <f t="shared" si="0"/>
        <v/>
      </c>
      <c r="D42" s="19"/>
      <c r="E42" s="19"/>
      <c r="F42" s="1"/>
      <c r="G42" s="17" t="s">
        <v>72</v>
      </c>
      <c r="H42" s="1"/>
      <c r="I42" s="18"/>
      <c r="J42" s="18"/>
      <c r="K42" s="18"/>
      <c r="L42" s="18"/>
      <c r="M42" s="18"/>
      <c r="N42" s="18"/>
      <c r="O42" s="18"/>
      <c r="P42" s="18"/>
      <c r="Q42" s="18"/>
      <c r="R42" s="18"/>
      <c r="S42" s="18"/>
      <c r="T42" s="18"/>
      <c r="U42" s="36"/>
    </row>
    <row r="43" spans="1:21" x14ac:dyDescent="0.25">
      <c r="A43" s="19">
        <v>3</v>
      </c>
      <c r="B43" s="20" t="s">
        <v>73</v>
      </c>
      <c r="C43" s="19" t="str">
        <f t="shared" si="0"/>
        <v>043</v>
      </c>
      <c r="D43" s="19" t="s">
        <v>61</v>
      </c>
      <c r="E43" t="s">
        <v>74</v>
      </c>
      <c r="F43" s="1"/>
      <c r="G43" s="42" t="s">
        <v>75</v>
      </c>
      <c r="H43" s="1"/>
      <c r="I43" s="18">
        <v>5000</v>
      </c>
      <c r="J43" s="18">
        <v>1000</v>
      </c>
      <c r="K43" s="18">
        <v>1000</v>
      </c>
      <c r="L43" s="18">
        <v>5000</v>
      </c>
      <c r="M43" s="18">
        <v>1000</v>
      </c>
      <c r="N43" s="18">
        <v>1000</v>
      </c>
      <c r="O43" s="18">
        <v>5000</v>
      </c>
      <c r="P43" s="18">
        <v>1000</v>
      </c>
      <c r="Q43" s="18">
        <v>1000</v>
      </c>
      <c r="R43" s="18">
        <v>5000</v>
      </c>
      <c r="S43" s="18">
        <v>1000</v>
      </c>
      <c r="T43" s="18">
        <v>1000</v>
      </c>
      <c r="U43" s="32">
        <f>SUM(I43:T43)</f>
        <v>28000</v>
      </c>
    </row>
    <row r="44" spans="1:21" x14ac:dyDescent="0.25">
      <c r="A44" s="19">
        <v>3</v>
      </c>
      <c r="B44" s="20" t="s">
        <v>73</v>
      </c>
      <c r="C44" s="19" t="str">
        <f t="shared" si="0"/>
        <v>043</v>
      </c>
      <c r="D44" s="19" t="s">
        <v>61</v>
      </c>
      <c r="E44" t="s">
        <v>76</v>
      </c>
      <c r="F44" s="1"/>
      <c r="G44" s="42" t="s">
        <v>77</v>
      </c>
      <c r="H44" s="1"/>
      <c r="I44" s="18">
        <v>5000</v>
      </c>
      <c r="J44" s="18">
        <v>5000</v>
      </c>
      <c r="K44" s="18">
        <v>5000</v>
      </c>
      <c r="L44" s="18">
        <v>5000</v>
      </c>
      <c r="M44" s="18">
        <v>5000</v>
      </c>
      <c r="N44" s="18">
        <v>5000</v>
      </c>
      <c r="O44" s="18">
        <v>5000</v>
      </c>
      <c r="P44" s="18">
        <v>5000</v>
      </c>
      <c r="Q44" s="18">
        <v>5000</v>
      </c>
      <c r="R44" s="18">
        <v>5000</v>
      </c>
      <c r="S44" s="18">
        <v>5000</v>
      </c>
      <c r="T44" s="18">
        <v>5000</v>
      </c>
      <c r="U44" s="32">
        <f t="shared" ref="U44:U50" si="13">SUM(I44:T44)</f>
        <v>60000</v>
      </c>
    </row>
    <row r="45" spans="1:21" x14ac:dyDescent="0.25">
      <c r="A45" s="19">
        <v>3</v>
      </c>
      <c r="B45" s="20" t="s">
        <v>78</v>
      </c>
      <c r="C45" s="19" t="str">
        <f t="shared" si="0"/>
        <v>053</v>
      </c>
      <c r="D45" s="19" t="s">
        <v>61</v>
      </c>
      <c r="E45" t="s">
        <v>79</v>
      </c>
      <c r="F45" s="1"/>
      <c r="G45" s="42" t="s">
        <v>80</v>
      </c>
      <c r="H45" s="1"/>
      <c r="I45" s="18"/>
      <c r="J45" s="18"/>
      <c r="K45" s="18"/>
      <c r="L45" s="18"/>
      <c r="M45" s="18"/>
      <c r="N45" s="18"/>
      <c r="O45" s="18"/>
      <c r="P45" s="18"/>
      <c r="Q45" s="18"/>
      <c r="R45" s="18"/>
      <c r="S45" s="18"/>
      <c r="T45" s="18"/>
      <c r="U45" s="32">
        <f t="shared" si="13"/>
        <v>0</v>
      </c>
    </row>
    <row r="46" spans="1:21" x14ac:dyDescent="0.25">
      <c r="A46" s="19">
        <v>7</v>
      </c>
      <c r="B46" s="20" t="s">
        <v>73</v>
      </c>
      <c r="C46" s="19" t="str">
        <f t="shared" si="0"/>
        <v>047</v>
      </c>
      <c r="D46" s="19" t="s">
        <v>81</v>
      </c>
      <c r="E46" t="s">
        <v>82</v>
      </c>
      <c r="F46" s="1"/>
      <c r="G46" s="42" t="s">
        <v>83</v>
      </c>
      <c r="H46" s="1"/>
      <c r="I46" s="43"/>
      <c r="J46" s="43"/>
      <c r="K46" s="43"/>
      <c r="L46" s="43"/>
      <c r="M46" s="43"/>
      <c r="N46" s="43"/>
      <c r="O46" s="43"/>
      <c r="P46" s="43"/>
      <c r="Q46" s="43"/>
      <c r="R46" s="43"/>
      <c r="S46" s="43"/>
      <c r="T46" s="43"/>
      <c r="U46" s="32">
        <f t="shared" si="13"/>
        <v>0</v>
      </c>
    </row>
    <row r="47" spans="1:21" x14ac:dyDescent="0.25">
      <c r="A47" s="19">
        <v>7</v>
      </c>
      <c r="B47" s="20" t="s">
        <v>78</v>
      </c>
      <c r="C47" s="19" t="str">
        <f t="shared" si="0"/>
        <v>057</v>
      </c>
      <c r="D47" s="19" t="s">
        <v>81</v>
      </c>
      <c r="E47" t="s">
        <v>84</v>
      </c>
      <c r="F47" s="1"/>
      <c r="G47" s="42" t="s">
        <v>85</v>
      </c>
      <c r="H47" s="1"/>
      <c r="I47" s="43"/>
      <c r="J47" s="43">
        <v>10000</v>
      </c>
      <c r="K47" s="43">
        <v>20000</v>
      </c>
      <c r="L47" s="43">
        <v>17000</v>
      </c>
      <c r="M47" s="43">
        <v>17000</v>
      </c>
      <c r="N47" s="43">
        <v>17000</v>
      </c>
      <c r="O47" s="43"/>
      <c r="P47" s="43"/>
      <c r="Q47" s="43">
        <v>10000</v>
      </c>
      <c r="R47" s="43"/>
      <c r="S47" s="43"/>
      <c r="T47" s="43">
        <v>10000</v>
      </c>
      <c r="U47" s="32">
        <f t="shared" si="13"/>
        <v>101000</v>
      </c>
    </row>
    <row r="48" spans="1:21" x14ac:dyDescent="0.25">
      <c r="A48" s="19"/>
      <c r="B48" s="19"/>
      <c r="C48" s="19" t="str">
        <f t="shared" si="0"/>
        <v/>
      </c>
      <c r="D48" s="19"/>
      <c r="F48" s="1"/>
      <c r="G48" s="42" t="s">
        <v>86</v>
      </c>
      <c r="H48" s="1"/>
      <c r="I48" s="43"/>
      <c r="J48" s="43"/>
      <c r="K48" s="43"/>
      <c r="L48" s="43"/>
      <c r="M48" s="43"/>
      <c r="N48" s="43"/>
      <c r="O48" s="43"/>
      <c r="P48" s="43"/>
      <c r="Q48" s="43"/>
      <c r="R48" s="43"/>
      <c r="S48" s="43"/>
      <c r="T48" s="43"/>
      <c r="U48" s="32">
        <f t="shared" si="13"/>
        <v>0</v>
      </c>
    </row>
    <row r="49" spans="1:21" x14ac:dyDescent="0.25">
      <c r="A49" s="19"/>
      <c r="B49" s="19"/>
      <c r="C49" s="19" t="str">
        <f t="shared" si="0"/>
        <v/>
      </c>
      <c r="D49" s="19"/>
      <c r="E49" s="19"/>
      <c r="F49" s="1"/>
      <c r="G49" s="42" t="s">
        <v>71</v>
      </c>
      <c r="H49" s="1"/>
      <c r="I49" s="18"/>
      <c r="J49" s="18"/>
      <c r="K49" s="18"/>
      <c r="L49" s="18"/>
      <c r="M49" s="18"/>
      <c r="N49" s="18"/>
      <c r="O49" s="18"/>
      <c r="P49" s="18"/>
      <c r="Q49" s="18"/>
      <c r="R49" s="18"/>
      <c r="S49" s="18"/>
      <c r="T49" s="18"/>
      <c r="U49" s="32">
        <f t="shared" si="13"/>
        <v>0</v>
      </c>
    </row>
    <row r="50" spans="1:21" x14ac:dyDescent="0.25">
      <c r="A50" s="19">
        <v>3</v>
      </c>
      <c r="B50" s="20" t="s">
        <v>73</v>
      </c>
      <c r="C50" s="19" t="str">
        <f t="shared" si="0"/>
        <v>043</v>
      </c>
      <c r="D50" s="19" t="s">
        <v>61</v>
      </c>
      <c r="E50" t="s">
        <v>74</v>
      </c>
      <c r="F50" s="37">
        <v>0.1</v>
      </c>
      <c r="G50" s="38" t="str">
        <f>"Contigency"&amp;" "&amp;"at"&amp;" "&amp;(F50*100)&amp;"%"</f>
        <v>Contigency at 10%</v>
      </c>
      <c r="H50" s="1"/>
      <c r="I50" s="18">
        <f t="shared" ref="I50:T50" si="14">SUM(I43:I49)*$F$50</f>
        <v>1000</v>
      </c>
      <c r="J50" s="18">
        <f t="shared" si="14"/>
        <v>1600</v>
      </c>
      <c r="K50" s="18">
        <f t="shared" si="14"/>
        <v>2600</v>
      </c>
      <c r="L50" s="18">
        <f t="shared" si="14"/>
        <v>2700</v>
      </c>
      <c r="M50" s="18">
        <f t="shared" si="14"/>
        <v>2300</v>
      </c>
      <c r="N50" s="18">
        <f t="shared" si="14"/>
        <v>2300</v>
      </c>
      <c r="O50" s="18">
        <f t="shared" si="14"/>
        <v>1000</v>
      </c>
      <c r="P50" s="18">
        <f t="shared" si="14"/>
        <v>600</v>
      </c>
      <c r="Q50" s="18">
        <f t="shared" si="14"/>
        <v>1600</v>
      </c>
      <c r="R50" s="18">
        <f t="shared" si="14"/>
        <v>1000</v>
      </c>
      <c r="S50" s="18">
        <f t="shared" si="14"/>
        <v>600</v>
      </c>
      <c r="T50" s="18">
        <f t="shared" si="14"/>
        <v>1600</v>
      </c>
      <c r="U50" s="32">
        <f t="shared" si="13"/>
        <v>18900</v>
      </c>
    </row>
    <row r="51" spans="1:21" ht="15.75" thickBot="1" x14ac:dyDescent="0.3">
      <c r="A51" s="19"/>
      <c r="B51" s="19"/>
      <c r="C51" s="19" t="str">
        <f t="shared" si="0"/>
        <v/>
      </c>
      <c r="D51" s="19"/>
      <c r="E51" s="19"/>
      <c r="F51" s="1"/>
      <c r="G51" s="33" t="s">
        <v>17</v>
      </c>
      <c r="H51" s="34"/>
      <c r="I51" s="35">
        <f t="shared" ref="I51:U51" si="15">SUM(I43:I50)</f>
        <v>11000</v>
      </c>
      <c r="J51" s="35">
        <f t="shared" si="15"/>
        <v>17600</v>
      </c>
      <c r="K51" s="35">
        <f t="shared" si="15"/>
        <v>28600</v>
      </c>
      <c r="L51" s="35">
        <f t="shared" si="15"/>
        <v>29700</v>
      </c>
      <c r="M51" s="35">
        <f t="shared" si="15"/>
        <v>25300</v>
      </c>
      <c r="N51" s="35">
        <f t="shared" si="15"/>
        <v>25300</v>
      </c>
      <c r="O51" s="35">
        <f t="shared" si="15"/>
        <v>11000</v>
      </c>
      <c r="P51" s="35">
        <f t="shared" si="15"/>
        <v>6600</v>
      </c>
      <c r="Q51" s="35">
        <f t="shared" si="15"/>
        <v>17600</v>
      </c>
      <c r="R51" s="35">
        <f t="shared" si="15"/>
        <v>11000</v>
      </c>
      <c r="S51" s="35">
        <f t="shared" si="15"/>
        <v>6600</v>
      </c>
      <c r="T51" s="35">
        <f t="shared" si="15"/>
        <v>17600</v>
      </c>
      <c r="U51" s="28">
        <f t="shared" si="15"/>
        <v>207900</v>
      </c>
    </row>
    <row r="52" spans="1:21" ht="15.75" thickTop="1" x14ac:dyDescent="0.25">
      <c r="A52" s="19"/>
      <c r="B52" s="19"/>
      <c r="C52" s="19" t="str">
        <f t="shared" si="0"/>
        <v/>
      </c>
      <c r="D52" s="19"/>
      <c r="E52" s="19"/>
      <c r="F52" s="1"/>
      <c r="G52" s="17" t="s">
        <v>87</v>
      </c>
      <c r="H52" s="1"/>
      <c r="I52" s="1"/>
      <c r="J52" s="1"/>
      <c r="K52" s="1"/>
      <c r="L52" s="1"/>
      <c r="M52" s="1"/>
      <c r="N52" s="1"/>
      <c r="O52" s="1"/>
      <c r="P52" s="1"/>
      <c r="Q52" s="1"/>
      <c r="R52" s="1"/>
      <c r="S52" s="1"/>
      <c r="T52" s="1"/>
      <c r="U52" s="36"/>
    </row>
    <row r="53" spans="1:21" x14ac:dyDescent="0.25">
      <c r="A53" s="19">
        <v>1</v>
      </c>
      <c r="B53" s="20" t="s">
        <v>43</v>
      </c>
      <c r="C53" s="19" t="str">
        <f t="shared" si="0"/>
        <v>021</v>
      </c>
      <c r="D53" s="19" t="s">
        <v>88</v>
      </c>
      <c r="E53" t="s">
        <v>89</v>
      </c>
      <c r="F53" s="1"/>
      <c r="G53" s="31" t="s">
        <v>90</v>
      </c>
      <c r="H53" s="1"/>
      <c r="I53" s="18"/>
      <c r="J53" s="18"/>
      <c r="K53" s="18"/>
      <c r="L53" s="18"/>
      <c r="M53" s="18"/>
      <c r="N53" s="18"/>
      <c r="O53" s="18"/>
      <c r="P53" s="18"/>
      <c r="Q53" s="18"/>
      <c r="R53" s="18"/>
      <c r="S53" s="18"/>
      <c r="T53" s="18">
        <v>5000</v>
      </c>
      <c r="U53" s="32">
        <f>SUM(I53:T53)</f>
        <v>5000</v>
      </c>
    </row>
    <row r="54" spans="1:21" x14ac:dyDescent="0.25">
      <c r="A54" s="19">
        <v>1</v>
      </c>
      <c r="B54" s="20" t="s">
        <v>43</v>
      </c>
      <c r="C54" s="19" t="str">
        <f t="shared" si="0"/>
        <v>021</v>
      </c>
      <c r="D54" s="19" t="s">
        <v>88</v>
      </c>
      <c r="E54" t="s">
        <v>91</v>
      </c>
      <c r="F54" s="1"/>
      <c r="G54" s="31" t="s">
        <v>92</v>
      </c>
      <c r="H54" s="1"/>
      <c r="I54" s="18"/>
      <c r="J54" s="18"/>
      <c r="K54" s="18"/>
      <c r="L54" s="18"/>
      <c r="M54" s="18"/>
      <c r="N54" s="18"/>
      <c r="O54" s="18"/>
      <c r="P54" s="18"/>
      <c r="Q54" s="18"/>
      <c r="R54" s="18"/>
      <c r="S54" s="18"/>
      <c r="T54" s="18">
        <f>4*2000</f>
        <v>8000</v>
      </c>
      <c r="U54" s="32">
        <f t="shared" ref="U54:U63" si="16">SUM(I54:T54)</f>
        <v>8000</v>
      </c>
    </row>
    <row r="55" spans="1:21" x14ac:dyDescent="0.25">
      <c r="A55" s="19">
        <v>1</v>
      </c>
      <c r="B55" s="20" t="s">
        <v>43</v>
      </c>
      <c r="C55" s="19" t="str">
        <f t="shared" si="0"/>
        <v>021</v>
      </c>
      <c r="D55" s="19" t="s">
        <v>88</v>
      </c>
      <c r="E55" t="s">
        <v>93</v>
      </c>
      <c r="F55" s="1"/>
      <c r="G55" s="31" t="s">
        <v>94</v>
      </c>
      <c r="H55" s="1"/>
      <c r="I55" s="18"/>
      <c r="J55" s="18"/>
      <c r="K55" s="18"/>
      <c r="L55" s="18"/>
      <c r="M55" s="18"/>
      <c r="N55" s="18"/>
      <c r="O55" s="18"/>
      <c r="P55" s="18"/>
      <c r="Q55" s="18"/>
      <c r="R55" s="18"/>
      <c r="S55" s="18"/>
      <c r="T55" s="18">
        <f>4*2000</f>
        <v>8000</v>
      </c>
      <c r="U55" s="32">
        <f t="shared" si="16"/>
        <v>8000</v>
      </c>
    </row>
    <row r="56" spans="1:21" x14ac:dyDescent="0.25">
      <c r="A56" s="19">
        <v>1</v>
      </c>
      <c r="B56" s="20" t="s">
        <v>43</v>
      </c>
      <c r="C56" s="19" t="str">
        <f t="shared" si="0"/>
        <v>021</v>
      </c>
      <c r="D56" s="19" t="s">
        <v>88</v>
      </c>
      <c r="E56" t="s">
        <v>95</v>
      </c>
      <c r="F56" s="1"/>
      <c r="G56" s="31" t="s">
        <v>96</v>
      </c>
      <c r="H56" s="1"/>
      <c r="I56" s="18"/>
      <c r="J56" s="18"/>
      <c r="K56" s="18"/>
      <c r="L56" s="18"/>
      <c r="M56" s="18"/>
      <c r="N56" s="18"/>
      <c r="O56" s="18"/>
      <c r="P56" s="18"/>
      <c r="Q56" s="18"/>
      <c r="R56" s="18"/>
      <c r="S56" s="18"/>
      <c r="T56" s="18">
        <f>1000</f>
        <v>1000</v>
      </c>
      <c r="U56" s="32">
        <f t="shared" si="16"/>
        <v>1000</v>
      </c>
    </row>
    <row r="57" spans="1:21" x14ac:dyDescent="0.25">
      <c r="A57" s="19">
        <v>1</v>
      </c>
      <c r="B57" s="20" t="s">
        <v>43</v>
      </c>
      <c r="C57" s="19" t="str">
        <f t="shared" si="0"/>
        <v>021</v>
      </c>
      <c r="D57" s="19" t="s">
        <v>88</v>
      </c>
      <c r="E57" t="s">
        <v>97</v>
      </c>
      <c r="F57" s="1"/>
      <c r="G57" s="31" t="s">
        <v>98</v>
      </c>
      <c r="H57" s="1"/>
      <c r="I57" s="18"/>
      <c r="J57" s="18"/>
      <c r="K57" s="18"/>
      <c r="L57" s="18"/>
      <c r="M57" s="18"/>
      <c r="N57" s="18"/>
      <c r="O57" s="18"/>
      <c r="P57" s="18"/>
      <c r="Q57" s="18"/>
      <c r="R57" s="18"/>
      <c r="S57" s="18"/>
      <c r="T57" s="18">
        <v>1000</v>
      </c>
      <c r="U57" s="32">
        <f t="shared" si="16"/>
        <v>1000</v>
      </c>
    </row>
    <row r="58" spans="1:21" x14ac:dyDescent="0.25">
      <c r="A58" s="19">
        <v>1</v>
      </c>
      <c r="B58" s="20" t="s">
        <v>43</v>
      </c>
      <c r="C58" s="19" t="str">
        <f t="shared" si="0"/>
        <v>021</v>
      </c>
      <c r="D58" s="19" t="s">
        <v>88</v>
      </c>
      <c r="E58" t="s">
        <v>99</v>
      </c>
      <c r="F58" s="1"/>
      <c r="G58" s="31" t="s">
        <v>100</v>
      </c>
      <c r="H58" s="1"/>
      <c r="I58" s="18"/>
      <c r="J58" s="18"/>
      <c r="K58" s="18"/>
      <c r="L58" s="18"/>
      <c r="M58" s="18"/>
      <c r="N58" s="18"/>
      <c r="O58" s="18"/>
      <c r="P58" s="18"/>
      <c r="Q58" s="18"/>
      <c r="R58" s="18"/>
      <c r="S58" s="18"/>
      <c r="T58" s="18"/>
      <c r="U58" s="32">
        <f t="shared" si="16"/>
        <v>0</v>
      </c>
    </row>
    <row r="59" spans="1:21" x14ac:dyDescent="0.25">
      <c r="A59" s="19">
        <v>5</v>
      </c>
      <c r="B59" s="20" t="s">
        <v>43</v>
      </c>
      <c r="C59" s="19" t="str">
        <f t="shared" si="0"/>
        <v>025</v>
      </c>
      <c r="D59" s="19" t="s">
        <v>101</v>
      </c>
      <c r="E59" t="s">
        <v>102</v>
      </c>
      <c r="F59" s="1"/>
      <c r="G59" s="31" t="s">
        <v>24</v>
      </c>
      <c r="H59" s="1"/>
      <c r="I59" s="18"/>
      <c r="J59" s="18"/>
      <c r="K59" s="18"/>
      <c r="L59" s="18"/>
      <c r="M59" s="18"/>
      <c r="N59" s="18"/>
      <c r="O59" s="18"/>
      <c r="P59" s="18"/>
      <c r="Q59" s="18"/>
      <c r="R59" s="18"/>
      <c r="S59" s="18"/>
      <c r="T59" s="18"/>
      <c r="U59" s="32">
        <f t="shared" si="16"/>
        <v>0</v>
      </c>
    </row>
    <row r="60" spans="1:21" x14ac:dyDescent="0.25">
      <c r="A60" s="19">
        <v>5</v>
      </c>
      <c r="B60" s="20" t="s">
        <v>43</v>
      </c>
      <c r="C60" s="19" t="str">
        <f t="shared" si="0"/>
        <v>025</v>
      </c>
      <c r="D60" s="19" t="s">
        <v>101</v>
      </c>
      <c r="E60" t="s">
        <v>103</v>
      </c>
      <c r="F60" s="1"/>
      <c r="G60" s="31" t="s">
        <v>104</v>
      </c>
      <c r="H60" s="1"/>
      <c r="I60" s="18">
        <v>125</v>
      </c>
      <c r="J60" s="18">
        <v>125</v>
      </c>
      <c r="K60" s="18">
        <v>125</v>
      </c>
      <c r="L60" s="18">
        <v>125</v>
      </c>
      <c r="M60" s="18">
        <v>125</v>
      </c>
      <c r="N60" s="18">
        <v>125</v>
      </c>
      <c r="O60" s="18">
        <v>125</v>
      </c>
      <c r="P60" s="18">
        <v>125</v>
      </c>
      <c r="Q60" s="18">
        <v>125</v>
      </c>
      <c r="R60" s="18">
        <v>125</v>
      </c>
      <c r="S60" s="18">
        <v>125</v>
      </c>
      <c r="T60" s="18">
        <v>125</v>
      </c>
      <c r="U60" s="32">
        <f t="shared" si="16"/>
        <v>1500</v>
      </c>
    </row>
    <row r="61" spans="1:21" x14ac:dyDescent="0.25">
      <c r="A61" s="19">
        <v>5</v>
      </c>
      <c r="B61" s="20" t="s">
        <v>43</v>
      </c>
      <c r="C61" s="19" t="str">
        <f t="shared" si="0"/>
        <v>025</v>
      </c>
      <c r="D61" s="19" t="s">
        <v>101</v>
      </c>
      <c r="E61" t="s">
        <v>105</v>
      </c>
      <c r="F61" s="1"/>
      <c r="G61" s="31" t="s">
        <v>106</v>
      </c>
      <c r="H61" s="1"/>
      <c r="I61" s="18"/>
      <c r="J61" s="18">
        <v>1000</v>
      </c>
      <c r="K61" s="18"/>
      <c r="L61" s="18">
        <v>500</v>
      </c>
      <c r="M61" s="18"/>
      <c r="N61" s="18"/>
      <c r="O61" s="18">
        <v>500</v>
      </c>
      <c r="P61" s="18"/>
      <c r="Q61" s="18"/>
      <c r="R61" s="18">
        <v>500</v>
      </c>
      <c r="S61" s="18"/>
      <c r="T61" s="18">
        <v>500</v>
      </c>
      <c r="U61" s="32">
        <f t="shared" si="16"/>
        <v>3000</v>
      </c>
    </row>
    <row r="62" spans="1:21" x14ac:dyDescent="0.25">
      <c r="A62" s="19">
        <v>5</v>
      </c>
      <c r="B62" s="20" t="s">
        <v>43</v>
      </c>
      <c r="C62" s="19" t="str">
        <f t="shared" si="0"/>
        <v>025</v>
      </c>
      <c r="D62" s="19" t="s">
        <v>101</v>
      </c>
      <c r="E62" t="s">
        <v>105</v>
      </c>
      <c r="F62" s="1"/>
      <c r="G62" s="31" t="s">
        <v>71</v>
      </c>
      <c r="H62" s="1"/>
      <c r="I62" s="18"/>
      <c r="J62" s="18"/>
      <c r="K62" s="18"/>
      <c r="L62" s="18"/>
      <c r="M62" s="18"/>
      <c r="N62" s="18"/>
      <c r="O62" s="18"/>
      <c r="P62" s="18"/>
      <c r="Q62" s="18"/>
      <c r="R62" s="18"/>
      <c r="S62" s="18"/>
      <c r="T62" s="18"/>
      <c r="U62" s="32">
        <f t="shared" si="16"/>
        <v>0</v>
      </c>
    </row>
    <row r="63" spans="1:21" x14ac:dyDescent="0.25">
      <c r="A63" s="19">
        <v>5</v>
      </c>
      <c r="B63" s="20" t="s">
        <v>43</v>
      </c>
      <c r="C63" s="19" t="str">
        <f t="shared" si="0"/>
        <v>025</v>
      </c>
      <c r="D63" s="19" t="s">
        <v>101</v>
      </c>
      <c r="E63" t="s">
        <v>105</v>
      </c>
      <c r="F63" s="37">
        <v>0.1</v>
      </c>
      <c r="G63" s="38" t="str">
        <f>"Contigency"&amp;" "&amp;"at"&amp;" "&amp;(F63*100)&amp;"%"</f>
        <v>Contigency at 10%</v>
      </c>
      <c r="H63" s="39"/>
      <c r="I63" s="40">
        <f t="shared" ref="I63:T63" si="17">SUM(I53:I62)*$F$63</f>
        <v>12.5</v>
      </c>
      <c r="J63" s="40">
        <f t="shared" si="17"/>
        <v>112.5</v>
      </c>
      <c r="K63" s="40">
        <f t="shared" si="17"/>
        <v>12.5</v>
      </c>
      <c r="L63" s="40">
        <f t="shared" si="17"/>
        <v>62.5</v>
      </c>
      <c r="M63" s="40">
        <f t="shared" si="17"/>
        <v>12.5</v>
      </c>
      <c r="N63" s="40">
        <f t="shared" si="17"/>
        <v>12.5</v>
      </c>
      <c r="O63" s="40">
        <f t="shared" si="17"/>
        <v>62.5</v>
      </c>
      <c r="P63" s="40">
        <f t="shared" si="17"/>
        <v>12.5</v>
      </c>
      <c r="Q63" s="40">
        <f t="shared" si="17"/>
        <v>12.5</v>
      </c>
      <c r="R63" s="40">
        <f t="shared" si="17"/>
        <v>62.5</v>
      </c>
      <c r="S63" s="40">
        <f t="shared" si="17"/>
        <v>12.5</v>
      </c>
      <c r="T63" s="40">
        <f t="shared" si="17"/>
        <v>2362.5</v>
      </c>
      <c r="U63" s="32">
        <f t="shared" si="16"/>
        <v>2750</v>
      </c>
    </row>
    <row r="64" spans="1:21" ht="15.75" thickBot="1" x14ac:dyDescent="0.3">
      <c r="A64" s="19"/>
      <c r="B64" s="19"/>
      <c r="C64" s="19"/>
      <c r="D64" s="19"/>
      <c r="E64" s="19"/>
      <c r="F64" s="1"/>
      <c r="G64" s="33" t="s">
        <v>17</v>
      </c>
      <c r="H64" s="34"/>
      <c r="I64" s="35">
        <f t="shared" ref="I64:U64" si="18">SUM(I53:I63)</f>
        <v>137.5</v>
      </c>
      <c r="J64" s="35">
        <f t="shared" si="18"/>
        <v>1237.5</v>
      </c>
      <c r="K64" s="35">
        <f t="shared" si="18"/>
        <v>137.5</v>
      </c>
      <c r="L64" s="35">
        <f t="shared" si="18"/>
        <v>687.5</v>
      </c>
      <c r="M64" s="35">
        <f t="shared" si="18"/>
        <v>137.5</v>
      </c>
      <c r="N64" s="35">
        <f t="shared" si="18"/>
        <v>137.5</v>
      </c>
      <c r="O64" s="35">
        <f t="shared" si="18"/>
        <v>687.5</v>
      </c>
      <c r="P64" s="35">
        <f t="shared" si="18"/>
        <v>137.5</v>
      </c>
      <c r="Q64" s="35">
        <f t="shared" si="18"/>
        <v>137.5</v>
      </c>
      <c r="R64" s="35">
        <f t="shared" si="18"/>
        <v>687.5</v>
      </c>
      <c r="S64" s="35">
        <f t="shared" si="18"/>
        <v>137.5</v>
      </c>
      <c r="T64" s="35">
        <f t="shared" si="18"/>
        <v>25987.5</v>
      </c>
      <c r="U64" s="28">
        <f t="shared" si="18"/>
        <v>30250</v>
      </c>
    </row>
    <row r="65" spans="1:25" ht="15.75" thickTop="1" x14ac:dyDescent="0.25">
      <c r="A65" s="19"/>
      <c r="B65" s="19"/>
      <c r="C65" s="19"/>
      <c r="D65" s="19"/>
      <c r="E65" s="19"/>
      <c r="F65" s="1"/>
      <c r="G65" s="17"/>
      <c r="H65" s="1"/>
      <c r="I65" s="1"/>
      <c r="J65" s="1"/>
      <c r="K65" s="1"/>
      <c r="L65" s="1"/>
      <c r="M65" s="1"/>
      <c r="N65" s="1"/>
      <c r="O65" s="1"/>
      <c r="P65" s="1"/>
      <c r="Q65" s="1"/>
      <c r="R65" s="1"/>
      <c r="S65" s="1"/>
      <c r="T65" s="1"/>
      <c r="U65" s="36"/>
      <c r="V65" s="1"/>
      <c r="W65" s="1"/>
      <c r="X65" s="1"/>
      <c r="Y65" s="1"/>
    </row>
    <row r="66" spans="1:25" x14ac:dyDescent="0.25">
      <c r="A66" s="19"/>
      <c r="B66" s="20"/>
      <c r="C66" s="19"/>
      <c r="D66" s="19"/>
      <c r="F66" s="1"/>
      <c r="G66" s="31"/>
      <c r="H66" s="1"/>
      <c r="I66" s="1"/>
      <c r="J66" s="1"/>
      <c r="K66" s="1"/>
      <c r="L66" s="1"/>
      <c r="M66" s="1"/>
      <c r="N66" s="1"/>
      <c r="O66" s="1"/>
      <c r="P66" s="1"/>
      <c r="Q66" s="1"/>
      <c r="R66" s="1"/>
      <c r="S66" s="1"/>
      <c r="T66" s="1"/>
      <c r="U66" s="32"/>
      <c r="V66" s="1"/>
      <c r="W66" s="1"/>
      <c r="X66" s="1"/>
      <c r="Y66" s="1"/>
    </row>
    <row r="67" spans="1:25" x14ac:dyDescent="0.25">
      <c r="A67" s="19"/>
      <c r="B67" s="20"/>
      <c r="C67" s="19"/>
      <c r="D67" s="19"/>
      <c r="F67" s="1"/>
      <c r="G67" s="31"/>
      <c r="H67" s="1"/>
      <c r="I67" s="1"/>
      <c r="J67" s="1"/>
      <c r="K67" s="1"/>
      <c r="L67" s="1"/>
      <c r="M67" s="1"/>
      <c r="N67" s="1"/>
      <c r="O67" s="1"/>
      <c r="P67" s="1"/>
      <c r="Q67" s="1"/>
      <c r="R67" s="1"/>
      <c r="S67" s="1"/>
      <c r="T67" s="1"/>
      <c r="U67" s="32"/>
      <c r="V67" s="1"/>
      <c r="W67" s="1"/>
      <c r="X67" s="1"/>
      <c r="Y67" s="1"/>
    </row>
    <row r="68" spans="1:25" x14ac:dyDescent="0.25">
      <c r="A68" s="19"/>
      <c r="B68" s="20"/>
      <c r="C68" s="19"/>
      <c r="D68" s="19"/>
      <c r="F68" s="1"/>
      <c r="G68" s="31"/>
      <c r="H68" s="1"/>
      <c r="I68" s="1"/>
      <c r="J68" s="1"/>
      <c r="K68" s="1"/>
      <c r="L68" s="1"/>
      <c r="M68" s="1"/>
      <c r="N68" s="1"/>
      <c r="O68" s="1"/>
      <c r="P68" s="1"/>
      <c r="Q68" s="1"/>
      <c r="R68" s="1"/>
      <c r="S68" s="1"/>
      <c r="T68" s="1"/>
      <c r="U68" s="32"/>
      <c r="V68" s="1"/>
      <c r="W68" s="1"/>
      <c r="X68" s="1"/>
      <c r="Y68" s="1"/>
    </row>
    <row r="69" spans="1:25" x14ac:dyDescent="0.25">
      <c r="A69" s="19"/>
      <c r="B69" s="20"/>
      <c r="C69" s="19"/>
      <c r="D69" s="19"/>
      <c r="F69" s="1"/>
      <c r="G69" s="31"/>
      <c r="H69" s="1"/>
      <c r="I69" s="1"/>
      <c r="J69" s="1"/>
      <c r="K69" s="1"/>
      <c r="L69" s="1"/>
      <c r="M69" s="1"/>
      <c r="N69" s="1"/>
      <c r="O69" s="1"/>
      <c r="P69" s="1"/>
      <c r="Q69" s="1"/>
      <c r="R69" s="1"/>
      <c r="S69" s="1"/>
      <c r="T69" s="1"/>
      <c r="U69" s="32"/>
      <c r="V69" s="1"/>
      <c r="W69" s="1"/>
      <c r="X69" s="1"/>
      <c r="Y69" s="1"/>
    </row>
    <row r="70" spans="1:25" x14ac:dyDescent="0.25">
      <c r="A70" s="19"/>
      <c r="B70" s="20"/>
      <c r="C70" s="19"/>
      <c r="D70" s="19"/>
      <c r="F70" s="1"/>
      <c r="G70" s="31"/>
      <c r="H70" s="1"/>
      <c r="I70" s="1"/>
      <c r="J70" s="1"/>
      <c r="K70" s="1"/>
      <c r="L70" s="1"/>
      <c r="M70" s="1"/>
      <c r="N70" s="1"/>
      <c r="O70" s="1"/>
      <c r="P70" s="1"/>
      <c r="Q70" s="1"/>
      <c r="R70" s="1"/>
      <c r="S70" s="1"/>
      <c r="T70" s="1"/>
      <c r="U70" s="32"/>
      <c r="V70" s="1"/>
      <c r="W70" s="1"/>
      <c r="X70" s="1"/>
      <c r="Y70" s="1"/>
    </row>
    <row r="71" spans="1:25" x14ac:dyDescent="0.25">
      <c r="A71" s="19"/>
      <c r="B71" s="20"/>
      <c r="C71" s="19"/>
      <c r="D71" s="19"/>
      <c r="F71" s="37"/>
      <c r="G71" s="38"/>
      <c r="H71" s="1"/>
      <c r="I71" s="18"/>
      <c r="J71" s="18"/>
      <c r="K71" s="18"/>
      <c r="L71" s="18"/>
      <c r="M71" s="18"/>
      <c r="N71" s="18"/>
      <c r="O71" s="18"/>
      <c r="P71" s="18"/>
      <c r="Q71" s="18"/>
      <c r="R71" s="18"/>
      <c r="S71" s="18"/>
      <c r="T71" s="18"/>
      <c r="U71" s="32"/>
      <c r="V71" s="1"/>
      <c r="W71" s="1"/>
      <c r="X71" s="1"/>
      <c r="Y71" s="1"/>
    </row>
    <row r="72" spans="1:25" ht="15.75" thickBot="1" x14ac:dyDescent="0.3">
      <c r="A72" s="19"/>
      <c r="B72" s="19"/>
      <c r="C72" s="19"/>
      <c r="D72" s="19"/>
      <c r="E72" s="19"/>
      <c r="F72" s="1"/>
      <c r="G72" s="33" t="s">
        <v>17</v>
      </c>
      <c r="H72" s="34"/>
      <c r="I72" s="35">
        <f>SUM(I66:I71)</f>
        <v>0</v>
      </c>
      <c r="J72" s="35">
        <f t="shared" ref="J72:T72" si="19">SUM(J66:J71)</f>
        <v>0</v>
      </c>
      <c r="K72" s="35">
        <f t="shared" si="19"/>
        <v>0</v>
      </c>
      <c r="L72" s="35">
        <f t="shared" si="19"/>
        <v>0</v>
      </c>
      <c r="M72" s="35">
        <f t="shared" si="19"/>
        <v>0</v>
      </c>
      <c r="N72" s="35">
        <f t="shared" si="19"/>
        <v>0</v>
      </c>
      <c r="O72" s="35">
        <f t="shared" si="19"/>
        <v>0</v>
      </c>
      <c r="P72" s="35">
        <f t="shared" si="19"/>
        <v>0</v>
      </c>
      <c r="Q72" s="35">
        <f t="shared" si="19"/>
        <v>0</v>
      </c>
      <c r="R72" s="35">
        <f t="shared" si="19"/>
        <v>0</v>
      </c>
      <c r="S72" s="35">
        <f t="shared" si="19"/>
        <v>0</v>
      </c>
      <c r="T72" s="35">
        <f t="shared" si="19"/>
        <v>0</v>
      </c>
      <c r="U72" s="28">
        <f>SUM(U66:U71)</f>
        <v>0</v>
      </c>
      <c r="V72" s="1"/>
      <c r="W72" s="1"/>
      <c r="X72" s="1"/>
      <c r="Y72" s="1"/>
    </row>
    <row r="73" spans="1:25" ht="15.75" thickTop="1" x14ac:dyDescent="0.25">
      <c r="A73" s="19"/>
      <c r="B73" s="19"/>
      <c r="C73" s="19"/>
      <c r="D73" s="19"/>
      <c r="E73" s="19"/>
      <c r="F73" s="1"/>
      <c r="G73" s="44"/>
      <c r="H73" s="39"/>
      <c r="I73" s="39"/>
      <c r="J73" s="39"/>
      <c r="K73" s="39"/>
      <c r="L73" s="39"/>
      <c r="M73" s="39"/>
      <c r="N73" s="39"/>
      <c r="O73" s="39"/>
      <c r="P73" s="39"/>
      <c r="Q73" s="39"/>
      <c r="R73" s="39"/>
      <c r="S73" s="39"/>
      <c r="T73" s="39"/>
      <c r="U73" s="45"/>
      <c r="V73" s="1"/>
      <c r="W73" s="1"/>
      <c r="X73" s="1"/>
      <c r="Y73" s="1"/>
    </row>
    <row r="74" spans="1:25" ht="15.75" thickBot="1" x14ac:dyDescent="0.3">
      <c r="A74" s="19"/>
      <c r="B74" s="19"/>
      <c r="C74" s="19"/>
      <c r="D74" s="19"/>
      <c r="E74" s="19"/>
      <c r="F74" s="1"/>
      <c r="G74" s="25" t="s">
        <v>107</v>
      </c>
      <c r="H74" s="26"/>
      <c r="I74" s="27">
        <f t="shared" ref="I74:T74" si="20">I26+I32+I41+I51+I64+I72</f>
        <v>47502.083333333336</v>
      </c>
      <c r="J74" s="27">
        <f t="shared" si="20"/>
        <v>55202.083333333336</v>
      </c>
      <c r="K74" s="27">
        <f t="shared" si="20"/>
        <v>106514.08333333334</v>
      </c>
      <c r="L74" s="27">
        <f t="shared" si="20"/>
        <v>91752.083333333343</v>
      </c>
      <c r="M74" s="27">
        <f t="shared" si="20"/>
        <v>86802.083333333343</v>
      </c>
      <c r="N74" s="27">
        <f t="shared" si="20"/>
        <v>87352.083333333343</v>
      </c>
      <c r="O74" s="27">
        <f t="shared" si="20"/>
        <v>73052.083333333343</v>
      </c>
      <c r="P74" s="27">
        <f t="shared" si="20"/>
        <v>84602.083333333343</v>
      </c>
      <c r="Q74" s="27">
        <f t="shared" si="20"/>
        <v>79102.083333333343</v>
      </c>
      <c r="R74" s="27">
        <f t="shared" si="20"/>
        <v>73602.083333333343</v>
      </c>
      <c r="S74" s="27">
        <f t="shared" si="20"/>
        <v>68102.083333333343</v>
      </c>
      <c r="T74" s="27">
        <f t="shared" si="20"/>
        <v>105502.08333333334</v>
      </c>
      <c r="U74" s="46">
        <f>SUM(I74:T74)</f>
        <v>959087.00000000035</v>
      </c>
      <c r="V74" s="47"/>
      <c r="W74" s="1"/>
      <c r="X74" s="1"/>
      <c r="Y74" s="1"/>
    </row>
    <row r="75" spans="1:25" ht="15.75" thickTop="1" x14ac:dyDescent="0.25">
      <c r="A75" s="19"/>
      <c r="B75" s="19"/>
      <c r="C75" s="19"/>
      <c r="D75" s="19"/>
      <c r="E75" s="19"/>
      <c r="F75" s="1"/>
      <c r="G75" s="1"/>
      <c r="H75" s="1"/>
      <c r="I75" s="1"/>
      <c r="J75" s="1"/>
      <c r="K75" s="1"/>
      <c r="L75" s="1"/>
      <c r="M75" s="1"/>
      <c r="N75" s="1"/>
      <c r="O75" s="1"/>
      <c r="P75" s="1"/>
      <c r="Q75" s="1"/>
      <c r="R75" s="1"/>
      <c r="S75" s="1"/>
      <c r="T75" s="1"/>
      <c r="U75" s="1"/>
      <c r="V75" s="1"/>
      <c r="W75" s="1"/>
      <c r="X75" s="1"/>
      <c r="Y75" s="1"/>
    </row>
    <row r="76" spans="1:25" ht="15.75" thickBot="1" x14ac:dyDescent="0.3">
      <c r="A76" s="19"/>
      <c r="B76" s="19"/>
      <c r="C76" s="19"/>
      <c r="D76" s="19"/>
      <c r="E76" s="19"/>
      <c r="F76" s="1"/>
      <c r="G76" s="25" t="s">
        <v>108</v>
      </c>
      <c r="H76" s="26"/>
      <c r="I76" s="27">
        <f t="shared" ref="I76:T76" si="21">I15-I74</f>
        <v>7936.9166666666642</v>
      </c>
      <c r="J76" s="27">
        <f t="shared" si="21"/>
        <v>2114.9166666666642</v>
      </c>
      <c r="K76" s="27">
        <f t="shared" si="21"/>
        <v>-46796.083333333343</v>
      </c>
      <c r="L76" s="27">
        <f t="shared" si="21"/>
        <v>-30039.083333333343</v>
      </c>
      <c r="M76" s="27">
        <f t="shared" si="21"/>
        <v>-23039.083333333343</v>
      </c>
      <c r="N76" s="27">
        <f t="shared" si="21"/>
        <v>-20958.083333333343</v>
      </c>
      <c r="O76" s="27">
        <f t="shared" si="21"/>
        <v>-4480.083333333343</v>
      </c>
      <c r="P76" s="27">
        <f t="shared" si="21"/>
        <v>-13791.083333333343</v>
      </c>
      <c r="Q76" s="27">
        <f t="shared" si="21"/>
        <v>-5410.083333333343</v>
      </c>
      <c r="R76" s="27">
        <f t="shared" si="21"/>
        <v>2468.916666666657</v>
      </c>
      <c r="S76" s="27">
        <f t="shared" si="21"/>
        <v>10412.916666666657</v>
      </c>
      <c r="T76" s="27">
        <f t="shared" si="21"/>
        <v>-23831.083333333343</v>
      </c>
      <c r="U76" s="46">
        <f>SUM(I76:T76)</f>
        <v>-145411.00000000009</v>
      </c>
      <c r="V76" s="47"/>
      <c r="W76" s="1"/>
      <c r="X76" s="1"/>
      <c r="Y76" s="1"/>
    </row>
    <row r="77" spans="1:25" ht="16.5" thickTop="1" thickBot="1" x14ac:dyDescent="0.3">
      <c r="A77" s="19"/>
      <c r="B77" s="19"/>
      <c r="C77" s="19"/>
      <c r="D77" s="19"/>
      <c r="E77" s="19"/>
      <c r="F77" s="1"/>
      <c r="G77" s="1"/>
      <c r="H77" s="1"/>
      <c r="I77" s="1"/>
      <c r="J77" s="1"/>
      <c r="K77" s="1"/>
      <c r="L77" s="1"/>
      <c r="M77" s="1"/>
      <c r="N77" s="1"/>
      <c r="O77" s="1"/>
      <c r="P77" s="1"/>
      <c r="Q77" s="1"/>
      <c r="R77" s="1"/>
      <c r="S77" s="1"/>
      <c r="T77" s="1"/>
      <c r="U77" s="1"/>
      <c r="V77" s="1"/>
      <c r="W77" s="1"/>
      <c r="X77" s="1"/>
      <c r="Y77" s="1"/>
    </row>
    <row r="78" spans="1:25" x14ac:dyDescent="0.25">
      <c r="A78" s="19"/>
      <c r="B78" s="19"/>
      <c r="C78" s="19"/>
      <c r="D78" s="19"/>
      <c r="E78" s="19"/>
      <c r="F78" s="1"/>
      <c r="G78" s="1"/>
      <c r="H78" s="1"/>
      <c r="I78" s="1"/>
      <c r="J78" s="1"/>
      <c r="K78" s="1"/>
      <c r="L78" s="1"/>
      <c r="M78" s="1"/>
      <c r="N78" s="1"/>
      <c r="O78" s="1"/>
      <c r="P78" s="1"/>
      <c r="Q78" s="1"/>
      <c r="R78" s="1"/>
      <c r="S78" s="1"/>
      <c r="T78" s="1"/>
      <c r="U78" s="1"/>
      <c r="V78" s="57" t="s">
        <v>109</v>
      </c>
      <c r="W78" s="58"/>
      <c r="X78" s="58"/>
      <c r="Y78" s="59"/>
    </row>
    <row r="79" spans="1:25" ht="38.25" customHeight="1" x14ac:dyDescent="0.25">
      <c r="A79" s="19"/>
      <c r="B79" s="19"/>
      <c r="C79" s="19"/>
      <c r="D79" s="19"/>
      <c r="E79" s="19"/>
      <c r="F79" s="1"/>
      <c r="G79" s="1"/>
      <c r="H79" s="1"/>
      <c r="I79" s="1"/>
      <c r="J79" s="1"/>
      <c r="K79" s="1"/>
      <c r="L79" s="1"/>
      <c r="M79" s="1"/>
      <c r="N79" s="1"/>
      <c r="O79" s="1"/>
      <c r="P79" s="1"/>
      <c r="Q79" s="1"/>
      <c r="R79" s="1"/>
      <c r="S79" s="1"/>
      <c r="T79" s="1"/>
      <c r="U79" s="1"/>
      <c r="V79" s="60"/>
      <c r="W79" s="61"/>
      <c r="X79" s="61"/>
      <c r="Y79" s="62"/>
    </row>
    <row r="80" spans="1:25" ht="15.75" thickBot="1" x14ac:dyDescent="0.3">
      <c r="A80" s="19"/>
      <c r="B80" s="19"/>
      <c r="C80" s="19"/>
      <c r="D80" s="19"/>
      <c r="E80" s="19"/>
      <c r="F80" s="1"/>
      <c r="G80" s="1"/>
      <c r="H80" s="1"/>
      <c r="I80" s="1"/>
      <c r="J80" s="1"/>
      <c r="K80" s="1"/>
      <c r="L80" s="1"/>
      <c r="M80" s="1"/>
      <c r="N80" s="1"/>
      <c r="O80" s="1"/>
      <c r="P80" s="1"/>
      <c r="Q80" s="1"/>
      <c r="R80" s="1"/>
      <c r="S80" s="1"/>
      <c r="T80" s="1"/>
      <c r="U80" s="1"/>
      <c r="V80" s="63"/>
      <c r="W80" s="64"/>
      <c r="X80" s="64"/>
      <c r="Y80" s="65"/>
    </row>
    <row r="81" spans="1:21" x14ac:dyDescent="0.25">
      <c r="A81" s="19"/>
      <c r="B81" s="19"/>
      <c r="C81" s="19"/>
      <c r="D81" s="19"/>
      <c r="E81" s="19"/>
      <c r="F81" s="1"/>
      <c r="G81" s="1"/>
      <c r="H81" s="1"/>
      <c r="I81" s="1"/>
      <c r="J81" s="1"/>
      <c r="K81" s="1"/>
      <c r="L81" s="1"/>
      <c r="M81" s="1"/>
      <c r="N81" s="1"/>
      <c r="O81" s="1"/>
      <c r="P81" s="1"/>
      <c r="Q81" s="1"/>
      <c r="R81" s="1"/>
      <c r="S81" s="1"/>
      <c r="T81" s="1"/>
      <c r="U81" s="1"/>
    </row>
    <row r="82" spans="1:21" x14ac:dyDescent="0.25">
      <c r="A82" s="19"/>
      <c r="B82" s="19"/>
      <c r="C82" s="19"/>
      <c r="D82" s="19"/>
      <c r="E82" s="19"/>
      <c r="F82" s="1"/>
      <c r="G82" s="1"/>
      <c r="H82" s="1"/>
      <c r="I82" s="1"/>
      <c r="J82" s="1"/>
      <c r="K82" s="1"/>
      <c r="L82" s="1"/>
      <c r="M82" s="1"/>
      <c r="N82" s="1"/>
      <c r="O82" s="1"/>
      <c r="P82" s="1"/>
      <c r="Q82" s="1"/>
      <c r="R82" s="1"/>
      <c r="S82" s="1"/>
      <c r="T82" s="1"/>
      <c r="U82" s="1"/>
    </row>
    <row r="83" spans="1:21" hidden="1" x14ac:dyDescent="0.25">
      <c r="A83" s="19"/>
      <c r="B83" s="19"/>
      <c r="C83" s="19"/>
      <c r="D83" s="19"/>
      <c r="E83" s="19"/>
      <c r="F83" s="1"/>
      <c r="G83" s="1"/>
      <c r="H83" s="1"/>
      <c r="I83" s="1"/>
      <c r="J83" s="1"/>
      <c r="K83" s="1"/>
      <c r="L83" s="1"/>
      <c r="M83" s="1"/>
      <c r="N83" s="1"/>
      <c r="O83" s="1"/>
      <c r="P83" s="1"/>
      <c r="Q83" s="1"/>
      <c r="R83" s="1"/>
      <c r="S83" s="1"/>
      <c r="T83" s="1"/>
      <c r="U83" s="1"/>
    </row>
    <row r="84" spans="1:21" hidden="1" x14ac:dyDescent="0.25">
      <c r="A84" s="19"/>
      <c r="B84" s="19"/>
      <c r="C84" s="19"/>
      <c r="D84" s="19"/>
      <c r="E84" s="19"/>
      <c r="F84" s="1"/>
      <c r="G84" s="1"/>
      <c r="H84" s="1"/>
      <c r="I84" s="1"/>
      <c r="J84" s="1"/>
      <c r="K84" s="1"/>
      <c r="L84" s="1"/>
      <c r="M84" s="1"/>
      <c r="N84" s="1"/>
      <c r="O84" s="1"/>
      <c r="P84" s="1"/>
      <c r="Q84" s="1"/>
      <c r="R84" s="1"/>
      <c r="S84" s="1"/>
      <c r="T84" s="1"/>
      <c r="U84" s="1"/>
    </row>
    <row r="85" spans="1:21" hidden="1" x14ac:dyDescent="0.25">
      <c r="A85" s="19"/>
      <c r="B85" s="19"/>
      <c r="C85" s="19"/>
      <c r="D85" s="19"/>
      <c r="E85" s="19"/>
      <c r="F85" s="1"/>
      <c r="G85" s="1"/>
      <c r="H85" s="1"/>
      <c r="I85" s="1"/>
      <c r="J85" s="1"/>
      <c r="K85" s="1"/>
      <c r="L85" s="1"/>
      <c r="M85" s="1"/>
      <c r="N85" s="1"/>
      <c r="O85" s="1"/>
      <c r="P85" s="1"/>
      <c r="Q85" s="1"/>
      <c r="R85" s="1"/>
      <c r="S85" s="1"/>
      <c r="T85" s="1"/>
      <c r="U85" s="1"/>
    </row>
    <row r="86" spans="1:21" hidden="1" x14ac:dyDescent="0.25">
      <c r="A86" s="19"/>
      <c r="B86" s="19"/>
      <c r="C86" s="19"/>
      <c r="D86" s="19"/>
      <c r="E86" s="19"/>
      <c r="F86" s="7"/>
      <c r="G86" s="8" t="s">
        <v>16</v>
      </c>
      <c r="H86" s="9"/>
      <c r="I86" s="48">
        <v>43831</v>
      </c>
      <c r="J86" s="48">
        <v>43862</v>
      </c>
      <c r="K86" s="48">
        <v>43891</v>
      </c>
      <c r="L86" s="48">
        <v>43922</v>
      </c>
      <c r="M86" s="48">
        <v>43952</v>
      </c>
      <c r="N86" s="48">
        <v>43983</v>
      </c>
      <c r="O86" s="48">
        <v>44013</v>
      </c>
      <c r="P86" s="48">
        <v>44044</v>
      </c>
      <c r="Q86" s="48">
        <v>44075</v>
      </c>
      <c r="R86" s="48">
        <v>44105</v>
      </c>
      <c r="S86" s="48">
        <v>44136</v>
      </c>
      <c r="T86" s="49">
        <v>44166</v>
      </c>
      <c r="U86" s="11" t="s">
        <v>17</v>
      </c>
    </row>
    <row r="87" spans="1:21" hidden="1" x14ac:dyDescent="0.25">
      <c r="A87" s="19"/>
      <c r="B87" s="19"/>
      <c r="C87" s="19"/>
      <c r="D87" s="19"/>
      <c r="E87" s="19"/>
      <c r="F87" s="12"/>
      <c r="G87" s="13"/>
      <c r="H87" s="14"/>
      <c r="I87" s="15"/>
      <c r="J87" s="15"/>
      <c r="K87" s="15"/>
      <c r="L87" s="15"/>
      <c r="M87" s="15"/>
      <c r="N87" s="15"/>
      <c r="O87" s="15"/>
      <c r="P87" s="15"/>
      <c r="Q87" s="15"/>
      <c r="R87" s="15"/>
      <c r="S87" s="15"/>
      <c r="T87" s="15"/>
      <c r="U87" s="16"/>
    </row>
    <row r="88" spans="1:21" hidden="1" x14ac:dyDescent="0.25">
      <c r="A88" s="19"/>
      <c r="B88" s="19"/>
      <c r="C88" s="19"/>
      <c r="D88" s="19"/>
      <c r="E88" s="19"/>
      <c r="F88" s="12"/>
      <c r="G88" s="17" t="s">
        <v>18</v>
      </c>
      <c r="H88" s="14"/>
      <c r="I88" s="15"/>
      <c r="J88" s="15"/>
      <c r="K88" s="15"/>
      <c r="L88" s="15"/>
      <c r="M88" s="15"/>
      <c r="N88" s="15"/>
      <c r="O88" s="15"/>
      <c r="P88" s="15"/>
      <c r="Q88" s="15"/>
      <c r="R88" s="15"/>
      <c r="S88" s="15"/>
      <c r="T88" s="15"/>
      <c r="U88" s="16"/>
    </row>
    <row r="89" spans="1:21" hidden="1" x14ac:dyDescent="0.25">
      <c r="A89" s="19"/>
      <c r="B89" s="19"/>
      <c r="C89" s="19"/>
      <c r="D89" s="19"/>
      <c r="E89" s="19"/>
      <c r="F89" s="19"/>
      <c r="G89" s="21" t="s">
        <v>22</v>
      </c>
      <c r="H89" s="22"/>
      <c r="I89" s="50"/>
      <c r="J89" s="50"/>
      <c r="K89" s="50"/>
      <c r="L89" s="50"/>
      <c r="M89" s="50"/>
      <c r="N89" s="50"/>
      <c r="O89" s="50"/>
      <c r="P89" s="50"/>
      <c r="Q89" s="50"/>
      <c r="R89" s="50"/>
      <c r="S89" s="50"/>
      <c r="T89" s="50"/>
      <c r="U89" s="16"/>
    </row>
    <row r="90" spans="1:21" hidden="1" x14ac:dyDescent="0.25">
      <c r="A90" s="19"/>
      <c r="B90" s="19"/>
      <c r="C90" s="19"/>
      <c r="D90" s="19"/>
      <c r="E90" s="19"/>
      <c r="F90" s="19"/>
      <c r="G90" s="21" t="s">
        <v>24</v>
      </c>
      <c r="H90" s="22"/>
      <c r="I90" s="50"/>
      <c r="J90" s="50"/>
      <c r="K90" s="50"/>
      <c r="L90" s="50"/>
      <c r="M90" s="50"/>
      <c r="N90" s="50"/>
      <c r="O90" s="50"/>
      <c r="P90" s="50"/>
      <c r="Q90" s="50"/>
      <c r="R90" s="50"/>
      <c r="S90" s="50"/>
      <c r="T90" s="50"/>
      <c r="U90" s="16"/>
    </row>
    <row r="91" spans="1:21" hidden="1" x14ac:dyDescent="0.25">
      <c r="A91" s="19"/>
      <c r="B91" s="19"/>
      <c r="C91" s="19"/>
      <c r="D91" s="19"/>
      <c r="E91" s="19"/>
      <c r="F91" s="19"/>
      <c r="G91" s="21" t="s">
        <v>26</v>
      </c>
      <c r="H91" s="22"/>
      <c r="I91" s="50"/>
      <c r="J91" s="50"/>
      <c r="K91" s="50"/>
      <c r="L91" s="50"/>
      <c r="M91" s="50"/>
      <c r="N91" s="50"/>
      <c r="O91" s="50"/>
      <c r="P91" s="50"/>
      <c r="Q91" s="50"/>
      <c r="R91" s="50"/>
      <c r="S91" s="50"/>
      <c r="T91" s="50"/>
      <c r="U91" s="16"/>
    </row>
    <row r="92" spans="1:21" hidden="1" x14ac:dyDescent="0.25">
      <c r="A92" s="19"/>
      <c r="B92" s="19"/>
      <c r="C92" s="19"/>
      <c r="D92" s="19"/>
      <c r="E92" s="19"/>
      <c r="F92" s="6"/>
      <c r="G92" s="21" t="s">
        <v>110</v>
      </c>
      <c r="H92" s="6"/>
      <c r="I92" s="6"/>
      <c r="J92" s="6"/>
      <c r="K92" s="6"/>
      <c r="L92" s="6"/>
      <c r="M92" s="6"/>
      <c r="N92" s="6"/>
      <c r="O92" s="6"/>
      <c r="P92" s="6"/>
      <c r="Q92" s="6"/>
      <c r="R92" s="6"/>
      <c r="S92" s="6"/>
      <c r="T92" s="6"/>
      <c r="U92" s="16"/>
    </row>
    <row r="93" spans="1:21" hidden="1" x14ac:dyDescent="0.25">
      <c r="A93" s="19"/>
      <c r="B93" s="19"/>
      <c r="C93" s="19"/>
      <c r="D93" s="19"/>
      <c r="E93" s="19"/>
      <c r="F93" s="6"/>
      <c r="G93" s="21" t="s">
        <v>30</v>
      </c>
      <c r="H93" s="6"/>
      <c r="I93" s="6"/>
      <c r="J93" s="6"/>
      <c r="K93" s="6"/>
      <c r="L93" s="6"/>
      <c r="M93" s="6"/>
      <c r="N93" s="6"/>
      <c r="O93" s="6"/>
      <c r="P93" s="6"/>
      <c r="Q93" s="6"/>
      <c r="R93" s="6"/>
      <c r="S93" s="6"/>
      <c r="T93" s="6"/>
      <c r="U93" s="16"/>
    </row>
    <row r="94" spans="1:21" ht="15.75" hidden="1" thickBot="1" x14ac:dyDescent="0.3">
      <c r="A94" s="19"/>
      <c r="B94" s="19"/>
      <c r="C94" s="19"/>
      <c r="D94" s="19"/>
      <c r="E94" s="19"/>
      <c r="F94" s="6"/>
      <c r="G94" s="33" t="s">
        <v>17</v>
      </c>
      <c r="H94" s="34"/>
      <c r="I94" s="35">
        <f t="shared" ref="I94:U94" si="22">SUM(I89:I93)</f>
        <v>0</v>
      </c>
      <c r="J94" s="35">
        <f t="shared" si="22"/>
        <v>0</v>
      </c>
      <c r="K94" s="35">
        <f t="shared" si="22"/>
        <v>0</v>
      </c>
      <c r="L94" s="35">
        <f t="shared" si="22"/>
        <v>0</v>
      </c>
      <c r="M94" s="35">
        <f t="shared" si="22"/>
        <v>0</v>
      </c>
      <c r="N94" s="35">
        <f t="shared" si="22"/>
        <v>0</v>
      </c>
      <c r="O94" s="35">
        <f t="shared" si="22"/>
        <v>0</v>
      </c>
      <c r="P94" s="35">
        <f t="shared" si="22"/>
        <v>0</v>
      </c>
      <c r="Q94" s="35">
        <f t="shared" si="22"/>
        <v>0</v>
      </c>
      <c r="R94" s="35">
        <f t="shared" si="22"/>
        <v>0</v>
      </c>
      <c r="S94" s="35">
        <f t="shared" si="22"/>
        <v>0</v>
      </c>
      <c r="T94" s="35">
        <f t="shared" si="22"/>
        <v>0</v>
      </c>
      <c r="U94" s="28">
        <f t="shared" si="22"/>
        <v>0</v>
      </c>
    </row>
    <row r="95" spans="1:21" hidden="1" x14ac:dyDescent="0.25">
      <c r="A95" s="19"/>
      <c r="B95" s="19"/>
      <c r="C95" s="19"/>
      <c r="D95" s="19"/>
      <c r="E95" s="19"/>
      <c r="F95" s="6"/>
      <c r="G95" s="29"/>
      <c r="H95" s="6"/>
      <c r="I95" s="6"/>
      <c r="J95" s="6"/>
      <c r="K95" s="6"/>
      <c r="L95" s="6"/>
      <c r="M95" s="6"/>
      <c r="N95" s="6"/>
      <c r="O95" s="6"/>
      <c r="P95" s="6"/>
      <c r="Q95" s="6"/>
      <c r="R95" s="6"/>
      <c r="S95" s="6"/>
      <c r="T95" s="6"/>
      <c r="U95" s="16"/>
    </row>
    <row r="96" spans="1:21" hidden="1" x14ac:dyDescent="0.25">
      <c r="A96" s="19"/>
      <c r="B96" s="19"/>
      <c r="C96" s="19"/>
      <c r="D96" s="19"/>
      <c r="E96" s="19"/>
      <c r="F96" s="1"/>
      <c r="G96" s="17" t="s">
        <v>32</v>
      </c>
      <c r="H96" s="1"/>
      <c r="I96" s="1"/>
      <c r="J96" s="1"/>
      <c r="K96" s="1"/>
      <c r="L96" s="1"/>
      <c r="M96" s="1"/>
      <c r="N96" s="1"/>
      <c r="O96" s="1"/>
      <c r="P96" s="1"/>
      <c r="Q96" s="1"/>
      <c r="R96" s="1"/>
      <c r="S96" s="1"/>
      <c r="T96" s="1"/>
      <c r="U96" s="30"/>
    </row>
    <row r="97" spans="1:21" hidden="1" x14ac:dyDescent="0.25">
      <c r="A97" s="19"/>
      <c r="B97" s="19"/>
      <c r="C97" s="19"/>
      <c r="D97" s="19"/>
      <c r="E97" s="19"/>
      <c r="F97" s="1"/>
      <c r="G97" s="31" t="s">
        <v>111</v>
      </c>
      <c r="H97" s="1"/>
      <c r="I97" s="18">
        <f>200000/12</f>
        <v>16666.666666666668</v>
      </c>
      <c r="J97" s="18">
        <f t="shared" ref="J97:T97" si="23">200000/12</f>
        <v>16666.666666666668</v>
      </c>
      <c r="K97" s="18">
        <f t="shared" si="23"/>
        <v>16666.666666666668</v>
      </c>
      <c r="L97" s="18">
        <f t="shared" si="23"/>
        <v>16666.666666666668</v>
      </c>
      <c r="M97" s="18">
        <f t="shared" si="23"/>
        <v>16666.666666666668</v>
      </c>
      <c r="N97" s="18">
        <f t="shared" si="23"/>
        <v>16666.666666666668</v>
      </c>
      <c r="O97" s="18">
        <f t="shared" si="23"/>
        <v>16666.666666666668</v>
      </c>
      <c r="P97" s="18">
        <f t="shared" si="23"/>
        <v>16666.666666666668</v>
      </c>
      <c r="Q97" s="18">
        <f t="shared" si="23"/>
        <v>16666.666666666668</v>
      </c>
      <c r="R97" s="18">
        <f t="shared" si="23"/>
        <v>16666.666666666668</v>
      </c>
      <c r="S97" s="18">
        <f t="shared" si="23"/>
        <v>16666.666666666668</v>
      </c>
      <c r="T97" s="18">
        <f t="shared" si="23"/>
        <v>16666.666666666668</v>
      </c>
      <c r="U97" s="32">
        <f>SUM(I97:T97)</f>
        <v>199999.99999999997</v>
      </c>
    </row>
    <row r="98" spans="1:21" hidden="1" x14ac:dyDescent="0.25">
      <c r="A98" s="19"/>
      <c r="B98" s="19"/>
      <c r="C98" s="19"/>
      <c r="D98" s="19"/>
      <c r="E98" s="19"/>
      <c r="F98" s="1"/>
      <c r="G98" s="31" t="s">
        <v>112</v>
      </c>
      <c r="H98" s="1"/>
      <c r="I98" s="18">
        <f>10000</f>
        <v>10000</v>
      </c>
      <c r="J98" s="18">
        <f>10000</f>
        <v>10000</v>
      </c>
      <c r="K98" s="18">
        <f>10000</f>
        <v>10000</v>
      </c>
      <c r="L98" s="18">
        <f>10000</f>
        <v>10000</v>
      </c>
      <c r="M98" s="18">
        <f>10000</f>
        <v>10000</v>
      </c>
      <c r="N98" s="18">
        <f>10000</f>
        <v>10000</v>
      </c>
      <c r="O98" s="18">
        <f>10000</f>
        <v>10000</v>
      </c>
      <c r="P98" s="18">
        <f>10000</f>
        <v>10000</v>
      </c>
      <c r="Q98" s="18">
        <f>10000</f>
        <v>10000</v>
      </c>
      <c r="R98" s="18">
        <f>10000</f>
        <v>10000</v>
      </c>
      <c r="S98" s="18">
        <f>10000</f>
        <v>10000</v>
      </c>
      <c r="T98" s="18">
        <f>10000</f>
        <v>10000</v>
      </c>
      <c r="U98" s="32">
        <f>SUM(I98:T98)</f>
        <v>120000</v>
      </c>
    </row>
    <row r="99" spans="1:21" hidden="1" x14ac:dyDescent="0.25">
      <c r="A99" s="19"/>
      <c r="B99" s="19"/>
      <c r="C99" s="19"/>
      <c r="D99" s="19"/>
      <c r="E99" s="19"/>
      <c r="F99" s="1"/>
      <c r="G99" s="31" t="s">
        <v>113</v>
      </c>
      <c r="H99" s="1"/>
      <c r="I99" s="18">
        <f>20*65*4</f>
        <v>5200</v>
      </c>
      <c r="J99" s="18">
        <f t="shared" ref="J99:T99" si="24">20*65*4</f>
        <v>5200</v>
      </c>
      <c r="K99" s="18">
        <f t="shared" si="24"/>
        <v>5200</v>
      </c>
      <c r="L99" s="18">
        <f t="shared" si="24"/>
        <v>5200</v>
      </c>
      <c r="M99" s="18">
        <f t="shared" si="24"/>
        <v>5200</v>
      </c>
      <c r="N99" s="18">
        <f t="shared" si="24"/>
        <v>5200</v>
      </c>
      <c r="O99" s="18">
        <f t="shared" si="24"/>
        <v>5200</v>
      </c>
      <c r="P99" s="18">
        <f t="shared" si="24"/>
        <v>5200</v>
      </c>
      <c r="Q99" s="18">
        <f t="shared" si="24"/>
        <v>5200</v>
      </c>
      <c r="R99" s="18">
        <f t="shared" si="24"/>
        <v>5200</v>
      </c>
      <c r="S99" s="18">
        <f t="shared" si="24"/>
        <v>5200</v>
      </c>
      <c r="T99" s="18">
        <f t="shared" si="24"/>
        <v>5200</v>
      </c>
      <c r="U99" s="32">
        <f>SUM(I99:T99)</f>
        <v>62400</v>
      </c>
    </row>
    <row r="100" spans="1:21" hidden="1" x14ac:dyDescent="0.25">
      <c r="A100" s="19"/>
      <c r="B100" s="19"/>
      <c r="C100" s="19"/>
      <c r="D100" s="19"/>
      <c r="E100" s="19"/>
      <c r="F100" s="1"/>
      <c r="G100" s="31" t="s">
        <v>114</v>
      </c>
      <c r="H100" s="1"/>
      <c r="I100" s="18"/>
      <c r="J100" s="18"/>
      <c r="K100" s="18"/>
      <c r="L100" s="18"/>
      <c r="M100" s="18"/>
      <c r="N100" s="18"/>
      <c r="O100" s="18"/>
      <c r="P100" s="18"/>
      <c r="Q100" s="18"/>
      <c r="R100" s="18"/>
      <c r="S100" s="18"/>
      <c r="T100" s="18"/>
      <c r="U100" s="32">
        <f>SUM(I100:T100)</f>
        <v>0</v>
      </c>
    </row>
    <row r="101" spans="1:21" ht="15.75" hidden="1" thickBot="1" x14ac:dyDescent="0.3">
      <c r="A101" s="19"/>
      <c r="B101" s="19"/>
      <c r="C101" s="19"/>
      <c r="D101" s="19"/>
      <c r="E101" s="19"/>
      <c r="F101" s="1"/>
      <c r="G101" s="33" t="s">
        <v>17</v>
      </c>
      <c r="H101" s="34"/>
      <c r="I101" s="35">
        <f>SUM(I97:I100)</f>
        <v>31866.666666666668</v>
      </c>
      <c r="J101" s="35">
        <f t="shared" ref="J101:U101" si="25">SUM(J97:J100)</f>
        <v>31866.666666666668</v>
      </c>
      <c r="K101" s="35">
        <f t="shared" si="25"/>
        <v>31866.666666666668</v>
      </c>
      <c r="L101" s="35">
        <f t="shared" si="25"/>
        <v>31866.666666666668</v>
      </c>
      <c r="M101" s="35">
        <f t="shared" si="25"/>
        <v>31866.666666666668</v>
      </c>
      <c r="N101" s="35">
        <f t="shared" si="25"/>
        <v>31866.666666666668</v>
      </c>
      <c r="O101" s="35">
        <f t="shared" si="25"/>
        <v>31866.666666666668</v>
      </c>
      <c r="P101" s="35">
        <f t="shared" si="25"/>
        <v>31866.666666666668</v>
      </c>
      <c r="Q101" s="35">
        <f t="shared" si="25"/>
        <v>31866.666666666668</v>
      </c>
      <c r="R101" s="35">
        <f t="shared" si="25"/>
        <v>31866.666666666668</v>
      </c>
      <c r="S101" s="35">
        <f t="shared" si="25"/>
        <v>31866.666666666668</v>
      </c>
      <c r="T101" s="35">
        <f t="shared" si="25"/>
        <v>31866.666666666668</v>
      </c>
      <c r="U101" s="28">
        <f t="shared" si="25"/>
        <v>382400</v>
      </c>
    </row>
    <row r="102" spans="1:21" hidden="1" x14ac:dyDescent="0.25">
      <c r="A102" s="19"/>
      <c r="B102" s="19"/>
      <c r="C102" s="19"/>
      <c r="D102" s="19"/>
      <c r="E102" s="19"/>
      <c r="F102" s="1"/>
      <c r="G102" s="17" t="s">
        <v>51</v>
      </c>
      <c r="H102" s="1"/>
      <c r="I102" s="1"/>
      <c r="J102" s="1"/>
      <c r="K102" s="1"/>
      <c r="L102" s="1"/>
      <c r="M102" s="1"/>
      <c r="N102" s="1"/>
      <c r="O102" s="1"/>
      <c r="P102" s="1"/>
      <c r="Q102" s="1"/>
      <c r="R102" s="1"/>
      <c r="S102" s="1"/>
      <c r="T102" s="1"/>
      <c r="U102" s="36"/>
    </row>
    <row r="103" spans="1:21" hidden="1" x14ac:dyDescent="0.25">
      <c r="A103" s="19"/>
      <c r="B103" s="19"/>
      <c r="C103" s="19"/>
      <c r="D103" s="19"/>
      <c r="E103" s="19"/>
      <c r="F103" s="1"/>
      <c r="G103" s="31" t="s">
        <v>53</v>
      </c>
      <c r="H103" s="1"/>
      <c r="I103" s="18"/>
      <c r="J103" s="18"/>
      <c r="K103" s="18">
        <v>300</v>
      </c>
      <c r="L103" s="18"/>
      <c r="M103" s="18"/>
      <c r="N103" s="18">
        <v>300</v>
      </c>
      <c r="O103" s="18"/>
      <c r="P103" s="18">
        <v>10000</v>
      </c>
      <c r="Q103" s="18">
        <v>300</v>
      </c>
      <c r="R103" s="18"/>
      <c r="S103" s="18"/>
      <c r="T103" s="18">
        <v>300</v>
      </c>
      <c r="U103" s="32">
        <f>SUM(I103:T103)</f>
        <v>11200</v>
      </c>
    </row>
    <row r="104" spans="1:21" hidden="1" x14ac:dyDescent="0.25">
      <c r="A104" s="19"/>
      <c r="B104" s="19"/>
      <c r="C104" s="19"/>
      <c r="D104" s="19"/>
      <c r="E104" s="19"/>
      <c r="F104" s="1"/>
      <c r="G104" s="31" t="s">
        <v>55</v>
      </c>
      <c r="H104" s="1"/>
      <c r="I104" s="18"/>
      <c r="J104" s="18"/>
      <c r="K104" s="18"/>
      <c r="L104" s="18"/>
      <c r="M104" s="18"/>
      <c r="N104" s="18"/>
      <c r="O104" s="18"/>
      <c r="P104" s="18"/>
      <c r="Q104" s="18"/>
      <c r="R104" s="18"/>
      <c r="S104" s="18"/>
      <c r="T104" s="18">
        <v>2000</v>
      </c>
      <c r="U104" s="32">
        <f>SUM(I104:T104)</f>
        <v>2000</v>
      </c>
    </row>
    <row r="105" spans="1:21" hidden="1" x14ac:dyDescent="0.25">
      <c r="A105" s="19"/>
      <c r="B105" s="19"/>
      <c r="C105" s="19"/>
      <c r="D105" s="19"/>
      <c r="E105" s="19"/>
      <c r="F105" s="1"/>
      <c r="G105" s="31" t="s">
        <v>56</v>
      </c>
      <c r="H105" s="1"/>
      <c r="I105" s="18"/>
      <c r="J105" s="18"/>
      <c r="K105" s="18"/>
      <c r="L105" s="18"/>
      <c r="M105" s="18"/>
      <c r="N105" s="18"/>
      <c r="O105" s="18"/>
      <c r="P105" s="18"/>
      <c r="Q105" s="18"/>
      <c r="R105" s="18"/>
      <c r="S105" s="18"/>
      <c r="T105" s="18"/>
      <c r="U105" s="32">
        <f>SUM(I105:T105)</f>
        <v>0</v>
      </c>
    </row>
    <row r="106" spans="1:21" hidden="1" x14ac:dyDescent="0.25">
      <c r="A106" s="19"/>
      <c r="B106" s="19"/>
      <c r="C106" s="19"/>
      <c r="D106" s="19"/>
      <c r="E106" s="19"/>
      <c r="F106" s="37">
        <v>0.1</v>
      </c>
      <c r="G106" s="38" t="str">
        <f>"Contigency"&amp;" "&amp;"at"&amp;" "&amp;(F106*100)&amp;"%"</f>
        <v>Contigency at 10%</v>
      </c>
      <c r="H106" s="39"/>
      <c r="I106" s="40">
        <f>SUM(I103:I105)*$F$31</f>
        <v>0</v>
      </c>
      <c r="J106" s="40">
        <f>SUM(J103:J105)*$F$31</f>
        <v>0</v>
      </c>
      <c r="K106" s="40">
        <f t="shared" ref="K106:T106" si="26">SUM(K103:K105)*$F$31</f>
        <v>30</v>
      </c>
      <c r="L106" s="40">
        <f t="shared" si="26"/>
        <v>0</v>
      </c>
      <c r="M106" s="40">
        <f t="shared" si="26"/>
        <v>0</v>
      </c>
      <c r="N106" s="40">
        <f t="shared" si="26"/>
        <v>30</v>
      </c>
      <c r="O106" s="40">
        <f t="shared" si="26"/>
        <v>0</v>
      </c>
      <c r="P106" s="40">
        <f t="shared" si="26"/>
        <v>1000</v>
      </c>
      <c r="Q106" s="40">
        <f t="shared" si="26"/>
        <v>30</v>
      </c>
      <c r="R106" s="40">
        <f t="shared" si="26"/>
        <v>0</v>
      </c>
      <c r="S106" s="40">
        <f t="shared" si="26"/>
        <v>0</v>
      </c>
      <c r="T106" s="40">
        <f t="shared" si="26"/>
        <v>230</v>
      </c>
      <c r="U106" s="41">
        <f>SUM(I106:T106)</f>
        <v>1320</v>
      </c>
    </row>
    <row r="107" spans="1:21" ht="15.75" hidden="1" thickBot="1" x14ac:dyDescent="0.3">
      <c r="A107" s="19"/>
      <c r="B107" s="19"/>
      <c r="C107" s="19"/>
      <c r="D107" s="19"/>
      <c r="E107" s="19"/>
      <c r="F107" s="1"/>
      <c r="G107" s="33" t="s">
        <v>17</v>
      </c>
      <c r="H107" s="34"/>
      <c r="I107" s="35">
        <f>SUM(I103:I106)</f>
        <v>0</v>
      </c>
      <c r="J107" s="35">
        <f t="shared" ref="J107:U107" si="27">SUM(J103:J106)</f>
        <v>0</v>
      </c>
      <c r="K107" s="35">
        <f t="shared" si="27"/>
        <v>330</v>
      </c>
      <c r="L107" s="35">
        <f t="shared" si="27"/>
        <v>0</v>
      </c>
      <c r="M107" s="35">
        <f t="shared" si="27"/>
        <v>0</v>
      </c>
      <c r="N107" s="35">
        <f t="shared" si="27"/>
        <v>330</v>
      </c>
      <c r="O107" s="35">
        <f t="shared" si="27"/>
        <v>0</v>
      </c>
      <c r="P107" s="35">
        <f t="shared" si="27"/>
        <v>11000</v>
      </c>
      <c r="Q107" s="35">
        <f t="shared" si="27"/>
        <v>330</v>
      </c>
      <c r="R107" s="35">
        <f t="shared" si="27"/>
        <v>0</v>
      </c>
      <c r="S107" s="35">
        <f t="shared" si="27"/>
        <v>0</v>
      </c>
      <c r="T107" s="35">
        <f t="shared" si="27"/>
        <v>2530</v>
      </c>
      <c r="U107" s="28">
        <f t="shared" si="27"/>
        <v>14520</v>
      </c>
    </row>
    <row r="108" spans="1:21" hidden="1" x14ac:dyDescent="0.25">
      <c r="A108" s="19"/>
      <c r="B108" s="19"/>
      <c r="C108" s="19"/>
      <c r="D108" s="19"/>
      <c r="E108" s="19"/>
      <c r="F108" s="1"/>
      <c r="G108" s="17" t="s">
        <v>115</v>
      </c>
      <c r="H108" s="1"/>
      <c r="I108" s="1"/>
      <c r="J108" s="1"/>
      <c r="K108" s="1"/>
      <c r="L108" s="1"/>
      <c r="M108" s="1"/>
      <c r="N108" s="1"/>
      <c r="O108" s="1"/>
      <c r="P108" s="1"/>
      <c r="Q108" s="1"/>
      <c r="R108" s="1"/>
      <c r="S108" s="1"/>
      <c r="T108" s="1"/>
      <c r="U108" s="36"/>
    </row>
    <row r="109" spans="1:21" hidden="1" x14ac:dyDescent="0.25">
      <c r="A109" s="19"/>
      <c r="B109" s="19"/>
      <c r="C109" s="19"/>
      <c r="D109" s="19"/>
      <c r="E109" s="19"/>
      <c r="F109" s="1"/>
      <c r="G109" s="31" t="s">
        <v>60</v>
      </c>
      <c r="H109" s="1"/>
      <c r="I109" s="18">
        <v>100</v>
      </c>
      <c r="J109" s="18">
        <v>100</v>
      </c>
      <c r="K109" s="18">
        <v>100</v>
      </c>
      <c r="L109" s="18">
        <v>100</v>
      </c>
      <c r="M109" s="18">
        <v>100</v>
      </c>
      <c r="N109" s="18">
        <v>100</v>
      </c>
      <c r="O109" s="18">
        <v>100</v>
      </c>
      <c r="P109" s="18">
        <v>100</v>
      </c>
      <c r="Q109" s="18">
        <v>100</v>
      </c>
      <c r="R109" s="18">
        <v>100</v>
      </c>
      <c r="S109" s="18">
        <v>100</v>
      </c>
      <c r="T109" s="18">
        <v>100</v>
      </c>
      <c r="U109" s="32">
        <f>SUM(I109:T109)</f>
        <v>1200</v>
      </c>
    </row>
    <row r="110" spans="1:21" hidden="1" x14ac:dyDescent="0.25">
      <c r="A110" s="19"/>
      <c r="B110" s="19"/>
      <c r="C110" s="19"/>
      <c r="D110" s="19"/>
      <c r="E110" s="19"/>
      <c r="F110" s="1"/>
      <c r="G110" s="31" t="s">
        <v>63</v>
      </c>
      <c r="H110" s="1"/>
      <c r="I110" s="18">
        <v>2000</v>
      </c>
      <c r="J110" s="18">
        <v>2000</v>
      </c>
      <c r="K110" s="18">
        <v>2000</v>
      </c>
      <c r="L110" s="18">
        <v>2000</v>
      </c>
      <c r="M110" s="18">
        <v>2000</v>
      </c>
      <c r="N110" s="18">
        <v>2000</v>
      </c>
      <c r="O110" s="18">
        <v>2000</v>
      </c>
      <c r="P110" s="18">
        <v>2000</v>
      </c>
      <c r="Q110" s="18">
        <v>2000</v>
      </c>
      <c r="R110" s="18">
        <v>2000</v>
      </c>
      <c r="S110" s="18">
        <v>2000</v>
      </c>
      <c r="T110" s="18">
        <v>2000</v>
      </c>
      <c r="U110" s="32">
        <f t="shared" ref="U110:U115" si="28">SUM(I110:T110)</f>
        <v>24000</v>
      </c>
    </row>
    <row r="111" spans="1:21" hidden="1" x14ac:dyDescent="0.25">
      <c r="A111" s="19"/>
      <c r="B111" s="19"/>
      <c r="C111" s="19"/>
      <c r="D111" s="19"/>
      <c r="E111" s="19"/>
      <c r="F111" s="1"/>
      <c r="G111" s="31" t="s">
        <v>65</v>
      </c>
      <c r="H111" s="1"/>
      <c r="I111" s="18">
        <v>75</v>
      </c>
      <c r="J111" s="18">
        <v>75</v>
      </c>
      <c r="K111" s="18">
        <v>75</v>
      </c>
      <c r="L111" s="18">
        <v>75</v>
      </c>
      <c r="M111" s="18">
        <v>75</v>
      </c>
      <c r="N111" s="18">
        <v>75</v>
      </c>
      <c r="O111" s="18">
        <v>75</v>
      </c>
      <c r="P111" s="18">
        <v>75</v>
      </c>
      <c r="Q111" s="18">
        <v>75</v>
      </c>
      <c r="R111" s="18">
        <v>75</v>
      </c>
      <c r="S111" s="18">
        <v>75</v>
      </c>
      <c r="T111" s="18">
        <v>75</v>
      </c>
      <c r="U111" s="32">
        <f t="shared" si="28"/>
        <v>900</v>
      </c>
    </row>
    <row r="112" spans="1:21" hidden="1" x14ac:dyDescent="0.25">
      <c r="A112" s="19"/>
      <c r="B112" s="19"/>
      <c r="C112" s="19"/>
      <c r="D112" s="19"/>
      <c r="E112" s="19"/>
      <c r="F112" s="1"/>
      <c r="G112" s="31" t="s">
        <v>67</v>
      </c>
      <c r="H112" s="1"/>
      <c r="I112" s="18">
        <v>250</v>
      </c>
      <c r="J112" s="18">
        <v>250</v>
      </c>
      <c r="K112" s="18">
        <v>250</v>
      </c>
      <c r="L112" s="18">
        <v>250</v>
      </c>
      <c r="M112" s="18">
        <v>250</v>
      </c>
      <c r="N112" s="18">
        <v>250</v>
      </c>
      <c r="O112" s="18">
        <v>250</v>
      </c>
      <c r="P112" s="18">
        <v>250</v>
      </c>
      <c r="Q112" s="18">
        <v>250</v>
      </c>
      <c r="R112" s="18">
        <v>250</v>
      </c>
      <c r="S112" s="18">
        <v>250</v>
      </c>
      <c r="T112" s="18">
        <v>250</v>
      </c>
      <c r="U112" s="32">
        <f t="shared" si="28"/>
        <v>3000</v>
      </c>
    </row>
    <row r="113" spans="1:21" hidden="1" x14ac:dyDescent="0.25">
      <c r="A113" s="19"/>
      <c r="B113" s="19"/>
      <c r="C113" s="19"/>
      <c r="D113" s="19"/>
      <c r="E113" s="19"/>
      <c r="F113" s="1"/>
      <c r="G113" s="31" t="s">
        <v>69</v>
      </c>
      <c r="H113" s="1"/>
      <c r="I113" s="18">
        <v>200</v>
      </c>
      <c r="J113" s="18">
        <v>200</v>
      </c>
      <c r="K113" s="18">
        <v>200</v>
      </c>
      <c r="L113" s="18">
        <v>200</v>
      </c>
      <c r="M113" s="18">
        <v>200</v>
      </c>
      <c r="N113" s="18">
        <v>200</v>
      </c>
      <c r="O113" s="18">
        <v>200</v>
      </c>
      <c r="P113" s="18">
        <v>200</v>
      </c>
      <c r="Q113" s="18">
        <v>200</v>
      </c>
      <c r="R113" s="18">
        <v>200</v>
      </c>
      <c r="S113" s="18">
        <v>200</v>
      </c>
      <c r="T113" s="18">
        <v>200</v>
      </c>
      <c r="U113" s="32">
        <f t="shared" si="28"/>
        <v>2400</v>
      </c>
    </row>
    <row r="114" spans="1:21" hidden="1" x14ac:dyDescent="0.25">
      <c r="A114" s="19"/>
      <c r="B114" s="19"/>
      <c r="C114" s="19"/>
      <c r="D114" s="19"/>
      <c r="E114" s="19"/>
      <c r="F114" s="1"/>
      <c r="G114" s="31" t="s">
        <v>71</v>
      </c>
      <c r="H114" s="1"/>
      <c r="I114" s="18">
        <v>100</v>
      </c>
      <c r="J114" s="18">
        <v>100</v>
      </c>
      <c r="K114" s="18">
        <v>100</v>
      </c>
      <c r="L114" s="18">
        <v>100</v>
      </c>
      <c r="M114" s="18">
        <v>100</v>
      </c>
      <c r="N114" s="18">
        <v>100</v>
      </c>
      <c r="O114" s="18">
        <v>100</v>
      </c>
      <c r="P114" s="18">
        <v>100</v>
      </c>
      <c r="Q114" s="18">
        <v>100</v>
      </c>
      <c r="R114" s="18">
        <v>100</v>
      </c>
      <c r="S114" s="18">
        <v>100</v>
      </c>
      <c r="T114" s="18">
        <v>100</v>
      </c>
      <c r="U114" s="32">
        <f t="shared" si="28"/>
        <v>1200</v>
      </c>
    </row>
    <row r="115" spans="1:21" hidden="1" x14ac:dyDescent="0.25">
      <c r="A115" s="19"/>
      <c r="B115" s="19"/>
      <c r="C115" s="19"/>
      <c r="D115" s="19"/>
      <c r="E115" s="19"/>
      <c r="F115" s="37">
        <v>0.25</v>
      </c>
      <c r="G115" s="38" t="str">
        <f>"Contigency"&amp;" "&amp;"at"&amp;" "&amp;(F115*100)&amp;"%"</f>
        <v>Contigency at 25%</v>
      </c>
      <c r="H115" s="39"/>
      <c r="I115" s="40">
        <f>SUM(I109:I114)*$F$40</f>
        <v>681.25</v>
      </c>
      <c r="J115" s="40">
        <f>SUM(J109:J114)*$F$40</f>
        <v>681.25</v>
      </c>
      <c r="K115" s="40">
        <f t="shared" ref="K115:T115" si="29">SUM(K109:K114)*$F$40</f>
        <v>681.25</v>
      </c>
      <c r="L115" s="40">
        <f t="shared" si="29"/>
        <v>681.25</v>
      </c>
      <c r="M115" s="40">
        <f t="shared" si="29"/>
        <v>681.25</v>
      </c>
      <c r="N115" s="40">
        <f t="shared" si="29"/>
        <v>681.25</v>
      </c>
      <c r="O115" s="40">
        <f t="shared" si="29"/>
        <v>681.25</v>
      </c>
      <c r="P115" s="40">
        <f t="shared" si="29"/>
        <v>681.25</v>
      </c>
      <c r="Q115" s="40">
        <f t="shared" si="29"/>
        <v>681.25</v>
      </c>
      <c r="R115" s="40">
        <f t="shared" si="29"/>
        <v>681.25</v>
      </c>
      <c r="S115" s="40">
        <f t="shared" si="29"/>
        <v>681.25</v>
      </c>
      <c r="T115" s="40">
        <f t="shared" si="29"/>
        <v>681.25</v>
      </c>
      <c r="U115" s="41">
        <f t="shared" si="28"/>
        <v>8175</v>
      </c>
    </row>
    <row r="116" spans="1:21" ht="15.75" hidden="1" thickBot="1" x14ac:dyDescent="0.3">
      <c r="A116" s="19"/>
      <c r="B116" s="19"/>
      <c r="C116" s="19"/>
      <c r="D116" s="19"/>
      <c r="E116" s="19"/>
      <c r="F116" s="1"/>
      <c r="G116" s="33" t="s">
        <v>17</v>
      </c>
      <c r="H116" s="34"/>
      <c r="I116" s="35">
        <f>SUM(I109:I114)</f>
        <v>2725</v>
      </c>
      <c r="J116" s="35">
        <f t="shared" ref="J116:U116" si="30">SUM(J109:J114)</f>
        <v>2725</v>
      </c>
      <c r="K116" s="35">
        <f t="shared" si="30"/>
        <v>2725</v>
      </c>
      <c r="L116" s="35">
        <f t="shared" si="30"/>
        <v>2725</v>
      </c>
      <c r="M116" s="35">
        <f t="shared" si="30"/>
        <v>2725</v>
      </c>
      <c r="N116" s="35">
        <f t="shared" si="30"/>
        <v>2725</v>
      </c>
      <c r="O116" s="35">
        <f t="shared" si="30"/>
        <v>2725</v>
      </c>
      <c r="P116" s="35">
        <f t="shared" si="30"/>
        <v>2725</v>
      </c>
      <c r="Q116" s="35">
        <f t="shared" si="30"/>
        <v>2725</v>
      </c>
      <c r="R116" s="35">
        <f t="shared" si="30"/>
        <v>2725</v>
      </c>
      <c r="S116" s="35">
        <f t="shared" si="30"/>
        <v>2725</v>
      </c>
      <c r="T116" s="35">
        <f t="shared" si="30"/>
        <v>2725</v>
      </c>
      <c r="U116" s="28">
        <f t="shared" si="30"/>
        <v>32700</v>
      </c>
    </row>
    <row r="117" spans="1:21" hidden="1" x14ac:dyDescent="0.25">
      <c r="A117" s="19"/>
      <c r="B117" s="19"/>
      <c r="C117" s="19"/>
      <c r="D117" s="19"/>
      <c r="E117" s="19"/>
      <c r="F117" s="1"/>
      <c r="G117" s="17" t="s">
        <v>116</v>
      </c>
      <c r="H117" s="1"/>
      <c r="I117" s="18"/>
      <c r="J117" s="18"/>
      <c r="K117" s="18"/>
      <c r="L117" s="18"/>
      <c r="M117" s="18"/>
      <c r="N117" s="18"/>
      <c r="O117" s="18"/>
      <c r="P117" s="18"/>
      <c r="Q117" s="18"/>
      <c r="R117" s="18"/>
      <c r="S117" s="18"/>
      <c r="T117" s="18"/>
      <c r="U117" s="36"/>
    </row>
    <row r="118" spans="1:21" hidden="1" x14ac:dyDescent="0.25">
      <c r="A118" s="19"/>
      <c r="B118" s="19"/>
      <c r="C118" s="19"/>
      <c r="D118" s="19"/>
      <c r="E118" s="19"/>
      <c r="F118" s="1"/>
      <c r="G118" s="51" t="s">
        <v>117</v>
      </c>
      <c r="H118" s="1"/>
      <c r="I118" s="18"/>
      <c r="J118" s="18"/>
      <c r="K118" s="18"/>
      <c r="L118" s="18"/>
      <c r="M118" s="18"/>
      <c r="N118" s="18"/>
      <c r="O118" s="18"/>
      <c r="P118" s="18"/>
      <c r="Q118" s="18"/>
      <c r="R118" s="18"/>
      <c r="S118" s="18"/>
      <c r="T118" s="18"/>
      <c r="U118" s="52">
        <f>SUM(I118:T118)</f>
        <v>0</v>
      </c>
    </row>
    <row r="119" spans="1:21" hidden="1" x14ac:dyDescent="0.25">
      <c r="A119" s="19"/>
      <c r="B119" s="19"/>
      <c r="C119" s="19"/>
      <c r="D119" s="19"/>
      <c r="E119" s="19"/>
      <c r="F119" s="1"/>
      <c r="G119" s="51" t="s">
        <v>71</v>
      </c>
      <c r="H119" s="1"/>
      <c r="I119" s="18"/>
      <c r="J119" s="18"/>
      <c r="K119" s="18"/>
      <c r="L119" s="18"/>
      <c r="M119" s="18"/>
      <c r="N119" s="18"/>
      <c r="O119" s="18"/>
      <c r="P119" s="18"/>
      <c r="Q119" s="18"/>
      <c r="R119" s="18"/>
      <c r="S119" s="18"/>
      <c r="T119" s="18"/>
      <c r="U119" s="52">
        <f>SUM(I119:T119)</f>
        <v>0</v>
      </c>
    </row>
    <row r="120" spans="1:21" hidden="1" x14ac:dyDescent="0.25">
      <c r="A120" s="19"/>
      <c r="B120" s="19"/>
      <c r="C120" s="19"/>
      <c r="D120" s="19"/>
      <c r="E120" s="19"/>
      <c r="F120" s="37">
        <v>0.1</v>
      </c>
      <c r="G120" s="38" t="str">
        <f>"Contigency"&amp;" "&amp;"at"&amp;" "&amp;(F120*100)&amp;"%"</f>
        <v>Contigency at 10%</v>
      </c>
      <c r="H120" s="1"/>
      <c r="I120" s="18">
        <f>SUM(I118:I119)*$F$50</f>
        <v>0</v>
      </c>
      <c r="J120" s="18">
        <f>SUM(J118:J119)*$F$50</f>
        <v>0</v>
      </c>
      <c r="K120" s="18">
        <f t="shared" ref="K120:T120" si="31">SUM(K118:K119)*$F$50</f>
        <v>0</v>
      </c>
      <c r="L120" s="18">
        <f t="shared" si="31"/>
        <v>0</v>
      </c>
      <c r="M120" s="18">
        <f t="shared" si="31"/>
        <v>0</v>
      </c>
      <c r="N120" s="18">
        <f t="shared" si="31"/>
        <v>0</v>
      </c>
      <c r="O120" s="18">
        <f t="shared" si="31"/>
        <v>0</v>
      </c>
      <c r="P120" s="18">
        <f t="shared" si="31"/>
        <v>0</v>
      </c>
      <c r="Q120" s="18">
        <f t="shared" si="31"/>
        <v>0</v>
      </c>
      <c r="R120" s="18">
        <f t="shared" si="31"/>
        <v>0</v>
      </c>
      <c r="S120" s="18">
        <f t="shared" si="31"/>
        <v>0</v>
      </c>
      <c r="T120" s="18">
        <f t="shared" si="31"/>
        <v>0</v>
      </c>
      <c r="U120" s="52">
        <f>SUM(I120:T120)</f>
        <v>0</v>
      </c>
    </row>
    <row r="121" spans="1:21" ht="15.75" hidden="1" thickBot="1" x14ac:dyDescent="0.3">
      <c r="A121" s="19"/>
      <c r="B121" s="19"/>
      <c r="C121" s="19"/>
      <c r="D121" s="19"/>
      <c r="E121" s="19"/>
      <c r="F121" s="1"/>
      <c r="G121" s="33" t="s">
        <v>17</v>
      </c>
      <c r="H121" s="34"/>
      <c r="I121" s="35">
        <f>SUM(I118:I120)</f>
        <v>0</v>
      </c>
      <c r="J121" s="35">
        <f t="shared" ref="J121:T121" si="32">SUM(J118:J120)</f>
        <v>0</v>
      </c>
      <c r="K121" s="35">
        <f t="shared" si="32"/>
        <v>0</v>
      </c>
      <c r="L121" s="35">
        <f t="shared" si="32"/>
        <v>0</v>
      </c>
      <c r="M121" s="35">
        <f t="shared" si="32"/>
        <v>0</v>
      </c>
      <c r="N121" s="35">
        <f t="shared" si="32"/>
        <v>0</v>
      </c>
      <c r="O121" s="35">
        <f t="shared" si="32"/>
        <v>0</v>
      </c>
      <c r="P121" s="35">
        <f t="shared" si="32"/>
        <v>0</v>
      </c>
      <c r="Q121" s="35">
        <f t="shared" si="32"/>
        <v>0</v>
      </c>
      <c r="R121" s="35">
        <f t="shared" si="32"/>
        <v>0</v>
      </c>
      <c r="S121" s="35">
        <f t="shared" si="32"/>
        <v>0</v>
      </c>
      <c r="T121" s="35">
        <f t="shared" si="32"/>
        <v>0</v>
      </c>
      <c r="U121" s="28">
        <f>SUM(U115:U119)</f>
        <v>40875</v>
      </c>
    </row>
    <row r="122" spans="1:21" hidden="1" x14ac:dyDescent="0.25">
      <c r="A122" s="19"/>
      <c r="B122" s="19"/>
      <c r="C122" s="19"/>
      <c r="D122" s="19"/>
      <c r="E122" s="19"/>
      <c r="F122" s="1"/>
      <c r="G122" s="17" t="s">
        <v>87</v>
      </c>
      <c r="H122" s="1"/>
      <c r="I122" s="1"/>
      <c r="J122" s="1"/>
      <c r="K122" s="1"/>
      <c r="L122" s="1"/>
      <c r="M122" s="1"/>
      <c r="N122" s="1"/>
      <c r="O122" s="1"/>
      <c r="P122" s="1"/>
      <c r="Q122" s="1"/>
      <c r="R122" s="1"/>
      <c r="S122" s="1"/>
      <c r="T122" s="1"/>
      <c r="U122" s="36"/>
    </row>
    <row r="123" spans="1:21" hidden="1" x14ac:dyDescent="0.25">
      <c r="A123" s="19"/>
      <c r="B123" s="19"/>
      <c r="C123" s="19"/>
      <c r="D123" s="19"/>
      <c r="E123" s="19"/>
      <c r="F123" s="1"/>
      <c r="G123" s="31" t="s">
        <v>90</v>
      </c>
      <c r="H123" s="1"/>
      <c r="I123" s="18"/>
      <c r="J123" s="18"/>
      <c r="K123" s="18"/>
      <c r="L123" s="18"/>
      <c r="M123" s="18"/>
      <c r="N123" s="18"/>
      <c r="O123" s="18"/>
      <c r="P123" s="18"/>
      <c r="Q123" s="18"/>
      <c r="R123" s="18"/>
      <c r="S123" s="18"/>
      <c r="T123" s="18"/>
      <c r="U123" s="32"/>
    </row>
    <row r="124" spans="1:21" hidden="1" x14ac:dyDescent="0.25">
      <c r="A124" s="19"/>
      <c r="B124" s="19"/>
      <c r="C124" s="19"/>
      <c r="D124" s="19"/>
      <c r="E124" s="19"/>
      <c r="F124" s="1"/>
      <c r="G124" s="31" t="s">
        <v>88</v>
      </c>
      <c r="H124" s="1"/>
      <c r="I124" s="18">
        <v>0</v>
      </c>
      <c r="J124" s="18">
        <v>12050</v>
      </c>
      <c r="K124" s="18">
        <v>11600</v>
      </c>
      <c r="L124" s="18">
        <v>7525</v>
      </c>
      <c r="M124" s="18">
        <v>4150</v>
      </c>
      <c r="N124" s="18">
        <v>0</v>
      </c>
      <c r="O124" s="18">
        <v>2475</v>
      </c>
      <c r="P124" s="18">
        <v>0</v>
      </c>
      <c r="Q124" s="18">
        <v>0</v>
      </c>
      <c r="R124" s="18">
        <v>8100</v>
      </c>
      <c r="S124" s="18">
        <v>0</v>
      </c>
      <c r="T124" s="18">
        <v>0</v>
      </c>
      <c r="U124" s="32">
        <f>SUM(I124:T124)</f>
        <v>45900</v>
      </c>
    </row>
    <row r="125" spans="1:21" hidden="1" x14ac:dyDescent="0.25">
      <c r="A125" s="19"/>
      <c r="B125" s="19"/>
      <c r="C125" s="19"/>
      <c r="D125" s="19"/>
      <c r="E125" s="19"/>
      <c r="F125" s="1"/>
      <c r="G125" s="31" t="s">
        <v>24</v>
      </c>
      <c r="H125" s="1"/>
      <c r="I125" s="18"/>
      <c r="J125" s="18"/>
      <c r="K125" s="18"/>
      <c r="L125" s="18"/>
      <c r="M125" s="18"/>
      <c r="N125" s="18"/>
      <c r="O125" s="18"/>
      <c r="P125" s="18"/>
      <c r="Q125" s="18"/>
      <c r="R125" s="18"/>
      <c r="S125" s="18"/>
      <c r="T125" s="18"/>
      <c r="U125" s="32">
        <f>SUM(I125:T125)</f>
        <v>0</v>
      </c>
    </row>
    <row r="126" spans="1:21" hidden="1" x14ac:dyDescent="0.25">
      <c r="A126" s="19"/>
      <c r="B126" s="19"/>
      <c r="C126" s="19"/>
      <c r="D126" s="19"/>
      <c r="E126" s="19"/>
      <c r="F126" s="1"/>
      <c r="G126" s="31" t="s">
        <v>118</v>
      </c>
      <c r="H126" s="1"/>
      <c r="I126" s="18"/>
      <c r="J126" s="18">
        <v>1000</v>
      </c>
      <c r="K126" s="18"/>
      <c r="L126" s="18"/>
      <c r="M126" s="18"/>
      <c r="N126" s="18"/>
      <c r="O126" s="18"/>
      <c r="P126" s="18"/>
      <c r="Q126" s="18"/>
      <c r="R126" s="18"/>
      <c r="S126" s="18"/>
      <c r="T126" s="18"/>
      <c r="U126" s="32">
        <f>SUM(I126:T126)</f>
        <v>1000</v>
      </c>
    </row>
    <row r="127" spans="1:21" hidden="1" x14ac:dyDescent="0.25">
      <c r="A127" s="19"/>
      <c r="B127" s="19"/>
      <c r="C127" s="19"/>
      <c r="D127" s="19"/>
      <c r="E127" s="19"/>
      <c r="F127" s="1"/>
      <c r="G127" s="31" t="s">
        <v>71</v>
      </c>
      <c r="H127" s="1"/>
      <c r="I127" s="18"/>
      <c r="J127" s="18"/>
      <c r="K127" s="18"/>
      <c r="L127" s="18"/>
      <c r="M127" s="18"/>
      <c r="N127" s="18"/>
      <c r="O127" s="18"/>
      <c r="P127" s="18"/>
      <c r="Q127" s="18"/>
      <c r="R127" s="18"/>
      <c r="S127" s="18"/>
      <c r="T127" s="18"/>
      <c r="U127" s="32">
        <f>SUM(I127:T127)</f>
        <v>0</v>
      </c>
    </row>
    <row r="128" spans="1:21" hidden="1" x14ac:dyDescent="0.25">
      <c r="A128" s="19"/>
      <c r="B128" s="19"/>
      <c r="C128" s="19"/>
      <c r="D128" s="19"/>
      <c r="E128" s="19"/>
      <c r="F128" s="37">
        <v>0.1</v>
      </c>
      <c r="G128" s="38" t="str">
        <f>"Contigency"&amp;" "&amp;"at"&amp;" "&amp;(F128*100)&amp;"%"</f>
        <v>Contigency at 10%</v>
      </c>
      <c r="H128" s="39"/>
      <c r="I128" s="40">
        <f>SUM(I123:I127)*$F$63</f>
        <v>0</v>
      </c>
      <c r="J128" s="40">
        <f>SUM(J123:J127)*$F$63</f>
        <v>1305</v>
      </c>
      <c r="K128" s="40">
        <f t="shared" ref="K128:T128" si="33">SUM(K123:K127)*$F$63</f>
        <v>1160</v>
      </c>
      <c r="L128" s="40">
        <f t="shared" si="33"/>
        <v>752.5</v>
      </c>
      <c r="M128" s="40">
        <f t="shared" si="33"/>
        <v>415</v>
      </c>
      <c r="N128" s="40">
        <f t="shared" si="33"/>
        <v>0</v>
      </c>
      <c r="O128" s="40">
        <f t="shared" si="33"/>
        <v>247.5</v>
      </c>
      <c r="P128" s="40">
        <f t="shared" si="33"/>
        <v>0</v>
      </c>
      <c r="Q128" s="40">
        <f t="shared" si="33"/>
        <v>0</v>
      </c>
      <c r="R128" s="40">
        <f t="shared" si="33"/>
        <v>810</v>
      </c>
      <c r="S128" s="40">
        <f t="shared" si="33"/>
        <v>0</v>
      </c>
      <c r="T128" s="40">
        <f t="shared" si="33"/>
        <v>0</v>
      </c>
      <c r="U128" s="41">
        <f>SUM(I128:T128)</f>
        <v>4690</v>
      </c>
    </row>
    <row r="129" spans="1:21" ht="15.75" hidden="1" thickBot="1" x14ac:dyDescent="0.3">
      <c r="A129" s="19"/>
      <c r="B129" s="19"/>
      <c r="C129" s="19"/>
      <c r="D129" s="19"/>
      <c r="E129" s="19"/>
      <c r="F129" s="1"/>
      <c r="G129" s="33" t="s">
        <v>17</v>
      </c>
      <c r="H129" s="34"/>
      <c r="I129" s="35">
        <f>SUM(I123:I128)</f>
        <v>0</v>
      </c>
      <c r="J129" s="35">
        <f t="shared" ref="J129:T129" si="34">SUM(J123:J128)</f>
        <v>14355</v>
      </c>
      <c r="K129" s="35">
        <f t="shared" si="34"/>
        <v>12760</v>
      </c>
      <c r="L129" s="35">
        <f t="shared" si="34"/>
        <v>8277.5</v>
      </c>
      <c r="M129" s="35">
        <f t="shared" si="34"/>
        <v>4565</v>
      </c>
      <c r="N129" s="35">
        <f t="shared" si="34"/>
        <v>0</v>
      </c>
      <c r="O129" s="35">
        <f t="shared" si="34"/>
        <v>2722.5</v>
      </c>
      <c r="P129" s="35">
        <f t="shared" si="34"/>
        <v>0</v>
      </c>
      <c r="Q129" s="35">
        <f t="shared" si="34"/>
        <v>0</v>
      </c>
      <c r="R129" s="35">
        <f t="shared" si="34"/>
        <v>8910</v>
      </c>
      <c r="S129" s="35">
        <f t="shared" si="34"/>
        <v>0</v>
      </c>
      <c r="T129" s="35">
        <f t="shared" si="34"/>
        <v>0</v>
      </c>
      <c r="U129" s="28">
        <f>SUM(U123:U127)</f>
        <v>46900</v>
      </c>
    </row>
    <row r="130" spans="1:21" hidden="1" x14ac:dyDescent="0.25">
      <c r="A130" s="19"/>
      <c r="B130" s="19"/>
      <c r="C130" s="19"/>
      <c r="D130" s="19"/>
      <c r="E130" s="19"/>
      <c r="F130" s="1"/>
      <c r="G130" s="17" t="s">
        <v>119</v>
      </c>
      <c r="H130" s="1"/>
      <c r="I130" s="1"/>
      <c r="J130" s="1"/>
      <c r="K130" s="1"/>
      <c r="L130" s="1"/>
      <c r="M130" s="1"/>
      <c r="N130" s="1"/>
      <c r="O130" s="1"/>
      <c r="P130" s="1"/>
      <c r="Q130" s="1"/>
      <c r="R130" s="1"/>
      <c r="S130" s="1"/>
      <c r="T130" s="1"/>
      <c r="U130" s="36"/>
    </row>
    <row r="131" spans="1:21" hidden="1" x14ac:dyDescent="0.25">
      <c r="A131" s="19"/>
      <c r="B131" s="19"/>
      <c r="C131" s="19"/>
      <c r="D131" s="19"/>
      <c r="E131" s="19"/>
      <c r="F131" s="1"/>
      <c r="G131" s="31" t="s">
        <v>120</v>
      </c>
      <c r="H131" s="1"/>
      <c r="I131" s="1"/>
      <c r="J131" s="1"/>
      <c r="K131" s="1"/>
      <c r="L131" s="1"/>
      <c r="M131" s="1"/>
      <c r="N131" s="1"/>
      <c r="O131" s="1"/>
      <c r="P131" s="1"/>
      <c r="Q131" s="1"/>
      <c r="R131" s="1"/>
      <c r="S131" s="1"/>
      <c r="T131" s="1"/>
      <c r="U131" s="32">
        <f>SUM(I131:T131)</f>
        <v>0</v>
      </c>
    </row>
    <row r="132" spans="1:21" hidden="1" x14ac:dyDescent="0.25">
      <c r="A132" s="19"/>
      <c r="B132" s="19"/>
      <c r="C132" s="19"/>
      <c r="D132" s="19"/>
      <c r="E132" s="19"/>
      <c r="F132" s="1"/>
      <c r="G132" s="31" t="s">
        <v>121</v>
      </c>
      <c r="H132" s="1"/>
      <c r="I132" s="1"/>
      <c r="J132" s="1"/>
      <c r="K132" s="1"/>
      <c r="L132" s="1"/>
      <c r="M132" s="1"/>
      <c r="N132" s="1"/>
      <c r="O132" s="1"/>
      <c r="P132" s="1"/>
      <c r="Q132" s="1"/>
      <c r="R132" s="1"/>
      <c r="S132" s="1"/>
      <c r="T132" s="1"/>
      <c r="U132" s="32">
        <f>SUM(I132:T132)</f>
        <v>0</v>
      </c>
    </row>
    <row r="133" spans="1:21" hidden="1" x14ac:dyDescent="0.25">
      <c r="A133" s="19"/>
      <c r="B133" s="19"/>
      <c r="C133" s="19"/>
      <c r="D133" s="19"/>
      <c r="E133" s="19"/>
      <c r="F133" s="1"/>
      <c r="G133" s="31" t="s">
        <v>122</v>
      </c>
      <c r="H133" s="1"/>
      <c r="I133" s="1"/>
      <c r="J133" s="1"/>
      <c r="K133" s="1"/>
      <c r="L133" s="1"/>
      <c r="M133" s="1"/>
      <c r="N133" s="1"/>
      <c r="O133" s="1"/>
      <c r="P133" s="1"/>
      <c r="Q133" s="1"/>
      <c r="R133" s="1"/>
      <c r="S133" s="1"/>
      <c r="T133" s="1"/>
      <c r="U133" s="32">
        <f>SUM(I133:T133)</f>
        <v>0</v>
      </c>
    </row>
    <row r="134" spans="1:21" hidden="1" x14ac:dyDescent="0.25">
      <c r="A134" s="19"/>
      <c r="B134" s="19"/>
      <c r="C134" s="19"/>
      <c r="D134" s="19"/>
      <c r="E134" s="19"/>
      <c r="F134" s="1"/>
      <c r="G134" s="31" t="s">
        <v>71</v>
      </c>
      <c r="H134" s="1"/>
      <c r="I134" s="1"/>
      <c r="J134" s="1"/>
      <c r="K134" s="1"/>
      <c r="L134" s="1"/>
      <c r="M134" s="1"/>
      <c r="N134" s="1"/>
      <c r="O134" s="1"/>
      <c r="P134" s="1"/>
      <c r="Q134" s="1"/>
      <c r="R134" s="1"/>
      <c r="S134" s="1"/>
      <c r="T134" s="1"/>
      <c r="U134" s="32">
        <f>SUM(I134:T134)</f>
        <v>0</v>
      </c>
    </row>
    <row r="135" spans="1:21" hidden="1" x14ac:dyDescent="0.25">
      <c r="A135" s="19"/>
      <c r="B135" s="19"/>
      <c r="C135" s="19"/>
      <c r="D135" s="19"/>
      <c r="E135" s="19"/>
      <c r="F135" s="37">
        <v>0.1</v>
      </c>
      <c r="G135" s="38" t="str">
        <f>"Contigency"&amp;" "&amp;"at"&amp;" "&amp;(F135*100)&amp;"%"</f>
        <v>Contigency at 10%</v>
      </c>
      <c r="H135" s="1"/>
      <c r="I135" s="18">
        <f>SUM(I131:I134)*$F$71</f>
        <v>0</v>
      </c>
      <c r="J135" s="18">
        <f>SUM(J131:J134)*$F$71</f>
        <v>0</v>
      </c>
      <c r="K135" s="18">
        <f t="shared" ref="K135:T135" si="35">SUM(K131:K134)*$F$71</f>
        <v>0</v>
      </c>
      <c r="L135" s="18">
        <f t="shared" si="35"/>
        <v>0</v>
      </c>
      <c r="M135" s="18">
        <f t="shared" si="35"/>
        <v>0</v>
      </c>
      <c r="N135" s="18">
        <f t="shared" si="35"/>
        <v>0</v>
      </c>
      <c r="O135" s="18">
        <f t="shared" si="35"/>
        <v>0</v>
      </c>
      <c r="P135" s="18">
        <f t="shared" si="35"/>
        <v>0</v>
      </c>
      <c r="Q135" s="18">
        <f t="shared" si="35"/>
        <v>0</v>
      </c>
      <c r="R135" s="18">
        <f t="shared" si="35"/>
        <v>0</v>
      </c>
      <c r="S135" s="18">
        <f t="shared" si="35"/>
        <v>0</v>
      </c>
      <c r="T135" s="18">
        <f t="shared" si="35"/>
        <v>0</v>
      </c>
      <c r="U135" s="32">
        <f>SUM(I135:T135)</f>
        <v>0</v>
      </c>
    </row>
    <row r="136" spans="1:21" ht="15.75" hidden="1" thickBot="1" x14ac:dyDescent="0.3">
      <c r="A136" s="19"/>
      <c r="B136" s="19"/>
      <c r="C136" s="19"/>
      <c r="D136" s="19"/>
      <c r="E136" s="19"/>
      <c r="F136" s="1"/>
      <c r="G136" s="33" t="s">
        <v>17</v>
      </c>
      <c r="H136" s="34"/>
      <c r="I136" s="35">
        <f t="shared" ref="I136:T136" si="36">SUM(I131:I135)</f>
        <v>0</v>
      </c>
      <c r="J136" s="35">
        <f t="shared" si="36"/>
        <v>0</v>
      </c>
      <c r="K136" s="35">
        <f t="shared" si="36"/>
        <v>0</v>
      </c>
      <c r="L136" s="35">
        <f t="shared" si="36"/>
        <v>0</v>
      </c>
      <c r="M136" s="35">
        <f t="shared" si="36"/>
        <v>0</v>
      </c>
      <c r="N136" s="35">
        <f t="shared" si="36"/>
        <v>0</v>
      </c>
      <c r="O136" s="35">
        <f t="shared" si="36"/>
        <v>0</v>
      </c>
      <c r="P136" s="35">
        <f t="shared" si="36"/>
        <v>0</v>
      </c>
      <c r="Q136" s="35">
        <f t="shared" si="36"/>
        <v>0</v>
      </c>
      <c r="R136" s="35">
        <f t="shared" si="36"/>
        <v>0</v>
      </c>
      <c r="S136" s="35">
        <f t="shared" si="36"/>
        <v>0</v>
      </c>
      <c r="T136" s="35">
        <f t="shared" si="36"/>
        <v>0</v>
      </c>
      <c r="U136" s="28">
        <f>SUM(U131:U134)</f>
        <v>0</v>
      </c>
    </row>
    <row r="137" spans="1:21" hidden="1" x14ac:dyDescent="0.25">
      <c r="A137" s="19"/>
      <c r="B137" s="19"/>
      <c r="C137" s="19"/>
      <c r="D137" s="19"/>
      <c r="E137" s="19"/>
      <c r="F137" s="1"/>
      <c r="G137" s="44"/>
      <c r="H137" s="39"/>
      <c r="I137" s="39"/>
      <c r="J137" s="39"/>
      <c r="K137" s="39"/>
      <c r="L137" s="39"/>
      <c r="M137" s="39"/>
      <c r="N137" s="39"/>
      <c r="O137" s="39"/>
      <c r="P137" s="39"/>
      <c r="Q137" s="39"/>
      <c r="R137" s="39"/>
      <c r="S137" s="39"/>
      <c r="T137" s="39"/>
      <c r="U137" s="45"/>
    </row>
    <row r="138" spans="1:21" ht="15.75" hidden="1" thickBot="1" x14ac:dyDescent="0.3">
      <c r="A138" s="19"/>
      <c r="B138" s="19"/>
      <c r="C138" s="19"/>
      <c r="D138" s="19"/>
      <c r="E138" s="19"/>
      <c r="F138" s="1"/>
      <c r="G138" s="25" t="s">
        <v>123</v>
      </c>
      <c r="H138" s="26"/>
      <c r="I138" s="27">
        <f t="shared" ref="I138:U138" si="37">I101+I107+I116+I120+I129+I136</f>
        <v>34591.666666666672</v>
      </c>
      <c r="J138" s="27">
        <f t="shared" si="37"/>
        <v>48946.666666666672</v>
      </c>
      <c r="K138" s="27">
        <f t="shared" si="37"/>
        <v>47681.666666666672</v>
      </c>
      <c r="L138" s="27">
        <f t="shared" si="37"/>
        <v>42869.166666666672</v>
      </c>
      <c r="M138" s="27">
        <f t="shared" si="37"/>
        <v>39156.666666666672</v>
      </c>
      <c r="N138" s="27">
        <f t="shared" si="37"/>
        <v>34921.666666666672</v>
      </c>
      <c r="O138" s="27">
        <f t="shared" si="37"/>
        <v>37314.166666666672</v>
      </c>
      <c r="P138" s="27">
        <f t="shared" si="37"/>
        <v>45591.666666666672</v>
      </c>
      <c r="Q138" s="27">
        <f t="shared" si="37"/>
        <v>34921.666666666672</v>
      </c>
      <c r="R138" s="27">
        <f t="shared" si="37"/>
        <v>43501.666666666672</v>
      </c>
      <c r="S138" s="27">
        <f t="shared" si="37"/>
        <v>34591.666666666672</v>
      </c>
      <c r="T138" s="27">
        <f t="shared" si="37"/>
        <v>37121.666666666672</v>
      </c>
      <c r="U138" s="46">
        <f t="shared" si="37"/>
        <v>476520</v>
      </c>
    </row>
    <row r="139" spans="1:21" hidden="1" x14ac:dyDescent="0.25">
      <c r="A139" s="19"/>
      <c r="B139" s="19"/>
      <c r="C139" s="19"/>
      <c r="D139" s="19"/>
      <c r="E139" s="19"/>
      <c r="F139" s="1"/>
      <c r="G139" s="1"/>
      <c r="H139" s="1"/>
      <c r="I139" s="1"/>
      <c r="J139" s="1"/>
      <c r="K139" s="1"/>
      <c r="L139" s="1"/>
      <c r="M139" s="1"/>
      <c r="N139" s="1"/>
      <c r="O139" s="1"/>
      <c r="P139" s="1"/>
      <c r="Q139" s="1"/>
      <c r="R139" s="1"/>
      <c r="S139" s="1"/>
      <c r="T139" s="1"/>
      <c r="U139" s="1"/>
    </row>
    <row r="140" spans="1:21" hidden="1" x14ac:dyDescent="0.25">
      <c r="A140" s="19"/>
      <c r="B140" s="19"/>
      <c r="C140" s="19"/>
      <c r="D140" s="19"/>
      <c r="E140" s="19"/>
      <c r="F140" s="1"/>
      <c r="G140" s="1"/>
      <c r="H140" s="1"/>
      <c r="I140" s="1"/>
      <c r="J140" s="1"/>
      <c r="K140" s="1"/>
      <c r="L140" s="1"/>
      <c r="M140" s="1"/>
      <c r="N140" s="1"/>
      <c r="O140" s="1"/>
      <c r="P140" s="1"/>
      <c r="Q140" s="1"/>
      <c r="R140" s="1"/>
      <c r="S140" s="1"/>
      <c r="T140" s="1"/>
      <c r="U140" s="1"/>
    </row>
    <row r="141" spans="1:21" hidden="1" x14ac:dyDescent="0.25">
      <c r="A141" s="19"/>
      <c r="B141" s="19"/>
      <c r="C141" s="19"/>
      <c r="D141" s="19"/>
      <c r="E141" s="19"/>
      <c r="F141" s="1"/>
      <c r="G141" s="1"/>
      <c r="H141" s="1"/>
      <c r="I141" s="1"/>
      <c r="J141" s="1"/>
      <c r="K141" s="1"/>
      <c r="L141" s="1"/>
      <c r="M141" s="1"/>
      <c r="N141" s="1"/>
      <c r="O141" s="1"/>
      <c r="P141" s="1"/>
      <c r="Q141" s="1"/>
      <c r="R141" s="1"/>
      <c r="S141" s="1"/>
      <c r="T141" s="1"/>
      <c r="U141" s="1"/>
    </row>
    <row r="142" spans="1:21" hidden="1" x14ac:dyDescent="0.25">
      <c r="A142" s="19"/>
      <c r="B142" s="19"/>
      <c r="C142" s="19"/>
      <c r="D142" s="19"/>
      <c r="E142" s="19"/>
      <c r="F142" s="1"/>
      <c r="G142" s="1"/>
      <c r="H142" s="1"/>
      <c r="I142" s="1"/>
      <c r="J142" s="1"/>
      <c r="K142" s="1"/>
      <c r="L142" s="1"/>
      <c r="M142" s="1"/>
      <c r="N142" s="1"/>
      <c r="O142" s="1"/>
      <c r="P142" s="1"/>
      <c r="Q142" s="1"/>
      <c r="R142" s="1"/>
      <c r="S142" s="1"/>
      <c r="T142" s="1"/>
      <c r="U142" s="1"/>
    </row>
    <row r="143" spans="1:21" hidden="1" x14ac:dyDescent="0.25">
      <c r="A143" s="19"/>
      <c r="B143" s="19"/>
      <c r="C143" s="19"/>
      <c r="D143" s="19"/>
      <c r="E143" s="19"/>
      <c r="F143" s="1"/>
      <c r="G143" s="1"/>
      <c r="H143" s="1"/>
      <c r="I143" s="1"/>
      <c r="J143" s="1"/>
      <c r="K143" s="1"/>
      <c r="L143" s="1"/>
      <c r="M143" s="1"/>
      <c r="N143" s="1"/>
      <c r="O143" s="1"/>
      <c r="P143" s="1"/>
      <c r="Q143" s="1"/>
      <c r="R143" s="1"/>
      <c r="S143" s="1"/>
      <c r="T143" s="1"/>
      <c r="U143" s="1"/>
    </row>
    <row r="144" spans="1:21" hidden="1" x14ac:dyDescent="0.25">
      <c r="A144" s="19"/>
      <c r="B144" s="19"/>
      <c r="C144" s="19"/>
      <c r="D144" s="19"/>
      <c r="E144" s="19"/>
      <c r="F144" s="1"/>
      <c r="G144" s="1"/>
      <c r="H144" s="1"/>
      <c r="I144" s="1"/>
      <c r="J144" s="1"/>
      <c r="K144" s="1"/>
      <c r="L144" s="1"/>
      <c r="M144" s="1"/>
      <c r="N144" s="1"/>
      <c r="O144" s="1"/>
      <c r="P144" s="1"/>
      <c r="Q144" s="1"/>
      <c r="R144" s="1"/>
      <c r="S144" s="1"/>
      <c r="T144" s="1"/>
      <c r="U144" s="1"/>
    </row>
    <row r="145" spans="1:21" hidden="1" x14ac:dyDescent="0.25">
      <c r="A145" s="19"/>
      <c r="B145" s="19"/>
      <c r="C145" s="19"/>
      <c r="D145" s="19"/>
      <c r="E145" s="19"/>
      <c r="F145" s="1"/>
      <c r="G145" s="1"/>
      <c r="H145" s="1"/>
      <c r="I145" s="1"/>
      <c r="J145" s="1"/>
      <c r="K145" s="1"/>
      <c r="L145" s="1"/>
      <c r="M145" s="1"/>
      <c r="N145" s="1"/>
      <c r="O145" s="1"/>
      <c r="P145" s="1"/>
      <c r="Q145" s="1"/>
      <c r="R145" s="1"/>
      <c r="S145" s="1"/>
      <c r="T145" s="1"/>
      <c r="U145" s="1"/>
    </row>
    <row r="146" spans="1:21" hidden="1" x14ac:dyDescent="0.25">
      <c r="A146" s="19"/>
      <c r="B146" s="19"/>
      <c r="C146" s="19"/>
      <c r="D146" s="19"/>
      <c r="E146" s="19"/>
      <c r="F146" s="1"/>
      <c r="G146" s="1"/>
      <c r="H146" s="1"/>
      <c r="I146" s="1"/>
      <c r="J146" s="1"/>
      <c r="K146" s="1"/>
      <c r="L146" s="1"/>
      <c r="M146" s="1"/>
      <c r="N146" s="1"/>
      <c r="O146" s="1"/>
      <c r="P146" s="1"/>
      <c r="Q146" s="1"/>
      <c r="R146" s="1"/>
      <c r="S146" s="1"/>
      <c r="T146" s="1"/>
      <c r="U146" s="1"/>
    </row>
    <row r="147" spans="1:21" hidden="1" x14ac:dyDescent="0.25">
      <c r="A147" s="19"/>
      <c r="B147" s="19"/>
      <c r="C147" s="19"/>
      <c r="D147" s="19"/>
      <c r="E147" s="19"/>
      <c r="F147" s="1"/>
      <c r="G147" s="1"/>
      <c r="H147" s="1"/>
      <c r="I147" s="1"/>
      <c r="J147" s="1"/>
      <c r="K147" s="1"/>
      <c r="L147" s="1"/>
      <c r="M147" s="1"/>
      <c r="N147" s="1"/>
      <c r="O147" s="1"/>
      <c r="P147" s="1"/>
      <c r="Q147" s="1"/>
      <c r="R147" s="1"/>
      <c r="S147" s="1"/>
      <c r="T147" s="1"/>
      <c r="U147" s="1"/>
    </row>
    <row r="148" spans="1:21" hidden="1" x14ac:dyDescent="0.25">
      <c r="A148" s="19"/>
      <c r="B148" s="19"/>
      <c r="C148" s="19"/>
      <c r="D148" s="19"/>
      <c r="E148" s="19"/>
      <c r="F148" s="1"/>
      <c r="G148" s="1"/>
      <c r="H148" s="1"/>
      <c r="I148" s="1"/>
      <c r="J148" s="1"/>
      <c r="K148" s="1"/>
      <c r="L148" s="1"/>
      <c r="M148" s="1"/>
      <c r="N148" s="1"/>
      <c r="O148" s="1"/>
      <c r="P148" s="1"/>
      <c r="Q148" s="1"/>
      <c r="R148" s="1"/>
      <c r="S148" s="1"/>
      <c r="T148" s="1"/>
      <c r="U148" s="1"/>
    </row>
    <row r="149" spans="1:21" hidden="1" x14ac:dyDescent="0.25">
      <c r="A149" s="19"/>
      <c r="B149" s="19"/>
      <c r="C149" s="19"/>
      <c r="D149" s="19"/>
      <c r="E149" s="19"/>
      <c r="F149" s="1"/>
      <c r="G149" s="1"/>
      <c r="H149" s="1"/>
      <c r="I149" s="1"/>
      <c r="J149" s="1"/>
      <c r="K149" s="1"/>
      <c r="L149" s="1"/>
      <c r="M149" s="1"/>
      <c r="N149" s="1"/>
      <c r="O149" s="1"/>
      <c r="P149" s="1"/>
      <c r="Q149" s="1"/>
      <c r="R149" s="1"/>
      <c r="S149" s="1"/>
      <c r="T149" s="1"/>
      <c r="U149" s="1"/>
    </row>
    <row r="150" spans="1:21" hidden="1" x14ac:dyDescent="0.25">
      <c r="A150" s="19"/>
      <c r="B150" s="19"/>
      <c r="C150" s="19"/>
      <c r="D150" s="19"/>
      <c r="E150" s="19"/>
      <c r="F150" s="1"/>
      <c r="G150" s="1"/>
      <c r="H150" s="1"/>
      <c r="I150" s="1"/>
      <c r="J150" s="1"/>
      <c r="K150" s="1"/>
      <c r="L150" s="1"/>
      <c r="M150" s="1"/>
      <c r="N150" s="1"/>
      <c r="O150" s="1"/>
      <c r="P150" s="1"/>
      <c r="Q150" s="1"/>
      <c r="R150" s="1"/>
      <c r="S150" s="1"/>
      <c r="T150" s="1"/>
      <c r="U150" s="1"/>
    </row>
    <row r="151" spans="1:21" hidden="1" x14ac:dyDescent="0.25">
      <c r="A151" s="19"/>
      <c r="B151" s="19"/>
      <c r="C151" s="19"/>
      <c r="D151" s="19"/>
      <c r="E151" s="19"/>
      <c r="F151" s="1"/>
      <c r="G151" s="1"/>
      <c r="H151" s="1"/>
      <c r="I151" s="1"/>
      <c r="J151" s="1"/>
      <c r="K151" s="1"/>
      <c r="L151" s="1"/>
      <c r="M151" s="1"/>
      <c r="N151" s="1"/>
      <c r="O151" s="1"/>
      <c r="P151" s="1"/>
      <c r="Q151" s="1"/>
      <c r="R151" s="1"/>
      <c r="S151" s="1"/>
      <c r="T151" s="1"/>
      <c r="U151" s="1"/>
    </row>
    <row r="152" spans="1:21" hidden="1" x14ac:dyDescent="0.25">
      <c r="A152" s="19"/>
      <c r="B152" s="19"/>
      <c r="C152" s="19"/>
      <c r="D152" s="19"/>
      <c r="E152" s="19"/>
      <c r="F152" s="7"/>
      <c r="G152" s="53" t="s">
        <v>16</v>
      </c>
      <c r="H152" s="54"/>
      <c r="I152" s="55">
        <v>43831</v>
      </c>
      <c r="J152" s="55">
        <v>43862</v>
      </c>
      <c r="K152" s="55">
        <v>43891</v>
      </c>
      <c r="L152" s="55">
        <v>43922</v>
      </c>
      <c r="M152" s="55">
        <v>43952</v>
      </c>
      <c r="N152" s="55">
        <v>43983</v>
      </c>
      <c r="O152" s="55">
        <v>44013</v>
      </c>
      <c r="P152" s="55">
        <v>44044</v>
      </c>
      <c r="Q152" s="55">
        <v>44075</v>
      </c>
      <c r="R152" s="55">
        <v>44105</v>
      </c>
      <c r="S152" s="55">
        <v>44136</v>
      </c>
      <c r="T152" s="56">
        <v>44166</v>
      </c>
      <c r="U152" s="11" t="s">
        <v>17</v>
      </c>
    </row>
    <row r="153" spans="1:21" hidden="1" x14ac:dyDescent="0.25">
      <c r="A153" s="19"/>
      <c r="B153" s="19"/>
      <c r="C153" s="19"/>
      <c r="D153" s="19"/>
      <c r="E153" s="19"/>
      <c r="F153" s="12"/>
      <c r="G153" s="13"/>
      <c r="H153" s="14"/>
      <c r="I153" s="15"/>
      <c r="J153" s="15"/>
      <c r="K153" s="15"/>
      <c r="L153" s="15"/>
      <c r="M153" s="15"/>
      <c r="N153" s="15"/>
      <c r="O153" s="15"/>
      <c r="P153" s="15"/>
      <c r="Q153" s="15"/>
      <c r="R153" s="15"/>
      <c r="S153" s="15"/>
      <c r="T153" s="15"/>
      <c r="U153" s="16"/>
    </row>
    <row r="154" spans="1:21" hidden="1" x14ac:dyDescent="0.25">
      <c r="A154" s="19"/>
      <c r="B154" s="19"/>
      <c r="C154" s="19"/>
      <c r="D154" s="19"/>
      <c r="E154" s="19"/>
      <c r="F154" s="12"/>
      <c r="G154" s="17" t="s">
        <v>18</v>
      </c>
      <c r="H154" s="14"/>
      <c r="I154" s="15"/>
      <c r="J154" s="15"/>
      <c r="K154" s="15"/>
      <c r="L154" s="15"/>
      <c r="M154" s="15"/>
      <c r="N154" s="15"/>
      <c r="O154" s="15"/>
      <c r="P154" s="15"/>
      <c r="Q154" s="15"/>
      <c r="R154" s="15"/>
      <c r="S154" s="15"/>
      <c r="T154" s="15"/>
      <c r="U154" s="16"/>
    </row>
    <row r="155" spans="1:21" hidden="1" x14ac:dyDescent="0.25">
      <c r="A155" s="19"/>
      <c r="B155" s="19"/>
      <c r="C155" s="19"/>
      <c r="D155" s="19"/>
      <c r="E155" s="19"/>
      <c r="F155" s="19"/>
      <c r="G155" s="21" t="s">
        <v>22</v>
      </c>
      <c r="H155" s="22"/>
      <c r="I155" s="50"/>
      <c r="J155" s="50"/>
      <c r="K155" s="50"/>
      <c r="L155" s="50"/>
      <c r="M155" s="50"/>
      <c r="N155" s="50"/>
      <c r="O155" s="50"/>
      <c r="P155" s="50"/>
      <c r="Q155" s="50"/>
      <c r="R155" s="50"/>
      <c r="S155" s="50"/>
      <c r="T155" s="50"/>
      <c r="U155" s="16"/>
    </row>
    <row r="156" spans="1:21" hidden="1" x14ac:dyDescent="0.25">
      <c r="A156" s="19"/>
      <c r="B156" s="19"/>
      <c r="C156" s="19"/>
      <c r="D156" s="19"/>
      <c r="E156" s="19"/>
      <c r="F156" s="19"/>
      <c r="G156" s="21" t="s">
        <v>24</v>
      </c>
      <c r="H156" s="22"/>
      <c r="I156" s="50"/>
      <c r="J156" s="50"/>
      <c r="K156" s="50"/>
      <c r="L156" s="50"/>
      <c r="M156" s="50"/>
      <c r="N156" s="50"/>
      <c r="O156" s="50"/>
      <c r="P156" s="50"/>
      <c r="Q156" s="50"/>
      <c r="R156" s="50"/>
      <c r="S156" s="50"/>
      <c r="T156" s="50"/>
      <c r="U156" s="16"/>
    </row>
    <row r="157" spans="1:21" hidden="1" x14ac:dyDescent="0.25">
      <c r="A157" s="19"/>
      <c r="B157" s="19"/>
      <c r="C157" s="19"/>
      <c r="D157" s="19"/>
      <c r="E157" s="19"/>
      <c r="F157" s="19"/>
      <c r="G157" s="21" t="s">
        <v>26</v>
      </c>
      <c r="H157" s="22"/>
      <c r="I157" s="50"/>
      <c r="J157" s="50"/>
      <c r="K157" s="50"/>
      <c r="L157" s="50"/>
      <c r="M157" s="50"/>
      <c r="N157" s="50"/>
      <c r="O157" s="50"/>
      <c r="P157" s="50"/>
      <c r="Q157" s="50"/>
      <c r="R157" s="50"/>
      <c r="S157" s="50"/>
      <c r="T157" s="50"/>
      <c r="U157" s="16"/>
    </row>
    <row r="158" spans="1:21" hidden="1" x14ac:dyDescent="0.25">
      <c r="A158" s="19"/>
      <c r="B158" s="19"/>
      <c r="C158" s="19"/>
      <c r="D158" s="19"/>
      <c r="E158" s="19"/>
      <c r="F158" s="6"/>
      <c r="G158" s="21" t="s">
        <v>110</v>
      </c>
      <c r="H158" s="6"/>
      <c r="I158" s="6"/>
      <c r="J158" s="6"/>
      <c r="K158" s="6"/>
      <c r="L158" s="6"/>
      <c r="M158" s="6"/>
      <c r="N158" s="6"/>
      <c r="O158" s="6"/>
      <c r="P158" s="6"/>
      <c r="Q158" s="6"/>
      <c r="R158" s="6"/>
      <c r="S158" s="6"/>
      <c r="T158" s="6"/>
      <c r="U158" s="16"/>
    </row>
    <row r="159" spans="1:21" hidden="1" x14ac:dyDescent="0.25">
      <c r="A159" s="19"/>
      <c r="B159" s="19"/>
      <c r="C159" s="19"/>
      <c r="D159" s="19"/>
      <c r="E159" s="19"/>
      <c r="F159" s="6"/>
      <c r="G159" s="21" t="s">
        <v>30</v>
      </c>
      <c r="H159" s="6"/>
      <c r="I159" s="6"/>
      <c r="J159" s="6"/>
      <c r="K159" s="6"/>
      <c r="L159" s="6"/>
      <c r="M159" s="6"/>
      <c r="N159" s="6"/>
      <c r="O159" s="6"/>
      <c r="P159" s="6"/>
      <c r="Q159" s="6"/>
      <c r="R159" s="6"/>
      <c r="S159" s="6"/>
      <c r="T159" s="6"/>
      <c r="U159" s="16"/>
    </row>
    <row r="160" spans="1:21" ht="15.75" hidden="1" thickBot="1" x14ac:dyDescent="0.3">
      <c r="A160" s="19"/>
      <c r="B160" s="19"/>
      <c r="C160" s="19"/>
      <c r="D160" s="19"/>
      <c r="E160" s="19"/>
      <c r="F160" s="6"/>
      <c r="G160" s="33" t="s">
        <v>17</v>
      </c>
      <c r="H160" s="34"/>
      <c r="I160" s="35">
        <f t="shared" ref="I160:U160" si="38">SUM(I155:I159)</f>
        <v>0</v>
      </c>
      <c r="J160" s="35">
        <f t="shared" si="38"/>
        <v>0</v>
      </c>
      <c r="K160" s="35">
        <f t="shared" si="38"/>
        <v>0</v>
      </c>
      <c r="L160" s="35">
        <f t="shared" si="38"/>
        <v>0</v>
      </c>
      <c r="M160" s="35">
        <f t="shared" si="38"/>
        <v>0</v>
      </c>
      <c r="N160" s="35">
        <f t="shared" si="38"/>
        <v>0</v>
      </c>
      <c r="O160" s="35">
        <f t="shared" si="38"/>
        <v>0</v>
      </c>
      <c r="P160" s="35">
        <f t="shared" si="38"/>
        <v>0</v>
      </c>
      <c r="Q160" s="35">
        <f t="shared" si="38"/>
        <v>0</v>
      </c>
      <c r="R160" s="35">
        <f t="shared" si="38"/>
        <v>0</v>
      </c>
      <c r="S160" s="35">
        <f t="shared" si="38"/>
        <v>0</v>
      </c>
      <c r="T160" s="35">
        <f t="shared" si="38"/>
        <v>0</v>
      </c>
      <c r="U160" s="28">
        <f t="shared" si="38"/>
        <v>0</v>
      </c>
    </row>
    <row r="161" spans="1:21" hidden="1" x14ac:dyDescent="0.25">
      <c r="A161" s="19"/>
      <c r="B161" s="19"/>
      <c r="C161" s="19"/>
      <c r="D161" s="19"/>
      <c r="E161" s="19"/>
      <c r="F161" s="6"/>
      <c r="G161" s="29"/>
      <c r="H161" s="6"/>
      <c r="I161" s="6"/>
      <c r="J161" s="6"/>
      <c r="K161" s="6"/>
      <c r="L161" s="6"/>
      <c r="M161" s="6"/>
      <c r="N161" s="6"/>
      <c r="O161" s="6"/>
      <c r="P161" s="6"/>
      <c r="Q161" s="6"/>
      <c r="R161" s="6"/>
      <c r="S161" s="6"/>
      <c r="T161" s="6"/>
      <c r="U161" s="16"/>
    </row>
    <row r="162" spans="1:21" hidden="1" x14ac:dyDescent="0.25">
      <c r="A162" s="19"/>
      <c r="B162" s="19"/>
      <c r="C162" s="19"/>
      <c r="D162" s="19"/>
      <c r="E162" s="19"/>
      <c r="F162" s="1"/>
      <c r="G162" s="17" t="s">
        <v>32</v>
      </c>
      <c r="H162" s="1"/>
      <c r="I162" s="1"/>
      <c r="J162" s="1"/>
      <c r="K162" s="1"/>
      <c r="L162" s="1"/>
      <c r="M162" s="1"/>
      <c r="N162" s="1"/>
      <c r="O162" s="1"/>
      <c r="P162" s="1"/>
      <c r="Q162" s="1"/>
      <c r="R162" s="1"/>
      <c r="S162" s="1"/>
      <c r="T162" s="1"/>
      <c r="U162" s="30"/>
    </row>
    <row r="163" spans="1:21" hidden="1" x14ac:dyDescent="0.25">
      <c r="A163" s="19"/>
      <c r="B163" s="19"/>
      <c r="C163" s="19"/>
      <c r="D163" s="19"/>
      <c r="E163" s="19"/>
      <c r="F163" s="1"/>
      <c r="G163" s="31" t="s">
        <v>111</v>
      </c>
      <c r="H163" s="1"/>
      <c r="I163" s="18">
        <f>200000/12</f>
        <v>16666.666666666668</v>
      </c>
      <c r="J163" s="18">
        <f t="shared" ref="J163:T163" si="39">200000/12</f>
        <v>16666.666666666668</v>
      </c>
      <c r="K163" s="18">
        <f t="shared" si="39"/>
        <v>16666.666666666668</v>
      </c>
      <c r="L163" s="18">
        <f t="shared" si="39"/>
        <v>16666.666666666668</v>
      </c>
      <c r="M163" s="18">
        <f t="shared" si="39"/>
        <v>16666.666666666668</v>
      </c>
      <c r="N163" s="18">
        <f t="shared" si="39"/>
        <v>16666.666666666668</v>
      </c>
      <c r="O163" s="18">
        <f t="shared" si="39"/>
        <v>16666.666666666668</v>
      </c>
      <c r="P163" s="18">
        <f t="shared" si="39"/>
        <v>16666.666666666668</v>
      </c>
      <c r="Q163" s="18">
        <f t="shared" si="39"/>
        <v>16666.666666666668</v>
      </c>
      <c r="R163" s="18">
        <f t="shared" si="39"/>
        <v>16666.666666666668</v>
      </c>
      <c r="S163" s="18">
        <f t="shared" si="39"/>
        <v>16666.666666666668</v>
      </c>
      <c r="T163" s="18">
        <f t="shared" si="39"/>
        <v>16666.666666666668</v>
      </c>
      <c r="U163" s="32">
        <f>SUM(I163:T163)</f>
        <v>199999.99999999997</v>
      </c>
    </row>
    <row r="164" spans="1:21" hidden="1" x14ac:dyDescent="0.25">
      <c r="A164" s="19"/>
      <c r="B164" s="19"/>
      <c r="C164" s="19"/>
      <c r="D164" s="19"/>
      <c r="E164" s="19"/>
      <c r="F164" s="1"/>
      <c r="G164" s="31" t="s">
        <v>112</v>
      </c>
      <c r="H164" s="1"/>
      <c r="I164" s="18">
        <f>10000</f>
        <v>10000</v>
      </c>
      <c r="J164" s="18">
        <f>10000</f>
        <v>10000</v>
      </c>
      <c r="K164" s="18">
        <f>10000</f>
        <v>10000</v>
      </c>
      <c r="L164" s="18">
        <f>10000</f>
        <v>10000</v>
      </c>
      <c r="M164" s="18">
        <f>10000</f>
        <v>10000</v>
      </c>
      <c r="N164" s="18">
        <f>10000</f>
        <v>10000</v>
      </c>
      <c r="O164" s="18">
        <f>10000</f>
        <v>10000</v>
      </c>
      <c r="P164" s="18">
        <f>10000</f>
        <v>10000</v>
      </c>
      <c r="Q164" s="18">
        <f>10000</f>
        <v>10000</v>
      </c>
      <c r="R164" s="18">
        <f>10000</f>
        <v>10000</v>
      </c>
      <c r="S164" s="18">
        <f>10000</f>
        <v>10000</v>
      </c>
      <c r="T164" s="18">
        <f>10000</f>
        <v>10000</v>
      </c>
      <c r="U164" s="32">
        <f>SUM(I164:T164)</f>
        <v>120000</v>
      </c>
    </row>
    <row r="165" spans="1:21" hidden="1" x14ac:dyDescent="0.25">
      <c r="A165" s="19"/>
      <c r="B165" s="19"/>
      <c r="C165" s="19"/>
      <c r="D165" s="19"/>
      <c r="E165" s="19"/>
      <c r="F165" s="1"/>
      <c r="G165" s="31" t="s">
        <v>113</v>
      </c>
      <c r="H165" s="1"/>
      <c r="I165" s="18">
        <f>30*65*4</f>
        <v>7800</v>
      </c>
      <c r="J165" s="18">
        <f t="shared" ref="J165:T165" si="40">30*65*4</f>
        <v>7800</v>
      </c>
      <c r="K165" s="18">
        <f t="shared" si="40"/>
        <v>7800</v>
      </c>
      <c r="L165" s="18">
        <f t="shared" si="40"/>
        <v>7800</v>
      </c>
      <c r="M165" s="18">
        <f t="shared" si="40"/>
        <v>7800</v>
      </c>
      <c r="N165" s="18">
        <f t="shared" si="40"/>
        <v>7800</v>
      </c>
      <c r="O165" s="18">
        <f t="shared" si="40"/>
        <v>7800</v>
      </c>
      <c r="P165" s="18">
        <f t="shared" si="40"/>
        <v>7800</v>
      </c>
      <c r="Q165" s="18">
        <f t="shared" si="40"/>
        <v>7800</v>
      </c>
      <c r="R165" s="18">
        <f t="shared" si="40"/>
        <v>7800</v>
      </c>
      <c r="S165" s="18">
        <f t="shared" si="40"/>
        <v>7800</v>
      </c>
      <c r="T165" s="18">
        <f t="shared" si="40"/>
        <v>7800</v>
      </c>
      <c r="U165" s="32">
        <f>SUM(I165:T165)</f>
        <v>93600</v>
      </c>
    </row>
    <row r="166" spans="1:21" hidden="1" x14ac:dyDescent="0.25">
      <c r="A166" s="19"/>
      <c r="B166" s="19"/>
      <c r="C166" s="19"/>
      <c r="D166" s="19"/>
      <c r="E166" s="19"/>
      <c r="F166" s="1"/>
      <c r="G166" s="31" t="s">
        <v>114</v>
      </c>
      <c r="H166" s="1"/>
      <c r="I166" s="18"/>
      <c r="J166" s="18"/>
      <c r="K166" s="18"/>
      <c r="L166" s="18"/>
      <c r="M166" s="18"/>
      <c r="N166" s="18"/>
      <c r="O166" s="18"/>
      <c r="P166" s="18"/>
      <c r="Q166" s="18"/>
      <c r="R166" s="18"/>
      <c r="S166" s="18"/>
      <c r="T166" s="18"/>
      <c r="U166" s="32">
        <f>SUM(I166:T166)</f>
        <v>0</v>
      </c>
    </row>
    <row r="167" spans="1:21" ht="15.75" hidden="1" thickBot="1" x14ac:dyDescent="0.3">
      <c r="A167" s="19"/>
      <c r="B167" s="19"/>
      <c r="C167" s="19"/>
      <c r="D167" s="19"/>
      <c r="E167" s="19"/>
      <c r="F167" s="1"/>
      <c r="G167" s="33" t="s">
        <v>17</v>
      </c>
      <c r="H167" s="34"/>
      <c r="I167" s="35">
        <f>SUM(I163:I166)</f>
        <v>34466.666666666672</v>
      </c>
      <c r="J167" s="35">
        <f t="shared" ref="J167:U167" si="41">SUM(J163:J166)</f>
        <v>34466.666666666672</v>
      </c>
      <c r="K167" s="35">
        <f t="shared" si="41"/>
        <v>34466.666666666672</v>
      </c>
      <c r="L167" s="35">
        <f t="shared" si="41"/>
        <v>34466.666666666672</v>
      </c>
      <c r="M167" s="35">
        <f t="shared" si="41"/>
        <v>34466.666666666672</v>
      </c>
      <c r="N167" s="35">
        <f t="shared" si="41"/>
        <v>34466.666666666672</v>
      </c>
      <c r="O167" s="35">
        <f t="shared" si="41"/>
        <v>34466.666666666672</v>
      </c>
      <c r="P167" s="35">
        <f t="shared" si="41"/>
        <v>34466.666666666672</v>
      </c>
      <c r="Q167" s="35">
        <f t="shared" si="41"/>
        <v>34466.666666666672</v>
      </c>
      <c r="R167" s="35">
        <f t="shared" si="41"/>
        <v>34466.666666666672</v>
      </c>
      <c r="S167" s="35">
        <f t="shared" si="41"/>
        <v>34466.666666666672</v>
      </c>
      <c r="T167" s="35">
        <f t="shared" si="41"/>
        <v>34466.666666666672</v>
      </c>
      <c r="U167" s="28">
        <f t="shared" si="41"/>
        <v>413600</v>
      </c>
    </row>
    <row r="168" spans="1:21" hidden="1" x14ac:dyDescent="0.25">
      <c r="A168" s="19"/>
      <c r="B168" s="19"/>
      <c r="C168" s="19"/>
      <c r="D168" s="19"/>
      <c r="E168" s="19"/>
      <c r="F168" s="1"/>
      <c r="G168" s="17" t="s">
        <v>51</v>
      </c>
      <c r="H168" s="1"/>
      <c r="I168" s="1"/>
      <c r="J168" s="1"/>
      <c r="K168" s="1"/>
      <c r="L168" s="1"/>
      <c r="M168" s="1"/>
      <c r="N168" s="1"/>
      <c r="O168" s="1"/>
      <c r="P168" s="1"/>
      <c r="Q168" s="1"/>
      <c r="R168" s="1"/>
      <c r="S168" s="1"/>
      <c r="T168" s="1"/>
      <c r="U168" s="36"/>
    </row>
    <row r="169" spans="1:21" hidden="1" x14ac:dyDescent="0.25">
      <c r="A169" s="19"/>
      <c r="B169" s="19"/>
      <c r="C169" s="19"/>
      <c r="D169" s="19"/>
      <c r="E169" s="19"/>
      <c r="F169" s="1"/>
      <c r="G169" s="31" t="s">
        <v>53</v>
      </c>
      <c r="H169" s="1"/>
      <c r="I169" s="18"/>
      <c r="J169" s="18"/>
      <c r="K169" s="18"/>
      <c r="L169" s="18"/>
      <c r="M169" s="18"/>
      <c r="N169" s="18"/>
      <c r="O169" s="18"/>
      <c r="P169" s="18">
        <v>10000</v>
      </c>
      <c r="Q169" s="18"/>
      <c r="R169" s="18"/>
      <c r="S169" s="18"/>
      <c r="T169" s="18"/>
      <c r="U169" s="32">
        <f>SUM(I169:T169)</f>
        <v>10000</v>
      </c>
    </row>
    <row r="170" spans="1:21" hidden="1" x14ac:dyDescent="0.25">
      <c r="A170" s="19"/>
      <c r="B170" s="19"/>
      <c r="C170" s="19"/>
      <c r="D170" s="19"/>
      <c r="E170" s="19"/>
      <c r="F170" s="1"/>
      <c r="G170" s="31" t="s">
        <v>55</v>
      </c>
      <c r="H170" s="1"/>
      <c r="I170" s="18"/>
      <c r="J170" s="18"/>
      <c r="K170" s="18">
        <v>5000</v>
      </c>
      <c r="L170" s="18"/>
      <c r="M170" s="18"/>
      <c r="N170" s="18">
        <v>5000</v>
      </c>
      <c r="O170" s="18"/>
      <c r="P170" s="18"/>
      <c r="Q170" s="18">
        <v>5000</v>
      </c>
      <c r="R170" s="18"/>
      <c r="S170" s="18"/>
      <c r="T170" s="18">
        <v>5000</v>
      </c>
      <c r="U170" s="32">
        <f>SUM(I170:T170)</f>
        <v>20000</v>
      </c>
    </row>
    <row r="171" spans="1:21" hidden="1" x14ac:dyDescent="0.25">
      <c r="A171" s="19"/>
      <c r="B171" s="19"/>
      <c r="C171" s="19"/>
      <c r="D171" s="19"/>
      <c r="E171" s="19"/>
      <c r="F171" s="1"/>
      <c r="G171" s="31" t="s">
        <v>56</v>
      </c>
      <c r="H171" s="1"/>
      <c r="I171" s="18"/>
      <c r="J171" s="18"/>
      <c r="K171" s="18"/>
      <c r="L171" s="18"/>
      <c r="M171" s="18"/>
      <c r="N171" s="18"/>
      <c r="O171" s="18"/>
      <c r="P171" s="18"/>
      <c r="Q171" s="18"/>
      <c r="R171" s="18"/>
      <c r="S171" s="18"/>
      <c r="T171" s="18"/>
      <c r="U171" s="32">
        <f>SUM(I171:T171)</f>
        <v>0</v>
      </c>
    </row>
    <row r="172" spans="1:21" hidden="1" x14ac:dyDescent="0.25">
      <c r="A172" s="19"/>
      <c r="B172" s="19"/>
      <c r="C172" s="19"/>
      <c r="D172" s="19"/>
      <c r="E172" s="19"/>
      <c r="F172" s="37">
        <v>0.1</v>
      </c>
      <c r="G172" s="38" t="str">
        <f>"Contigency"&amp;" "&amp;"at"&amp;" "&amp;(F172*100)&amp;"%"</f>
        <v>Contigency at 10%</v>
      </c>
      <c r="H172" s="39"/>
      <c r="I172" s="40">
        <f>SUM(I169:I171)*$F$31</f>
        <v>0</v>
      </c>
      <c r="J172" s="40">
        <f>SUM(J169:J171)*$F$31</f>
        <v>0</v>
      </c>
      <c r="K172" s="40">
        <f t="shared" ref="K172:T172" si="42">SUM(K169:K171)*$F$31</f>
        <v>500</v>
      </c>
      <c r="L172" s="40">
        <f t="shared" si="42"/>
        <v>0</v>
      </c>
      <c r="M172" s="40">
        <f t="shared" si="42"/>
        <v>0</v>
      </c>
      <c r="N172" s="40">
        <f t="shared" si="42"/>
        <v>500</v>
      </c>
      <c r="O172" s="40">
        <f t="shared" si="42"/>
        <v>0</v>
      </c>
      <c r="P172" s="40">
        <f t="shared" si="42"/>
        <v>1000</v>
      </c>
      <c r="Q172" s="40">
        <f t="shared" si="42"/>
        <v>500</v>
      </c>
      <c r="R172" s="40">
        <f t="shared" si="42"/>
        <v>0</v>
      </c>
      <c r="S172" s="40">
        <f t="shared" si="42"/>
        <v>0</v>
      </c>
      <c r="T172" s="40">
        <f t="shared" si="42"/>
        <v>500</v>
      </c>
      <c r="U172" s="41">
        <f>SUM(I172:T172)</f>
        <v>3000</v>
      </c>
    </row>
    <row r="173" spans="1:21" ht="15.75" hidden="1" thickBot="1" x14ac:dyDescent="0.3">
      <c r="A173" s="19"/>
      <c r="B173" s="19"/>
      <c r="C173" s="19"/>
      <c r="D173" s="19"/>
      <c r="E173" s="19"/>
      <c r="F173" s="1"/>
      <c r="G173" s="33" t="s">
        <v>17</v>
      </c>
      <c r="H173" s="34"/>
      <c r="I173" s="35">
        <f>SUM(I169:I172)</f>
        <v>0</v>
      </c>
      <c r="J173" s="35">
        <f t="shared" ref="J173:U173" si="43">SUM(J169:J172)</f>
        <v>0</v>
      </c>
      <c r="K173" s="35">
        <f t="shared" si="43"/>
        <v>5500</v>
      </c>
      <c r="L173" s="35">
        <f t="shared" si="43"/>
        <v>0</v>
      </c>
      <c r="M173" s="35">
        <f t="shared" si="43"/>
        <v>0</v>
      </c>
      <c r="N173" s="35">
        <f t="shared" si="43"/>
        <v>5500</v>
      </c>
      <c r="O173" s="35">
        <f t="shared" si="43"/>
        <v>0</v>
      </c>
      <c r="P173" s="35">
        <f t="shared" si="43"/>
        <v>11000</v>
      </c>
      <c r="Q173" s="35">
        <f t="shared" si="43"/>
        <v>5500</v>
      </c>
      <c r="R173" s="35">
        <f t="shared" si="43"/>
        <v>0</v>
      </c>
      <c r="S173" s="35">
        <f t="shared" si="43"/>
        <v>0</v>
      </c>
      <c r="T173" s="35">
        <f t="shared" si="43"/>
        <v>5500</v>
      </c>
      <c r="U173" s="28">
        <f t="shared" si="43"/>
        <v>33000</v>
      </c>
    </row>
    <row r="174" spans="1:21" hidden="1" x14ac:dyDescent="0.25">
      <c r="A174" s="19"/>
      <c r="B174" s="19"/>
      <c r="C174" s="19"/>
      <c r="D174" s="19"/>
      <c r="E174" s="19"/>
      <c r="F174" s="1"/>
      <c r="G174" s="17" t="s">
        <v>115</v>
      </c>
      <c r="H174" s="1"/>
      <c r="I174" s="1"/>
      <c r="J174" s="1"/>
      <c r="K174" s="1"/>
      <c r="L174" s="1"/>
      <c r="M174" s="1"/>
      <c r="N174" s="1"/>
      <c r="O174" s="1"/>
      <c r="P174" s="1"/>
      <c r="Q174" s="1"/>
      <c r="R174" s="1"/>
      <c r="S174" s="1"/>
      <c r="T174" s="1"/>
      <c r="U174" s="36"/>
    </row>
    <row r="175" spans="1:21" hidden="1" x14ac:dyDescent="0.25">
      <c r="A175" s="19"/>
      <c r="B175" s="19"/>
      <c r="C175" s="19"/>
      <c r="D175" s="19"/>
      <c r="E175" s="19"/>
      <c r="F175" s="1"/>
      <c r="G175" s="31" t="s">
        <v>60</v>
      </c>
      <c r="H175" s="1"/>
      <c r="I175" s="18">
        <v>250</v>
      </c>
      <c r="J175" s="18">
        <v>250</v>
      </c>
      <c r="K175" s="18">
        <v>250</v>
      </c>
      <c r="L175" s="18">
        <v>250</v>
      </c>
      <c r="M175" s="18">
        <v>250</v>
      </c>
      <c r="N175" s="18">
        <v>250</v>
      </c>
      <c r="O175" s="18">
        <v>250</v>
      </c>
      <c r="P175" s="18">
        <v>250</v>
      </c>
      <c r="Q175" s="18">
        <v>250</v>
      </c>
      <c r="R175" s="18">
        <v>250</v>
      </c>
      <c r="S175" s="18">
        <v>250</v>
      </c>
      <c r="T175" s="18">
        <v>250</v>
      </c>
      <c r="U175" s="32">
        <f>SUM(I175:T175)</f>
        <v>3000</v>
      </c>
    </row>
    <row r="176" spans="1:21" hidden="1" x14ac:dyDescent="0.25">
      <c r="A176" s="19"/>
      <c r="B176" s="19"/>
      <c r="C176" s="19"/>
      <c r="D176" s="19"/>
      <c r="E176" s="19"/>
      <c r="F176" s="1"/>
      <c r="G176" s="31" t="s">
        <v>124</v>
      </c>
      <c r="H176" s="1"/>
      <c r="I176" s="18">
        <v>300</v>
      </c>
      <c r="J176" s="18">
        <v>300</v>
      </c>
      <c r="K176" s="18">
        <v>300</v>
      </c>
      <c r="L176" s="18">
        <v>300</v>
      </c>
      <c r="M176" s="18">
        <v>300</v>
      </c>
      <c r="N176" s="18">
        <v>300</v>
      </c>
      <c r="O176" s="18">
        <v>300</v>
      </c>
      <c r="P176" s="18">
        <v>300</v>
      </c>
      <c r="Q176" s="18">
        <v>300</v>
      </c>
      <c r="R176" s="18">
        <v>300</v>
      </c>
      <c r="S176" s="18">
        <v>300</v>
      </c>
      <c r="T176" s="18">
        <v>300</v>
      </c>
      <c r="U176" s="32">
        <f t="shared" ref="U176:U181" si="44">SUM(I176:T176)</f>
        <v>3600</v>
      </c>
    </row>
    <row r="177" spans="1:21" hidden="1" x14ac:dyDescent="0.25">
      <c r="A177" s="19"/>
      <c r="B177" s="19"/>
      <c r="C177" s="19"/>
      <c r="D177" s="19"/>
      <c r="E177" s="19"/>
      <c r="F177" s="1"/>
      <c r="G177" s="31" t="s">
        <v>125</v>
      </c>
      <c r="H177" s="1"/>
      <c r="I177" s="18">
        <v>50</v>
      </c>
      <c r="J177" s="18">
        <v>50</v>
      </c>
      <c r="K177" s="18">
        <v>50</v>
      </c>
      <c r="L177" s="18">
        <v>50</v>
      </c>
      <c r="M177" s="18">
        <v>50</v>
      </c>
      <c r="N177" s="18">
        <v>50</v>
      </c>
      <c r="O177" s="18">
        <v>50</v>
      </c>
      <c r="P177" s="18">
        <v>50</v>
      </c>
      <c r="Q177" s="18">
        <v>50</v>
      </c>
      <c r="R177" s="18">
        <v>50</v>
      </c>
      <c r="S177" s="18">
        <v>50</v>
      </c>
      <c r="T177" s="18">
        <v>50</v>
      </c>
      <c r="U177" s="32">
        <f t="shared" si="44"/>
        <v>600</v>
      </c>
    </row>
    <row r="178" spans="1:21" hidden="1" x14ac:dyDescent="0.25">
      <c r="A178" s="19"/>
      <c r="B178" s="19"/>
      <c r="C178" s="19"/>
      <c r="D178" s="19"/>
      <c r="E178" s="19"/>
      <c r="F178" s="1"/>
      <c r="G178" s="31" t="s">
        <v>126</v>
      </c>
      <c r="H178" s="1"/>
      <c r="I178" s="18">
        <v>25</v>
      </c>
      <c r="J178" s="18">
        <v>25</v>
      </c>
      <c r="K178" s="18">
        <v>25</v>
      </c>
      <c r="L178" s="18">
        <v>25</v>
      </c>
      <c r="M178" s="18">
        <v>25</v>
      </c>
      <c r="N178" s="18">
        <v>25</v>
      </c>
      <c r="O178" s="18">
        <v>25</v>
      </c>
      <c r="P178" s="18">
        <v>25</v>
      </c>
      <c r="Q178" s="18">
        <v>25</v>
      </c>
      <c r="R178" s="18">
        <v>25</v>
      </c>
      <c r="S178" s="18">
        <v>25</v>
      </c>
      <c r="T178" s="18">
        <v>25</v>
      </c>
      <c r="U178" s="32">
        <f t="shared" si="44"/>
        <v>300</v>
      </c>
    </row>
    <row r="179" spans="1:21" hidden="1" x14ac:dyDescent="0.25">
      <c r="A179" s="19"/>
      <c r="B179" s="19"/>
      <c r="C179" s="19"/>
      <c r="D179" s="19"/>
      <c r="E179" s="19"/>
      <c r="F179" s="1"/>
      <c r="G179" s="31" t="s">
        <v>69</v>
      </c>
      <c r="H179" s="1"/>
      <c r="I179" s="18">
        <v>350</v>
      </c>
      <c r="J179" s="18">
        <v>350</v>
      </c>
      <c r="K179" s="18">
        <v>350</v>
      </c>
      <c r="L179" s="18">
        <v>350</v>
      </c>
      <c r="M179" s="18">
        <v>350</v>
      </c>
      <c r="N179" s="18">
        <v>350</v>
      </c>
      <c r="O179" s="18">
        <v>350</v>
      </c>
      <c r="P179" s="18">
        <v>350</v>
      </c>
      <c r="Q179" s="18">
        <v>350</v>
      </c>
      <c r="R179" s="18">
        <v>350</v>
      </c>
      <c r="S179" s="18">
        <v>350</v>
      </c>
      <c r="T179" s="18">
        <v>350</v>
      </c>
      <c r="U179" s="32">
        <f t="shared" si="44"/>
        <v>4200</v>
      </c>
    </row>
    <row r="180" spans="1:21" hidden="1" x14ac:dyDescent="0.25">
      <c r="A180" s="19"/>
      <c r="B180" s="19"/>
      <c r="C180" s="19"/>
      <c r="D180" s="19"/>
      <c r="E180" s="19"/>
      <c r="F180" s="1"/>
      <c r="G180" s="31" t="s">
        <v>71</v>
      </c>
      <c r="H180" s="1"/>
      <c r="I180" s="18">
        <v>100</v>
      </c>
      <c r="J180" s="18">
        <v>100</v>
      </c>
      <c r="K180" s="18">
        <v>1000</v>
      </c>
      <c r="L180" s="18">
        <v>100</v>
      </c>
      <c r="M180" s="18">
        <v>100</v>
      </c>
      <c r="N180" s="18">
        <v>1000</v>
      </c>
      <c r="O180" s="18">
        <v>100</v>
      </c>
      <c r="P180" s="18">
        <v>100</v>
      </c>
      <c r="Q180" s="18">
        <v>1000</v>
      </c>
      <c r="R180" s="18">
        <v>100</v>
      </c>
      <c r="S180" s="18">
        <v>100</v>
      </c>
      <c r="T180" s="18">
        <v>1000</v>
      </c>
      <c r="U180" s="32">
        <f t="shared" si="44"/>
        <v>4800</v>
      </c>
    </row>
    <row r="181" spans="1:21" hidden="1" x14ac:dyDescent="0.25">
      <c r="A181" s="19"/>
      <c r="B181" s="19"/>
      <c r="C181" s="19"/>
      <c r="D181" s="19"/>
      <c r="E181" s="19"/>
      <c r="F181" s="37">
        <v>0.25</v>
      </c>
      <c r="G181" s="38" t="str">
        <f>"Contigency"&amp;" "&amp;"at"&amp;" "&amp;(F181*100)&amp;"%"</f>
        <v>Contigency at 25%</v>
      </c>
      <c r="H181" s="39"/>
      <c r="I181" s="40">
        <f>SUM(I175:I180)*$F$40</f>
        <v>268.75</v>
      </c>
      <c r="J181" s="40">
        <f>SUM(J175:J180)*$F$40</f>
        <v>268.75</v>
      </c>
      <c r="K181" s="40">
        <f t="shared" ref="K181:T181" si="45">SUM(K175:K180)*$F$40</f>
        <v>493.75</v>
      </c>
      <c r="L181" s="40">
        <f t="shared" si="45"/>
        <v>268.75</v>
      </c>
      <c r="M181" s="40">
        <f t="shared" si="45"/>
        <v>268.75</v>
      </c>
      <c r="N181" s="40">
        <f t="shared" si="45"/>
        <v>493.75</v>
      </c>
      <c r="O181" s="40">
        <f t="shared" si="45"/>
        <v>268.75</v>
      </c>
      <c r="P181" s="40">
        <f t="shared" si="45"/>
        <v>268.75</v>
      </c>
      <c r="Q181" s="40">
        <f t="shared" si="45"/>
        <v>493.75</v>
      </c>
      <c r="R181" s="40">
        <f t="shared" si="45"/>
        <v>268.75</v>
      </c>
      <c r="S181" s="40">
        <f t="shared" si="45"/>
        <v>268.75</v>
      </c>
      <c r="T181" s="40">
        <f t="shared" si="45"/>
        <v>493.75</v>
      </c>
      <c r="U181" s="41">
        <f t="shared" si="44"/>
        <v>4125</v>
      </c>
    </row>
    <row r="182" spans="1:21" ht="15.75" hidden="1" thickBot="1" x14ac:dyDescent="0.3">
      <c r="A182" s="19"/>
      <c r="B182" s="19"/>
      <c r="C182" s="19"/>
      <c r="D182" s="19"/>
      <c r="E182" s="19"/>
      <c r="F182" s="1"/>
      <c r="G182" s="33" t="s">
        <v>17</v>
      </c>
      <c r="H182" s="34"/>
      <c r="I182" s="35">
        <f>SUM(I175:I180)</f>
        <v>1075</v>
      </c>
      <c r="J182" s="35">
        <f t="shared" ref="J182:U182" si="46">SUM(J175:J180)</f>
        <v>1075</v>
      </c>
      <c r="K182" s="35">
        <f t="shared" si="46"/>
        <v>1975</v>
      </c>
      <c r="L182" s="35">
        <f t="shared" si="46"/>
        <v>1075</v>
      </c>
      <c r="M182" s="35">
        <f t="shared" si="46"/>
        <v>1075</v>
      </c>
      <c r="N182" s="35">
        <f t="shared" si="46"/>
        <v>1975</v>
      </c>
      <c r="O182" s="35">
        <f t="shared" si="46"/>
        <v>1075</v>
      </c>
      <c r="P182" s="35">
        <f t="shared" si="46"/>
        <v>1075</v>
      </c>
      <c r="Q182" s="35">
        <f t="shared" si="46"/>
        <v>1975</v>
      </c>
      <c r="R182" s="35">
        <f t="shared" si="46"/>
        <v>1075</v>
      </c>
      <c r="S182" s="35">
        <f t="shared" si="46"/>
        <v>1075</v>
      </c>
      <c r="T182" s="35">
        <f t="shared" si="46"/>
        <v>1975</v>
      </c>
      <c r="U182" s="28">
        <f t="shared" si="46"/>
        <v>16500</v>
      </c>
    </row>
    <row r="183" spans="1:21" hidden="1" x14ac:dyDescent="0.25">
      <c r="A183" s="19"/>
      <c r="B183" s="19"/>
      <c r="C183" s="19"/>
      <c r="D183" s="19"/>
      <c r="E183" s="19"/>
      <c r="F183" s="1"/>
      <c r="G183" s="17" t="s">
        <v>116</v>
      </c>
      <c r="H183" s="1"/>
      <c r="I183" s="18"/>
      <c r="J183" s="18"/>
      <c r="K183" s="18"/>
      <c r="L183" s="18"/>
      <c r="M183" s="18"/>
      <c r="N183" s="18"/>
      <c r="O183" s="18"/>
      <c r="P183" s="18"/>
      <c r="Q183" s="18"/>
      <c r="R183" s="18"/>
      <c r="S183" s="18"/>
      <c r="T183" s="18"/>
      <c r="U183" s="36"/>
    </row>
    <row r="184" spans="1:21" hidden="1" x14ac:dyDescent="0.25">
      <c r="A184" s="19"/>
      <c r="B184" s="19"/>
      <c r="C184" s="19"/>
      <c r="D184" s="19"/>
      <c r="E184" s="19"/>
      <c r="F184" s="1"/>
      <c r="G184" s="51" t="s">
        <v>117</v>
      </c>
      <c r="H184" s="1"/>
      <c r="I184" s="18"/>
      <c r="J184" s="18"/>
      <c r="K184" s="18"/>
      <c r="L184" s="18"/>
      <c r="M184" s="18"/>
      <c r="N184" s="18"/>
      <c r="O184" s="18"/>
      <c r="P184" s="18"/>
      <c r="Q184" s="18"/>
      <c r="R184" s="18"/>
      <c r="S184" s="18"/>
      <c r="T184" s="18"/>
      <c r="U184" s="52">
        <f>SUM(I184:T184)</f>
        <v>0</v>
      </c>
    </row>
    <row r="185" spans="1:21" hidden="1" x14ac:dyDescent="0.25">
      <c r="A185" s="19"/>
      <c r="B185" s="19"/>
      <c r="C185" s="19"/>
      <c r="D185" s="19"/>
      <c r="E185" s="19"/>
      <c r="F185" s="1"/>
      <c r="G185" s="51" t="s">
        <v>71</v>
      </c>
      <c r="H185" s="1"/>
      <c r="I185" s="18"/>
      <c r="J185" s="18"/>
      <c r="K185" s="18"/>
      <c r="L185" s="18"/>
      <c r="M185" s="18"/>
      <c r="N185" s="18"/>
      <c r="O185" s="18"/>
      <c r="P185" s="18"/>
      <c r="Q185" s="18"/>
      <c r="R185" s="18"/>
      <c r="S185" s="18"/>
      <c r="T185" s="18"/>
      <c r="U185" s="52">
        <f>SUM(I185:T185)</f>
        <v>0</v>
      </c>
    </row>
    <row r="186" spans="1:21" hidden="1" x14ac:dyDescent="0.25">
      <c r="A186" s="19"/>
      <c r="B186" s="19"/>
      <c r="C186" s="19"/>
      <c r="D186" s="19"/>
      <c r="E186" s="19"/>
      <c r="F186" s="37">
        <v>0.1</v>
      </c>
      <c r="G186" s="38" t="str">
        <f>"Contigency"&amp;" "&amp;"at"&amp;" "&amp;(F186*100)&amp;"%"</f>
        <v>Contigency at 10%</v>
      </c>
      <c r="H186" s="1"/>
      <c r="I186" s="18">
        <f>SUM(I184:I185)*$F$50</f>
        <v>0</v>
      </c>
      <c r="J186" s="18">
        <f>SUM(J184:J185)*$F$50</f>
        <v>0</v>
      </c>
      <c r="K186" s="18">
        <f t="shared" ref="K186:T186" si="47">SUM(K184:K185)*$F$50</f>
        <v>0</v>
      </c>
      <c r="L186" s="18">
        <f t="shared" si="47"/>
        <v>0</v>
      </c>
      <c r="M186" s="18">
        <f t="shared" si="47"/>
        <v>0</v>
      </c>
      <c r="N186" s="18">
        <f t="shared" si="47"/>
        <v>0</v>
      </c>
      <c r="O186" s="18">
        <f t="shared" si="47"/>
        <v>0</v>
      </c>
      <c r="P186" s="18">
        <f t="shared" si="47"/>
        <v>0</v>
      </c>
      <c r="Q186" s="18">
        <f t="shared" si="47"/>
        <v>0</v>
      </c>
      <c r="R186" s="18">
        <f t="shared" si="47"/>
        <v>0</v>
      </c>
      <c r="S186" s="18">
        <f t="shared" si="47"/>
        <v>0</v>
      </c>
      <c r="T186" s="18">
        <f t="shared" si="47"/>
        <v>0</v>
      </c>
      <c r="U186" s="52">
        <f>SUM(I186:T186)</f>
        <v>0</v>
      </c>
    </row>
    <row r="187" spans="1:21" ht="15.75" hidden="1" thickBot="1" x14ac:dyDescent="0.3">
      <c r="A187" s="19"/>
      <c r="B187" s="19"/>
      <c r="C187" s="19"/>
      <c r="D187" s="19"/>
      <c r="E187" s="19"/>
      <c r="F187" s="1"/>
      <c r="G187" s="33" t="s">
        <v>17</v>
      </c>
      <c r="H187" s="34"/>
      <c r="I187" s="35">
        <f t="shared" ref="I187:U187" si="48">SUM(I181:I185)</f>
        <v>1343.75</v>
      </c>
      <c r="J187" s="35">
        <f t="shared" si="48"/>
        <v>1343.75</v>
      </c>
      <c r="K187" s="35">
        <f t="shared" si="48"/>
        <v>2468.75</v>
      </c>
      <c r="L187" s="35">
        <f t="shared" si="48"/>
        <v>1343.75</v>
      </c>
      <c r="M187" s="35">
        <f t="shared" si="48"/>
        <v>1343.75</v>
      </c>
      <c r="N187" s="35">
        <f t="shared" si="48"/>
        <v>2468.75</v>
      </c>
      <c r="O187" s="35">
        <f t="shared" si="48"/>
        <v>1343.75</v>
      </c>
      <c r="P187" s="35">
        <f t="shared" si="48"/>
        <v>1343.75</v>
      </c>
      <c r="Q187" s="35">
        <f t="shared" si="48"/>
        <v>2468.75</v>
      </c>
      <c r="R187" s="35">
        <f t="shared" si="48"/>
        <v>1343.75</v>
      </c>
      <c r="S187" s="35">
        <f t="shared" si="48"/>
        <v>1343.75</v>
      </c>
      <c r="T187" s="35">
        <f t="shared" si="48"/>
        <v>2468.75</v>
      </c>
      <c r="U187" s="28">
        <f t="shared" si="48"/>
        <v>20625</v>
      </c>
    </row>
    <row r="188" spans="1:21" hidden="1" x14ac:dyDescent="0.25">
      <c r="A188" s="19"/>
      <c r="B188" s="19"/>
      <c r="C188" s="19"/>
      <c r="D188" s="19"/>
      <c r="E188" s="19"/>
      <c r="F188" s="1"/>
      <c r="G188" s="17" t="s">
        <v>87</v>
      </c>
      <c r="H188" s="1"/>
      <c r="I188" s="1"/>
      <c r="J188" s="1"/>
      <c r="K188" s="1"/>
      <c r="L188" s="1"/>
      <c r="M188" s="1"/>
      <c r="N188" s="1"/>
      <c r="O188" s="1"/>
      <c r="P188" s="1"/>
      <c r="Q188" s="1"/>
      <c r="R188" s="1"/>
      <c r="S188" s="1"/>
      <c r="T188" s="1"/>
      <c r="U188" s="36"/>
    </row>
    <row r="189" spans="1:21" hidden="1" x14ac:dyDescent="0.25">
      <c r="A189" s="19"/>
      <c r="B189" s="19"/>
      <c r="C189" s="19"/>
      <c r="D189" s="19"/>
      <c r="E189" s="19"/>
      <c r="F189" s="1"/>
      <c r="G189" s="31" t="s">
        <v>90</v>
      </c>
      <c r="H189" s="1"/>
      <c r="I189" s="18"/>
      <c r="J189" s="18"/>
      <c r="K189" s="18"/>
      <c r="L189" s="18"/>
      <c r="M189" s="18"/>
      <c r="N189" s="18"/>
      <c r="O189" s="18"/>
      <c r="P189" s="18"/>
      <c r="Q189" s="18"/>
      <c r="R189" s="18"/>
      <c r="S189" s="18"/>
      <c r="T189" s="18"/>
      <c r="U189" s="32"/>
    </row>
    <row r="190" spans="1:21" hidden="1" x14ac:dyDescent="0.25">
      <c r="A190" s="19"/>
      <c r="B190" s="19"/>
      <c r="C190" s="19"/>
      <c r="D190" s="19"/>
      <c r="E190" s="19"/>
      <c r="F190" s="1"/>
      <c r="G190" s="31" t="s">
        <v>88</v>
      </c>
      <c r="H190" s="1"/>
      <c r="I190" s="18">
        <v>0</v>
      </c>
      <c r="J190" s="18">
        <v>12050</v>
      </c>
      <c r="K190" s="18">
        <v>11600</v>
      </c>
      <c r="L190" s="18">
        <v>7525</v>
      </c>
      <c r="M190" s="18">
        <v>4150</v>
      </c>
      <c r="N190" s="18">
        <v>0</v>
      </c>
      <c r="O190" s="18">
        <v>2475</v>
      </c>
      <c r="P190" s="18">
        <v>0</v>
      </c>
      <c r="Q190" s="18">
        <v>0</v>
      </c>
      <c r="R190" s="18">
        <v>8100</v>
      </c>
      <c r="S190" s="18">
        <v>0</v>
      </c>
      <c r="T190" s="18">
        <v>0</v>
      </c>
      <c r="U190" s="32">
        <f>SUM(I190:T190)</f>
        <v>45900</v>
      </c>
    </row>
    <row r="191" spans="1:21" hidden="1" x14ac:dyDescent="0.25">
      <c r="A191" s="19"/>
      <c r="B191" s="19"/>
      <c r="C191" s="19"/>
      <c r="D191" s="19"/>
      <c r="E191" s="19"/>
      <c r="F191" s="1"/>
      <c r="G191" s="31" t="s">
        <v>24</v>
      </c>
      <c r="H191" s="1"/>
      <c r="I191" s="18">
        <v>0</v>
      </c>
      <c r="J191" s="18"/>
      <c r="K191" s="18"/>
      <c r="L191" s="18"/>
      <c r="M191" s="18"/>
      <c r="N191" s="18"/>
      <c r="O191" s="18"/>
      <c r="P191" s="18"/>
      <c r="Q191" s="18"/>
      <c r="R191" s="18"/>
      <c r="S191" s="18"/>
      <c r="T191" s="18"/>
      <c r="U191" s="32">
        <f>SUM(I191:T191)</f>
        <v>0</v>
      </c>
    </row>
    <row r="192" spans="1:21" hidden="1" x14ac:dyDescent="0.25">
      <c r="A192" s="19"/>
      <c r="B192" s="19"/>
      <c r="C192" s="19"/>
      <c r="D192" s="19"/>
      <c r="E192" s="19"/>
      <c r="F192" s="1"/>
      <c r="G192" s="31" t="s">
        <v>118</v>
      </c>
      <c r="H192" s="1"/>
      <c r="I192" s="18">
        <v>1000</v>
      </c>
      <c r="J192" s="18"/>
      <c r="K192" s="18">
        <v>1000</v>
      </c>
      <c r="L192" s="18"/>
      <c r="M192" s="18"/>
      <c r="N192" s="18"/>
      <c r="O192" s="18"/>
      <c r="P192" s="18"/>
      <c r="Q192" s="18"/>
      <c r="R192" s="18"/>
      <c r="S192" s="18"/>
      <c r="T192" s="18"/>
      <c r="U192" s="32">
        <f>SUM(I192:T192)</f>
        <v>2000</v>
      </c>
    </row>
    <row r="193" spans="1:21" hidden="1" x14ac:dyDescent="0.25">
      <c r="A193" s="19"/>
      <c r="B193" s="19"/>
      <c r="C193" s="19"/>
      <c r="D193" s="19"/>
      <c r="E193" s="19"/>
      <c r="F193" s="1"/>
      <c r="G193" s="31" t="s">
        <v>71</v>
      </c>
      <c r="H193" s="1"/>
      <c r="I193" s="18"/>
      <c r="J193" s="18"/>
      <c r="K193" s="18"/>
      <c r="L193" s="18"/>
      <c r="M193" s="18"/>
      <c r="N193" s="18"/>
      <c r="O193" s="18"/>
      <c r="P193" s="18"/>
      <c r="Q193" s="18"/>
      <c r="R193" s="18"/>
      <c r="S193" s="18"/>
      <c r="T193" s="18"/>
      <c r="U193" s="32">
        <f>SUM(I193:T193)</f>
        <v>0</v>
      </c>
    </row>
    <row r="194" spans="1:21" hidden="1" x14ac:dyDescent="0.25">
      <c r="A194" s="19"/>
      <c r="B194" s="19"/>
      <c r="C194" s="19"/>
      <c r="D194" s="19"/>
      <c r="E194" s="19"/>
      <c r="F194" s="37">
        <v>0.1</v>
      </c>
      <c r="G194" s="38" t="str">
        <f>"Contigency"&amp;" "&amp;"at"&amp;" "&amp;(F194*100)&amp;"%"</f>
        <v>Contigency at 10%</v>
      </c>
      <c r="H194" s="39"/>
      <c r="I194" s="40">
        <f>SUM(I189:I193)*$F$63</f>
        <v>100</v>
      </c>
      <c r="J194" s="40">
        <f>SUM(J189:J193)*$F$63</f>
        <v>1205</v>
      </c>
      <c r="K194" s="40">
        <f t="shared" ref="K194:T194" si="49">SUM(K189:K193)*$F$63</f>
        <v>1260</v>
      </c>
      <c r="L194" s="40">
        <f t="shared" si="49"/>
        <v>752.5</v>
      </c>
      <c r="M194" s="40">
        <f t="shared" si="49"/>
        <v>415</v>
      </c>
      <c r="N194" s="40">
        <f t="shared" si="49"/>
        <v>0</v>
      </c>
      <c r="O194" s="40">
        <f t="shared" si="49"/>
        <v>247.5</v>
      </c>
      <c r="P194" s="40">
        <f t="shared" si="49"/>
        <v>0</v>
      </c>
      <c r="Q194" s="40">
        <f t="shared" si="49"/>
        <v>0</v>
      </c>
      <c r="R194" s="40">
        <f t="shared" si="49"/>
        <v>810</v>
      </c>
      <c r="S194" s="40">
        <f t="shared" si="49"/>
        <v>0</v>
      </c>
      <c r="T194" s="40">
        <f t="shared" si="49"/>
        <v>0</v>
      </c>
      <c r="U194" s="41">
        <f>SUM(I194:T194)</f>
        <v>4790</v>
      </c>
    </row>
    <row r="195" spans="1:21" ht="15.75" hidden="1" thickBot="1" x14ac:dyDescent="0.3">
      <c r="A195" s="19"/>
      <c r="B195" s="19"/>
      <c r="C195" s="19"/>
      <c r="D195" s="19"/>
      <c r="E195" s="19"/>
      <c r="F195" s="1"/>
      <c r="G195" s="33" t="s">
        <v>17</v>
      </c>
      <c r="H195" s="34"/>
      <c r="I195" s="35">
        <f>SUM(I189:I194)</f>
        <v>1100</v>
      </c>
      <c r="J195" s="35">
        <f t="shared" ref="J195:T195" si="50">SUM(J189:J194)</f>
        <v>13255</v>
      </c>
      <c r="K195" s="35">
        <f t="shared" si="50"/>
        <v>13860</v>
      </c>
      <c r="L195" s="35">
        <f t="shared" si="50"/>
        <v>8277.5</v>
      </c>
      <c r="M195" s="35">
        <f t="shared" si="50"/>
        <v>4565</v>
      </c>
      <c r="N195" s="35">
        <f t="shared" si="50"/>
        <v>0</v>
      </c>
      <c r="O195" s="35">
        <f t="shared" si="50"/>
        <v>2722.5</v>
      </c>
      <c r="P195" s="35">
        <f t="shared" si="50"/>
        <v>0</v>
      </c>
      <c r="Q195" s="35">
        <f t="shared" si="50"/>
        <v>0</v>
      </c>
      <c r="R195" s="35">
        <f t="shared" si="50"/>
        <v>8910</v>
      </c>
      <c r="S195" s="35">
        <f t="shared" si="50"/>
        <v>0</v>
      </c>
      <c r="T195" s="35">
        <f t="shared" si="50"/>
        <v>0</v>
      </c>
      <c r="U195" s="28">
        <f>SUM(U189:U193)</f>
        <v>47900</v>
      </c>
    </row>
    <row r="196" spans="1:21" hidden="1" x14ac:dyDescent="0.25">
      <c r="A196" s="19"/>
      <c r="B196" s="19"/>
      <c r="C196" s="19"/>
      <c r="D196" s="19"/>
      <c r="E196" s="19"/>
      <c r="F196" s="1"/>
      <c r="G196" s="17" t="s">
        <v>119</v>
      </c>
      <c r="H196" s="1"/>
      <c r="I196" s="1"/>
      <c r="J196" s="1"/>
      <c r="K196" s="1"/>
      <c r="L196" s="1"/>
      <c r="M196" s="1"/>
      <c r="N196" s="1"/>
      <c r="O196" s="1"/>
      <c r="P196" s="1"/>
      <c r="Q196" s="1"/>
      <c r="R196" s="1"/>
      <c r="S196" s="1"/>
      <c r="T196" s="1"/>
      <c r="U196" s="36"/>
    </row>
    <row r="197" spans="1:21" hidden="1" x14ac:dyDescent="0.25">
      <c r="A197" s="19"/>
      <c r="B197" s="19"/>
      <c r="C197" s="19"/>
      <c r="D197" s="19"/>
      <c r="E197" s="19"/>
      <c r="F197" s="1"/>
      <c r="G197" s="31" t="s">
        <v>120</v>
      </c>
      <c r="H197" s="1"/>
      <c r="I197" s="18"/>
      <c r="J197" s="18"/>
      <c r="K197" s="18"/>
      <c r="L197" s="18"/>
      <c r="M197" s="18"/>
      <c r="N197" s="18"/>
      <c r="O197" s="18"/>
      <c r="P197" s="18"/>
      <c r="Q197" s="18">
        <v>125000</v>
      </c>
      <c r="R197" s="18"/>
      <c r="S197" s="18"/>
      <c r="T197" s="18"/>
      <c r="U197" s="32">
        <f>SUM(I197:T197)</f>
        <v>125000</v>
      </c>
    </row>
    <row r="198" spans="1:21" hidden="1" x14ac:dyDescent="0.25">
      <c r="A198" s="19"/>
      <c r="B198" s="19"/>
      <c r="C198" s="19"/>
      <c r="D198" s="19"/>
      <c r="E198" s="19"/>
      <c r="F198" s="1"/>
      <c r="G198" s="31" t="s">
        <v>121</v>
      </c>
      <c r="H198" s="1"/>
      <c r="I198" s="18"/>
      <c r="J198" s="18"/>
      <c r="K198" s="18"/>
      <c r="L198" s="18"/>
      <c r="M198" s="18"/>
      <c r="N198" s="18"/>
      <c r="O198" s="18"/>
      <c r="P198" s="18"/>
      <c r="Q198" s="18">
        <v>20000</v>
      </c>
      <c r="R198" s="18"/>
      <c r="S198" s="18"/>
      <c r="T198" s="18"/>
      <c r="U198" s="32">
        <f>SUM(I198:T198)</f>
        <v>20000</v>
      </c>
    </row>
    <row r="199" spans="1:21" hidden="1" x14ac:dyDescent="0.25">
      <c r="A199" s="19"/>
      <c r="B199" s="19"/>
      <c r="C199" s="19"/>
      <c r="D199" s="19"/>
      <c r="E199" s="19"/>
      <c r="F199" s="1"/>
      <c r="G199" s="31" t="s">
        <v>122</v>
      </c>
      <c r="H199" s="1"/>
      <c r="I199" s="18"/>
      <c r="J199" s="18"/>
      <c r="K199" s="18"/>
      <c r="L199" s="18"/>
      <c r="M199" s="18"/>
      <c r="N199" s="18"/>
      <c r="O199" s="18"/>
      <c r="P199" s="18"/>
      <c r="Q199" s="18">
        <v>75000</v>
      </c>
      <c r="R199" s="18"/>
      <c r="S199" s="18"/>
      <c r="T199" s="18"/>
      <c r="U199" s="32">
        <f>SUM(I199:T199)</f>
        <v>75000</v>
      </c>
    </row>
    <row r="200" spans="1:21" hidden="1" x14ac:dyDescent="0.25">
      <c r="A200" s="19"/>
      <c r="B200" s="19"/>
      <c r="C200" s="19"/>
      <c r="D200" s="19"/>
      <c r="E200" s="19"/>
      <c r="F200" s="1"/>
      <c r="G200" s="31" t="s">
        <v>71</v>
      </c>
      <c r="H200" s="1"/>
      <c r="I200" s="18"/>
      <c r="J200" s="18"/>
      <c r="K200" s="18"/>
      <c r="L200" s="18"/>
      <c r="M200" s="18"/>
      <c r="N200" s="18"/>
      <c r="O200" s="18"/>
      <c r="P200" s="18"/>
      <c r="Q200" s="18"/>
      <c r="R200" s="18"/>
      <c r="S200" s="18"/>
      <c r="T200" s="18"/>
      <c r="U200" s="32">
        <f>SUM(I200:T200)</f>
        <v>0</v>
      </c>
    </row>
    <row r="201" spans="1:21" hidden="1" x14ac:dyDescent="0.25">
      <c r="A201" s="19"/>
      <c r="B201" s="19"/>
      <c r="C201" s="19"/>
      <c r="D201" s="19"/>
      <c r="E201" s="19"/>
      <c r="F201" s="37">
        <v>0.1</v>
      </c>
      <c r="G201" s="38" t="str">
        <f>"Contigency"&amp;" "&amp;"at"&amp;" "&amp;(F201*100)&amp;"%"</f>
        <v>Contigency at 10%</v>
      </c>
      <c r="H201" s="1"/>
      <c r="I201" s="18">
        <f>SUM(I197:I200)*$F$71</f>
        <v>0</v>
      </c>
      <c r="J201" s="18">
        <f>SUM(J197:J200)*$F$71</f>
        <v>0</v>
      </c>
      <c r="K201" s="18">
        <f t="shared" ref="K201:T201" si="51">SUM(K197:K200)*$F$71</f>
        <v>0</v>
      </c>
      <c r="L201" s="18">
        <f t="shared" si="51"/>
        <v>0</v>
      </c>
      <c r="M201" s="18">
        <f t="shared" si="51"/>
        <v>0</v>
      </c>
      <c r="N201" s="18">
        <f t="shared" si="51"/>
        <v>0</v>
      </c>
      <c r="O201" s="18">
        <f t="shared" si="51"/>
        <v>0</v>
      </c>
      <c r="P201" s="18">
        <f t="shared" si="51"/>
        <v>0</v>
      </c>
      <c r="Q201" s="18">
        <f t="shared" si="51"/>
        <v>0</v>
      </c>
      <c r="R201" s="18">
        <f t="shared" si="51"/>
        <v>0</v>
      </c>
      <c r="S201" s="18">
        <f t="shared" si="51"/>
        <v>0</v>
      </c>
      <c r="T201" s="18">
        <f t="shared" si="51"/>
        <v>0</v>
      </c>
      <c r="U201" s="32">
        <f>SUM(I201:T201)</f>
        <v>0</v>
      </c>
    </row>
    <row r="202" spans="1:21" ht="15.75" hidden="1" thickBot="1" x14ac:dyDescent="0.3">
      <c r="A202" s="19"/>
      <c r="B202" s="19"/>
      <c r="C202" s="19"/>
      <c r="D202" s="19"/>
      <c r="E202" s="19"/>
      <c r="F202" s="1"/>
      <c r="G202" s="33" t="s">
        <v>17</v>
      </c>
      <c r="H202" s="34"/>
      <c r="I202" s="35">
        <f t="shared" ref="I202:T202" si="52">SUM(I197:I201)</f>
        <v>0</v>
      </c>
      <c r="J202" s="35">
        <f t="shared" si="52"/>
        <v>0</v>
      </c>
      <c r="K202" s="35">
        <f t="shared" si="52"/>
        <v>0</v>
      </c>
      <c r="L202" s="35">
        <f t="shared" si="52"/>
        <v>0</v>
      </c>
      <c r="M202" s="35">
        <f t="shared" si="52"/>
        <v>0</v>
      </c>
      <c r="N202" s="35">
        <f t="shared" si="52"/>
        <v>0</v>
      </c>
      <c r="O202" s="35">
        <f t="shared" si="52"/>
        <v>0</v>
      </c>
      <c r="P202" s="35">
        <f t="shared" si="52"/>
        <v>0</v>
      </c>
      <c r="Q202" s="35">
        <f t="shared" si="52"/>
        <v>220000</v>
      </c>
      <c r="R202" s="35">
        <f t="shared" si="52"/>
        <v>0</v>
      </c>
      <c r="S202" s="35">
        <f t="shared" si="52"/>
        <v>0</v>
      </c>
      <c r="T202" s="35">
        <f t="shared" si="52"/>
        <v>0</v>
      </c>
      <c r="U202" s="28">
        <f>SUM(U197:U200)</f>
        <v>220000</v>
      </c>
    </row>
    <row r="203" spans="1:21" hidden="1" x14ac:dyDescent="0.25">
      <c r="A203" s="19"/>
      <c r="B203" s="19"/>
      <c r="C203" s="19"/>
      <c r="D203" s="19"/>
      <c r="E203" s="19"/>
      <c r="F203" s="1"/>
      <c r="G203" s="44"/>
      <c r="H203" s="39"/>
      <c r="I203" s="39"/>
      <c r="J203" s="39"/>
      <c r="K203" s="39"/>
      <c r="L203" s="39"/>
      <c r="M203" s="39"/>
      <c r="N203" s="39"/>
      <c r="O203" s="39"/>
      <c r="P203" s="39"/>
      <c r="Q203" s="39"/>
      <c r="R203" s="39"/>
      <c r="S203" s="39"/>
      <c r="T203" s="39"/>
      <c r="U203" s="45"/>
    </row>
    <row r="204" spans="1:21" ht="15.75" hidden="1" thickBot="1" x14ac:dyDescent="0.3">
      <c r="A204" s="19"/>
      <c r="B204" s="19"/>
      <c r="C204" s="19"/>
      <c r="D204" s="19"/>
      <c r="E204" s="19"/>
      <c r="F204" s="1"/>
      <c r="G204" s="25" t="s">
        <v>123</v>
      </c>
      <c r="H204" s="26"/>
      <c r="I204" s="27">
        <f t="shared" ref="I204:U204" si="53">I167+I173+I182+I186+I195+I202</f>
        <v>36641.666666666672</v>
      </c>
      <c r="J204" s="27">
        <f t="shared" si="53"/>
        <v>48796.666666666672</v>
      </c>
      <c r="K204" s="27">
        <f t="shared" si="53"/>
        <v>55801.666666666672</v>
      </c>
      <c r="L204" s="27">
        <f t="shared" si="53"/>
        <v>43819.166666666672</v>
      </c>
      <c r="M204" s="27">
        <f t="shared" si="53"/>
        <v>40106.666666666672</v>
      </c>
      <c r="N204" s="27">
        <f t="shared" si="53"/>
        <v>41941.666666666672</v>
      </c>
      <c r="O204" s="27">
        <f t="shared" si="53"/>
        <v>38264.166666666672</v>
      </c>
      <c r="P204" s="27">
        <f t="shared" si="53"/>
        <v>46541.666666666672</v>
      </c>
      <c r="Q204" s="27">
        <f t="shared" si="53"/>
        <v>261941.66666666669</v>
      </c>
      <c r="R204" s="27">
        <f t="shared" si="53"/>
        <v>44451.666666666672</v>
      </c>
      <c r="S204" s="27">
        <f t="shared" si="53"/>
        <v>35541.666666666672</v>
      </c>
      <c r="T204" s="27">
        <f t="shared" si="53"/>
        <v>41941.666666666672</v>
      </c>
      <c r="U204" s="46">
        <f t="shared" si="53"/>
        <v>731000</v>
      </c>
    </row>
    <row r="205" spans="1:21" hidden="1" x14ac:dyDescent="0.25">
      <c r="A205" s="1"/>
      <c r="B205" s="1"/>
      <c r="C205" s="1"/>
      <c r="D205" s="1"/>
      <c r="E205" s="1"/>
      <c r="F205" s="1"/>
      <c r="G205" s="1"/>
      <c r="H205" s="1"/>
      <c r="I205" s="1"/>
      <c r="J205" s="1"/>
      <c r="K205" s="1"/>
      <c r="L205" s="1"/>
      <c r="M205" s="1"/>
      <c r="N205" s="1"/>
      <c r="O205" s="1"/>
      <c r="P205" s="1"/>
      <c r="Q205" s="1"/>
      <c r="R205" s="1"/>
      <c r="S205" s="1"/>
      <c r="T205" s="1"/>
      <c r="U205" s="1"/>
    </row>
    <row r="206" spans="1:21" hidden="1" x14ac:dyDescent="0.25">
      <c r="A206" s="1"/>
      <c r="B206" s="1"/>
      <c r="C206" s="1"/>
      <c r="D206" s="1"/>
      <c r="E206" s="1"/>
      <c r="F206" s="1"/>
      <c r="G206" s="1"/>
      <c r="H206" s="1"/>
      <c r="I206" s="1"/>
      <c r="J206" s="1"/>
      <c r="K206" s="1"/>
      <c r="L206" s="1"/>
      <c r="M206" s="1"/>
      <c r="N206" s="1"/>
      <c r="O206" s="1"/>
      <c r="P206" s="1"/>
      <c r="Q206" s="1"/>
      <c r="R206" s="1"/>
      <c r="S206" s="1"/>
      <c r="T206" s="1"/>
      <c r="U206" s="1"/>
    </row>
    <row r="207" spans="1:21" hidden="1" x14ac:dyDescent="0.25">
      <c r="A207" s="1"/>
      <c r="B207" s="1"/>
      <c r="C207" s="1"/>
      <c r="D207" s="1"/>
      <c r="E207" s="1"/>
      <c r="F207" s="1"/>
      <c r="G207" s="1"/>
      <c r="H207" s="1"/>
      <c r="I207" s="1"/>
      <c r="J207" s="1"/>
      <c r="K207" s="1"/>
      <c r="L207" s="1"/>
      <c r="M207" s="1"/>
      <c r="N207" s="1"/>
      <c r="O207" s="1"/>
      <c r="P207" s="1"/>
      <c r="Q207" s="1"/>
      <c r="R207" s="1"/>
      <c r="S207" s="1"/>
      <c r="T207" s="1"/>
      <c r="U207" s="1"/>
    </row>
    <row r="208" spans="1:21" hidden="1" x14ac:dyDescent="0.25">
      <c r="A208" s="1"/>
      <c r="B208" s="1"/>
      <c r="C208" s="1"/>
      <c r="D208" s="1"/>
      <c r="E208" s="1"/>
      <c r="F208" s="1"/>
      <c r="G208" s="1"/>
      <c r="H208" s="1"/>
      <c r="I208" s="1"/>
      <c r="J208" s="1"/>
      <c r="K208" s="1"/>
      <c r="L208" s="1"/>
      <c r="M208" s="1"/>
      <c r="N208" s="1"/>
      <c r="O208" s="1"/>
      <c r="P208" s="1"/>
      <c r="Q208" s="1"/>
      <c r="R208" s="1"/>
      <c r="S208" s="1"/>
      <c r="T208" s="1"/>
      <c r="U208" s="1"/>
    </row>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sheetData>
  <mergeCells count="1">
    <mergeCell ref="V78:Y80"/>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2021 Budget Expenses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alison</cp:lastModifiedBy>
  <dcterms:created xsi:type="dcterms:W3CDTF">2021-05-03T23:54:35Z</dcterms:created>
  <dcterms:modified xsi:type="dcterms:W3CDTF">2021-05-04T00:04:14Z</dcterms:modified>
</cp:coreProperties>
</file>