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IRDOSH\Music\"/>
    </mc:Choice>
  </mc:AlternateContent>
  <xr:revisionPtr revIDLastSave="0" documentId="8_{D80E6E68-37FF-425C-956C-498C958C8029}" xr6:coauthVersionLast="47" xr6:coauthVersionMax="47" xr10:uidLastSave="{00000000-0000-0000-0000-000000000000}"/>
  <bookViews>
    <workbookView xWindow="-98" yWindow="-98" windowWidth="21795" windowHeight="11625" xr2:uid="{15D7EF2F-605C-42B9-8015-47B20EC68D06}"/>
  </bookViews>
  <sheets>
    <sheet name="Model" sheetId="1" r:id="rId1"/>
    <sheet name="Model-R" sheetId="3" state="veryHidden" r:id="rId2"/>
  </sheets>
  <definedNames>
    <definedName name="_xlnm.Print_Area" localSheetId="0">Model!$B$3:$N$45,Model!$B$47:$N$75</definedName>
    <definedName name="_xlnm.Print_Area" localSheetId="1">'Model-R'!$B$3:$N$45,'Model-R'!$B$47:$N$74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1" l="1"/>
  <c r="K62" i="1"/>
  <c r="K63" i="1"/>
  <c r="K64" i="1"/>
  <c r="T64" i="3" s="1"/>
  <c r="T63" i="3"/>
  <c r="K60" i="1"/>
  <c r="T60" i="3" s="1"/>
  <c r="K52" i="1"/>
  <c r="T52" i="3" s="1"/>
  <c r="E54" i="1"/>
  <c r="P54" i="3" s="1"/>
  <c r="E53" i="1"/>
  <c r="P53" i="3" s="1"/>
  <c r="E52" i="1"/>
  <c r="P52" i="3" s="1"/>
  <c r="E58" i="1"/>
  <c r="F41" i="1"/>
  <c r="F43" i="1" s="1"/>
  <c r="E42" i="1"/>
  <c r="E37" i="1"/>
  <c r="F36" i="1"/>
  <c r="F35" i="1"/>
  <c r="E34" i="1"/>
  <c r="E33" i="1"/>
  <c r="E38" i="1" s="1"/>
  <c r="F29" i="1"/>
  <c r="F28" i="1"/>
  <c r="E27" i="1"/>
  <c r="E23" i="1"/>
  <c r="F22" i="1"/>
  <c r="F18" i="1"/>
  <c r="E17" i="1"/>
  <c r="U63" i="3"/>
  <c r="U64" i="3"/>
  <c r="T62" i="3"/>
  <c r="U62" i="3"/>
  <c r="U60" i="3"/>
  <c r="U56" i="3"/>
  <c r="T56" i="3"/>
  <c r="V56" i="3" s="1"/>
  <c r="U52" i="3"/>
  <c r="Q58" i="3"/>
  <c r="P58" i="3"/>
  <c r="R58" i="3" s="1"/>
  <c r="F58" i="1" s="1"/>
  <c r="Q53" i="3"/>
  <c r="Q54" i="3"/>
  <c r="Q52" i="3"/>
  <c r="U42" i="3"/>
  <c r="T42" i="3"/>
  <c r="Q42" i="3"/>
  <c r="P42" i="3"/>
  <c r="R42" i="3" s="1"/>
  <c r="U41" i="3"/>
  <c r="Q41" i="3"/>
  <c r="P41" i="3"/>
  <c r="R41" i="3" s="1"/>
  <c r="P35" i="3"/>
  <c r="Q35" i="3"/>
  <c r="T35" i="3"/>
  <c r="U35" i="3"/>
  <c r="P36" i="3"/>
  <c r="Q36" i="3"/>
  <c r="T36" i="3"/>
  <c r="U36" i="3"/>
  <c r="P37" i="3"/>
  <c r="Q37" i="3"/>
  <c r="T37" i="3"/>
  <c r="U37" i="3"/>
  <c r="U34" i="3"/>
  <c r="T34" i="3"/>
  <c r="V34" i="3" s="1"/>
  <c r="Q34" i="3"/>
  <c r="P34" i="3"/>
  <c r="R34" i="3" s="1"/>
  <c r="U33" i="3"/>
  <c r="T33" i="3"/>
  <c r="V33" i="3" s="1"/>
  <c r="Q33" i="3"/>
  <c r="P33" i="3"/>
  <c r="P28" i="3"/>
  <c r="Q28" i="3"/>
  <c r="T28" i="3"/>
  <c r="U28" i="3"/>
  <c r="P29" i="3"/>
  <c r="Q29" i="3"/>
  <c r="T29" i="3"/>
  <c r="U29" i="3"/>
  <c r="U27" i="3"/>
  <c r="T27" i="3"/>
  <c r="V27" i="3" s="1"/>
  <c r="Q27" i="3"/>
  <c r="P27" i="3"/>
  <c r="R27" i="3" s="1"/>
  <c r="U23" i="3"/>
  <c r="T23" i="3"/>
  <c r="V23" i="3" s="1"/>
  <c r="Q23" i="3"/>
  <c r="P23" i="3"/>
  <c r="R23" i="3" s="1"/>
  <c r="U22" i="3"/>
  <c r="T22" i="3"/>
  <c r="V22" i="3" s="1"/>
  <c r="Q22" i="3"/>
  <c r="P22" i="3"/>
  <c r="P18" i="3"/>
  <c r="Q18" i="3"/>
  <c r="T18" i="3"/>
  <c r="U18" i="3"/>
  <c r="U17" i="3"/>
  <c r="T17" i="3"/>
  <c r="V17" i="3" s="1"/>
  <c r="Q17" i="3"/>
  <c r="P17" i="3"/>
  <c r="K65" i="3"/>
  <c r="K66" i="3" s="1"/>
  <c r="K62" i="3"/>
  <c r="K60" i="3"/>
  <c r="E59" i="3"/>
  <c r="K57" i="3"/>
  <c r="E54" i="3"/>
  <c r="K52" i="3"/>
  <c r="K53" i="3" s="1"/>
  <c r="E52" i="3"/>
  <c r="E55" i="3" s="1"/>
  <c r="F43" i="3"/>
  <c r="E43" i="3"/>
  <c r="B40" i="3"/>
  <c r="F38" i="3"/>
  <c r="E38" i="3"/>
  <c r="F30" i="3"/>
  <c r="E30" i="3"/>
  <c r="F24" i="3"/>
  <c r="E24" i="3"/>
  <c r="B21" i="3"/>
  <c r="F19" i="3"/>
  <c r="E19" i="3"/>
  <c r="B40" i="1"/>
  <c r="E43" i="1"/>
  <c r="F38" i="1"/>
  <c r="F30" i="1"/>
  <c r="E30" i="1"/>
  <c r="B21" i="1"/>
  <c r="F24" i="1"/>
  <c r="E24" i="1"/>
  <c r="F19" i="1"/>
  <c r="E19" i="1"/>
  <c r="T41" i="3" l="1"/>
  <c r="V41" i="3" s="1"/>
  <c r="X41" i="3" s="1"/>
  <c r="V60" i="3"/>
  <c r="L60" i="1" s="1"/>
  <c r="V37" i="3"/>
  <c r="R35" i="3"/>
  <c r="E68" i="3"/>
  <c r="E70" i="3" s="1"/>
  <c r="E72" i="3" s="1"/>
  <c r="K68" i="3"/>
  <c r="E71" i="3" s="1"/>
  <c r="V42" i="3"/>
  <c r="V63" i="3"/>
  <c r="L63" i="1" s="1"/>
  <c r="V64" i="3"/>
  <c r="L64" i="1" s="1"/>
  <c r="V36" i="3"/>
  <c r="R29" i="3"/>
  <c r="R22" i="3"/>
  <c r="X22" i="3" s="1"/>
  <c r="R17" i="3"/>
  <c r="V52" i="3"/>
  <c r="L52" i="1" s="1"/>
  <c r="R28" i="3"/>
  <c r="V62" i="3"/>
  <c r="L62" i="1" s="1"/>
  <c r="V29" i="3"/>
  <c r="X29" i="3" s="1"/>
  <c r="R37" i="3"/>
  <c r="X37" i="3" s="1"/>
  <c r="V18" i="3"/>
  <c r="R36" i="3"/>
  <c r="R54" i="3"/>
  <c r="F54" i="1" s="1"/>
  <c r="V28" i="3"/>
  <c r="R18" i="3"/>
  <c r="V35" i="3"/>
  <c r="X35" i="3" s="1"/>
  <c r="R53" i="3"/>
  <c r="F53" i="1" s="1"/>
  <c r="R52" i="3"/>
  <c r="L56" i="1"/>
  <c r="X42" i="3"/>
  <c r="R33" i="3"/>
  <c r="X33" i="3" s="1"/>
  <c r="X34" i="3"/>
  <c r="X27" i="3"/>
  <c r="X23" i="3"/>
  <c r="X17" i="3"/>
  <c r="K66" i="1"/>
  <c r="K57" i="1"/>
  <c r="K53" i="1"/>
  <c r="E59" i="1"/>
  <c r="E55" i="1"/>
  <c r="X36" i="3" l="1"/>
  <c r="X28" i="3"/>
  <c r="X18" i="3"/>
  <c r="F52" i="1"/>
  <c r="V66" i="3"/>
  <c r="K70" i="1" s="1"/>
  <c r="X30" i="3"/>
  <c r="X38" i="3"/>
  <c r="X19" i="3"/>
  <c r="X43" i="3"/>
  <c r="X24" i="3"/>
  <c r="K68" i="1"/>
  <c r="E71" i="1" s="1"/>
  <c r="E68" i="1"/>
  <c r="E70" i="1" s="1"/>
  <c r="H30" i="1" l="1"/>
  <c r="Z30" i="3"/>
  <c r="H24" i="1"/>
  <c r="Z24" i="3"/>
  <c r="H43" i="1"/>
  <c r="Z43" i="3"/>
  <c r="H19" i="1"/>
  <c r="Z19" i="3"/>
  <c r="H38" i="1"/>
  <c r="Z38" i="3"/>
  <c r="E72" i="1"/>
  <c r="Z45" i="3" l="1"/>
  <c r="J43" i="1" s="1"/>
</calcChain>
</file>

<file path=xl/sharedStrings.xml><?xml version="1.0" encoding="utf-8"?>
<sst xmlns="http://schemas.openxmlformats.org/spreadsheetml/2006/main" count="186" uniqueCount="49">
  <si>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</si>
  <si>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</si>
  <si>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</si>
  <si>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</si>
  <si>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</si>
  <si>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</si>
  <si>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</si>
  <si>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Balance Sheet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</si>
  <si>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</si>
  <si>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</si>
  <si>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</si>
  <si>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</si>
  <si>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</si>
  <si>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</si>
  <si>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</si>
  <si>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</si>
  <si>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</si>
  <si>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</si>
  <si>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</si>
  <si>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</si>
  <si>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</si>
  <si>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</si>
  <si>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</si>
  <si>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5.   Paid a cash operating expense of 15.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</si>
  <si>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</si>
  <si>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</si>
  <si>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</si>
  <si>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</si>
  <si>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</si>
  <si>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</si>
  <si>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</si>
  <si>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</si>
  <si>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Journal Entries</t>
  </si>
  <si>
    <t>1.   Issued common shares of 500.</t>
  </si>
  <si>
    <t>2.   Bought equipment for 300 with cash.</t>
  </si>
  <si>
    <t>Debit</t>
  </si>
  <si>
    <t>Credit</t>
  </si>
  <si>
    <t>Common shares</t>
  </si>
  <si>
    <t>3.   Bought inventory of 100.</t>
  </si>
  <si>
    <t>4.   Sold 75% of the inventory for 120</t>
  </si>
  <si>
    <t>Operating Expense</t>
  </si>
  <si>
    <t>Construct a Balance Sheet for Nairobi Trading Inc.</t>
  </si>
  <si>
    <t>You have been asked to build a Balance Sheet for a company called Nairobi Trading Inc. that has undertaken the following transactions</t>
  </si>
  <si>
    <t>Learner</t>
  </si>
  <si>
    <t>Correct</t>
  </si>
  <si>
    <t>Compare</t>
  </si>
  <si>
    <t>Total</t>
  </si>
  <si>
    <t xml:space="preserve">For a value of zero, please enter a zero instead of leaving the cell blank. </t>
  </si>
  <si>
    <t>NIRDOSH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</si>
</sst>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6" formatCode="_-* #,##0_-;\(#,##0\)_-;_-* &quot;-&quot;_-;_-@_-"/>
    <numFmt numFmtId="167" formatCode="0&quot;A&quot;"/>
    <numFmt numFmtId="168" formatCode="_(#,##0_);\(#,##0\);_(&quot;–&quot;_);_(@_)"/>
    <numFmt numFmtId="169" formatCode="#,##0_);[Red]\(#,##0\);\-"/>
    <numFmt numFmtId="170" formatCode="#,##0_);\(#,##0\);\-"/>
    <numFmt numFmtId="171" formatCode="0.0%"/>
    <numFmt numFmtId="172" formatCode="[=1]&quot;☑️&quot;_);[=0]&quot;⬜&quot;_)"/>
    <numFmt numFmtId="173" formatCode="@\⁽\¹\⁾"/>
  </numFmts>
  <fonts count="2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rgb="FFBF7914"/>
      <name val="Open Sans"/>
      <family val="2"/>
    </font>
    <font>
      <b/>
      <sz val="10"/>
      <color rgb="FF94713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F6F6F6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164" fontId="6" fillId="0" borderId="0" applyFont="0" applyFill="0" applyBorder="0" applyAlignment="0" applyProtection="0"/>
    <xf numFmtId="0" fontId="23" fillId="0" borderId="0"/>
  </cellStyleXfs>
  <cellXfs count="77">
    <xf numFmtId="0" fontId="0" fillId="0" borderId="0" xfId="0"/>
    <xf numFmtId="0" fontId="7" fillId="0" borderId="0" xfId="0" applyFont="1" applyAlignment="1">
      <alignment horizontal="left"/>
    </xf>
    <xf numFmtId="37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/>
    <xf numFmtId="169" fontId="12" fillId="0" borderId="0" xfId="0" applyNumberFormat="1" applyFont="1"/>
    <xf numFmtId="0" fontId="11" fillId="0" borderId="0" xfId="0" applyFont="1"/>
    <xf numFmtId="0" fontId="7" fillId="0" borderId="0" xfId="0" applyFont="1"/>
    <xf numFmtId="171" fontId="7" fillId="0" borderId="0" xfId="0" applyNumberFormat="1" applyFont="1"/>
    <xf numFmtId="170" fontId="11" fillId="0" borderId="0" xfId="0" applyNumberFormat="1" applyFont="1"/>
    <xf numFmtId="0" fontId="16" fillId="0" borderId="0" xfId="0" applyFont="1" applyAlignment="1">
      <alignment horizontal="left"/>
    </xf>
    <xf numFmtId="170" fontId="15" fillId="0" borderId="0" xfId="0" applyNumberFormat="1" applyFont="1" applyAlignment="1">
      <alignment horizontal="centerContinuous"/>
    </xf>
    <xf numFmtId="0" fontId="11" fillId="0" borderId="1" xfId="0" applyFont="1" applyBorder="1"/>
    <xf numFmtId="0" fontId="12" fillId="0" borderId="1" xfId="0" applyFont="1" applyBorder="1"/>
    <xf numFmtId="170" fontId="11" fillId="0" borderId="1" xfId="0" applyNumberFormat="1" applyFont="1" applyBorder="1"/>
    <xf numFmtId="0" fontId="18" fillId="0" borderId="0" xfId="0" applyFont="1"/>
    <xf numFmtId="37" fontId="18" fillId="0" borderId="0" xfId="0" applyNumberFormat="1" applyFont="1" applyAlignment="1">
      <alignment vertical="center"/>
    </xf>
    <xf numFmtId="37" fontId="17" fillId="0" borderId="0" xfId="0" applyNumberFormat="1" applyFont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18" fillId="0" borderId="0" xfId="4" applyNumberFormat="1" applyFont="1" applyProtection="1">
      <protection locked="0"/>
    </xf>
    <xf numFmtId="166" fontId="20" fillId="0" borderId="0" xfId="4" applyNumberFormat="1" applyFont="1" applyProtection="1">
      <protection locked="0"/>
    </xf>
    <xf numFmtId="166" fontId="20" fillId="0" borderId="0" xfId="4" applyNumberFormat="1" applyFont="1" applyAlignment="1" applyProtection="1">
      <alignment horizontal="center"/>
      <protection locked="0"/>
    </xf>
    <xf numFmtId="166" fontId="20" fillId="0" borderId="0" xfId="4" applyNumberFormat="1" applyFont="1" applyAlignment="1">
      <alignment horizontal="right"/>
    </xf>
    <xf numFmtId="0" fontId="18" fillId="0" borderId="1" xfId="0" applyFont="1" applyBorder="1"/>
    <xf numFmtId="0" fontId="21" fillId="0" borderId="0" xfId="0" applyFont="1"/>
    <xf numFmtId="168" fontId="14" fillId="0" borderId="0" xfId="0" applyNumberFormat="1" applyFont="1"/>
    <xf numFmtId="168" fontId="12" fillId="0" borderId="1" xfId="0" applyNumberFormat="1" applyFont="1" applyBorder="1"/>
    <xf numFmtId="168" fontId="12" fillId="0" borderId="0" xfId="0" applyNumberFormat="1" applyFont="1"/>
    <xf numFmtId="37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right"/>
    </xf>
    <xf numFmtId="37" fontId="4" fillId="0" borderId="0" xfId="0" applyNumberFormat="1" applyFont="1" applyAlignment="1">
      <alignment vertical="center"/>
    </xf>
    <xf numFmtId="0" fontId="12" fillId="3" borderId="0" xfId="0" applyFont="1" applyFill="1"/>
    <xf numFmtId="0" fontId="9" fillId="3" borderId="0" xfId="1" applyFont="1" applyFill="1" applyAlignment="1">
      <alignment horizontal="center" vertical="center"/>
    </xf>
    <xf numFmtId="37" fontId="8" fillId="2" borderId="0" xfId="0" applyNumberFormat="1" applyFont="1" applyFill="1" applyAlignment="1">
      <alignment vertical="center"/>
    </xf>
    <xf numFmtId="37" fontId="13" fillId="2" borderId="0" xfId="0" applyNumberFormat="1" applyFont="1" applyFill="1" applyAlignment="1">
      <alignment vertical="center"/>
    </xf>
    <xf numFmtId="37" fontId="9" fillId="2" borderId="0" xfId="0" applyNumberFormat="1" applyFont="1" applyFill="1" applyAlignment="1">
      <alignment vertical="center"/>
    </xf>
    <xf numFmtId="37" fontId="10" fillId="2" borderId="0" xfId="0" applyNumberFormat="1" applyFont="1" applyFill="1" applyAlignment="1">
      <alignment vertical="center"/>
    </xf>
    <xf numFmtId="167" fontId="9" fillId="2" borderId="0" xfId="0" applyNumberFormat="1" applyFont="1" applyFill="1" applyAlignment="1">
      <alignment horizontal="right"/>
    </xf>
    <xf numFmtId="168" fontId="16" fillId="0" borderId="2" xfId="0" applyNumberFormat="1" applyFont="1" applyBorder="1"/>
    <xf numFmtId="168" fontId="2" fillId="0" borderId="0" xfId="0" applyNumberFormat="1" applyFont="1"/>
    <xf numFmtId="168" fontId="11" fillId="0" borderId="0" xfId="0" applyNumberFormat="1" applyFont="1"/>
    <xf numFmtId="168" fontId="14" fillId="4" borderId="1" xfId="0" applyNumberFormat="1" applyFont="1" applyFill="1" applyBorder="1"/>
    <xf numFmtId="168" fontId="14" fillId="4" borderId="0" xfId="0" applyNumberFormat="1" applyFont="1" applyFill="1"/>
    <xf numFmtId="0" fontId="1" fillId="0" borderId="0" xfId="0" applyFont="1"/>
    <xf numFmtId="168" fontId="22" fillId="4" borderId="3" xfId="0" applyNumberFormat="1" applyFont="1" applyFill="1" applyBorder="1" applyAlignment="1">
      <alignment horizontal="center"/>
    </xf>
    <xf numFmtId="168" fontId="22" fillId="4" borderId="2" xfId="0" applyNumberFormat="1" applyFont="1" applyFill="1" applyBorder="1" applyAlignment="1">
      <alignment horizontal="center"/>
    </xf>
    <xf numFmtId="168" fontId="22" fillId="4" borderId="4" xfId="0" applyNumberFormat="1" applyFont="1" applyFill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8" fontId="0" fillId="4" borderId="0" xfId="0" applyNumberFormat="1" applyFill="1" applyAlignment="1">
      <alignment horizontal="center"/>
    </xf>
    <xf numFmtId="172" fontId="24" fillId="4" borderId="7" xfId="5" applyNumberFormat="1" applyFont="1" applyFill="1" applyBorder="1" applyAlignment="1" applyProtection="1">
      <alignment horizontal="center" vertical="center"/>
      <protection hidden="1"/>
    </xf>
    <xf numFmtId="172" fontId="24" fillId="4" borderId="8" xfId="5" applyNumberFormat="1" applyFont="1" applyFill="1" applyBorder="1" applyAlignment="1" applyProtection="1">
      <alignment horizontal="center" vertical="center"/>
      <protection hidden="1"/>
    </xf>
    <xf numFmtId="172" fontId="24" fillId="0" borderId="0" xfId="5" applyNumberFormat="1" applyFont="1" applyAlignment="1" applyProtection="1">
      <alignment horizontal="center" vertical="center"/>
      <protection hidden="1"/>
    </xf>
    <xf numFmtId="168" fontId="0" fillId="4" borderId="9" xfId="0" applyNumberFormat="1" applyFill="1" applyBorder="1" applyAlignment="1">
      <alignment horizontal="center"/>
    </xf>
    <xf numFmtId="168" fontId="0" fillId="4" borderId="10" xfId="0" applyNumberFormat="1" applyFill="1" applyBorder="1" applyAlignment="1">
      <alignment horizontal="center"/>
    </xf>
    <xf numFmtId="172" fontId="24" fillId="4" borderId="11" xfId="5" applyNumberFormat="1" applyFont="1" applyFill="1" applyBorder="1" applyAlignment="1" applyProtection="1">
      <alignment horizontal="center" vertical="center"/>
      <protection hidden="1"/>
    </xf>
    <xf numFmtId="172" fontId="24" fillId="4" borderId="12" xfId="5" applyNumberFormat="1" applyFont="1" applyFill="1" applyBorder="1" applyAlignment="1" applyProtection="1">
      <alignment horizontal="center" vertical="center"/>
      <protection hidden="1"/>
    </xf>
    <xf numFmtId="168" fontId="0" fillId="4" borderId="13" xfId="0" applyNumberFormat="1" applyFill="1" applyBorder="1" applyAlignment="1">
      <alignment horizontal="center"/>
    </xf>
    <xf numFmtId="168" fontId="22" fillId="4" borderId="14" xfId="0" applyNumberFormat="1" applyFont="1" applyFill="1" applyBorder="1" applyAlignment="1">
      <alignment horizontal="center"/>
    </xf>
    <xf numFmtId="168" fontId="22" fillId="4" borderId="15" xfId="0" applyNumberFormat="1" applyFont="1" applyFill="1" applyBorder="1" applyAlignment="1">
      <alignment horizontal="center"/>
    </xf>
    <xf numFmtId="168" fontId="0" fillId="4" borderId="16" xfId="0" applyNumberFormat="1" applyFill="1" applyBorder="1" applyAlignment="1">
      <alignment horizontal="center"/>
    </xf>
    <xf numFmtId="168" fontId="22" fillId="4" borderId="17" xfId="0" applyNumberFormat="1" applyFont="1" applyFill="1" applyBorder="1" applyAlignment="1">
      <alignment horizontal="center"/>
    </xf>
    <xf numFmtId="172" fontId="24" fillId="4" borderId="18" xfId="5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172" fontId="24" fillId="4" borderId="17" xfId="5" applyNumberFormat="1" applyFont="1" applyFill="1" applyBorder="1" applyAlignment="1" applyProtection="1">
      <alignment horizontal="center" vertical="center"/>
      <protection hidden="1"/>
    </xf>
    <xf numFmtId="172" fontId="24" fillId="4" borderId="19" xfId="5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/>
    <xf numFmtId="0" fontId="25" fillId="0" borderId="0" xfId="0" applyFont="1" applyAlignment="1">
      <alignment horizontal="right"/>
    </xf>
    <xf numFmtId="173" fontId="25" fillId="0" borderId="0" xfId="0" applyNumberFormat="1" applyFont="1" applyAlignment="1">
      <alignment horizontal="right"/>
    </xf>
    <xf numFmtId="0" fontId="4" fillId="3" borderId="0" xfId="0" applyFont="1" applyFill="1"/>
  </cellXfs>
  <cellStyles count="6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" xfId="5" xr:uid="{60810FFA-BD0C-43EB-940A-D020F47514EE}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corporatefinanceinstitute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40822</xdr:rowOff>
    </xdr:from>
    <xdr:to>
      <xdr:col>3</xdr:col>
      <xdr:colOff>124688</xdr:colOff>
      <xdr:row>0</xdr:row>
      <xdr:rowOff>609147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C51EB-C43F-4D78-8DE5-B61AECF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40822"/>
          <a:ext cx="1858238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49"/>
  <sheetViews>
    <sheetView showGridLines="0" tabSelected="1" zoomScaleNormal="100" zoomScaleSheetLayoutView="80" workbookViewId="0">
      <pane ySplit="1" topLeftCell="A38" activePane="bottomLeft" state="frozen"/>
      <selection pane="bottomLeft" activeCell="N66" sqref="N66"/>
    </sheetView>
  </sheetViews>
  <sheetFormatPr defaultColWidth="9.1328125" defaultRowHeight="15" customHeight="1"/>
  <cols>
    <col min="1" max="1" width="9.1328125" style="16"/>
    <col min="2" max="2" width="1.73046875" style="16" customWidth="1"/>
    <col min="3" max="3" width="26" style="16" bestFit="1" customWidth="1"/>
    <col min="4" max="4" width="10.73046875" style="16" customWidth="1"/>
    <col min="5" max="5" width="15.73046875" style="16" customWidth="1"/>
    <col min="6" max="6" width="11.3984375" style="16" customWidth="1"/>
    <col min="7" max="7" width="2.265625" style="16" customWidth="1"/>
    <col min="8" max="8" width="3.59765625" style="16" bestFit="1" customWidth="1"/>
    <col min="9" max="9" width="16.1328125" style="16" customWidth="1"/>
    <col min="10" max="10" width="10.265625" style="16" customWidth="1"/>
    <col min="11" max="11" width="13.265625" style="16" customWidth="1"/>
    <col min="12" max="14" width="10.265625" style="16" customWidth="1"/>
    <col min="15" max="16384" width="9.1328125" style="16"/>
  </cols>
  <sheetData>
    <row r="1" spans="1:20" ht="50.25" customHeight="1">
      <c r="A1" s="5"/>
      <c r="B1" s="35"/>
      <c r="C1" s="76" t="s">
        <v>48</v>
      </c>
      <c r="D1" s="35"/>
      <c r="E1" s="35"/>
      <c r="F1" s="35"/>
      <c r="G1" s="36"/>
      <c r="H1" s="36"/>
      <c r="I1" s="36"/>
      <c r="J1" s="35"/>
      <c r="K1" s="35"/>
      <c r="L1" s="35"/>
      <c r="M1" s="35"/>
      <c r="N1" s="35"/>
    </row>
    <row r="2" spans="1:20" ht="15" customHeight="1">
      <c r="A2" s="21"/>
      <c r="B2" s="21"/>
      <c r="C2" s="21"/>
      <c r="D2" s="22"/>
      <c r="E2" s="22"/>
      <c r="F2" s="22"/>
      <c r="G2" s="23"/>
      <c r="H2" s="24"/>
      <c r="I2" s="24"/>
      <c r="J2" s="24"/>
      <c r="K2" s="24"/>
      <c r="L2" s="24"/>
      <c r="M2" s="24"/>
      <c r="N2" s="21"/>
      <c r="O2" s="1"/>
    </row>
    <row r="3" spans="1:20" ht="15" customHeight="1">
      <c r="A3" s="21" t="s">
        <v>6</v>
      </c>
      <c r="B3" s="37" t="s">
        <v>41</v>
      </c>
      <c r="C3" s="38"/>
      <c r="D3" s="39"/>
      <c r="E3" s="40"/>
      <c r="F3" s="40"/>
      <c r="G3" s="41"/>
      <c r="H3" s="41"/>
      <c r="I3" s="41"/>
      <c r="J3" s="41"/>
      <c r="K3" s="41"/>
      <c r="L3" s="41"/>
      <c r="M3" s="41"/>
      <c r="N3" s="41"/>
    </row>
    <row r="4" spans="1:20" s="31" customFormat="1" ht="15" customHeight="1">
      <c r="A4" s="30"/>
    </row>
    <row r="5" spans="1:20" s="5" customFormat="1" ht="15" customHeight="1"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s="5" customFormat="1" ht="1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s="31" customFormat="1" ht="15" customHeight="1">
      <c r="A7" s="30"/>
      <c r="B7" s="31" t="s">
        <v>33</v>
      </c>
    </row>
    <row r="8" spans="1:20" s="31" customFormat="1" ht="15" customHeight="1">
      <c r="A8" s="30"/>
      <c r="B8" s="31" t="s">
        <v>34</v>
      </c>
    </row>
    <row r="9" spans="1:20" s="31" customFormat="1" ht="15" customHeight="1">
      <c r="A9" s="30"/>
      <c r="B9" s="31" t="s">
        <v>8</v>
      </c>
    </row>
    <row r="10" spans="1:20" s="31" customFormat="1" ht="15" customHeight="1">
      <c r="A10" s="30"/>
      <c r="B10" s="31" t="s">
        <v>9</v>
      </c>
    </row>
    <row r="11" spans="1:20" s="31" customFormat="1" ht="15" customHeight="1">
      <c r="A11" s="30"/>
      <c r="B11" s="31" t="s">
        <v>23</v>
      </c>
    </row>
    <row r="12" spans="1:20" s="31" customFormat="1" ht="15" customHeight="1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20" ht="1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20" ht="15" customHeight="1">
      <c r="A14" s="17"/>
      <c r="B14" s="37" t="s">
        <v>32</v>
      </c>
      <c r="C14" s="38"/>
      <c r="D14" s="39"/>
      <c r="E14" s="40"/>
      <c r="F14" s="40"/>
      <c r="G14" s="41"/>
      <c r="H14" s="41"/>
      <c r="I14" s="41"/>
      <c r="J14" s="41"/>
      <c r="K14" s="41"/>
      <c r="L14" s="41"/>
      <c r="M14" s="41"/>
      <c r="N14" s="41"/>
    </row>
    <row r="15" spans="1:20" s="31" customFormat="1" ht="15" customHeight="1">
      <c r="A15" s="30"/>
    </row>
    <row r="16" spans="1:20" s="31" customFormat="1" ht="15" customHeight="1">
      <c r="A16" s="30"/>
      <c r="B16" s="31" t="s">
        <v>33</v>
      </c>
      <c r="E16" s="33" t="s">
        <v>35</v>
      </c>
      <c r="F16" s="33" t="s">
        <v>36</v>
      </c>
    </row>
    <row r="17" spans="1:8" s="31" customFormat="1" ht="15" customHeight="1">
      <c r="A17" s="30"/>
      <c r="C17" s="31" t="s">
        <v>11</v>
      </c>
      <c r="E17" s="46">
        <f>500</f>
        <v>500</v>
      </c>
      <c r="F17" s="46"/>
    </row>
    <row r="18" spans="1:8" s="31" customFormat="1" ht="15" customHeight="1">
      <c r="A18" s="30"/>
      <c r="C18" s="31" t="s">
        <v>37</v>
      </c>
      <c r="E18" s="45"/>
      <c r="F18" s="45">
        <f>500</f>
        <v>500</v>
      </c>
    </row>
    <row r="19" spans="1:8" s="31" customFormat="1" ht="15" customHeight="1">
      <c r="A19" s="30"/>
      <c r="E19" s="29">
        <f>SUM(E17:E18)</f>
        <v>500</v>
      </c>
      <c r="F19" s="29">
        <f>SUM(F17:F18)</f>
        <v>500</v>
      </c>
      <c r="H19" s="56">
        <f>'Model-R'!X19</f>
        <v>1</v>
      </c>
    </row>
    <row r="20" spans="1:8" s="31" customFormat="1" ht="15" customHeight="1">
      <c r="A20" s="30"/>
      <c r="E20" s="27"/>
      <c r="F20" s="27"/>
    </row>
    <row r="21" spans="1:8" s="31" customFormat="1" ht="15" customHeight="1">
      <c r="A21" s="30"/>
      <c r="B21" s="31" t="str">
        <f>+B8</f>
        <v>2.   Bought equipment for 300 with cash.</v>
      </c>
      <c r="E21" s="33" t="s">
        <v>35</v>
      </c>
      <c r="F21" s="33" t="s">
        <v>36</v>
      </c>
    </row>
    <row r="22" spans="1:8" s="31" customFormat="1" ht="15" customHeight="1">
      <c r="A22" s="30"/>
      <c r="C22" s="31" t="s">
        <v>11</v>
      </c>
      <c r="E22" s="46"/>
      <c r="F22" s="46">
        <f>300</f>
        <v>300</v>
      </c>
    </row>
    <row r="23" spans="1:8" s="31" customFormat="1" ht="15" customHeight="1">
      <c r="A23" s="30"/>
      <c r="C23" s="31" t="s">
        <v>14</v>
      </c>
      <c r="E23" s="45">
        <f>300</f>
        <v>300</v>
      </c>
      <c r="F23" s="45"/>
    </row>
    <row r="24" spans="1:8" s="31" customFormat="1" ht="15" customHeight="1">
      <c r="A24" s="30"/>
      <c r="E24" s="29">
        <f>SUM(E22:E23)</f>
        <v>300</v>
      </c>
      <c r="F24" s="29">
        <f>SUM(F22:F23)</f>
        <v>300</v>
      </c>
      <c r="H24" s="56">
        <f>'Model-R'!X24</f>
        <v>1</v>
      </c>
    </row>
    <row r="25" spans="1:8" s="31" customFormat="1" ht="15" customHeight="1">
      <c r="A25" s="30"/>
      <c r="E25" s="27"/>
      <c r="F25" s="27"/>
    </row>
    <row r="26" spans="1:8" s="31" customFormat="1" ht="15" customHeight="1">
      <c r="A26" s="30"/>
      <c r="B26" s="31" t="s">
        <v>38</v>
      </c>
      <c r="E26" s="33" t="s">
        <v>35</v>
      </c>
      <c r="F26" s="33" t="s">
        <v>36</v>
      </c>
    </row>
    <row r="27" spans="1:8" s="31" customFormat="1" ht="15" customHeight="1">
      <c r="A27" s="30"/>
      <c r="C27" s="31" t="s">
        <v>2</v>
      </c>
      <c r="E27" s="46">
        <f>100</f>
        <v>100</v>
      </c>
      <c r="F27" s="46"/>
    </row>
    <row r="28" spans="1:8" s="31" customFormat="1" ht="15" customHeight="1">
      <c r="A28" s="30"/>
      <c r="C28" s="31" t="s">
        <v>11</v>
      </c>
      <c r="E28" s="46"/>
      <c r="F28" s="46">
        <f>80</f>
        <v>80</v>
      </c>
    </row>
    <row r="29" spans="1:8" s="31" customFormat="1" ht="15" customHeight="1">
      <c r="A29" s="30"/>
      <c r="C29" s="31" t="s">
        <v>3</v>
      </c>
      <c r="E29" s="45"/>
      <c r="F29" s="45">
        <f>20</f>
        <v>20</v>
      </c>
    </row>
    <row r="30" spans="1:8" s="31" customFormat="1" ht="15" customHeight="1">
      <c r="A30" s="30"/>
      <c r="E30" s="29">
        <f>SUM(E27:E29)</f>
        <v>100</v>
      </c>
      <c r="F30" s="29">
        <f>SUM(F27:F29)</f>
        <v>100</v>
      </c>
      <c r="H30" s="56">
        <f>'Model-R'!X30</f>
        <v>1</v>
      </c>
    </row>
    <row r="31" spans="1:8" s="31" customFormat="1" ht="15" customHeight="1">
      <c r="A31" s="30"/>
      <c r="E31" s="27"/>
      <c r="F31" s="27"/>
    </row>
    <row r="32" spans="1:8" s="31" customFormat="1" ht="15" customHeight="1">
      <c r="A32" s="30"/>
      <c r="B32" s="31" t="s">
        <v>39</v>
      </c>
      <c r="E32" s="33" t="s">
        <v>35</v>
      </c>
      <c r="F32" s="33" t="s">
        <v>36</v>
      </c>
    </row>
    <row r="33" spans="1:15" s="31" customFormat="1" ht="15" customHeight="1">
      <c r="A33" s="30"/>
      <c r="C33" s="31" t="s">
        <v>11</v>
      </c>
      <c r="E33" s="46">
        <f>100</f>
        <v>100</v>
      </c>
      <c r="F33" s="46"/>
    </row>
    <row r="34" spans="1:15" s="31" customFormat="1" ht="15" customHeight="1">
      <c r="A34" s="30"/>
      <c r="C34" s="31" t="s">
        <v>1</v>
      </c>
      <c r="E34" s="46">
        <f>20</f>
        <v>20</v>
      </c>
      <c r="F34" s="46"/>
    </row>
    <row r="35" spans="1:15" s="31" customFormat="1" ht="15" customHeight="1">
      <c r="A35" s="30"/>
      <c r="C35" s="31" t="s">
        <v>0</v>
      </c>
      <c r="E35" s="46"/>
      <c r="F35" s="46">
        <f>120</f>
        <v>120</v>
      </c>
    </row>
    <row r="36" spans="1:15" s="31" customFormat="1" ht="15" customHeight="1">
      <c r="A36" s="30"/>
      <c r="C36" s="31" t="s">
        <v>2</v>
      </c>
      <c r="E36" s="46"/>
      <c r="F36" s="46">
        <f>75</f>
        <v>75</v>
      </c>
    </row>
    <row r="37" spans="1:15" s="31" customFormat="1" ht="15" customHeight="1">
      <c r="A37" s="30"/>
      <c r="C37" s="31" t="s">
        <v>22</v>
      </c>
      <c r="E37" s="45">
        <f>75</f>
        <v>75</v>
      </c>
      <c r="F37" s="45"/>
    </row>
    <row r="38" spans="1:15" s="31" customFormat="1" ht="15" customHeight="1">
      <c r="A38" s="30"/>
      <c r="E38" s="29">
        <f>SUM(E33:E37)</f>
        <v>195</v>
      </c>
      <c r="F38" s="29">
        <f>SUM(F33:F37)</f>
        <v>195</v>
      </c>
      <c r="H38" s="56">
        <f>'Model-R'!X38</f>
        <v>1</v>
      </c>
    </row>
    <row r="39" spans="1:15" s="31" customFormat="1" ht="15" customHeight="1">
      <c r="A39" s="30"/>
      <c r="E39" s="27"/>
      <c r="F39" s="27"/>
    </row>
    <row r="40" spans="1:15" s="31" customFormat="1" ht="15" customHeight="1">
      <c r="A40" s="30"/>
      <c r="B40" s="31" t="str">
        <f>+B11</f>
        <v>5.   Paid a cash operating expense of 15.</v>
      </c>
      <c r="E40" s="33" t="s">
        <v>35</v>
      </c>
      <c r="F40" s="33" t="s">
        <v>36</v>
      </c>
    </row>
    <row r="41" spans="1:15" s="31" customFormat="1" ht="15" customHeight="1">
      <c r="A41" s="30"/>
      <c r="C41" s="31" t="s">
        <v>11</v>
      </c>
      <c r="E41" s="46"/>
      <c r="F41" s="46">
        <f>15</f>
        <v>15</v>
      </c>
    </row>
    <row r="42" spans="1:15" s="31" customFormat="1" ht="15" customHeight="1">
      <c r="A42" s="30"/>
      <c r="C42" s="31" t="s">
        <v>40</v>
      </c>
      <c r="E42" s="45">
        <f>15</f>
        <v>15</v>
      </c>
      <c r="F42" s="45"/>
    </row>
    <row r="43" spans="1:15" s="31" customFormat="1" ht="15" customHeight="1">
      <c r="A43" s="30"/>
      <c r="E43" s="29">
        <f>SUM(E41:E42)</f>
        <v>15</v>
      </c>
      <c r="F43" s="29">
        <f>SUM(F41:F42)</f>
        <v>15</v>
      </c>
      <c r="H43" s="56">
        <f>'Model-R'!X43</f>
        <v>1</v>
      </c>
      <c r="J43" s="73" t="str">
        <f>'Model-R'!Z45</f>
        <v>COMPLETE</v>
      </c>
    </row>
    <row r="44" spans="1:15" s="31" customFormat="1" ht="15" customHeight="1">
      <c r="A44" s="30"/>
      <c r="E44" s="29"/>
      <c r="F44" s="29"/>
    </row>
    <row r="45" spans="1:15" ht="15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5" s="5" customFormat="1" ht="15" customHeight="1">
      <c r="O46" s="6"/>
    </row>
    <row r="47" spans="1:15" ht="15" customHeight="1">
      <c r="A47" s="5" t="s">
        <v>6</v>
      </c>
      <c r="B47" s="37" t="s">
        <v>7</v>
      </c>
      <c r="C47" s="38"/>
      <c r="D47" s="39"/>
      <c r="E47" s="40"/>
      <c r="F47" s="40"/>
      <c r="G47" s="41"/>
      <c r="H47" s="41"/>
      <c r="I47" s="41"/>
      <c r="J47" s="41"/>
      <c r="K47" s="41"/>
      <c r="L47" s="41"/>
      <c r="M47" s="41"/>
      <c r="N47" s="41"/>
      <c r="O47" s="1"/>
    </row>
    <row r="48" spans="1:15" s="31" customFormat="1" ht="15" customHeight="1">
      <c r="A48" s="5"/>
      <c r="B48" s="18"/>
      <c r="C48" s="18"/>
      <c r="D48" s="2"/>
      <c r="E48" s="34"/>
      <c r="F48" s="34"/>
      <c r="G48" s="3"/>
      <c r="H48" s="3"/>
      <c r="I48" s="3"/>
      <c r="J48" s="3"/>
      <c r="K48" s="3"/>
      <c r="L48" s="3"/>
      <c r="M48" s="3"/>
      <c r="N48" s="3"/>
    </row>
    <row r="49" spans="2:20" s="31" customFormat="1" ht="15" customHeight="1">
      <c r="B49" s="11" t="s">
        <v>10</v>
      </c>
      <c r="G49" s="11" t="s">
        <v>31</v>
      </c>
    </row>
    <row r="50" spans="2:20" s="31" customFormat="1" ht="15" customHeight="1"/>
    <row r="51" spans="2:20" s="31" customFormat="1" ht="15" customHeight="1">
      <c r="B51" s="26" t="s">
        <v>4</v>
      </c>
      <c r="G51" s="26" t="s">
        <v>5</v>
      </c>
    </row>
    <row r="52" spans="2:20" s="31" customFormat="1" ht="15" customHeight="1">
      <c r="C52" s="31" t="s">
        <v>11</v>
      </c>
      <c r="E52" s="46">
        <f>205</f>
        <v>205</v>
      </c>
      <c r="F52" s="56">
        <f>'Model-R'!R52</f>
        <v>1</v>
      </c>
      <c r="H52" s="31" t="s">
        <v>3</v>
      </c>
      <c r="K52" s="45">
        <f>20</f>
        <v>20</v>
      </c>
      <c r="L52" s="56">
        <f>'Model-R'!V52</f>
        <v>1</v>
      </c>
    </row>
    <row r="53" spans="2:20" s="5" customFormat="1" ht="15" customHeight="1">
      <c r="B53" s="4"/>
      <c r="C53" s="5" t="s">
        <v>1</v>
      </c>
      <c r="D53" s="7"/>
      <c r="E53" s="46">
        <f>20</f>
        <v>20</v>
      </c>
      <c r="F53" s="56">
        <f>'Model-R'!R53</f>
        <v>1</v>
      </c>
      <c r="G53" s="31" t="s">
        <v>17</v>
      </c>
      <c r="H53" s="9"/>
      <c r="I53" s="9"/>
      <c r="J53" s="10"/>
      <c r="K53" s="44">
        <f>SUM(K52)</f>
        <v>20</v>
      </c>
      <c r="L53" s="68"/>
      <c r="M53" s="10"/>
      <c r="N53" s="10"/>
      <c r="O53" s="1"/>
    </row>
    <row r="54" spans="2:20" s="5" customFormat="1" ht="15" customHeight="1">
      <c r="C54" s="5" t="s">
        <v>2</v>
      </c>
      <c r="D54" s="7"/>
      <c r="E54" s="45">
        <f>25</f>
        <v>25</v>
      </c>
      <c r="F54" s="56">
        <f>'Model-R'!R54</f>
        <v>1</v>
      </c>
      <c r="G54" s="12"/>
      <c r="H54" s="12"/>
      <c r="I54" s="12"/>
      <c r="J54" s="10"/>
      <c r="K54" s="10"/>
      <c r="L54" s="68"/>
      <c r="M54" s="10"/>
      <c r="N54" s="10"/>
      <c r="O54" s="1"/>
    </row>
    <row r="55" spans="2:20" s="5" customFormat="1" ht="15" customHeight="1">
      <c r="B55" s="31" t="s">
        <v>12</v>
      </c>
      <c r="C55" s="31"/>
      <c r="D55" s="31"/>
      <c r="E55" s="44">
        <f>SUM(E52:E54)</f>
        <v>250</v>
      </c>
      <c r="F55" s="67"/>
      <c r="G55" s="26" t="s">
        <v>16</v>
      </c>
      <c r="H55" s="31"/>
      <c r="I55" s="31"/>
      <c r="J55" s="31"/>
      <c r="K55" s="31"/>
      <c r="L55" s="67"/>
      <c r="M55" s="31"/>
      <c r="N55" s="31"/>
      <c r="O55" s="31"/>
      <c r="P55" s="31"/>
      <c r="Q55" s="31"/>
      <c r="R55" s="31"/>
      <c r="S55" s="31"/>
      <c r="T55" s="31"/>
    </row>
    <row r="56" spans="2:20" s="5" customFormat="1" ht="15" customHeight="1">
      <c r="B56" s="31"/>
      <c r="C56" s="31"/>
      <c r="D56" s="31"/>
      <c r="E56" s="31"/>
      <c r="F56" s="67"/>
      <c r="G56" s="31"/>
      <c r="H56" s="31" t="s">
        <v>26</v>
      </c>
      <c r="I56" s="31"/>
      <c r="J56" s="31"/>
      <c r="K56" s="45"/>
      <c r="L56" s="56">
        <f>'Model-R'!V56</f>
        <v>0</v>
      </c>
      <c r="M56" s="31"/>
      <c r="N56" s="31"/>
      <c r="O56" s="31"/>
      <c r="P56" s="31"/>
      <c r="Q56" s="31"/>
      <c r="R56" s="31"/>
      <c r="S56" s="31"/>
      <c r="T56" s="31"/>
    </row>
    <row r="57" spans="2:20" s="5" customFormat="1" ht="15" customHeight="1">
      <c r="B57" s="26" t="s">
        <v>13</v>
      </c>
      <c r="C57" s="31"/>
      <c r="D57" s="31"/>
      <c r="E57" s="31"/>
      <c r="F57" s="67"/>
      <c r="G57" s="31" t="s">
        <v>18</v>
      </c>
      <c r="H57" s="9"/>
      <c r="I57" s="9"/>
      <c r="J57" s="10"/>
      <c r="K57" s="44">
        <f>SUM(K56)</f>
        <v>0</v>
      </c>
      <c r="L57" s="67"/>
      <c r="M57" s="31"/>
      <c r="N57" s="31"/>
      <c r="O57" s="31"/>
      <c r="P57" s="31"/>
      <c r="Q57" s="31"/>
      <c r="R57" s="31"/>
      <c r="S57" s="31"/>
      <c r="T57" s="31"/>
    </row>
    <row r="58" spans="2:20" s="5" customFormat="1" ht="15" customHeight="1">
      <c r="B58" s="31"/>
      <c r="C58" s="31" t="s">
        <v>14</v>
      </c>
      <c r="D58" s="31"/>
      <c r="E58" s="45">
        <f>300</f>
        <v>300</v>
      </c>
      <c r="F58" s="56">
        <f>'Model-R'!R58</f>
        <v>1</v>
      </c>
      <c r="G58" s="31"/>
      <c r="H58" s="31"/>
      <c r="I58" s="31"/>
      <c r="J58" s="31"/>
      <c r="K58" s="31"/>
      <c r="L58" s="67"/>
      <c r="M58" s="31"/>
      <c r="N58" s="31"/>
      <c r="O58" s="31"/>
      <c r="P58" s="31"/>
      <c r="Q58" s="31"/>
      <c r="R58" s="31"/>
      <c r="S58" s="31"/>
      <c r="T58" s="31"/>
    </row>
    <row r="59" spans="2:20" s="5" customFormat="1" ht="15" customHeight="1">
      <c r="B59" s="31" t="s">
        <v>15</v>
      </c>
      <c r="C59" s="31"/>
      <c r="D59" s="31"/>
      <c r="E59" s="44">
        <f>SUM(E58)</f>
        <v>300</v>
      </c>
      <c r="F59" s="31"/>
      <c r="G59" s="26" t="s">
        <v>19</v>
      </c>
      <c r="H59" s="31"/>
      <c r="I59" s="31"/>
      <c r="J59" s="31"/>
      <c r="K59" s="31"/>
      <c r="L59" s="67"/>
      <c r="M59" s="31"/>
      <c r="N59" s="31"/>
      <c r="O59" s="31"/>
      <c r="P59" s="31"/>
      <c r="Q59" s="31"/>
      <c r="R59" s="31"/>
      <c r="S59" s="31"/>
      <c r="T59" s="31"/>
    </row>
    <row r="60" spans="2:20" s="5" customFormat="1" ht="15" customHeight="1">
      <c r="B60" s="31"/>
      <c r="C60" s="31"/>
      <c r="D60" s="31"/>
      <c r="E60" s="31"/>
      <c r="F60" s="31"/>
      <c r="G60" s="31"/>
      <c r="H60" s="31" t="s">
        <v>20</v>
      </c>
      <c r="I60" s="31"/>
      <c r="J60" s="31"/>
      <c r="K60" s="46">
        <f>500</f>
        <v>500</v>
      </c>
      <c r="L60" s="56">
        <f>'Model-R'!V60</f>
        <v>1</v>
      </c>
      <c r="M60" s="31"/>
      <c r="N60" s="31"/>
      <c r="O60" s="31"/>
      <c r="P60" s="31"/>
      <c r="Q60" s="31"/>
      <c r="R60" s="31"/>
      <c r="S60" s="31"/>
      <c r="T60" s="31"/>
    </row>
    <row r="61" spans="2:20" s="5" customFormat="1" ht="15" customHeight="1">
      <c r="B61" s="31"/>
      <c r="C61" s="31"/>
      <c r="D61" s="31"/>
      <c r="E61" s="31"/>
      <c r="F61" s="31"/>
      <c r="G61" s="31"/>
      <c r="H61" s="31" t="s">
        <v>21</v>
      </c>
      <c r="I61" s="31"/>
      <c r="J61" s="31"/>
      <c r="K61" s="27"/>
      <c r="L61" s="56"/>
      <c r="M61" s="31"/>
      <c r="N61" s="31"/>
      <c r="O61" s="31"/>
      <c r="P61" s="31"/>
      <c r="Q61" s="31"/>
      <c r="R61" s="31"/>
      <c r="S61" s="31"/>
      <c r="T61" s="31"/>
    </row>
    <row r="62" spans="2:20" s="5" customFormat="1" ht="15" customHeight="1">
      <c r="B62" s="31"/>
      <c r="C62" s="31"/>
      <c r="D62" s="31"/>
      <c r="E62" s="31"/>
      <c r="F62" s="31"/>
      <c r="G62" s="31"/>
      <c r="H62" s="31"/>
      <c r="I62" s="31" t="s">
        <v>0</v>
      </c>
      <c r="J62" s="31"/>
      <c r="K62" s="46">
        <f>120</f>
        <v>120</v>
      </c>
      <c r="L62" s="56">
        <f>'Model-R'!V62</f>
        <v>1</v>
      </c>
      <c r="M62" s="31"/>
      <c r="N62" s="31"/>
      <c r="O62" s="31"/>
      <c r="P62" s="31"/>
      <c r="Q62" s="31"/>
      <c r="R62" s="31"/>
      <c r="S62" s="31"/>
      <c r="T62" s="31"/>
    </row>
    <row r="63" spans="2:20" s="5" customFormat="1" ht="15" customHeight="1">
      <c r="B63" s="31"/>
      <c r="C63" s="31"/>
      <c r="D63" s="31"/>
      <c r="E63" s="31"/>
      <c r="F63" s="31"/>
      <c r="G63" s="31"/>
      <c r="H63" s="31"/>
      <c r="I63" s="31" t="s">
        <v>22</v>
      </c>
      <c r="J63" s="31"/>
      <c r="K63" s="46">
        <f>(75)</f>
        <v>75</v>
      </c>
      <c r="L63" s="56">
        <f>'Model-R'!V63</f>
        <v>0</v>
      </c>
      <c r="M63" s="31"/>
      <c r="N63" s="31"/>
      <c r="O63" s="31"/>
      <c r="P63" s="31"/>
      <c r="Q63" s="31"/>
      <c r="R63" s="31"/>
      <c r="S63" s="31"/>
      <c r="T63" s="31"/>
    </row>
    <row r="64" spans="2:20" s="5" customFormat="1" ht="15" customHeight="1">
      <c r="B64" s="31"/>
      <c r="C64" s="31"/>
      <c r="D64" s="31"/>
      <c r="E64" s="31"/>
      <c r="F64" s="31"/>
      <c r="G64" s="31"/>
      <c r="H64" s="31"/>
      <c r="I64" s="31" t="s">
        <v>24</v>
      </c>
      <c r="J64" s="31"/>
      <c r="K64" s="45">
        <f>15</f>
        <v>15</v>
      </c>
      <c r="L64" s="56">
        <f>'Model-R'!V64</f>
        <v>0</v>
      </c>
      <c r="M64" s="31"/>
      <c r="N64" s="31"/>
      <c r="O64" s="31"/>
      <c r="P64" s="31"/>
      <c r="Q64" s="31"/>
      <c r="R64" s="31"/>
      <c r="S64" s="31"/>
      <c r="T64" s="31"/>
    </row>
    <row r="65" spans="2:20" s="5" customFormat="1" ht="15" customHeight="1">
      <c r="B65" s="31"/>
      <c r="C65" s="31"/>
      <c r="D65" s="31"/>
      <c r="E65" s="31"/>
      <c r="F65" s="31"/>
      <c r="G65" s="31"/>
      <c r="H65" s="31" t="s">
        <v>25</v>
      </c>
      <c r="I65" s="31"/>
      <c r="J65" s="31"/>
      <c r="K65" s="28">
        <f>30</f>
        <v>30</v>
      </c>
      <c r="L65" s="31"/>
      <c r="M65" s="31"/>
      <c r="N65" s="31"/>
      <c r="O65" s="31"/>
      <c r="P65" s="31"/>
      <c r="Q65" s="31"/>
      <c r="R65" s="31"/>
      <c r="S65" s="31"/>
      <c r="T65" s="31"/>
    </row>
    <row r="66" spans="2:20" s="5" customFormat="1" ht="15" customHeight="1">
      <c r="B66" s="31"/>
      <c r="C66" s="31"/>
      <c r="D66" s="31"/>
      <c r="E66" s="31"/>
      <c r="F66" s="31"/>
      <c r="G66" s="31" t="s">
        <v>27</v>
      </c>
      <c r="H66" s="31"/>
      <c r="I66" s="31"/>
      <c r="J66" s="31"/>
      <c r="K66" s="44">
        <f>+K60+K65</f>
        <v>530</v>
      </c>
      <c r="L66" s="31"/>
      <c r="M66" s="31"/>
      <c r="N66" s="31"/>
      <c r="O66" s="31"/>
      <c r="P66" s="31"/>
      <c r="Q66" s="31"/>
      <c r="R66" s="31"/>
      <c r="S66" s="31"/>
      <c r="T66" s="31"/>
    </row>
    <row r="67" spans="2:20" s="5" customFormat="1" ht="15" customHeigh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2:20" s="5" customFormat="1" ht="15" customHeight="1" thickBot="1">
      <c r="B68" s="26" t="s">
        <v>28</v>
      </c>
      <c r="C68" s="31"/>
      <c r="D68" s="31"/>
      <c r="E68" s="42">
        <f>+E55+E59</f>
        <v>550</v>
      </c>
      <c r="F68" s="31"/>
      <c r="G68" s="26" t="s">
        <v>29</v>
      </c>
      <c r="H68" s="31"/>
      <c r="I68" s="31"/>
      <c r="J68" s="31"/>
      <c r="K68" s="42">
        <f>+K53+K57+K66</f>
        <v>550</v>
      </c>
      <c r="L68" s="31"/>
      <c r="M68" s="31"/>
      <c r="N68" s="31"/>
      <c r="O68" s="31"/>
      <c r="P68" s="31"/>
      <c r="Q68" s="31"/>
      <c r="R68" s="31"/>
      <c r="S68" s="31"/>
      <c r="T68" s="31"/>
    </row>
    <row r="69" spans="2:20" s="5" customFormat="1" ht="1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2:20" s="5" customFormat="1" ht="15" customHeight="1">
      <c r="B70" s="31"/>
      <c r="C70" s="31" t="s">
        <v>28</v>
      </c>
      <c r="D70" s="31"/>
      <c r="E70" s="43">
        <f>+E68</f>
        <v>550</v>
      </c>
      <c r="F70" s="31"/>
      <c r="G70" s="31"/>
      <c r="H70" s="31"/>
      <c r="I70" s="31"/>
      <c r="J70" s="31"/>
      <c r="K70" s="74" t="str">
        <f>'Model-R'!V66</f>
        <v/>
      </c>
      <c r="L70" s="31"/>
      <c r="M70" s="31"/>
      <c r="N70" s="31"/>
      <c r="O70" s="31"/>
      <c r="P70" s="31"/>
      <c r="Q70" s="31"/>
      <c r="R70" s="31"/>
      <c r="S70" s="31"/>
      <c r="T70" s="31"/>
    </row>
    <row r="71" spans="2:20" s="5" customFormat="1" ht="15" customHeight="1">
      <c r="B71" s="31"/>
      <c r="C71" s="31" t="s">
        <v>29</v>
      </c>
      <c r="D71" s="31"/>
      <c r="E71" s="28">
        <f>+K68</f>
        <v>550</v>
      </c>
      <c r="F71" s="31"/>
      <c r="G71" s="31"/>
      <c r="H71" s="31"/>
      <c r="I71" s="31"/>
      <c r="J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2:20" s="5" customFormat="1" ht="15" customHeight="1">
      <c r="B72" s="31"/>
      <c r="C72" s="31" t="s">
        <v>30</v>
      </c>
      <c r="D72" s="31"/>
      <c r="E72" s="44">
        <f>+E70-E71</f>
        <v>0</v>
      </c>
      <c r="F72" s="31"/>
      <c r="G72" s="31"/>
      <c r="H72" s="31"/>
      <c r="I72" s="31"/>
      <c r="J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2:20" s="5" customFormat="1" ht="15" customHeight="1">
      <c r="B73" s="31"/>
      <c r="C73" s="31"/>
      <c r="D73" s="31"/>
      <c r="E73" s="44"/>
      <c r="F73" s="31"/>
      <c r="G73" s="31"/>
      <c r="H73" s="31"/>
      <c r="I73" s="31"/>
      <c r="J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2:20" s="5" customFormat="1" ht="15" customHeight="1">
      <c r="B74" s="31"/>
      <c r="C74" s="31"/>
      <c r="D74" s="31"/>
      <c r="E74" s="31"/>
      <c r="F74" s="31"/>
      <c r="G74" s="31"/>
      <c r="H74" s="31"/>
      <c r="I74" s="31"/>
      <c r="J74" s="31"/>
      <c r="L74" s="75" t="s">
        <v>47</v>
      </c>
      <c r="M74" s="31"/>
      <c r="N74" s="31"/>
      <c r="O74" s="31"/>
      <c r="P74" s="31"/>
      <c r="Q74" s="31"/>
      <c r="R74" s="31"/>
      <c r="S74" s="31"/>
      <c r="T74" s="31"/>
    </row>
    <row r="75" spans="2:20" s="5" customFormat="1" ht="15" customHeight="1">
      <c r="B75" s="4"/>
      <c r="C75" s="14"/>
      <c r="D75" s="13"/>
      <c r="E75" s="19"/>
      <c r="F75" s="14"/>
      <c r="G75" s="15"/>
      <c r="H75" s="15"/>
      <c r="I75" s="15"/>
      <c r="J75" s="15"/>
      <c r="K75" s="15"/>
      <c r="L75" s="15"/>
      <c r="M75" s="15"/>
      <c r="N75" s="15"/>
    </row>
    <row r="76" spans="2:20" s="5" customFormat="1" ht="15" customHeight="1">
      <c r="B76" s="4"/>
      <c r="D76" s="7"/>
      <c r="E76" s="20"/>
      <c r="G76" s="10"/>
      <c r="H76" s="10"/>
      <c r="I76" s="10"/>
      <c r="J76" s="10"/>
      <c r="K76" s="10"/>
      <c r="L76" s="10"/>
      <c r="M76" s="10"/>
      <c r="N76" s="10"/>
    </row>
    <row r="77" spans="2:20" customFormat="1" ht="15" customHeight="1"/>
    <row r="78" spans="2:20" customFormat="1" ht="15" customHeight="1"/>
    <row r="79" spans="2:20" customFormat="1" ht="15" customHeight="1"/>
    <row r="80" spans="2:2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</sheetData>
  <printOptions horizontalCentered="1"/>
  <pageMargins left="0.70866141732283472" right="0.70866141732283472" top="0.74803149606299213" bottom="0.74803149606299213" header="0.31496062992125984" footer="0.31496062992125984"/>
  <pageSetup scale="76" orientation="landscape" r:id="rId1"/>
  <headerFooter>
    <oddFooter>&amp;L&amp;"Open Sans,Bold"&amp;K002060Practice Exercise - Nairobi Trading&amp;C&amp;"Open Sans,Bold"&amp;K002060Page &amp;P of &amp;N&amp;R&amp;"Open Sans,Bold"&amp;K002060&amp;G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66E5-032B-40CB-AFE1-559091C99F0B}">
  <sheetPr>
    <tabColor theme="1"/>
    <pageSetUpPr autoPageBreaks="0" fitToPage="1"/>
  </sheetPr>
  <dimension ref="A1:Z148"/>
  <sheetViews>
    <sheetView showGridLines="0" zoomScaleNormal="100" zoomScaleSheetLayoutView="8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16"/>
    <col min="2" max="2" width="1.73046875" style="16" customWidth="1"/>
    <col min="3" max="3" width="26" style="16" bestFit="1" customWidth="1"/>
    <col min="4" max="4" width="10.73046875" style="16" customWidth="1"/>
    <col min="5" max="5" width="15.73046875" style="16" customWidth="1"/>
    <col min="6" max="6" width="11.3984375" style="16" customWidth="1"/>
    <col min="7" max="8" width="2.265625" style="16" customWidth="1"/>
    <col min="9" max="9" width="16.1328125" style="16" customWidth="1"/>
    <col min="10" max="10" width="10.265625" style="16" customWidth="1"/>
    <col min="11" max="11" width="13.265625" style="16" customWidth="1"/>
    <col min="12" max="14" width="10.265625" style="16" customWidth="1"/>
    <col min="15" max="17" width="9.1328125" style="16"/>
    <col min="18" max="18" width="11" style="16" bestFit="1" customWidth="1"/>
    <col min="19" max="21" width="9.1328125" style="16"/>
    <col min="22" max="22" width="11" style="16" bestFit="1" customWidth="1"/>
    <col min="23" max="16384" width="9.1328125" style="16"/>
  </cols>
  <sheetData>
    <row r="1" spans="1:25" ht="50.25" customHeight="1">
      <c r="A1" s="5"/>
      <c r="B1" s="35"/>
      <c r="C1" s="35"/>
      <c r="D1" s="35"/>
      <c r="E1" s="35"/>
      <c r="F1" s="35"/>
      <c r="G1" s="36"/>
      <c r="H1" s="36"/>
      <c r="I1" s="36"/>
      <c r="J1" s="35"/>
      <c r="K1" s="35"/>
      <c r="L1" s="35"/>
      <c r="M1" s="35"/>
      <c r="N1" s="35"/>
    </row>
    <row r="2" spans="1:25" ht="15" customHeight="1">
      <c r="A2" s="21"/>
      <c r="B2" s="21"/>
      <c r="C2" s="21"/>
      <c r="D2" s="22"/>
      <c r="E2" s="22"/>
      <c r="F2" s="22"/>
      <c r="G2" s="23"/>
      <c r="H2" s="24"/>
      <c r="I2" s="24"/>
      <c r="J2" s="24"/>
      <c r="K2" s="24"/>
      <c r="L2" s="24"/>
      <c r="M2" s="24"/>
      <c r="N2" s="21"/>
      <c r="O2" s="1"/>
    </row>
    <row r="3" spans="1:25" ht="15" customHeight="1">
      <c r="A3" s="21" t="s">
        <v>6</v>
      </c>
      <c r="B3" s="37" t="s">
        <v>41</v>
      </c>
      <c r="C3" s="38"/>
      <c r="D3" s="39"/>
      <c r="E3" s="40"/>
      <c r="F3" s="40"/>
      <c r="G3" s="41"/>
      <c r="H3" s="41"/>
      <c r="I3" s="41"/>
      <c r="J3" s="41"/>
      <c r="K3" s="41"/>
      <c r="L3" s="41"/>
      <c r="M3" s="41"/>
      <c r="N3" s="41"/>
    </row>
    <row r="4" spans="1:25" s="31" customFormat="1" ht="15" customHeight="1">
      <c r="A4" s="30"/>
    </row>
    <row r="5" spans="1:25" s="5" customFormat="1" ht="15" customHeight="1"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5" s="5" customFormat="1" ht="1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5" s="31" customFormat="1" ht="15" customHeight="1">
      <c r="A7" s="30"/>
      <c r="B7" s="31" t="s">
        <v>33</v>
      </c>
    </row>
    <row r="8" spans="1:25" s="31" customFormat="1" ht="15" customHeight="1">
      <c r="A8" s="30"/>
      <c r="B8" s="31" t="s">
        <v>34</v>
      </c>
    </row>
    <row r="9" spans="1:25" s="31" customFormat="1" ht="15" customHeight="1">
      <c r="A9" s="30"/>
      <c r="B9" s="31" t="s">
        <v>8</v>
      </c>
    </row>
    <row r="10" spans="1:25" s="31" customFormat="1" ht="15" customHeight="1">
      <c r="A10" s="30"/>
      <c r="B10" s="31" t="s">
        <v>9</v>
      </c>
    </row>
    <row r="11" spans="1:25" s="31" customFormat="1" ht="15" customHeight="1">
      <c r="A11" s="30"/>
      <c r="B11" s="31" t="s">
        <v>23</v>
      </c>
    </row>
    <row r="12" spans="1:25" s="31" customFormat="1" ht="15" customHeight="1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25" ht="1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25" ht="15" customHeight="1">
      <c r="A14" s="17"/>
      <c r="B14" s="37" t="s">
        <v>32</v>
      </c>
      <c r="C14" s="38"/>
      <c r="D14" s="39"/>
      <c r="E14" s="40"/>
      <c r="F14" s="40"/>
      <c r="G14" s="41"/>
      <c r="H14" s="41"/>
      <c r="I14" s="41"/>
      <c r="J14" s="41"/>
      <c r="K14" s="41"/>
      <c r="L14" s="41"/>
      <c r="M14" s="41"/>
      <c r="N14" s="41"/>
    </row>
    <row r="15" spans="1:25" s="31" customFormat="1" ht="15" customHeight="1">
      <c r="A15" s="30"/>
      <c r="Y15" s="47"/>
    </row>
    <row r="16" spans="1:25" s="31" customFormat="1" ht="15" customHeight="1" thickBot="1">
      <c r="A16" s="30"/>
      <c r="B16" s="31" t="s">
        <v>33</v>
      </c>
      <c r="E16" s="33" t="s">
        <v>35</v>
      </c>
      <c r="F16" s="33" t="s">
        <v>36</v>
      </c>
      <c r="P16" s="48" t="s">
        <v>43</v>
      </c>
      <c r="Q16" s="49" t="s">
        <v>44</v>
      </c>
      <c r="R16" s="50" t="s">
        <v>45</v>
      </c>
      <c r="S16" s="47"/>
      <c r="T16" s="48" t="s">
        <v>43</v>
      </c>
      <c r="U16" s="49" t="s">
        <v>44</v>
      </c>
      <c r="V16" s="50" t="s">
        <v>45</v>
      </c>
      <c r="W16" s="47"/>
      <c r="X16" s="51" t="s">
        <v>46</v>
      </c>
      <c r="Y16" s="47"/>
    </row>
    <row r="17" spans="1:26" s="31" customFormat="1" ht="15" customHeight="1">
      <c r="A17" s="30"/>
      <c r="C17" s="31" t="s">
        <v>11</v>
      </c>
      <c r="E17" s="46">
        <v>500</v>
      </c>
      <c r="F17" s="46"/>
      <c r="P17" s="52">
        <f>Model!E17</f>
        <v>500</v>
      </c>
      <c r="Q17" s="53">
        <f>E17</f>
        <v>500</v>
      </c>
      <c r="R17" s="54">
        <f>IFERROR(IF(P17=Q17,1,0),0)</f>
        <v>1</v>
      </c>
      <c r="S17" s="47"/>
      <c r="T17" s="52">
        <f>Model!F17</f>
        <v>0</v>
      </c>
      <c r="U17" s="53">
        <f>F17</f>
        <v>0</v>
      </c>
      <c r="V17" s="54">
        <f>IFERROR(IF(T17=U17,1,0),0)</f>
        <v>1</v>
      </c>
      <c r="W17" s="47"/>
      <c r="X17" s="55">
        <f>IF(V17+R17=2,1,0)</f>
        <v>1</v>
      </c>
      <c r="Y17" s="47"/>
    </row>
    <row r="18" spans="1:26" s="31" customFormat="1" ht="15" customHeight="1">
      <c r="A18" s="30"/>
      <c r="C18" s="31" t="s">
        <v>37</v>
      </c>
      <c r="E18" s="45"/>
      <c r="F18" s="45">
        <v>500</v>
      </c>
      <c r="P18" s="58">
        <f>Model!E18</f>
        <v>0</v>
      </c>
      <c r="Q18" s="57">
        <f>E18</f>
        <v>0</v>
      </c>
      <c r="R18" s="59">
        <f>IFERROR(IF(P18=Q18,1,0),0)</f>
        <v>1</v>
      </c>
      <c r="S18" s="47"/>
      <c r="T18" s="58">
        <f>Model!F18</f>
        <v>500</v>
      </c>
      <c r="U18" s="57">
        <f>F18</f>
        <v>500</v>
      </c>
      <c r="V18" s="59">
        <f>IFERROR(IF(T18=U18,1,0),0)</f>
        <v>1</v>
      </c>
      <c r="W18" s="47"/>
      <c r="X18" s="55">
        <f>IF(V18+R18=2,1,0)</f>
        <v>1</v>
      </c>
    </row>
    <row r="19" spans="1:26" s="31" customFormat="1" ht="15" customHeight="1">
      <c r="A19" s="30"/>
      <c r="E19" s="29">
        <f>SUM(E17:E18)</f>
        <v>500</v>
      </c>
      <c r="F19" s="29">
        <f>SUM(F17:F18)</f>
        <v>500</v>
      </c>
      <c r="X19" s="60">
        <f>IF(SUM(X17:X18)=2,1,0)</f>
        <v>1</v>
      </c>
      <c r="Z19" s="72">
        <f>X19</f>
        <v>1</v>
      </c>
    </row>
    <row r="20" spans="1:26" s="31" customFormat="1" ht="15" customHeight="1">
      <c r="A20" s="30"/>
      <c r="E20" s="27"/>
      <c r="F20" s="27"/>
    </row>
    <row r="21" spans="1:26" s="31" customFormat="1" ht="15" customHeight="1" thickBot="1">
      <c r="A21" s="30"/>
      <c r="B21" s="31" t="str">
        <f>+B8</f>
        <v>2.   Bought equipment for 300 with cash.</v>
      </c>
      <c r="E21" s="33" t="s">
        <v>35</v>
      </c>
      <c r="F21" s="33" t="s">
        <v>36</v>
      </c>
      <c r="P21" s="48" t="s">
        <v>43</v>
      </c>
      <c r="Q21" s="49" t="s">
        <v>44</v>
      </c>
      <c r="R21" s="50" t="s">
        <v>45</v>
      </c>
      <c r="S21" s="47"/>
      <c r="T21" s="48" t="s">
        <v>43</v>
      </c>
      <c r="U21" s="49" t="s">
        <v>44</v>
      </c>
      <c r="V21" s="50" t="s">
        <v>45</v>
      </c>
      <c r="W21" s="47"/>
      <c r="X21" s="51" t="s">
        <v>46</v>
      </c>
    </row>
    <row r="22" spans="1:26" s="31" customFormat="1" ht="15" customHeight="1">
      <c r="A22" s="30"/>
      <c r="C22" s="31" t="s">
        <v>11</v>
      </c>
      <c r="E22" s="46"/>
      <c r="F22" s="46">
        <v>300</v>
      </c>
      <c r="P22" s="52">
        <f>Model!E22</f>
        <v>0</v>
      </c>
      <c r="Q22" s="53">
        <f>E22</f>
        <v>0</v>
      </c>
      <c r="R22" s="54">
        <f>IFERROR(IF(P22=Q22,1,0),0)</f>
        <v>1</v>
      </c>
      <c r="S22" s="47"/>
      <c r="T22" s="52">
        <f>Model!F22</f>
        <v>300</v>
      </c>
      <c r="U22" s="53">
        <f>F22</f>
        <v>300</v>
      </c>
      <c r="V22" s="54">
        <f>IFERROR(IF(T22=U22,1,0),0)</f>
        <v>1</v>
      </c>
      <c r="W22" s="47"/>
      <c r="X22" s="55">
        <f>IF(V22+R22=2,1,0)</f>
        <v>1</v>
      </c>
    </row>
    <row r="23" spans="1:26" s="31" customFormat="1" ht="15" customHeight="1">
      <c r="A23" s="30"/>
      <c r="C23" s="31" t="s">
        <v>14</v>
      </c>
      <c r="E23" s="45">
        <v>300</v>
      </c>
      <c r="F23" s="45"/>
      <c r="P23" s="58">
        <f>Model!E23</f>
        <v>300</v>
      </c>
      <c r="Q23" s="57">
        <f>E23</f>
        <v>300</v>
      </c>
      <c r="R23" s="59">
        <f>IFERROR(IF(P23=Q23,1,0),0)</f>
        <v>1</v>
      </c>
      <c r="S23" s="47"/>
      <c r="T23" s="58">
        <f>Model!F23</f>
        <v>0</v>
      </c>
      <c r="U23" s="57">
        <f>F23</f>
        <v>0</v>
      </c>
      <c r="V23" s="59">
        <f>IFERROR(IF(T23=U23,1,0),0)</f>
        <v>1</v>
      </c>
      <c r="W23" s="47"/>
      <c r="X23" s="55">
        <f>IF(V23+R23=2,1,0)</f>
        <v>1</v>
      </c>
    </row>
    <row r="24" spans="1:26" s="31" customFormat="1" ht="15" customHeight="1">
      <c r="A24" s="30"/>
      <c r="E24" s="29">
        <f>SUM(E22:E23)</f>
        <v>300</v>
      </c>
      <c r="F24" s="29">
        <f>SUM(F22:F23)</f>
        <v>300</v>
      </c>
      <c r="X24" s="60">
        <f>IF(SUM(X22:X23)=2,1,0)</f>
        <v>1</v>
      </c>
      <c r="Z24" s="72">
        <f>X24</f>
        <v>1</v>
      </c>
    </row>
    <row r="25" spans="1:26" s="31" customFormat="1" ht="15" customHeight="1">
      <c r="A25" s="30"/>
      <c r="E25" s="27"/>
      <c r="F25" s="27"/>
    </row>
    <row r="26" spans="1:26" s="31" customFormat="1" ht="15" customHeight="1" thickBot="1">
      <c r="A26" s="30"/>
      <c r="B26" s="31" t="s">
        <v>38</v>
      </c>
      <c r="E26" s="33" t="s">
        <v>35</v>
      </c>
      <c r="F26" s="33" t="s">
        <v>36</v>
      </c>
      <c r="P26" s="48" t="s">
        <v>43</v>
      </c>
      <c r="Q26" s="49" t="s">
        <v>44</v>
      </c>
      <c r="R26" s="50" t="s">
        <v>45</v>
      </c>
      <c r="S26" s="47"/>
      <c r="T26" s="48" t="s">
        <v>43</v>
      </c>
      <c r="U26" s="49" t="s">
        <v>44</v>
      </c>
      <c r="V26" s="50" t="s">
        <v>45</v>
      </c>
      <c r="W26" s="47"/>
      <c r="X26" s="51" t="s">
        <v>46</v>
      </c>
    </row>
    <row r="27" spans="1:26" s="31" customFormat="1" ht="15" customHeight="1">
      <c r="A27" s="30"/>
      <c r="C27" s="31" t="s">
        <v>2</v>
      </c>
      <c r="E27" s="46">
        <v>100</v>
      </c>
      <c r="F27" s="46"/>
      <c r="P27" s="52">
        <f>Model!E27</f>
        <v>100</v>
      </c>
      <c r="Q27" s="53">
        <f>E27</f>
        <v>100</v>
      </c>
      <c r="R27" s="54">
        <f>IFERROR(IF(P27=Q27,1,0),0)</f>
        <v>1</v>
      </c>
      <c r="S27" s="47"/>
      <c r="T27" s="52">
        <f>Model!F27</f>
        <v>0</v>
      </c>
      <c r="U27" s="53">
        <f>F27</f>
        <v>0</v>
      </c>
      <c r="V27" s="54">
        <f>IFERROR(IF(T27=U27,1,0),0)</f>
        <v>1</v>
      </c>
      <c r="W27" s="47"/>
      <c r="X27" s="55">
        <f>IF(V27+R27=2,1,0)</f>
        <v>1</v>
      </c>
    </row>
    <row r="28" spans="1:26" s="31" customFormat="1" ht="15" customHeight="1">
      <c r="A28" s="30"/>
      <c r="C28" s="31" t="s">
        <v>11</v>
      </c>
      <c r="E28" s="46"/>
      <c r="F28" s="46">
        <v>80</v>
      </c>
      <c r="P28" s="52">
        <f>Model!E28</f>
        <v>0</v>
      </c>
      <c r="Q28" s="53">
        <f t="shared" ref="Q28:Q29" si="0">E28</f>
        <v>0</v>
      </c>
      <c r="R28" s="54">
        <f t="shared" ref="R28:R29" si="1">IFERROR(IF(P28=Q28,1,0),0)</f>
        <v>1</v>
      </c>
      <c r="S28" s="47"/>
      <c r="T28" s="52">
        <f>Model!F28</f>
        <v>80</v>
      </c>
      <c r="U28" s="53">
        <f t="shared" ref="U28:U29" si="2">F28</f>
        <v>80</v>
      </c>
      <c r="V28" s="54">
        <f t="shared" ref="V28:V29" si="3">IFERROR(IF(T28=U28,1,0),0)</f>
        <v>1</v>
      </c>
      <c r="W28" s="47"/>
      <c r="X28" s="55">
        <f t="shared" ref="X28:X29" si="4">IF(V28+R28=2,1,0)</f>
        <v>1</v>
      </c>
    </row>
    <row r="29" spans="1:26" s="31" customFormat="1" ht="15" customHeight="1">
      <c r="A29" s="30"/>
      <c r="C29" s="31" t="s">
        <v>3</v>
      </c>
      <c r="E29" s="45"/>
      <c r="F29" s="45">
        <v>20</v>
      </c>
      <c r="P29" s="58">
        <f>Model!E29</f>
        <v>0</v>
      </c>
      <c r="Q29" s="57">
        <f t="shared" si="0"/>
        <v>0</v>
      </c>
      <c r="R29" s="59">
        <f t="shared" si="1"/>
        <v>1</v>
      </c>
      <c r="S29" s="47"/>
      <c r="T29" s="58">
        <f>Model!F29</f>
        <v>20</v>
      </c>
      <c r="U29" s="57">
        <f t="shared" si="2"/>
        <v>20</v>
      </c>
      <c r="V29" s="59">
        <f t="shared" si="3"/>
        <v>1</v>
      </c>
      <c r="X29" s="55">
        <f t="shared" si="4"/>
        <v>1</v>
      </c>
    </row>
    <row r="30" spans="1:26" s="31" customFormat="1" ht="15" customHeight="1">
      <c r="A30" s="30"/>
      <c r="E30" s="29">
        <f>SUM(E27:E29)</f>
        <v>100</v>
      </c>
      <c r="F30" s="29">
        <f>SUM(F27:F29)</f>
        <v>100</v>
      </c>
      <c r="X30" s="60">
        <f>IF(SUM(X27:X29)=3,1,0)</f>
        <v>1</v>
      </c>
      <c r="Z30" s="72">
        <f>X30</f>
        <v>1</v>
      </c>
    </row>
    <row r="31" spans="1:26" s="31" customFormat="1" ht="15" customHeight="1">
      <c r="A31" s="30"/>
      <c r="E31" s="27"/>
      <c r="F31" s="27"/>
    </row>
    <row r="32" spans="1:26" s="31" customFormat="1" ht="15" customHeight="1" thickBot="1">
      <c r="A32" s="30"/>
      <c r="B32" s="31" t="s">
        <v>39</v>
      </c>
      <c r="E32" s="33" t="s">
        <v>35</v>
      </c>
      <c r="F32" s="33" t="s">
        <v>36</v>
      </c>
      <c r="P32" s="48" t="s">
        <v>43</v>
      </c>
      <c r="Q32" s="49" t="s">
        <v>44</v>
      </c>
      <c r="R32" s="50" t="s">
        <v>45</v>
      </c>
      <c r="S32" s="47"/>
      <c r="T32" s="48" t="s">
        <v>43</v>
      </c>
      <c r="U32" s="49" t="s">
        <v>44</v>
      </c>
      <c r="V32" s="50" t="s">
        <v>45</v>
      </c>
      <c r="W32" s="47"/>
      <c r="X32" s="51" t="s">
        <v>46</v>
      </c>
    </row>
    <row r="33" spans="1:26" s="31" customFormat="1" ht="15" customHeight="1">
      <c r="A33" s="30"/>
      <c r="C33" s="31" t="s">
        <v>11</v>
      </c>
      <c r="E33" s="46">
        <v>100</v>
      </c>
      <c r="F33" s="46"/>
      <c r="P33" s="52">
        <f>Model!E33</f>
        <v>100</v>
      </c>
      <c r="Q33" s="53">
        <f>E33</f>
        <v>100</v>
      </c>
      <c r="R33" s="54">
        <f>IFERROR(IF(P33=Q33,1,0),0)</f>
        <v>1</v>
      </c>
      <c r="S33" s="47"/>
      <c r="T33" s="52">
        <f>Model!F33</f>
        <v>0</v>
      </c>
      <c r="U33" s="53">
        <f>F33</f>
        <v>0</v>
      </c>
      <c r="V33" s="54">
        <f>IFERROR(IF(T33=U33,1,0),0)</f>
        <v>1</v>
      </c>
      <c r="W33" s="47"/>
      <c r="X33" s="55">
        <f>IF(V33+R33=2,1,0)</f>
        <v>1</v>
      </c>
    </row>
    <row r="34" spans="1:26" s="31" customFormat="1" ht="15" customHeight="1">
      <c r="A34" s="30"/>
      <c r="C34" s="31" t="s">
        <v>1</v>
      </c>
      <c r="E34" s="46">
        <v>20</v>
      </c>
      <c r="F34" s="46"/>
      <c r="P34" s="52">
        <f>Model!E34</f>
        <v>20</v>
      </c>
      <c r="Q34" s="53">
        <f t="shared" ref="Q34" si="5">E34</f>
        <v>20</v>
      </c>
      <c r="R34" s="54">
        <f t="shared" ref="R34" si="6">IFERROR(IF(P34=Q34,1,0),0)</f>
        <v>1</v>
      </c>
      <c r="S34" s="47"/>
      <c r="T34" s="52">
        <f>Model!F34</f>
        <v>0</v>
      </c>
      <c r="U34" s="53">
        <f t="shared" ref="U34" si="7">F34</f>
        <v>0</v>
      </c>
      <c r="V34" s="54">
        <f t="shared" ref="V34" si="8">IFERROR(IF(T34=U34,1,0),0)</f>
        <v>1</v>
      </c>
      <c r="W34" s="47"/>
      <c r="X34" s="55">
        <f t="shared" ref="X34" si="9">IF(V34+R34=2,1,0)</f>
        <v>1</v>
      </c>
    </row>
    <row r="35" spans="1:26" s="31" customFormat="1" ht="15" customHeight="1">
      <c r="A35" s="30"/>
      <c r="C35" s="31" t="s">
        <v>0</v>
      </c>
      <c r="E35" s="46"/>
      <c r="F35" s="46">
        <v>120</v>
      </c>
      <c r="P35" s="52">
        <f>Model!E35</f>
        <v>0</v>
      </c>
      <c r="Q35" s="53">
        <f t="shared" ref="Q35:Q37" si="10">E35</f>
        <v>0</v>
      </c>
      <c r="R35" s="54">
        <f t="shared" ref="R35:R37" si="11">IFERROR(IF(P35=Q35,1,0),0)</f>
        <v>1</v>
      </c>
      <c r="S35" s="47"/>
      <c r="T35" s="52">
        <f>Model!F35</f>
        <v>120</v>
      </c>
      <c r="U35" s="53">
        <f t="shared" ref="U35:U37" si="12">F35</f>
        <v>120</v>
      </c>
      <c r="V35" s="54">
        <f t="shared" ref="V35:V37" si="13">IFERROR(IF(T35=U35,1,0),0)</f>
        <v>1</v>
      </c>
      <c r="W35" s="47"/>
      <c r="X35" s="55">
        <f t="shared" ref="X35:X37" si="14">IF(V35+R35=2,1,0)</f>
        <v>1</v>
      </c>
    </row>
    <row r="36" spans="1:26" s="31" customFormat="1" ht="15" customHeight="1">
      <c r="A36" s="30"/>
      <c r="C36" s="31" t="s">
        <v>2</v>
      </c>
      <c r="E36" s="46"/>
      <c r="F36" s="46">
        <v>75</v>
      </c>
      <c r="P36" s="52">
        <f>Model!E36</f>
        <v>0</v>
      </c>
      <c r="Q36" s="53">
        <f t="shared" si="10"/>
        <v>0</v>
      </c>
      <c r="R36" s="54">
        <f t="shared" si="11"/>
        <v>1</v>
      </c>
      <c r="S36" s="47"/>
      <c r="T36" s="52">
        <f>Model!F36</f>
        <v>75</v>
      </c>
      <c r="U36" s="53">
        <f t="shared" si="12"/>
        <v>75</v>
      </c>
      <c r="V36" s="54">
        <f t="shared" si="13"/>
        <v>1</v>
      </c>
      <c r="W36" s="47"/>
      <c r="X36" s="55">
        <f t="shared" si="14"/>
        <v>1</v>
      </c>
    </row>
    <row r="37" spans="1:26" s="31" customFormat="1" ht="15" customHeight="1">
      <c r="A37" s="30"/>
      <c r="C37" s="31" t="s">
        <v>22</v>
      </c>
      <c r="E37" s="45">
        <v>75</v>
      </c>
      <c r="F37" s="45"/>
      <c r="P37" s="58">
        <f>Model!E37</f>
        <v>75</v>
      </c>
      <c r="Q37" s="57">
        <f t="shared" si="10"/>
        <v>75</v>
      </c>
      <c r="R37" s="59">
        <f t="shared" si="11"/>
        <v>1</v>
      </c>
      <c r="S37" s="47"/>
      <c r="T37" s="58">
        <f>Model!F37</f>
        <v>0</v>
      </c>
      <c r="U37" s="57">
        <f t="shared" si="12"/>
        <v>0</v>
      </c>
      <c r="V37" s="59">
        <f t="shared" si="13"/>
        <v>1</v>
      </c>
      <c r="W37" s="47"/>
      <c r="X37" s="55">
        <f t="shared" si="14"/>
        <v>1</v>
      </c>
    </row>
    <row r="38" spans="1:26" s="31" customFormat="1" ht="15" customHeight="1">
      <c r="A38" s="30"/>
      <c r="E38" s="29">
        <f>SUM(E33:E37)</f>
        <v>195</v>
      </c>
      <c r="F38" s="29">
        <f>SUM(F33:F37)</f>
        <v>195</v>
      </c>
      <c r="X38" s="60">
        <f>IF(SUM(X33:X37)=5,1,0)</f>
        <v>1</v>
      </c>
      <c r="Z38" s="72">
        <f>X38</f>
        <v>1</v>
      </c>
    </row>
    <row r="39" spans="1:26" s="31" customFormat="1" ht="15" customHeight="1">
      <c r="A39" s="30"/>
      <c r="E39" s="27"/>
      <c r="F39" s="27"/>
    </row>
    <row r="40" spans="1:26" s="31" customFormat="1" ht="15" customHeight="1" thickBot="1">
      <c r="A40" s="30"/>
      <c r="B40" s="31" t="str">
        <f>+B11</f>
        <v>5.   Paid a cash operating expense of 15.</v>
      </c>
      <c r="E40" s="33" t="s">
        <v>35</v>
      </c>
      <c r="F40" s="33" t="s">
        <v>36</v>
      </c>
      <c r="P40" s="48" t="s">
        <v>43</v>
      </c>
      <c r="Q40" s="49" t="s">
        <v>44</v>
      </c>
      <c r="R40" s="50" t="s">
        <v>45</v>
      </c>
      <c r="S40" s="47"/>
      <c r="T40" s="48" t="s">
        <v>43</v>
      </c>
      <c r="U40" s="49" t="s">
        <v>44</v>
      </c>
      <c r="V40" s="50" t="s">
        <v>45</v>
      </c>
      <c r="W40" s="47"/>
      <c r="X40" s="51" t="s">
        <v>46</v>
      </c>
    </row>
    <row r="41" spans="1:26" s="31" customFormat="1" ht="15" customHeight="1">
      <c r="A41" s="30"/>
      <c r="C41" s="31" t="s">
        <v>11</v>
      </c>
      <c r="E41" s="46"/>
      <c r="F41" s="46">
        <v>15</v>
      </c>
      <c r="P41" s="52">
        <f>Model!E41</f>
        <v>0</v>
      </c>
      <c r="Q41" s="53">
        <f>E41</f>
        <v>0</v>
      </c>
      <c r="R41" s="54">
        <f>IFERROR(IF(P41=Q41,1,0),0)</f>
        <v>1</v>
      </c>
      <c r="S41" s="47"/>
      <c r="T41" s="52">
        <f>Model!F41</f>
        <v>15</v>
      </c>
      <c r="U41" s="53">
        <f>F41</f>
        <v>15</v>
      </c>
      <c r="V41" s="54">
        <f>IFERROR(IF(T41=U41,1,0),0)</f>
        <v>1</v>
      </c>
      <c r="W41" s="47"/>
      <c r="X41" s="55">
        <f>IF(V41+R41=2,1,0)</f>
        <v>1</v>
      </c>
    </row>
    <row r="42" spans="1:26" s="31" customFormat="1" ht="15" customHeight="1">
      <c r="A42" s="30"/>
      <c r="C42" s="31" t="s">
        <v>40</v>
      </c>
      <c r="E42" s="45">
        <v>15</v>
      </c>
      <c r="F42" s="45"/>
      <c r="P42" s="58">
        <f>Model!E42</f>
        <v>15</v>
      </c>
      <c r="Q42" s="57">
        <f>E42</f>
        <v>15</v>
      </c>
      <c r="R42" s="59">
        <f>IFERROR(IF(P42=Q42,1,0),0)</f>
        <v>1</v>
      </c>
      <c r="S42" s="47"/>
      <c r="T42" s="58">
        <f>Model!F42</f>
        <v>0</v>
      </c>
      <c r="U42" s="57">
        <f>F42</f>
        <v>0</v>
      </c>
      <c r="V42" s="59">
        <f>IFERROR(IF(T42=U42,1,0),0)</f>
        <v>1</v>
      </c>
      <c r="W42" s="47"/>
      <c r="X42" s="55">
        <f>IF(V42+R42=2,1,0)</f>
        <v>1</v>
      </c>
    </row>
    <row r="43" spans="1:26" s="31" customFormat="1" ht="15" customHeight="1">
      <c r="A43" s="30"/>
      <c r="E43" s="29">
        <f>SUM(E41:E42)</f>
        <v>15</v>
      </c>
      <c r="F43" s="29">
        <f>SUM(F41:F42)</f>
        <v>15</v>
      </c>
      <c r="X43" s="60">
        <f>IF(SUM(X41:X42)=2,1,0)</f>
        <v>1</v>
      </c>
      <c r="Z43" s="72">
        <f>X43</f>
        <v>1</v>
      </c>
    </row>
    <row r="44" spans="1:26" s="31" customFormat="1" ht="15" customHeight="1">
      <c r="A44" s="30"/>
      <c r="E44" s="29"/>
      <c r="F44" s="29"/>
    </row>
    <row r="45" spans="1:26" ht="15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Z45" s="73" t="str">
        <f>IF(SUM(Z19:Z43)=5,"COMPLETE","")</f>
        <v>COMPLETE</v>
      </c>
    </row>
    <row r="46" spans="1:26" s="5" customFormat="1" ht="15" customHeight="1">
      <c r="O46" s="6"/>
    </row>
    <row r="47" spans="1:26" ht="15" customHeight="1">
      <c r="A47" s="5" t="s">
        <v>6</v>
      </c>
      <c r="B47" s="37" t="s">
        <v>7</v>
      </c>
      <c r="C47" s="38"/>
      <c r="D47" s="39"/>
      <c r="E47" s="40"/>
      <c r="F47" s="40"/>
      <c r="G47" s="41"/>
      <c r="H47" s="41"/>
      <c r="I47" s="41"/>
      <c r="J47" s="41"/>
      <c r="K47" s="41"/>
      <c r="L47" s="41"/>
      <c r="M47" s="41"/>
      <c r="N47" s="41"/>
      <c r="O47" s="1"/>
    </row>
    <row r="48" spans="1:26" s="31" customFormat="1" ht="15" customHeight="1">
      <c r="A48" s="5"/>
      <c r="B48" s="18"/>
      <c r="C48" s="18"/>
      <c r="D48" s="2"/>
      <c r="E48" s="34"/>
      <c r="F48" s="34"/>
      <c r="G48" s="3"/>
      <c r="H48" s="3"/>
      <c r="I48" s="3"/>
      <c r="J48" s="3"/>
      <c r="K48" s="3"/>
      <c r="L48" s="3"/>
      <c r="M48" s="3"/>
      <c r="N48" s="3"/>
    </row>
    <row r="49" spans="2:23" s="31" customFormat="1" ht="15" customHeight="1">
      <c r="B49" s="11" t="s">
        <v>10</v>
      </c>
      <c r="G49" s="11" t="s">
        <v>31</v>
      </c>
    </row>
    <row r="50" spans="2:23" s="31" customFormat="1" ht="15" customHeight="1"/>
    <row r="51" spans="2:23" s="31" customFormat="1" ht="15" customHeight="1" thickBot="1">
      <c r="B51" s="26" t="s">
        <v>4</v>
      </c>
      <c r="G51" s="26" t="s">
        <v>5</v>
      </c>
      <c r="P51" s="48" t="s">
        <v>43</v>
      </c>
      <c r="Q51" s="49" t="s">
        <v>44</v>
      </c>
      <c r="R51" s="50" t="s">
        <v>45</v>
      </c>
      <c r="T51" s="63" t="s">
        <v>43</v>
      </c>
      <c r="U51" s="62" t="s">
        <v>44</v>
      </c>
      <c r="V51" s="65" t="s">
        <v>45</v>
      </c>
    </row>
    <row r="52" spans="2:23" s="31" customFormat="1" ht="15" customHeight="1">
      <c r="C52" s="31" t="s">
        <v>11</v>
      </c>
      <c r="E52" s="46">
        <f>500-300-80+100-15</f>
        <v>205</v>
      </c>
      <c r="H52" s="31" t="s">
        <v>3</v>
      </c>
      <c r="K52" s="45">
        <f>20</f>
        <v>20</v>
      </c>
      <c r="P52" s="52">
        <f>Model!E52</f>
        <v>205</v>
      </c>
      <c r="Q52" s="53">
        <f>E52</f>
        <v>205</v>
      </c>
      <c r="R52" s="54">
        <f>IFERROR(IF(P52=Q52,1,0),0)</f>
        <v>1</v>
      </c>
      <c r="T52" s="64">
        <f>Model!K52</f>
        <v>20</v>
      </c>
      <c r="U52" s="61">
        <f>K52</f>
        <v>20</v>
      </c>
      <c r="V52" s="66">
        <f>IFERROR(IF(T52=U52,1,0),0)</f>
        <v>1</v>
      </c>
    </row>
    <row r="53" spans="2:23" s="5" customFormat="1" ht="15" customHeight="1">
      <c r="B53" s="4"/>
      <c r="C53" s="5" t="s">
        <v>1</v>
      </c>
      <c r="D53" s="7"/>
      <c r="E53" s="46">
        <v>20</v>
      </c>
      <c r="F53" s="8"/>
      <c r="G53" s="31" t="s">
        <v>17</v>
      </c>
      <c r="H53" s="9"/>
      <c r="I53" s="9"/>
      <c r="J53" s="10"/>
      <c r="K53" s="44">
        <f>SUM(K52)</f>
        <v>20</v>
      </c>
      <c r="L53" s="10"/>
      <c r="M53" s="10"/>
      <c r="N53" s="10"/>
      <c r="O53" s="1"/>
      <c r="P53" s="52">
        <f>Model!E53</f>
        <v>20</v>
      </c>
      <c r="Q53" s="53">
        <f t="shared" ref="Q53:Q54" si="15">E53</f>
        <v>20</v>
      </c>
      <c r="R53" s="54">
        <f t="shared" ref="R53:R54" si="16">IFERROR(IF(P53=Q53,1,0),0)</f>
        <v>1</v>
      </c>
    </row>
    <row r="54" spans="2:23" s="5" customFormat="1" ht="15" customHeight="1">
      <c r="C54" s="5" t="s">
        <v>2</v>
      </c>
      <c r="D54" s="7"/>
      <c r="E54" s="45">
        <f>100-75</f>
        <v>25</v>
      </c>
      <c r="G54" s="12"/>
      <c r="H54" s="12"/>
      <c r="I54" s="12"/>
      <c r="J54" s="10"/>
      <c r="K54" s="10"/>
      <c r="L54" s="10"/>
      <c r="M54" s="10"/>
      <c r="N54" s="10"/>
      <c r="O54" s="1"/>
      <c r="P54" s="58">
        <f>Model!E54</f>
        <v>25</v>
      </c>
      <c r="Q54" s="57">
        <f t="shared" si="15"/>
        <v>25</v>
      </c>
      <c r="R54" s="59">
        <f t="shared" si="16"/>
        <v>1</v>
      </c>
    </row>
    <row r="55" spans="2:23" s="5" customFormat="1" ht="15" customHeight="1" thickBot="1">
      <c r="B55" s="31" t="s">
        <v>12</v>
      </c>
      <c r="C55" s="31"/>
      <c r="D55" s="31"/>
      <c r="E55" s="44">
        <f>SUM(E52:E54)</f>
        <v>250</v>
      </c>
      <c r="F55" s="31"/>
      <c r="G55" s="26" t="s">
        <v>16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63" t="s">
        <v>43</v>
      </c>
      <c r="U55" s="62" t="s">
        <v>44</v>
      </c>
      <c r="V55" s="65" t="s">
        <v>45</v>
      </c>
    </row>
    <row r="56" spans="2:23" s="5" customFormat="1" ht="15" customHeight="1">
      <c r="B56" s="31"/>
      <c r="C56" s="31"/>
      <c r="D56" s="31"/>
      <c r="E56" s="31"/>
      <c r="F56" s="31"/>
      <c r="G56" s="31"/>
      <c r="H56" s="31" t="s">
        <v>26</v>
      </c>
      <c r="I56" s="31"/>
      <c r="J56" s="31"/>
      <c r="K56" s="45">
        <v>0</v>
      </c>
      <c r="L56" s="31"/>
      <c r="M56" s="31"/>
      <c r="N56" s="31"/>
      <c r="O56" s="31"/>
      <c r="P56" s="31"/>
      <c r="Q56" s="31"/>
      <c r="R56" s="31"/>
      <c r="S56" s="31"/>
      <c r="T56" s="64">
        <f>Model!K56</f>
        <v>0</v>
      </c>
      <c r="U56" s="61">
        <f>K56</f>
        <v>0</v>
      </c>
      <c r="V56" s="66">
        <f>IF(COUNTA(Model!K56)=0,0,IF(T56=U56,1,0))</f>
        <v>0</v>
      </c>
    </row>
    <row r="57" spans="2:23" s="5" customFormat="1" ht="15" customHeight="1" thickBot="1">
      <c r="B57" s="26" t="s">
        <v>13</v>
      </c>
      <c r="C57" s="31"/>
      <c r="D57" s="31"/>
      <c r="E57" s="31"/>
      <c r="F57" s="31"/>
      <c r="G57" s="31" t="s">
        <v>18</v>
      </c>
      <c r="H57" s="9"/>
      <c r="I57" s="9"/>
      <c r="J57" s="10"/>
      <c r="K57" s="44">
        <f>SUM(K56)</f>
        <v>0</v>
      </c>
      <c r="L57" s="31"/>
      <c r="M57" s="31"/>
      <c r="N57" s="31"/>
      <c r="O57" s="31"/>
      <c r="P57" s="63" t="s">
        <v>43</v>
      </c>
      <c r="Q57" s="62" t="s">
        <v>44</v>
      </c>
      <c r="R57" s="65" t="s">
        <v>45</v>
      </c>
      <c r="S57" s="31"/>
      <c r="T57" s="31"/>
    </row>
    <row r="58" spans="2:23" s="5" customFormat="1" ht="15" customHeight="1">
      <c r="B58" s="31"/>
      <c r="C58" s="31" t="s">
        <v>14</v>
      </c>
      <c r="D58" s="31"/>
      <c r="E58" s="45">
        <v>300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4">
        <f>Model!E58</f>
        <v>300</v>
      </c>
      <c r="Q58" s="61">
        <f>E58</f>
        <v>300</v>
      </c>
      <c r="R58" s="66">
        <f>IFERROR(IF(P58=Q58,1,0),0)</f>
        <v>1</v>
      </c>
      <c r="S58" s="31"/>
      <c r="T58" s="31"/>
    </row>
    <row r="59" spans="2:23" s="5" customFormat="1" ht="15" customHeight="1" thickBot="1">
      <c r="B59" s="31" t="s">
        <v>15</v>
      </c>
      <c r="C59" s="31"/>
      <c r="D59" s="31"/>
      <c r="E59" s="44">
        <f>SUM(E58)</f>
        <v>300</v>
      </c>
      <c r="F59" s="31"/>
      <c r="G59" s="26" t="s">
        <v>19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63" t="s">
        <v>43</v>
      </c>
      <c r="U59" s="62" t="s">
        <v>44</v>
      </c>
      <c r="V59" s="65" t="s">
        <v>45</v>
      </c>
    </row>
    <row r="60" spans="2:23" s="5" customFormat="1" ht="15" customHeight="1">
      <c r="B60" s="31"/>
      <c r="C60" s="31"/>
      <c r="D60" s="31"/>
      <c r="E60" s="31"/>
      <c r="F60" s="31"/>
      <c r="G60" s="31"/>
      <c r="H60" s="31" t="s">
        <v>20</v>
      </c>
      <c r="I60" s="31"/>
      <c r="J60" s="31"/>
      <c r="K60" s="46">
        <f>500</f>
        <v>500</v>
      </c>
      <c r="L60" s="31"/>
      <c r="M60" s="31"/>
      <c r="N60" s="31"/>
      <c r="O60" s="31"/>
      <c r="P60" s="31"/>
      <c r="Q60" s="31"/>
      <c r="R60" s="31"/>
      <c r="S60" s="31"/>
      <c r="T60" s="64">
        <f>Model!K60</f>
        <v>500</v>
      </c>
      <c r="U60" s="61">
        <f>K60</f>
        <v>500</v>
      </c>
      <c r="V60" s="66">
        <f>IFERROR(IF(T60=U60,1,0),0)</f>
        <v>1</v>
      </c>
    </row>
    <row r="61" spans="2:23" s="5" customFormat="1" ht="15" customHeight="1">
      <c r="B61" s="31"/>
      <c r="C61" s="31"/>
      <c r="D61" s="31"/>
      <c r="E61" s="31"/>
      <c r="F61" s="31"/>
      <c r="G61" s="31"/>
      <c r="H61" s="31" t="s">
        <v>21</v>
      </c>
      <c r="I61" s="31"/>
      <c r="J61" s="31"/>
      <c r="K61" s="27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2:23" s="5" customFormat="1" ht="15" customHeight="1">
      <c r="B62" s="31"/>
      <c r="C62" s="31"/>
      <c r="D62" s="31"/>
      <c r="E62" s="31"/>
      <c r="F62" s="31"/>
      <c r="G62" s="31"/>
      <c r="H62" s="31"/>
      <c r="I62" s="31" t="s">
        <v>0</v>
      </c>
      <c r="J62" s="31"/>
      <c r="K62" s="46">
        <f>120</f>
        <v>120</v>
      </c>
      <c r="L62" s="31"/>
      <c r="M62" s="31"/>
      <c r="N62" s="31"/>
      <c r="O62" s="31"/>
      <c r="P62" s="31"/>
      <c r="Q62" s="31"/>
      <c r="R62" s="31"/>
      <c r="S62" s="31"/>
      <c r="T62" s="70">
        <f>Model!K62</f>
        <v>120</v>
      </c>
      <c r="U62" s="69">
        <f t="shared" ref="U62" si="17">K62</f>
        <v>120</v>
      </c>
      <c r="V62" s="71">
        <f t="shared" ref="V62" si="18">IFERROR(IF(T62=U62,1,0),0)</f>
        <v>1</v>
      </c>
    </row>
    <row r="63" spans="2:23" s="5" customFormat="1" ht="15" customHeight="1">
      <c r="B63" s="31"/>
      <c r="C63" s="31"/>
      <c r="D63" s="31"/>
      <c r="E63" s="31"/>
      <c r="F63" s="31"/>
      <c r="G63" s="31"/>
      <c r="H63" s="31"/>
      <c r="I63" s="31" t="s">
        <v>22</v>
      </c>
      <c r="J63" s="31"/>
      <c r="K63" s="46">
        <v>-75</v>
      </c>
      <c r="L63" s="31"/>
      <c r="M63" s="31"/>
      <c r="N63" s="31"/>
      <c r="O63" s="31"/>
      <c r="P63" s="31"/>
      <c r="Q63" s="31"/>
      <c r="R63" s="31"/>
      <c r="S63" s="31"/>
      <c r="T63" s="52">
        <f>Model!K63</f>
        <v>75</v>
      </c>
      <c r="U63" s="53">
        <f t="shared" ref="U63:U64" si="19">K63</f>
        <v>-75</v>
      </c>
      <c r="V63" s="54">
        <f t="shared" ref="V63:V64" si="20">IFERROR(IF(T63=U63,1,0),0)</f>
        <v>0</v>
      </c>
    </row>
    <row r="64" spans="2:23" s="5" customFormat="1" ht="15" customHeight="1">
      <c r="B64" s="31"/>
      <c r="C64" s="31"/>
      <c r="D64" s="31"/>
      <c r="E64" s="31"/>
      <c r="F64" s="31"/>
      <c r="G64" s="31"/>
      <c r="H64" s="31"/>
      <c r="I64" s="31" t="s">
        <v>24</v>
      </c>
      <c r="J64" s="31"/>
      <c r="K64" s="45">
        <v>-15</v>
      </c>
      <c r="L64" s="31"/>
      <c r="M64" s="31"/>
      <c r="N64" s="31"/>
      <c r="O64" s="31"/>
      <c r="P64" s="31"/>
      <c r="Q64" s="31"/>
      <c r="R64" s="31"/>
      <c r="S64" s="31"/>
      <c r="T64" s="58">
        <f>Model!K64</f>
        <v>15</v>
      </c>
      <c r="U64" s="57">
        <f t="shared" si="19"/>
        <v>-15</v>
      </c>
      <c r="V64" s="59">
        <f t="shared" si="20"/>
        <v>0</v>
      </c>
    </row>
    <row r="65" spans="2:22" s="5" customFormat="1" ht="15" customHeight="1">
      <c r="B65" s="31"/>
      <c r="C65" s="31"/>
      <c r="D65" s="31"/>
      <c r="E65" s="31"/>
      <c r="F65" s="31"/>
      <c r="G65" s="31"/>
      <c r="H65" s="31" t="s">
        <v>25</v>
      </c>
      <c r="I65" s="31"/>
      <c r="J65" s="31"/>
      <c r="K65" s="28">
        <f>SUM(K62:K64)</f>
        <v>30</v>
      </c>
      <c r="L65" s="31"/>
      <c r="M65" s="31"/>
      <c r="N65" s="31"/>
      <c r="O65" s="31"/>
      <c r="P65" s="31"/>
      <c r="Q65" s="31"/>
      <c r="R65" s="31"/>
      <c r="S65" s="31"/>
      <c r="T65" s="31"/>
    </row>
    <row r="66" spans="2:22" s="5" customFormat="1" ht="15" customHeight="1">
      <c r="B66" s="31"/>
      <c r="C66" s="31"/>
      <c r="D66" s="31"/>
      <c r="E66" s="31"/>
      <c r="F66" s="31"/>
      <c r="G66" s="31" t="s">
        <v>27</v>
      </c>
      <c r="H66" s="31"/>
      <c r="I66" s="31"/>
      <c r="J66" s="31"/>
      <c r="K66" s="44">
        <f>+K60+K65</f>
        <v>530</v>
      </c>
      <c r="L66" s="31"/>
      <c r="M66" s="31"/>
      <c r="N66" s="31"/>
      <c r="O66" s="31"/>
      <c r="P66" s="31"/>
      <c r="Q66" s="31"/>
      <c r="R66" s="31"/>
      <c r="S66" s="31"/>
      <c r="T66" s="31"/>
      <c r="V66" s="73" t="str">
        <f>IF(SUM(V52:V64)+SUM(R52:R58)=10,"COMPLETE","")</f>
        <v/>
      </c>
    </row>
    <row r="67" spans="2:22" s="5" customFormat="1" ht="15" customHeigh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2:22" s="5" customFormat="1" ht="15" customHeight="1" thickBot="1">
      <c r="B68" s="26" t="s">
        <v>28</v>
      </c>
      <c r="C68" s="31"/>
      <c r="D68" s="31"/>
      <c r="E68" s="42">
        <f>+E55+E59</f>
        <v>550</v>
      </c>
      <c r="F68" s="31"/>
      <c r="G68" s="26" t="s">
        <v>29</v>
      </c>
      <c r="H68" s="31"/>
      <c r="I68" s="31"/>
      <c r="J68" s="31"/>
      <c r="K68" s="42">
        <f>+K53+K57+K66</f>
        <v>550</v>
      </c>
      <c r="L68" s="31"/>
      <c r="M68" s="31"/>
      <c r="N68" s="31"/>
      <c r="O68" s="31"/>
      <c r="P68" s="31"/>
      <c r="Q68" s="31"/>
      <c r="R68" s="31"/>
      <c r="S68" s="31"/>
      <c r="T68" s="31"/>
    </row>
    <row r="69" spans="2:22" s="5" customFormat="1" ht="1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2:22" s="5" customFormat="1" ht="15" customHeight="1">
      <c r="B70" s="31"/>
      <c r="C70" s="31" t="s">
        <v>28</v>
      </c>
      <c r="D70" s="31"/>
      <c r="E70" s="43">
        <f>+E68</f>
        <v>550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2:22" s="5" customFormat="1" ht="15" customHeight="1">
      <c r="B71" s="31"/>
      <c r="C71" s="31" t="s">
        <v>29</v>
      </c>
      <c r="D71" s="31"/>
      <c r="E71" s="28">
        <f>+K68</f>
        <v>550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2:22" s="5" customFormat="1" ht="15" customHeight="1">
      <c r="B72" s="31"/>
      <c r="C72" s="31" t="s">
        <v>30</v>
      </c>
      <c r="D72" s="31"/>
      <c r="E72" s="44">
        <f>+E70-E71</f>
        <v>0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2:22" s="5" customFormat="1" ht="15" customHeigh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2:22" s="5" customFormat="1" ht="15" customHeight="1">
      <c r="B74" s="4"/>
      <c r="C74" s="14"/>
      <c r="D74" s="13"/>
      <c r="E74" s="19"/>
      <c r="F74" s="14"/>
      <c r="G74" s="15"/>
      <c r="H74" s="15"/>
      <c r="I74" s="15"/>
      <c r="J74" s="15"/>
      <c r="K74" s="15"/>
      <c r="L74" s="15"/>
      <c r="M74" s="15"/>
      <c r="N74" s="15"/>
    </row>
    <row r="75" spans="2:22" s="5" customFormat="1" ht="15" customHeight="1">
      <c r="B75" s="4"/>
      <c r="D75" s="7"/>
      <c r="E75" s="20"/>
      <c r="G75" s="10"/>
      <c r="H75" s="10"/>
      <c r="I75" s="10"/>
      <c r="J75" s="10"/>
      <c r="K75" s="10"/>
      <c r="L75" s="10"/>
      <c r="M75" s="10"/>
      <c r="N75" s="10"/>
    </row>
    <row r="76" spans="2:22" customFormat="1" ht="15" customHeight="1"/>
    <row r="77" spans="2:22" customFormat="1" ht="15" customHeight="1"/>
    <row r="78" spans="2:22" customFormat="1" ht="15" customHeight="1"/>
    <row r="79" spans="2:22" customFormat="1" ht="15" customHeight="1"/>
    <row r="80" spans="2:22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</sheetData>
  <printOptions horizontalCentered="1"/>
  <pageMargins left="0.70866141732283472" right="0.70866141732283472" top="0.74803149606299213" bottom="0.74803149606299213" header="0.31496062992125984" footer="0.31496062992125984"/>
  <pageSetup scale="76" orientation="landscape" r:id="rId1"/>
  <headerFooter>
    <oddFooter>&amp;L&amp;"Open Sans,Bold"&amp;K002060Practice Exercise - Nairobi Trading&amp;C&amp;"Open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Model</vt:lpstr>
      <vt:lpstr>Model!Print_Area</vt:lpstr>
      <vt:lpstr>'Model-R'!Print_Area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NIRDOSH</dc:creator>
  <cp:keywords/>
  <dc:description/>
  <cp:lastModifiedBy>Office</cp:lastModifiedBy>
  <cp:revision/>
  <cp:lastPrinted>1899-12-30T05:00:00Z</cp:lastPrinted>
  <dcterms:created xsi:type="dcterms:W3CDTF">1899-12-30T05:00:00Z</dcterms:created>
  <dcterms:modified xsi:type="dcterms:W3CDTF">2025-08-30T12:01:13Z</dcterms:modified>
  <cp:category/>
  <cp:contentStatus/>
  <dc:language/>
  <cp:version/>
</cp:coreProperties>
</file>