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IRDOSH\Music\"/>
    </mc:Choice>
  </mc:AlternateContent>
  <xr:revisionPtr revIDLastSave="0" documentId="8_{42787EBD-17A3-4B31-8B0D-12E3C37F017F}" xr6:coauthVersionLast="47" xr6:coauthVersionMax="47" xr10:uidLastSave="{00000000-0000-0000-0000-000000000000}"/>
  <bookViews>
    <workbookView xWindow="-98" yWindow="-98" windowWidth="21795" windowHeight="11625" xr2:uid="{15D7EF2F-605C-42B9-8015-47B20EC68D06}"/>
  </bookViews>
  <sheets>
    <sheet name="Model" sheetId="1" r:id="rId1"/>
    <sheet name="Model-R" sheetId="3" state="veryHidden" r:id="rId2"/>
  </sheets>
  <definedNames>
    <definedName name="_xlnm.Print_Area" localSheetId="0">Model!$B$3:$N$45</definedName>
    <definedName name="_xlnm.Print_Area" localSheetId="1">'Model-R'!$B$3:$N$44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P23" i="3" s="1"/>
  <c r="E22" i="1"/>
  <c r="P22" i="3"/>
  <c r="E27" i="1"/>
  <c r="K35" i="1"/>
  <c r="K29" i="1"/>
  <c r="K34" i="1"/>
  <c r="K33" i="1"/>
  <c r="K32" i="1"/>
  <c r="K31" i="1"/>
  <c r="K25" i="1"/>
  <c r="T25" i="3" s="1"/>
  <c r="V25" i="3" s="1"/>
  <c r="L25" i="1" s="1"/>
  <c r="K21" i="1"/>
  <c r="E21" i="1"/>
  <c r="T32" i="3"/>
  <c r="U32" i="3"/>
  <c r="T33" i="3"/>
  <c r="U33" i="3"/>
  <c r="T34" i="3"/>
  <c r="U34" i="3"/>
  <c r="U31" i="3"/>
  <c r="T31" i="3"/>
  <c r="V31" i="3" s="1"/>
  <c r="L31" i="1" s="1"/>
  <c r="U29" i="3"/>
  <c r="T29" i="3"/>
  <c r="V29" i="3" s="1"/>
  <c r="L29" i="1" s="1"/>
  <c r="U25" i="3"/>
  <c r="U21" i="3"/>
  <c r="T21" i="3"/>
  <c r="Q27" i="3"/>
  <c r="P27" i="3"/>
  <c r="Q22" i="3"/>
  <c r="Q23" i="3"/>
  <c r="Q21" i="3"/>
  <c r="P21" i="3"/>
  <c r="K35" i="3"/>
  <c r="K36" i="3" s="1"/>
  <c r="E28" i="3"/>
  <c r="K26" i="3"/>
  <c r="E23" i="3"/>
  <c r="K22" i="3"/>
  <c r="E21" i="3"/>
  <c r="E24" i="3" s="1"/>
  <c r="E38" i="3" s="1"/>
  <c r="E40" i="3" s="1"/>
  <c r="V33" i="3" l="1"/>
  <c r="L33" i="1" s="1"/>
  <c r="R23" i="3"/>
  <c r="F23" i="1" s="1"/>
  <c r="R22" i="3"/>
  <c r="F22" i="1" s="1"/>
  <c r="R21" i="3"/>
  <c r="K38" i="3"/>
  <c r="E41" i="3" s="1"/>
  <c r="V32" i="3"/>
  <c r="L32" i="1" s="1"/>
  <c r="V34" i="3"/>
  <c r="L34" i="1" s="1"/>
  <c r="R27" i="3"/>
  <c r="F27" i="1" s="1"/>
  <c r="V21" i="3"/>
  <c r="L21" i="1" s="1"/>
  <c r="E42" i="3"/>
  <c r="E28" i="1"/>
  <c r="K26" i="1"/>
  <c r="K22" i="1"/>
  <c r="E24" i="1"/>
  <c r="F21" i="1" l="1"/>
  <c r="V36" i="3"/>
  <c r="K40" i="1" s="1"/>
  <c r="E38" i="1"/>
  <c r="E40" i="1" s="1"/>
  <c r="K36" i="1"/>
  <c r="K38" i="1" l="1"/>
  <c r="E41" i="1" s="1"/>
  <c r="E42" i="1" s="1"/>
</calcChain>
</file>

<file path=xl/sharedStrings.xml><?xml version="1.0" encoding="utf-8"?>
<sst xmlns="http://schemas.openxmlformats.org/spreadsheetml/2006/main" count="101" uniqueCount="44">
  <si>
    <t>Revenue</t>
  </si>
  <si>
    <t>Accounts Receivable</t>
  </si>
  <si>
    <t>Inventory</t>
  </si>
  <si>
    <t>Accounts Payable</t>
  </si>
  <si>
    <t>Current Assets</t>
  </si>
  <si>
    <t>Current Liabilities</t>
  </si>
  <si>
    <t xml:space="preserve"> 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</si>
  <si>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</si>
  <si>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</si>
  <si>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</si>
  <si>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</si>
  <si>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</si>
  <si>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</si>
  <si>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</si>
  <si>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</si>
  <si>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</si>
  <si>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</si>
  <si>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</si>
  <si>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</si>
  <si>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</si>
  <si>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</si>
  <si>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</si>
  <si>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Total Retained Earnings</t>
  </si>
  <si>
    <t>Long-Term Debt</t>
  </si>
  <si>
    <t>Total Shareholders' Equity</t>
  </si>
  <si>
    <t>Total Assets</t>
  </si>
  <si>
    <t>Total Liabilities &amp; Equity</t>
  </si>
  <si>
    <t>Difference</t>
  </si>
  <si>
    <t>Interest Expense</t>
  </si>
  <si>
    <t>1. Issued common shares of 400.</t>
  </si>
  <si>
    <t>5. Sold 50% of the inventory for 200.  50 of this had been received in cash at the balance sheet date.</t>
  </si>
  <si>
    <t>4. Bought inventory of 150 on credit.  The entire amount is still outstanding at the balance sheet date.</t>
  </si>
  <si>
    <t>6. Paid a cash operating expense of 20.</t>
  </si>
  <si>
    <t>7. Paid the bank interest of 10 for the loan.</t>
  </si>
  <si>
    <t>TOTAL LIABILITIES AND SHAREHOLDERS' EQUITY</t>
  </si>
  <si>
    <t>2. Borrowed 200 from the bank for 5 years.</t>
  </si>
  <si>
    <t>3. Bought property &amp; equipment for 350 using cash.</t>
  </si>
  <si>
    <t>Construct a Balance Sheet for Lagos Trading Inc.</t>
  </si>
  <si>
    <t>You have been asked to build a Balance Sheet for a company called Lagos Trading Inc. that has undertaken the following transactions</t>
  </si>
  <si>
    <t>Learner</t>
  </si>
  <si>
    <t>Correct</t>
  </si>
  <si>
    <t>Compare</t>
  </si>
  <si>
    <t xml:space="preserve">For a value of zero, please enter a zero instead of leaving the cell blank. </t>
  </si>
  <si>
    <t>NIRDOSH KUMAR FINANCIAL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</si>
</sst>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6" formatCode="_-* #,##0_-;\(#,##0\)_-;_-* &quot;-&quot;_-;_-@_-"/>
    <numFmt numFmtId="167" formatCode="0&quot;A&quot;"/>
    <numFmt numFmtId="168" formatCode="_(#,##0_);\(#,##0\);_(&quot;–&quot;_);_(@_)"/>
    <numFmt numFmtId="169" formatCode="#,##0_);[Red]\(#,##0\);\-"/>
    <numFmt numFmtId="170" formatCode="#,##0_);\(#,##0\);\-"/>
    <numFmt numFmtId="171" formatCode="0.0%"/>
    <numFmt numFmtId="172" formatCode="_(#,##0_);\(#,##0\);_(&quot;–&quot;\)"/>
    <numFmt numFmtId="173" formatCode="[=1]&quot;☑️&quot;_);[=0]&quot;⬜&quot;_)"/>
    <numFmt numFmtId="174" formatCode="@\⁽\¹\⁾"/>
  </numFmts>
  <fonts count="25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sz val="10"/>
      <name val="Open Sans"/>
      <family val="2"/>
    </font>
    <font>
      <b/>
      <sz val="10"/>
      <color theme="0"/>
      <name val="Open Sans"/>
      <family val="2"/>
    </font>
    <font>
      <i/>
      <sz val="10"/>
      <color theme="1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rgb="FF3271D2"/>
      <name val="Open Sans"/>
      <family val="2"/>
    </font>
    <font>
      <b/>
      <sz val="10"/>
      <color rgb="FF0000FF"/>
      <name val="Open Sans"/>
      <family val="2"/>
    </font>
    <font>
      <b/>
      <sz val="10"/>
      <color rgb="FF000000"/>
      <name val="Open Sans"/>
      <family val="2"/>
    </font>
    <font>
      <b/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i/>
      <sz val="10"/>
      <color rgb="FFFF0000"/>
      <name val="Open Sans"/>
      <family val="2"/>
    </font>
    <font>
      <i/>
      <sz val="10"/>
      <name val="Open Sans"/>
      <family val="2"/>
    </font>
    <font>
      <i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rgb="FFBF7914"/>
      <name val="Open Sans"/>
      <family val="2"/>
    </font>
    <font>
      <b/>
      <sz val="10"/>
      <color rgb="FF947131"/>
      <name val="Open Sans"/>
      <family val="2"/>
    </font>
    <font>
      <b/>
      <sz val="26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7F2FF"/>
        <bgColor rgb="FF000000"/>
      </patternFill>
    </fill>
    <fill>
      <patternFill patternType="solid">
        <fgColor rgb="FF000C3F"/>
        <bgColor rgb="FF000000"/>
      </patternFill>
    </fill>
    <fill>
      <patternFill patternType="solid">
        <fgColor rgb="FFF6F6F6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164" fontId="6" fillId="0" borderId="0" applyFont="0" applyFill="0" applyBorder="0" applyAlignment="0" applyProtection="0"/>
    <xf numFmtId="0" fontId="21" fillId="0" borderId="0"/>
  </cellStyleXfs>
  <cellXfs count="68">
    <xf numFmtId="0" fontId="0" fillId="0" borderId="0" xfId="0"/>
    <xf numFmtId="0" fontId="1" fillId="0" borderId="0" xfId="0" applyFont="1"/>
    <xf numFmtId="0" fontId="7" fillId="0" borderId="0" xfId="0" applyFont="1"/>
    <xf numFmtId="0" fontId="2" fillId="0" borderId="0" xfId="0" applyFont="1"/>
    <xf numFmtId="166" fontId="2" fillId="0" borderId="0" xfId="4" applyNumberFormat="1" applyFont="1" applyProtection="1">
      <protection locked="0"/>
    </xf>
    <xf numFmtId="166" fontId="9" fillId="0" borderId="0" xfId="4" applyNumberFormat="1" applyFont="1" applyProtection="1">
      <protection locked="0"/>
    </xf>
    <xf numFmtId="166" fontId="9" fillId="0" borderId="0" xfId="4" applyNumberFormat="1" applyFont="1" applyAlignment="1" applyProtection="1">
      <alignment horizontal="center"/>
      <protection locked="0"/>
    </xf>
    <xf numFmtId="166" fontId="9" fillId="0" borderId="0" xfId="4" applyNumberFormat="1" applyFont="1" applyAlignment="1">
      <alignment horizontal="right"/>
    </xf>
    <xf numFmtId="0" fontId="10" fillId="0" borderId="0" xfId="0" applyFont="1" applyAlignment="1">
      <alignment horizontal="left"/>
    </xf>
    <xf numFmtId="37" fontId="2" fillId="0" borderId="0" xfId="0" applyNumberFormat="1" applyFont="1" applyAlignment="1">
      <alignment vertical="center"/>
    </xf>
    <xf numFmtId="0" fontId="2" fillId="0" borderId="1" xfId="0" applyFont="1" applyBorder="1"/>
    <xf numFmtId="169" fontId="7" fillId="0" borderId="0" xfId="0" applyNumberFormat="1" applyFont="1"/>
    <xf numFmtId="37" fontId="13" fillId="0" borderId="0" xfId="0" applyNumberFormat="1" applyFont="1" applyAlignment="1">
      <alignment vertical="center"/>
    </xf>
    <xf numFmtId="37" fontId="8" fillId="0" borderId="0" xfId="0" applyNumberFormat="1" applyFont="1" applyAlignment="1">
      <alignment vertical="center"/>
    </xf>
    <xf numFmtId="37" fontId="4" fillId="0" borderId="0" xfId="0" applyNumberFormat="1" applyFont="1" applyAlignment="1">
      <alignment vertical="center"/>
    </xf>
    <xf numFmtId="167" fontId="8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/>
    <xf numFmtId="168" fontId="16" fillId="0" borderId="0" xfId="0" applyNumberFormat="1" applyFont="1"/>
    <xf numFmtId="0" fontId="17" fillId="0" borderId="0" xfId="0" applyFont="1"/>
    <xf numFmtId="0" fontId="10" fillId="0" borderId="0" xfId="0" applyFont="1"/>
    <xf numFmtId="171" fontId="10" fillId="0" borderId="0" xfId="0" applyNumberFormat="1" applyFont="1"/>
    <xf numFmtId="170" fontId="17" fillId="0" borderId="0" xfId="0" applyNumberFormat="1" applyFont="1"/>
    <xf numFmtId="170" fontId="18" fillId="0" borderId="0" xfId="0" applyNumberFormat="1" applyFont="1" applyAlignment="1">
      <alignment horizontal="centerContinuous"/>
    </xf>
    <xf numFmtId="168" fontId="7" fillId="0" borderId="1" xfId="0" applyNumberFormat="1" applyFont="1" applyBorder="1"/>
    <xf numFmtId="0" fontId="7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horizontal="center"/>
    </xf>
    <xf numFmtId="170" fontId="17" fillId="0" borderId="1" xfId="0" applyNumberFormat="1" applyFont="1" applyBorder="1"/>
    <xf numFmtId="0" fontId="2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7" fillId="3" borderId="0" xfId="0" applyFont="1" applyFill="1"/>
    <xf numFmtId="0" fontId="8" fillId="3" borderId="0" xfId="1" applyFont="1" applyFill="1" applyAlignment="1">
      <alignment horizontal="center" vertical="center"/>
    </xf>
    <xf numFmtId="37" fontId="11" fillId="2" borderId="0" xfId="0" applyNumberFormat="1" applyFont="1" applyFill="1" applyAlignment="1">
      <alignment vertical="center"/>
    </xf>
    <xf numFmtId="37" fontId="12" fillId="2" borderId="0" xfId="0" applyNumberFormat="1" applyFont="1" applyFill="1" applyAlignment="1">
      <alignment vertical="center"/>
    </xf>
    <xf numFmtId="37" fontId="8" fillId="2" borderId="0" xfId="0" applyNumberFormat="1" applyFont="1" applyFill="1" applyAlignment="1">
      <alignment vertical="center"/>
    </xf>
    <xf numFmtId="37" fontId="4" fillId="2" borderId="0" xfId="0" applyNumberFormat="1" applyFont="1" applyFill="1" applyAlignment="1">
      <alignment vertical="center"/>
    </xf>
    <xf numFmtId="167" fontId="8" fillId="2" borderId="0" xfId="0" applyNumberFormat="1" applyFont="1" applyFill="1" applyAlignment="1">
      <alignment horizontal="right"/>
    </xf>
    <xf numFmtId="168" fontId="17" fillId="0" borderId="0" xfId="0" applyNumberFormat="1" applyFont="1"/>
    <xf numFmtId="168" fontId="16" fillId="4" borderId="0" xfId="0" applyNumberFormat="1" applyFont="1" applyFill="1"/>
    <xf numFmtId="168" fontId="16" fillId="4" borderId="1" xfId="0" applyNumberFormat="1" applyFont="1" applyFill="1" applyBorder="1"/>
    <xf numFmtId="168" fontId="14" fillId="0" borderId="2" xfId="0" applyNumberFormat="1" applyFont="1" applyBorder="1"/>
    <xf numFmtId="168" fontId="2" fillId="0" borderId="0" xfId="0" applyNumberFormat="1" applyFont="1"/>
    <xf numFmtId="172" fontId="16" fillId="4" borderId="0" xfId="0" applyNumberFormat="1" applyFont="1" applyFill="1"/>
    <xf numFmtId="168" fontId="20" fillId="4" borderId="3" xfId="0" applyNumberFormat="1" applyFont="1" applyFill="1" applyBorder="1" applyAlignment="1">
      <alignment horizontal="center"/>
    </xf>
    <xf numFmtId="168" fontId="20" fillId="4" borderId="4" xfId="0" applyNumberFormat="1" applyFont="1" applyFill="1" applyBorder="1" applyAlignment="1">
      <alignment horizontal="center"/>
    </xf>
    <xf numFmtId="168" fontId="20" fillId="4" borderId="5" xfId="0" applyNumberFormat="1" applyFont="1" applyFill="1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168" fontId="0" fillId="4" borderId="7" xfId="0" applyNumberFormat="1" applyFill="1" applyBorder="1" applyAlignment="1">
      <alignment horizontal="center"/>
    </xf>
    <xf numFmtId="173" fontId="22" fillId="4" borderId="8" xfId="5" applyNumberFormat="1" applyFont="1" applyFill="1" applyBorder="1" applyAlignment="1" applyProtection="1">
      <alignment horizontal="center" vertical="center"/>
      <protection hidden="1"/>
    </xf>
    <xf numFmtId="168" fontId="0" fillId="4" borderId="0" xfId="0" applyNumberFormat="1" applyFill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168" fontId="0" fillId="4" borderId="10" xfId="0" applyNumberFormat="1" applyFill="1" applyBorder="1" applyAlignment="1">
      <alignment horizontal="center"/>
    </xf>
    <xf numFmtId="168" fontId="0" fillId="4" borderId="11" xfId="0" applyNumberFormat="1" applyFill="1" applyBorder="1" applyAlignment="1">
      <alignment horizontal="center"/>
    </xf>
    <xf numFmtId="173" fontId="22" fillId="4" borderId="12" xfId="5" applyNumberFormat="1" applyFont="1" applyFill="1" applyBorder="1" applyAlignment="1" applyProtection="1">
      <alignment horizontal="center" vertical="center"/>
      <protection hidden="1"/>
    </xf>
    <xf numFmtId="173" fontId="22" fillId="4" borderId="13" xfId="5" applyNumberFormat="1" applyFont="1" applyFill="1" applyBorder="1" applyAlignment="1" applyProtection="1">
      <alignment horizontal="center" vertical="center"/>
      <protection hidden="1"/>
    </xf>
    <xf numFmtId="168" fontId="20" fillId="4" borderId="14" xfId="0" applyNumberFormat="1" applyFont="1" applyFill="1" applyBorder="1" applyAlignment="1">
      <alignment horizontal="center"/>
    </xf>
    <xf numFmtId="168" fontId="20" fillId="4" borderId="2" xfId="0" applyNumberFormat="1" applyFont="1" applyFill="1" applyBorder="1" applyAlignment="1">
      <alignment horizontal="center"/>
    </xf>
    <xf numFmtId="168" fontId="20" fillId="4" borderId="15" xfId="0" applyNumberFormat="1" applyFont="1" applyFill="1" applyBorder="1" applyAlignment="1">
      <alignment horizontal="center"/>
    </xf>
    <xf numFmtId="168" fontId="0" fillId="4" borderId="4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73" fontId="22" fillId="4" borderId="5" xfId="5" applyNumberFormat="1" applyFont="1" applyFill="1" applyBorder="1" applyAlignment="1" applyProtection="1">
      <alignment horizontal="center" vertical="center"/>
      <protection hidden="1"/>
    </xf>
    <xf numFmtId="173" fontId="22" fillId="0" borderId="0" xfId="5" applyNumberFormat="1" applyFont="1" applyAlignment="1" applyProtection="1">
      <alignment horizontal="center" vertical="center"/>
      <protection hidden="1"/>
    </xf>
    <xf numFmtId="0" fontId="23" fillId="0" borderId="0" xfId="0" applyFont="1" applyAlignment="1">
      <alignment horizontal="right"/>
    </xf>
    <xf numFmtId="168" fontId="23" fillId="0" borderId="0" xfId="0" applyNumberFormat="1" applyFont="1" applyAlignment="1">
      <alignment horizontal="right"/>
    </xf>
    <xf numFmtId="174" fontId="23" fillId="0" borderId="0" xfId="0" applyNumberFormat="1" applyFont="1" applyAlignment="1">
      <alignment horizontal="right"/>
    </xf>
    <xf numFmtId="0" fontId="24" fillId="3" borderId="0" xfId="0" applyFont="1" applyFill="1"/>
  </cellXfs>
  <cellStyles count="6">
    <cellStyle name="Comma 2" xfId="4" xr:uid="{E4921B80-8D66-4D3A-80A8-30D7AC6654E4}"/>
    <cellStyle name="Hyperlink 2" xfId="1" xr:uid="{AB6B3A7D-3778-4F12-89C6-854994145915}"/>
    <cellStyle name="Hyperlink 2 2" xfId="2" xr:uid="{68C7A1A0-E6BF-4680-81F4-BC0E6FC46C33}"/>
    <cellStyle name="Normal" xfId="0" builtinId="0"/>
    <cellStyle name="Normal 2" xfId="5" xr:uid="{C278CADE-45A7-4B25-B098-BD064C2CC67E}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corporatefinanceinstitute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81643</xdr:rowOff>
    </xdr:from>
    <xdr:to>
      <xdr:col>3</xdr:col>
      <xdr:colOff>29395</xdr:colOff>
      <xdr:row>0</xdr:row>
      <xdr:rowOff>617904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818C23-F351-4AD5-B8B1-4763509FC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81643"/>
          <a:ext cx="1762945" cy="536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118"/>
  <sheetViews>
    <sheetView showGridLines="0" tabSelected="1" zoomScaleNormal="100" zoomScaleSheetLayoutView="70" workbookViewId="0">
      <pane ySplit="1" topLeftCell="A29" activePane="bottomLeft" state="frozen"/>
      <selection pane="bottomLeft" activeCell="C1" sqref="C1"/>
    </sheetView>
  </sheetViews>
  <sheetFormatPr defaultColWidth="9.1328125" defaultRowHeight="15" customHeight="1"/>
  <cols>
    <col min="1" max="1" width="9.1328125" style="3"/>
    <col min="2" max="2" width="1.73046875" style="3" customWidth="1"/>
    <col min="3" max="3" width="26" style="3" bestFit="1" customWidth="1"/>
    <col min="4" max="4" width="10.73046875" style="3" customWidth="1"/>
    <col min="5" max="5" width="15.73046875" style="3" customWidth="1"/>
    <col min="6" max="6" width="11.3984375" style="3" customWidth="1"/>
    <col min="7" max="8" width="2.265625" style="3" customWidth="1"/>
    <col min="9" max="9" width="16.1328125" style="3" customWidth="1"/>
    <col min="10" max="10" width="10.265625" style="3" customWidth="1"/>
    <col min="11" max="11" width="13.265625" style="3" customWidth="1"/>
    <col min="12" max="14" width="10.265625" style="3" customWidth="1"/>
    <col min="15" max="16384" width="9.1328125" style="3"/>
  </cols>
  <sheetData>
    <row r="1" spans="1:20" ht="50.25" customHeight="1">
      <c r="A1" s="2"/>
      <c r="B1" s="32"/>
      <c r="C1" s="67" t="s">
        <v>43</v>
      </c>
      <c r="D1" s="32"/>
      <c r="E1" s="32"/>
      <c r="F1" s="32"/>
      <c r="G1" s="33"/>
      <c r="H1" s="33"/>
      <c r="I1" s="33"/>
      <c r="J1" s="32"/>
      <c r="K1" s="32"/>
      <c r="L1" s="32"/>
      <c r="M1" s="32"/>
      <c r="N1" s="32"/>
    </row>
    <row r="2" spans="1:20" ht="15" customHeight="1">
      <c r="A2" s="4"/>
      <c r="B2" s="4"/>
      <c r="C2" s="4"/>
      <c r="D2" s="5"/>
      <c r="E2" s="5"/>
      <c r="F2" s="5"/>
      <c r="G2" s="6"/>
      <c r="H2" s="7"/>
      <c r="I2" s="7"/>
      <c r="J2" s="7"/>
      <c r="K2" s="7"/>
      <c r="L2" s="7"/>
      <c r="M2" s="7"/>
      <c r="N2" s="4"/>
      <c r="O2" s="8"/>
    </row>
    <row r="3" spans="1:20" ht="15" customHeight="1">
      <c r="A3" s="4" t="s">
        <v>6</v>
      </c>
      <c r="B3" s="34" t="s">
        <v>37</v>
      </c>
      <c r="C3" s="35"/>
      <c r="D3" s="36"/>
      <c r="E3" s="37"/>
      <c r="F3" s="37"/>
      <c r="G3" s="38"/>
      <c r="H3" s="38"/>
      <c r="I3" s="38"/>
      <c r="J3" s="38"/>
      <c r="K3" s="38"/>
      <c r="L3" s="38"/>
      <c r="M3" s="38"/>
      <c r="N3" s="38"/>
    </row>
    <row r="4" spans="1:20" ht="15" customHeight="1">
      <c r="A4" s="9"/>
    </row>
    <row r="5" spans="1:20" s="2" customFormat="1" ht="15" customHeight="1">
      <c r="B5" s="3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s="2" customFormat="1" ht="1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>
      <c r="A7" s="9"/>
      <c r="B7" s="3" t="s">
        <v>29</v>
      </c>
    </row>
    <row r="8" spans="1:20" ht="15" customHeight="1">
      <c r="A8" s="9"/>
      <c r="B8" s="3" t="s">
        <v>35</v>
      </c>
    </row>
    <row r="9" spans="1:20" ht="15" customHeight="1">
      <c r="A9" s="9"/>
      <c r="B9" s="3" t="s">
        <v>36</v>
      </c>
    </row>
    <row r="10" spans="1:20" ht="15" customHeight="1">
      <c r="A10" s="9"/>
      <c r="B10" s="3" t="s">
        <v>31</v>
      </c>
    </row>
    <row r="11" spans="1:20" ht="15" customHeight="1">
      <c r="A11" s="9"/>
      <c r="B11" s="3" t="s">
        <v>30</v>
      </c>
    </row>
    <row r="12" spans="1:20" ht="15" customHeight="1">
      <c r="A12" s="9"/>
      <c r="B12" s="3" t="s">
        <v>32</v>
      </c>
    </row>
    <row r="13" spans="1:20" ht="15" customHeight="1">
      <c r="A13" s="9"/>
      <c r="B13" s="3" t="s">
        <v>33</v>
      </c>
    </row>
    <row r="14" spans="1:20" ht="15" customHeight="1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20" s="2" customFormat="1" ht="15" customHeight="1">
      <c r="O15" s="11"/>
    </row>
    <row r="16" spans="1:20" ht="15" customHeight="1">
      <c r="A16" s="2" t="s">
        <v>6</v>
      </c>
      <c r="B16" s="34" t="s">
        <v>7</v>
      </c>
      <c r="C16" s="35"/>
      <c r="D16" s="36"/>
      <c r="E16" s="37"/>
      <c r="F16" s="37"/>
      <c r="G16" s="38"/>
      <c r="H16" s="38"/>
      <c r="I16" s="38"/>
      <c r="J16" s="38"/>
      <c r="K16" s="38"/>
      <c r="L16" s="38"/>
      <c r="M16" s="38"/>
      <c r="N16" s="38"/>
      <c r="O16" s="8"/>
    </row>
    <row r="17" spans="1:20" ht="15" customHeight="1">
      <c r="A17" s="2"/>
      <c r="B17" s="12"/>
      <c r="C17" s="12"/>
      <c r="D17" s="13"/>
      <c r="E17" s="14"/>
      <c r="F17" s="14"/>
      <c r="G17" s="15"/>
      <c r="H17" s="15"/>
      <c r="I17" s="15"/>
      <c r="J17" s="15"/>
      <c r="K17" s="15"/>
      <c r="L17" s="15"/>
      <c r="M17" s="15"/>
      <c r="N17" s="15"/>
    </row>
    <row r="18" spans="1:20" ht="15" customHeight="1">
      <c r="B18" s="16" t="s">
        <v>8</v>
      </c>
      <c r="G18" s="16" t="s">
        <v>34</v>
      </c>
    </row>
    <row r="20" spans="1:20" ht="15" customHeight="1">
      <c r="B20" s="17" t="s">
        <v>4</v>
      </c>
      <c r="G20" s="17" t="s">
        <v>5</v>
      </c>
    </row>
    <row r="21" spans="1:20" ht="15" customHeight="1">
      <c r="B21" s="29" t="s">
        <v>9</v>
      </c>
      <c r="E21" s="40">
        <f>400+200-350+50-20-10</f>
        <v>270</v>
      </c>
      <c r="F21" s="63">
        <f>'Model-R'!R21</f>
        <v>1</v>
      </c>
      <c r="G21" s="29" t="s">
        <v>3</v>
      </c>
      <c r="K21" s="41">
        <f>150</f>
        <v>150</v>
      </c>
      <c r="L21" s="63">
        <f>'Model-R'!V21</f>
        <v>1</v>
      </c>
    </row>
    <row r="22" spans="1:20" s="2" customFormat="1" ht="15" customHeight="1">
      <c r="B22" s="30" t="s">
        <v>1</v>
      </c>
      <c r="D22" s="19"/>
      <c r="E22" s="40">
        <f>150</f>
        <v>150</v>
      </c>
      <c r="F22" s="63">
        <f>'Model-R'!R22</f>
        <v>1</v>
      </c>
      <c r="G22" s="3" t="s">
        <v>15</v>
      </c>
      <c r="H22" s="21"/>
      <c r="I22" s="21"/>
      <c r="J22" s="22"/>
      <c r="K22" s="39">
        <f>SUM(K21)</f>
        <v>150</v>
      </c>
      <c r="L22" s="22"/>
      <c r="M22" s="22"/>
      <c r="N22" s="22"/>
      <c r="O22" s="8"/>
    </row>
    <row r="23" spans="1:20" s="2" customFormat="1" ht="15" customHeight="1">
      <c r="B23" s="30" t="s">
        <v>2</v>
      </c>
      <c r="D23" s="19"/>
      <c r="E23" s="41">
        <f>75</f>
        <v>75</v>
      </c>
      <c r="F23" s="63">
        <f>'Model-R'!R23</f>
        <v>1</v>
      </c>
      <c r="G23" s="23"/>
      <c r="H23" s="23"/>
      <c r="I23" s="23"/>
      <c r="J23" s="22"/>
      <c r="K23" s="22"/>
      <c r="L23" s="22"/>
      <c r="M23" s="22"/>
      <c r="N23" s="22"/>
      <c r="O23" s="8"/>
    </row>
    <row r="24" spans="1:20" s="2" customFormat="1" ht="15" customHeight="1">
      <c r="B24" s="3" t="s">
        <v>10</v>
      </c>
      <c r="C24" s="3"/>
      <c r="D24" s="3"/>
      <c r="E24" s="39">
        <f>SUM(E21:E23)</f>
        <v>495</v>
      </c>
      <c r="F24" s="3"/>
      <c r="G24" s="17" t="s">
        <v>14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s="2" customFormat="1" ht="15" customHeight="1">
      <c r="B25" s="3"/>
      <c r="C25" s="3"/>
      <c r="D25" s="3"/>
      <c r="E25" s="3"/>
      <c r="F25" s="3"/>
      <c r="G25" s="29" t="s">
        <v>23</v>
      </c>
      <c r="I25" s="3"/>
      <c r="J25" s="3"/>
      <c r="K25" s="41">
        <f>200</f>
        <v>200</v>
      </c>
      <c r="L25" s="63">
        <f>'Model-R'!V25</f>
        <v>1</v>
      </c>
      <c r="M25" s="3"/>
      <c r="N25" s="3"/>
      <c r="O25" s="3"/>
      <c r="P25" s="3"/>
      <c r="Q25" s="3"/>
      <c r="R25" s="3"/>
      <c r="S25" s="3"/>
      <c r="T25" s="3"/>
    </row>
    <row r="26" spans="1:20" s="2" customFormat="1" ht="15" customHeight="1">
      <c r="B26" s="17" t="s">
        <v>11</v>
      </c>
      <c r="C26" s="3"/>
      <c r="D26" s="3"/>
      <c r="E26" s="3"/>
      <c r="F26" s="3"/>
      <c r="G26" s="3" t="s">
        <v>16</v>
      </c>
      <c r="H26" s="21"/>
      <c r="I26" s="21"/>
      <c r="J26" s="22"/>
      <c r="K26" s="39">
        <f>SUM(K25)</f>
        <v>200</v>
      </c>
      <c r="L26" s="3"/>
      <c r="M26" s="3"/>
      <c r="N26" s="3"/>
      <c r="O26" s="3"/>
      <c r="P26" s="3"/>
      <c r="Q26" s="3"/>
      <c r="R26" s="3"/>
      <c r="S26" s="3"/>
      <c r="T26" s="3"/>
    </row>
    <row r="27" spans="1:20" s="2" customFormat="1" ht="15" customHeight="1">
      <c r="B27" s="29" t="s">
        <v>12</v>
      </c>
      <c r="D27" s="3"/>
      <c r="E27" s="41">
        <f>350</f>
        <v>350</v>
      </c>
      <c r="F27" s="63">
        <f>'Model-R'!R27</f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s="2" customFormat="1" ht="15" customHeight="1">
      <c r="B28" s="3" t="s">
        <v>13</v>
      </c>
      <c r="C28" s="3"/>
      <c r="D28" s="3"/>
      <c r="E28" s="39">
        <f>SUM(E27)</f>
        <v>350</v>
      </c>
      <c r="F28" s="3"/>
      <c r="G28" s="17" t="s">
        <v>17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s="2" customFormat="1" ht="15" customHeight="1">
      <c r="B29" s="3"/>
      <c r="C29" s="3"/>
      <c r="D29" s="3"/>
      <c r="E29" s="3"/>
      <c r="F29" s="3"/>
      <c r="G29" s="29" t="s">
        <v>18</v>
      </c>
      <c r="I29" s="3"/>
      <c r="J29" s="3"/>
      <c r="K29" s="44">
        <f>400</f>
        <v>400</v>
      </c>
      <c r="L29" s="63">
        <f>'Model-R'!V29</f>
        <v>1</v>
      </c>
      <c r="M29" s="3"/>
      <c r="N29" s="3"/>
      <c r="O29" s="3"/>
      <c r="P29" s="3"/>
      <c r="Q29" s="3"/>
      <c r="R29" s="3"/>
      <c r="S29" s="3"/>
      <c r="T29" s="3"/>
    </row>
    <row r="30" spans="1:20" s="2" customFormat="1" ht="15" customHeight="1">
      <c r="B30" s="3"/>
      <c r="C30" s="3"/>
      <c r="D30" s="3"/>
      <c r="E30" s="3"/>
      <c r="F30" s="3"/>
      <c r="G30" s="29" t="s">
        <v>19</v>
      </c>
      <c r="I30" s="3"/>
      <c r="J30" s="3"/>
      <c r="K30" s="18"/>
      <c r="L30" s="3"/>
      <c r="M30" s="3"/>
      <c r="N30" s="3"/>
      <c r="O30" s="3"/>
      <c r="P30" s="3"/>
      <c r="Q30" s="3"/>
      <c r="R30" s="3"/>
      <c r="S30" s="3"/>
      <c r="T30" s="3"/>
    </row>
    <row r="31" spans="1:20" s="2" customFormat="1" ht="15" customHeight="1">
      <c r="B31" s="3"/>
      <c r="C31" s="3"/>
      <c r="D31" s="3"/>
      <c r="E31" s="3"/>
      <c r="F31" s="3"/>
      <c r="G31" s="31" t="s">
        <v>0</v>
      </c>
      <c r="H31" s="3"/>
      <c r="J31" s="3"/>
      <c r="K31" s="40">
        <f>200</f>
        <v>200</v>
      </c>
      <c r="L31" s="63">
        <f>'Model-R'!V31</f>
        <v>1</v>
      </c>
      <c r="M31" s="3"/>
      <c r="N31" s="3"/>
      <c r="O31" s="3"/>
      <c r="P31" s="3"/>
      <c r="Q31" s="3"/>
      <c r="R31" s="3"/>
      <c r="S31" s="3"/>
      <c r="T31" s="3"/>
    </row>
    <row r="32" spans="1:20" s="2" customFormat="1" ht="15" customHeight="1">
      <c r="B32" s="3"/>
      <c r="C32" s="3"/>
      <c r="D32" s="3"/>
      <c r="E32" s="3"/>
      <c r="F32" s="3"/>
      <c r="G32" s="31" t="s">
        <v>20</v>
      </c>
      <c r="H32" s="3"/>
      <c r="J32" s="3"/>
      <c r="K32" s="40">
        <f>75</f>
        <v>75</v>
      </c>
      <c r="L32" s="63">
        <f>'Model-R'!V32</f>
        <v>0</v>
      </c>
      <c r="M32" s="3"/>
      <c r="N32" s="3"/>
      <c r="O32" s="3"/>
      <c r="P32" s="3"/>
      <c r="Q32" s="3"/>
      <c r="R32" s="3"/>
      <c r="S32" s="3"/>
      <c r="T32" s="3"/>
    </row>
    <row r="33" spans="2:20" s="2" customFormat="1" ht="15" customHeight="1">
      <c r="B33" s="3"/>
      <c r="C33" s="3"/>
      <c r="D33" s="3"/>
      <c r="E33" s="3"/>
      <c r="F33" s="3"/>
      <c r="G33" s="31" t="s">
        <v>21</v>
      </c>
      <c r="H33" s="3"/>
      <c r="J33" s="3"/>
      <c r="K33" s="40">
        <f>20</f>
        <v>20</v>
      </c>
      <c r="L33" s="63">
        <f>'Model-R'!V33</f>
        <v>0</v>
      </c>
      <c r="M33" s="3"/>
      <c r="N33" s="3"/>
      <c r="O33" s="3"/>
      <c r="P33" s="3"/>
      <c r="Q33" s="3"/>
      <c r="R33" s="3"/>
      <c r="S33" s="3"/>
      <c r="T33" s="3"/>
    </row>
    <row r="34" spans="2:20" s="2" customFormat="1" ht="15" customHeight="1">
      <c r="B34" s="3"/>
      <c r="C34" s="3"/>
      <c r="D34" s="3"/>
      <c r="E34" s="3"/>
      <c r="F34" s="3"/>
      <c r="G34" s="31" t="s">
        <v>28</v>
      </c>
      <c r="H34" s="3"/>
      <c r="J34" s="3"/>
      <c r="K34" s="41">
        <f>10</f>
        <v>10</v>
      </c>
      <c r="L34" s="63">
        <f>'Model-R'!V34</f>
        <v>0</v>
      </c>
      <c r="M34" s="3"/>
      <c r="N34" s="3"/>
      <c r="O34" s="3"/>
      <c r="P34" s="3"/>
      <c r="Q34" s="3"/>
      <c r="R34" s="3"/>
      <c r="S34" s="3"/>
      <c r="T34" s="3"/>
    </row>
    <row r="35" spans="2:20" s="2" customFormat="1" ht="15" customHeight="1">
      <c r="B35" s="3"/>
      <c r="C35" s="3"/>
      <c r="D35" s="3"/>
      <c r="E35" s="3"/>
      <c r="F35" s="3"/>
      <c r="G35" s="3"/>
      <c r="H35" s="3" t="s">
        <v>22</v>
      </c>
      <c r="I35" s="3"/>
      <c r="J35" s="3"/>
      <c r="K35" s="24">
        <f>K31-SUM(K32:K34)</f>
        <v>95</v>
      </c>
      <c r="L35" s="3"/>
      <c r="M35" s="3"/>
      <c r="N35" s="3"/>
      <c r="O35" s="3"/>
      <c r="P35" s="3"/>
      <c r="Q35" s="3"/>
      <c r="R35" s="3"/>
      <c r="S35" s="3"/>
      <c r="T35" s="3"/>
    </row>
    <row r="36" spans="2:20" s="2" customFormat="1" ht="15" customHeight="1">
      <c r="B36" s="3"/>
      <c r="C36" s="3"/>
      <c r="D36" s="3"/>
      <c r="E36" s="3"/>
      <c r="F36" s="3"/>
      <c r="G36" s="3" t="s">
        <v>24</v>
      </c>
      <c r="H36" s="3"/>
      <c r="I36" s="3"/>
      <c r="J36" s="3"/>
      <c r="K36" s="39">
        <f>+K29+K35</f>
        <v>495</v>
      </c>
      <c r="L36" s="3"/>
      <c r="M36" s="3"/>
      <c r="N36" s="3"/>
      <c r="O36" s="3"/>
      <c r="P36" s="3"/>
      <c r="Q36" s="3"/>
      <c r="R36" s="3"/>
      <c r="S36" s="3"/>
      <c r="T36" s="3"/>
    </row>
    <row r="37" spans="2:20" s="2" customFormat="1" ht="1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2:20" s="2" customFormat="1" ht="15" customHeight="1" thickBot="1">
      <c r="B38" s="17" t="s">
        <v>25</v>
      </c>
      <c r="C38" s="3"/>
      <c r="D38" s="3"/>
      <c r="E38" s="42">
        <f>+E24+E28</f>
        <v>845</v>
      </c>
      <c r="F38" s="3"/>
      <c r="G38" s="17" t="s">
        <v>26</v>
      </c>
      <c r="H38" s="3"/>
      <c r="I38" s="3"/>
      <c r="J38" s="3"/>
      <c r="K38" s="42">
        <f>+K36+K26+K22</f>
        <v>845</v>
      </c>
      <c r="L38" s="3"/>
      <c r="M38" s="3"/>
      <c r="N38" s="3"/>
      <c r="O38" s="3"/>
      <c r="P38" s="3"/>
      <c r="Q38" s="3"/>
      <c r="R38" s="3"/>
      <c r="S38" s="3"/>
      <c r="T38" s="3"/>
    </row>
    <row r="39" spans="2:20" s="2" customFormat="1" ht="1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2:20" s="2" customFormat="1" ht="15" customHeight="1">
      <c r="B40" s="3"/>
      <c r="C40" s="3" t="s">
        <v>25</v>
      </c>
      <c r="D40" s="3"/>
      <c r="E40" s="43">
        <f>+E38</f>
        <v>845</v>
      </c>
      <c r="F40" s="3"/>
      <c r="G40" s="3"/>
      <c r="H40" s="3"/>
      <c r="I40" s="3"/>
      <c r="J40" s="3"/>
      <c r="K40" s="65" t="str">
        <f>'Model-R'!V36</f>
        <v/>
      </c>
      <c r="L40" s="3"/>
      <c r="M40" s="3"/>
      <c r="N40" s="3"/>
      <c r="O40" s="3"/>
      <c r="P40" s="3"/>
      <c r="Q40" s="3"/>
      <c r="R40" s="3"/>
      <c r="S40" s="3"/>
      <c r="T40" s="3"/>
    </row>
    <row r="41" spans="2:20" s="2" customFormat="1" ht="15" customHeight="1">
      <c r="B41" s="3"/>
      <c r="C41" s="3" t="s">
        <v>26</v>
      </c>
      <c r="D41" s="3"/>
      <c r="E41" s="24">
        <f>+K38</f>
        <v>845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0" s="2" customFormat="1" ht="15" customHeight="1">
      <c r="B42" s="3"/>
      <c r="C42" s="3" t="s">
        <v>27</v>
      </c>
      <c r="D42" s="3"/>
      <c r="E42" s="39">
        <f>+E40-E41</f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2:20" s="2" customFormat="1" ht="15" customHeight="1">
      <c r="B43" s="3"/>
      <c r="C43" s="3"/>
      <c r="D43" s="3"/>
      <c r="E43" s="3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2:20" s="2" customFormat="1" ht="15" customHeight="1">
      <c r="B44" s="3"/>
      <c r="C44" s="3"/>
      <c r="D44" s="3"/>
      <c r="E44" s="3"/>
      <c r="F44" s="3"/>
      <c r="G44" s="3"/>
      <c r="H44" s="3"/>
      <c r="I44" s="3"/>
      <c r="J44" s="3"/>
      <c r="K44" s="66" t="s">
        <v>42</v>
      </c>
      <c r="L44" s="3"/>
      <c r="M44" s="3"/>
      <c r="N44" s="3"/>
      <c r="O44" s="3"/>
      <c r="P44" s="3"/>
      <c r="Q44" s="3"/>
      <c r="R44" s="3"/>
      <c r="S44" s="3"/>
      <c r="T44" s="3"/>
    </row>
    <row r="45" spans="2:20" s="2" customFormat="1" ht="15" customHeight="1">
      <c r="B45" s="10"/>
      <c r="C45" s="25"/>
      <c r="D45" s="26"/>
      <c r="E45" s="27"/>
      <c r="F45" s="25"/>
      <c r="G45" s="28"/>
      <c r="H45" s="28"/>
      <c r="I45" s="28"/>
      <c r="J45" s="28"/>
      <c r="K45" s="28"/>
      <c r="L45" s="28"/>
      <c r="M45" s="28"/>
      <c r="N45" s="28"/>
      <c r="O45" s="3"/>
      <c r="P45" s="3"/>
      <c r="Q45" s="3"/>
      <c r="R45" s="3"/>
      <c r="S45" s="3"/>
      <c r="T45" s="3"/>
    </row>
    <row r="46" spans="2:20" s="1" customFormat="1" ht="15" customHeight="1"/>
    <row r="47" spans="2:20" s="1" customFormat="1" ht="15" customHeight="1"/>
    <row r="48" spans="2:20" s="1" customFormat="1" ht="15" customHeight="1"/>
    <row r="49" s="1" customFormat="1" ht="15" customHeight="1"/>
    <row r="50" s="1" customFormat="1" ht="15" customHeight="1"/>
    <row r="51" s="1" customFormat="1" ht="15" customHeight="1"/>
    <row r="52" s="1" customFormat="1" ht="15" customHeight="1"/>
    <row r="53" s="1" customFormat="1" ht="15" customHeight="1"/>
    <row r="54" s="1" customFormat="1" ht="15" customHeight="1"/>
    <row r="55" s="1" customFormat="1" ht="15" customHeight="1"/>
    <row r="56" s="1" customFormat="1" ht="15" customHeight="1"/>
    <row r="57" s="1" customFormat="1" ht="15" customHeight="1"/>
    <row r="58" s="1" customFormat="1" ht="15" customHeight="1"/>
    <row r="59" s="1" customFormat="1" ht="15" customHeight="1"/>
    <row r="60" s="1" customFormat="1" ht="15" customHeight="1"/>
    <row r="61" s="1" customFormat="1" ht="15" customHeight="1"/>
    <row r="62" s="1" customFormat="1" ht="15" customHeight="1"/>
    <row r="63" s="1" customFormat="1" ht="15" customHeight="1"/>
    <row r="64" s="1" customFormat="1" ht="15" customHeight="1"/>
    <row r="65" s="1" customFormat="1" ht="15" customHeight="1"/>
    <row r="66" s="1" customFormat="1" ht="15" customHeight="1"/>
    <row r="67" s="1" customFormat="1" ht="15" customHeight="1"/>
    <row r="68" s="1" customFormat="1" ht="15" customHeight="1"/>
    <row r="69" s="1" customFormat="1" ht="15" customHeight="1"/>
    <row r="70" s="1" customFormat="1" ht="15" customHeight="1"/>
    <row r="71" s="1" customFormat="1" ht="15" customHeight="1"/>
    <row r="72" s="1" customFormat="1" ht="15" customHeight="1"/>
    <row r="73" s="1" customFormat="1" ht="15" customHeight="1"/>
    <row r="74" s="1" customFormat="1" ht="15" customHeight="1"/>
    <row r="75" s="1" customFormat="1" ht="15" customHeight="1"/>
    <row r="76" s="1" customFormat="1" ht="15" customHeight="1"/>
    <row r="77" s="1" customFormat="1" ht="15" customHeight="1"/>
    <row r="78" s="1" customFormat="1" ht="15" customHeight="1"/>
    <row r="79" s="1" customFormat="1" ht="15" customHeight="1"/>
    <row r="80" s="1" customFormat="1" ht="15" customHeight="1"/>
    <row r="81" s="1" customFormat="1" ht="15" customHeight="1"/>
    <row r="82" s="1" customFormat="1" ht="15" customHeight="1"/>
    <row r="83" s="1" customFormat="1" ht="15" customHeight="1"/>
    <row r="84" s="1" customFormat="1" ht="15" customHeight="1"/>
    <row r="85" s="1" customFormat="1" ht="15" customHeight="1"/>
    <row r="86" s="1" customFormat="1" ht="15" customHeight="1"/>
    <row r="87" s="1" customFormat="1" ht="15" customHeight="1"/>
    <row r="88" s="1" customFormat="1" ht="15" customHeight="1"/>
    <row r="89" s="1" customFormat="1" ht="15" customHeight="1"/>
    <row r="90" s="1" customFormat="1" ht="15" customHeight="1"/>
    <row r="91" s="1" customFormat="1" ht="15" customHeight="1"/>
    <row r="92" s="1" customFormat="1" ht="15" customHeight="1"/>
    <row r="93" s="1" customFormat="1" ht="15" customHeight="1"/>
    <row r="94" s="1" customFormat="1" ht="15" customHeight="1"/>
    <row r="95" s="1" customFormat="1" ht="15" customHeight="1"/>
    <row r="96" s="1" customFormat="1" ht="15" customHeight="1"/>
    <row r="97" s="1" customFormat="1" ht="15" customHeight="1"/>
    <row r="98" s="1" customFormat="1" ht="15" customHeight="1"/>
    <row r="99" s="1" customFormat="1" ht="15" customHeight="1"/>
    <row r="100" s="1" customFormat="1" ht="15" customHeight="1"/>
    <row r="101" s="1" customFormat="1" ht="15" customHeight="1"/>
    <row r="102" s="1" customFormat="1" ht="15" customHeight="1"/>
    <row r="103" s="1" customFormat="1" ht="15" customHeight="1"/>
    <row r="104" s="1" customFormat="1" ht="15" customHeight="1"/>
    <row r="105" s="1" customFormat="1" ht="15" customHeight="1"/>
    <row r="106" s="1" customFormat="1" ht="15" customHeight="1"/>
    <row r="107" s="1" customFormat="1" ht="15" customHeight="1"/>
    <row r="108" s="1" customFormat="1" ht="15" customHeight="1"/>
    <row r="109" s="1" customFormat="1" ht="15" customHeight="1"/>
    <row r="110" s="1" customFormat="1" ht="15" customHeight="1"/>
    <row r="111" s="1" customFormat="1" ht="15" customHeight="1"/>
    <row r="112" s="1" customFormat="1" ht="15" customHeight="1"/>
    <row r="113" s="1" customFormat="1" ht="15" customHeight="1"/>
    <row r="114" s="1" customFormat="1" ht="15" customHeight="1"/>
    <row r="115" s="1" customFormat="1" ht="15" customHeight="1"/>
    <row r="116" s="1" customFormat="1" ht="15" customHeight="1"/>
    <row r="117" s="1" customFormat="1" ht="15" customHeight="1"/>
    <row r="118" s="1" customFormat="1" ht="15" customHeight="1"/>
  </sheetData>
  <printOptions horizontalCentered="1"/>
  <pageMargins left="0.7" right="0.7" top="0.75" bottom="0.75" header="0.3" footer="0.3"/>
  <pageSetup scale="78" orientation="landscape" r:id="rId1"/>
  <headerFooter>
    <oddFooter>&amp;L&amp;"Open Sans,Bold"&amp;K002060Practice Exercise - Lagos Trading&amp;C&amp;"Open Sans,Bold"&amp;K002060Page &amp;P of &amp;N&amp;R&amp;"Open Sans,Bold"&amp;K002060&amp;G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E9E4-270B-43C3-BA70-DED28351471A}">
  <sheetPr>
    <tabColor theme="1"/>
    <pageSetUpPr autoPageBreaks="0" fitToPage="1"/>
  </sheetPr>
  <dimension ref="A1:X117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3"/>
    <col min="2" max="2" width="1.73046875" style="3" customWidth="1"/>
    <col min="3" max="3" width="26" style="3" bestFit="1" customWidth="1"/>
    <col min="4" max="4" width="10.73046875" style="3" customWidth="1"/>
    <col min="5" max="5" width="15.73046875" style="3" customWidth="1"/>
    <col min="6" max="6" width="11.3984375" style="3" customWidth="1"/>
    <col min="7" max="8" width="2.265625" style="3" customWidth="1"/>
    <col min="9" max="9" width="16.1328125" style="3" customWidth="1"/>
    <col min="10" max="10" width="10.265625" style="3" customWidth="1"/>
    <col min="11" max="11" width="13.265625" style="3" customWidth="1"/>
    <col min="12" max="14" width="10.265625" style="3" customWidth="1"/>
    <col min="15" max="15" width="9.1328125" style="3"/>
    <col min="16" max="16" width="9.59765625" style="3" bestFit="1" customWidth="1"/>
    <col min="17" max="17" width="9.265625" style="3" bestFit="1" customWidth="1"/>
    <col min="18" max="18" width="11" style="3" bestFit="1" customWidth="1"/>
    <col min="19" max="19" width="9.1328125" style="3"/>
    <col min="20" max="20" width="9.59765625" style="3" bestFit="1" customWidth="1"/>
    <col min="21" max="21" width="9.265625" style="3" bestFit="1" customWidth="1"/>
    <col min="22" max="22" width="11" style="3" bestFit="1" customWidth="1"/>
    <col min="23" max="16384" width="9.1328125" style="3"/>
  </cols>
  <sheetData>
    <row r="1" spans="1:20" ht="50.25" customHeight="1">
      <c r="A1" s="2"/>
      <c r="B1" s="32"/>
      <c r="C1" s="32"/>
      <c r="D1" s="32"/>
      <c r="E1" s="32"/>
      <c r="F1" s="32"/>
      <c r="G1" s="33"/>
      <c r="H1" s="33"/>
      <c r="I1" s="33"/>
      <c r="J1" s="32"/>
      <c r="K1" s="32"/>
      <c r="L1" s="32"/>
      <c r="M1" s="32"/>
      <c r="N1" s="32"/>
    </row>
    <row r="2" spans="1:20" ht="15" customHeight="1">
      <c r="A2" s="4"/>
      <c r="B2" s="4"/>
      <c r="C2" s="4"/>
      <c r="D2" s="5"/>
      <c r="E2" s="5"/>
      <c r="F2" s="5"/>
      <c r="G2" s="6"/>
      <c r="H2" s="7"/>
      <c r="I2" s="7"/>
      <c r="J2" s="7"/>
      <c r="K2" s="7"/>
      <c r="L2" s="7"/>
      <c r="M2" s="7"/>
      <c r="N2" s="4"/>
      <c r="O2" s="8"/>
    </row>
    <row r="3" spans="1:20" ht="15" customHeight="1">
      <c r="A3" s="4" t="s">
        <v>6</v>
      </c>
      <c r="B3" s="34" t="s">
        <v>37</v>
      </c>
      <c r="C3" s="35"/>
      <c r="D3" s="36"/>
      <c r="E3" s="37"/>
      <c r="F3" s="37"/>
      <c r="G3" s="38"/>
      <c r="H3" s="38"/>
      <c r="I3" s="38"/>
      <c r="J3" s="38"/>
      <c r="K3" s="38"/>
      <c r="L3" s="38"/>
      <c r="M3" s="38"/>
      <c r="N3" s="38"/>
    </row>
    <row r="4" spans="1:20" ht="15" customHeight="1">
      <c r="A4" s="9"/>
    </row>
    <row r="5" spans="1:20" s="2" customFormat="1" ht="15" customHeight="1">
      <c r="B5" s="3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s="2" customFormat="1" ht="1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>
      <c r="A7" s="9"/>
      <c r="B7" s="3" t="s">
        <v>29</v>
      </c>
    </row>
    <row r="8" spans="1:20" ht="15" customHeight="1">
      <c r="A8" s="9"/>
      <c r="B8" s="3" t="s">
        <v>35</v>
      </c>
    </row>
    <row r="9" spans="1:20" ht="15" customHeight="1">
      <c r="A9" s="9"/>
      <c r="B9" s="3" t="s">
        <v>36</v>
      </c>
    </row>
    <row r="10" spans="1:20" ht="15" customHeight="1">
      <c r="A10" s="9"/>
      <c r="B10" s="3" t="s">
        <v>31</v>
      </c>
    </row>
    <row r="11" spans="1:20" ht="15" customHeight="1">
      <c r="A11" s="9"/>
      <c r="B11" s="3" t="s">
        <v>30</v>
      </c>
    </row>
    <row r="12" spans="1:20" ht="15" customHeight="1">
      <c r="A12" s="9"/>
      <c r="B12" s="3" t="s">
        <v>32</v>
      </c>
    </row>
    <row r="13" spans="1:20" ht="15" customHeight="1">
      <c r="A13" s="9"/>
      <c r="B13" s="3" t="s">
        <v>33</v>
      </c>
    </row>
    <row r="14" spans="1:20" ht="15" customHeight="1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20" s="2" customFormat="1" ht="15" customHeight="1">
      <c r="O15" s="11"/>
    </row>
    <row r="16" spans="1:20" ht="15" customHeight="1">
      <c r="A16" s="2" t="s">
        <v>6</v>
      </c>
      <c r="B16" s="34" t="s">
        <v>7</v>
      </c>
      <c r="C16" s="35"/>
      <c r="D16" s="36"/>
      <c r="E16" s="37"/>
      <c r="F16" s="37"/>
      <c r="G16" s="38"/>
      <c r="H16" s="38"/>
      <c r="I16" s="38"/>
      <c r="J16" s="38"/>
      <c r="K16" s="38"/>
      <c r="L16" s="38"/>
      <c r="M16" s="38"/>
      <c r="N16" s="38"/>
      <c r="O16" s="8"/>
    </row>
    <row r="17" spans="1:22" ht="15" customHeight="1">
      <c r="A17" s="2"/>
      <c r="B17" s="12"/>
      <c r="C17" s="12"/>
      <c r="D17" s="13"/>
      <c r="E17" s="14"/>
      <c r="F17" s="14"/>
      <c r="G17" s="15"/>
      <c r="H17" s="15"/>
      <c r="I17" s="15"/>
      <c r="J17" s="15"/>
      <c r="K17" s="15"/>
      <c r="L17" s="15"/>
      <c r="M17" s="15"/>
      <c r="N17" s="15"/>
    </row>
    <row r="18" spans="1:22" ht="15" customHeight="1">
      <c r="B18" s="16" t="s">
        <v>8</v>
      </c>
      <c r="G18" s="16" t="s">
        <v>34</v>
      </c>
    </row>
    <row r="20" spans="1:22" ht="15" customHeight="1" thickBot="1">
      <c r="B20" s="17" t="s">
        <v>4</v>
      </c>
      <c r="G20" s="17" t="s">
        <v>5</v>
      </c>
      <c r="P20" s="57" t="s">
        <v>39</v>
      </c>
      <c r="Q20" s="58" t="s">
        <v>40</v>
      </c>
      <c r="R20" s="59" t="s">
        <v>41</v>
      </c>
      <c r="T20" s="45" t="s">
        <v>39</v>
      </c>
      <c r="U20" s="46" t="s">
        <v>40</v>
      </c>
      <c r="V20" s="47" t="s">
        <v>41</v>
      </c>
    </row>
    <row r="21" spans="1:22" ht="15" customHeight="1">
      <c r="B21" s="29" t="s">
        <v>9</v>
      </c>
      <c r="E21" s="40">
        <f>400+200-350+50-20-10</f>
        <v>270</v>
      </c>
      <c r="G21" s="29" t="s">
        <v>3</v>
      </c>
      <c r="K21" s="41">
        <v>150</v>
      </c>
      <c r="P21" s="53">
        <f>Model!E21</f>
        <v>270</v>
      </c>
      <c r="Q21" s="51">
        <f>E21</f>
        <v>270</v>
      </c>
      <c r="R21" s="55">
        <f>IFERROR(IF(P21=Q21,1,0),0)</f>
        <v>1</v>
      </c>
      <c r="T21" s="48">
        <f>Model!K21</f>
        <v>150</v>
      </c>
      <c r="U21" s="49">
        <f>K21</f>
        <v>150</v>
      </c>
      <c r="V21" s="50">
        <f>IFERROR(IF(T21=U21,1,0),0)</f>
        <v>1</v>
      </c>
    </row>
    <row r="22" spans="1:22" s="2" customFormat="1" ht="15" customHeight="1">
      <c r="B22" s="30" t="s">
        <v>1</v>
      </c>
      <c r="D22" s="19"/>
      <c r="E22" s="40">
        <v>150</v>
      </c>
      <c r="F22" s="20"/>
      <c r="G22" s="3" t="s">
        <v>15</v>
      </c>
      <c r="H22" s="21"/>
      <c r="I22" s="21"/>
      <c r="J22" s="22"/>
      <c r="K22" s="39">
        <f>SUM(K21)</f>
        <v>150</v>
      </c>
      <c r="L22" s="22"/>
      <c r="M22" s="22"/>
      <c r="N22" s="22"/>
      <c r="O22" s="8"/>
      <c r="P22" s="53">
        <f>Model!E22</f>
        <v>150</v>
      </c>
      <c r="Q22" s="51">
        <f t="shared" ref="Q22:Q23" si="0">E22</f>
        <v>150</v>
      </c>
      <c r="R22" s="55">
        <f t="shared" ref="R22:R23" si="1">IFERROR(IF(P22=Q22,1,0),0)</f>
        <v>1</v>
      </c>
    </row>
    <row r="23" spans="1:22" s="2" customFormat="1" ht="15" customHeight="1">
      <c r="B23" s="30" t="s">
        <v>2</v>
      </c>
      <c r="D23" s="19"/>
      <c r="E23" s="41">
        <f>150-75</f>
        <v>75</v>
      </c>
      <c r="G23" s="23"/>
      <c r="H23" s="23"/>
      <c r="I23" s="23"/>
      <c r="J23" s="22"/>
      <c r="K23" s="22"/>
      <c r="L23" s="22"/>
      <c r="M23" s="22"/>
      <c r="N23" s="22"/>
      <c r="O23" s="8"/>
      <c r="P23" s="54">
        <f>Model!E23</f>
        <v>75</v>
      </c>
      <c r="Q23" s="52">
        <f t="shared" si="0"/>
        <v>75</v>
      </c>
      <c r="R23" s="56">
        <f t="shared" si="1"/>
        <v>1</v>
      </c>
    </row>
    <row r="24" spans="1:22" s="2" customFormat="1" ht="15" customHeight="1" thickBot="1">
      <c r="B24" s="3" t="s">
        <v>10</v>
      </c>
      <c r="C24" s="3"/>
      <c r="D24" s="3"/>
      <c r="E24" s="39">
        <f>SUM(E21:E23)</f>
        <v>495</v>
      </c>
      <c r="F24" s="3"/>
      <c r="G24" s="17" t="s">
        <v>14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5" t="s">
        <v>39</v>
      </c>
      <c r="U24" s="46" t="s">
        <v>40</v>
      </c>
      <c r="V24" s="47" t="s">
        <v>41</v>
      </c>
    </row>
    <row r="25" spans="1:22" s="2" customFormat="1" ht="15" customHeight="1">
      <c r="B25" s="3"/>
      <c r="C25" s="3"/>
      <c r="D25" s="3"/>
      <c r="E25" s="3"/>
      <c r="F25" s="3"/>
      <c r="G25" s="29" t="s">
        <v>23</v>
      </c>
      <c r="I25" s="3"/>
      <c r="J25" s="3"/>
      <c r="K25" s="41">
        <v>200</v>
      </c>
      <c r="L25" s="3"/>
      <c r="M25" s="3"/>
      <c r="N25" s="3"/>
      <c r="O25" s="3"/>
      <c r="P25" s="3"/>
      <c r="Q25" s="3"/>
      <c r="R25" s="3"/>
      <c r="S25" s="3"/>
      <c r="T25" s="48">
        <f>Model!K25</f>
        <v>200</v>
      </c>
      <c r="U25" s="49">
        <f>K25</f>
        <v>200</v>
      </c>
      <c r="V25" s="50">
        <f>IFERROR(IF(T25=U25,1,0),0)</f>
        <v>1</v>
      </c>
    </row>
    <row r="26" spans="1:22" s="2" customFormat="1" ht="15" customHeight="1" thickBot="1">
      <c r="B26" s="17" t="s">
        <v>11</v>
      </c>
      <c r="C26" s="3"/>
      <c r="D26" s="3"/>
      <c r="E26" s="3"/>
      <c r="F26" s="3"/>
      <c r="G26" s="3" t="s">
        <v>16</v>
      </c>
      <c r="H26" s="21"/>
      <c r="I26" s="21"/>
      <c r="J26" s="22"/>
      <c r="K26" s="39">
        <f>SUM(K25)</f>
        <v>200</v>
      </c>
      <c r="L26" s="3"/>
      <c r="M26" s="3"/>
      <c r="N26" s="3"/>
      <c r="O26" s="3"/>
      <c r="P26" s="45" t="s">
        <v>39</v>
      </c>
      <c r="Q26" s="46" t="s">
        <v>40</v>
      </c>
      <c r="R26" s="47" t="s">
        <v>41</v>
      </c>
      <c r="S26" s="3"/>
      <c r="T26" s="3"/>
    </row>
    <row r="27" spans="1:22" s="2" customFormat="1" ht="15" customHeight="1">
      <c r="B27" s="29" t="s">
        <v>12</v>
      </c>
      <c r="D27" s="3"/>
      <c r="E27" s="41">
        <v>350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48">
        <f>Model!E27</f>
        <v>350</v>
      </c>
      <c r="Q27" s="49">
        <f>E27</f>
        <v>350</v>
      </c>
      <c r="R27" s="50">
        <f>IFERROR(IF(P27=Q27,1,0),0)</f>
        <v>1</v>
      </c>
      <c r="S27" s="3"/>
      <c r="T27" s="3"/>
    </row>
    <row r="28" spans="1:22" s="2" customFormat="1" ht="15" customHeight="1" thickBot="1">
      <c r="B28" s="3" t="s">
        <v>13</v>
      </c>
      <c r="C28" s="3"/>
      <c r="D28" s="3"/>
      <c r="E28" s="39">
        <f>SUM(E27)</f>
        <v>350</v>
      </c>
      <c r="F28" s="3"/>
      <c r="G28" s="17" t="s">
        <v>17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5" t="s">
        <v>39</v>
      </c>
      <c r="U28" s="46" t="s">
        <v>40</v>
      </c>
      <c r="V28" s="47" t="s">
        <v>41</v>
      </c>
    </row>
    <row r="29" spans="1:22" s="2" customFormat="1" ht="15" customHeight="1">
      <c r="B29" s="3"/>
      <c r="C29" s="3"/>
      <c r="D29" s="3"/>
      <c r="E29" s="3"/>
      <c r="F29" s="3"/>
      <c r="G29" s="29" t="s">
        <v>18</v>
      </c>
      <c r="I29" s="3"/>
      <c r="J29" s="3"/>
      <c r="K29" s="44">
        <v>400</v>
      </c>
      <c r="L29" s="3"/>
      <c r="M29" s="3"/>
      <c r="N29" s="3"/>
      <c r="O29" s="3"/>
      <c r="P29" s="3"/>
      <c r="Q29" s="3"/>
      <c r="R29" s="3"/>
      <c r="S29" s="3"/>
      <c r="T29" s="48">
        <f>Model!K29</f>
        <v>400</v>
      </c>
      <c r="U29" s="49">
        <f>K29</f>
        <v>400</v>
      </c>
      <c r="V29" s="50">
        <f>IFERROR(IF(T29=U29,1,0),0)</f>
        <v>1</v>
      </c>
    </row>
    <row r="30" spans="1:22" s="2" customFormat="1" ht="15" customHeight="1">
      <c r="B30" s="3"/>
      <c r="C30" s="3"/>
      <c r="D30" s="3"/>
      <c r="E30" s="3"/>
      <c r="F30" s="3"/>
      <c r="G30" s="29" t="s">
        <v>19</v>
      </c>
      <c r="I30" s="3"/>
      <c r="J30" s="3"/>
      <c r="K30" s="18"/>
      <c r="L30" s="3"/>
      <c r="M30" s="3"/>
      <c r="N30" s="3"/>
      <c r="O30" s="3"/>
      <c r="P30" s="3"/>
      <c r="Q30" s="3"/>
      <c r="R30" s="3"/>
      <c r="S30" s="3"/>
      <c r="T30" s="3"/>
    </row>
    <row r="31" spans="1:22" s="2" customFormat="1" ht="15" customHeight="1">
      <c r="B31" s="3"/>
      <c r="C31" s="3"/>
      <c r="D31" s="3"/>
      <c r="E31" s="3"/>
      <c r="F31" s="3"/>
      <c r="G31" s="31" t="s">
        <v>0</v>
      </c>
      <c r="H31" s="3"/>
      <c r="J31" s="3"/>
      <c r="K31" s="40">
        <v>200</v>
      </c>
      <c r="L31" s="3"/>
      <c r="M31" s="3"/>
      <c r="N31" s="3"/>
      <c r="O31" s="3"/>
      <c r="P31" s="3"/>
      <c r="Q31" s="3"/>
      <c r="R31" s="3"/>
      <c r="S31" s="3"/>
      <c r="T31" s="61">
        <f>Model!K31</f>
        <v>200</v>
      </c>
      <c r="U31" s="60">
        <f>K31</f>
        <v>200</v>
      </c>
      <c r="V31" s="62">
        <f>IFERROR(IF(T31=U31,1,0),0)</f>
        <v>1</v>
      </c>
    </row>
    <row r="32" spans="1:22" s="2" customFormat="1" ht="15" customHeight="1">
      <c r="B32" s="3"/>
      <c r="C32" s="3"/>
      <c r="D32" s="3"/>
      <c r="E32" s="3"/>
      <c r="F32" s="3"/>
      <c r="G32" s="31" t="s">
        <v>20</v>
      </c>
      <c r="H32" s="3"/>
      <c r="J32" s="3"/>
      <c r="K32" s="40">
        <v>-75</v>
      </c>
      <c r="L32" s="3"/>
      <c r="M32" s="3"/>
      <c r="N32" s="3"/>
      <c r="O32" s="3"/>
      <c r="P32" s="3"/>
      <c r="Q32" s="3"/>
      <c r="R32" s="3"/>
      <c r="S32" s="3"/>
      <c r="T32" s="53">
        <f>Model!K32</f>
        <v>75</v>
      </c>
      <c r="U32" s="51">
        <f t="shared" ref="U32:U34" si="2">K32</f>
        <v>-75</v>
      </c>
      <c r="V32" s="55">
        <f t="shared" ref="V32:V34" si="3">IFERROR(IF(T32=U32,1,0),0)</f>
        <v>0</v>
      </c>
    </row>
    <row r="33" spans="2:24" s="2" customFormat="1" ht="15" customHeight="1">
      <c r="B33" s="3"/>
      <c r="C33" s="3"/>
      <c r="D33" s="3"/>
      <c r="E33" s="3"/>
      <c r="F33" s="3"/>
      <c r="G33" s="31" t="s">
        <v>21</v>
      </c>
      <c r="H33" s="3"/>
      <c r="J33" s="3"/>
      <c r="K33" s="40">
        <v>-20</v>
      </c>
      <c r="L33" s="3"/>
      <c r="M33" s="3"/>
      <c r="N33" s="3"/>
      <c r="O33" s="3"/>
      <c r="P33" s="3"/>
      <c r="Q33" s="3"/>
      <c r="R33" s="3"/>
      <c r="S33" s="3"/>
      <c r="T33" s="53">
        <f>Model!K33</f>
        <v>20</v>
      </c>
      <c r="U33" s="51">
        <f t="shared" si="2"/>
        <v>-20</v>
      </c>
      <c r="V33" s="55">
        <f t="shared" si="3"/>
        <v>0</v>
      </c>
    </row>
    <row r="34" spans="2:24" s="2" customFormat="1" ht="15" customHeight="1">
      <c r="B34" s="3"/>
      <c r="C34" s="3"/>
      <c r="D34" s="3"/>
      <c r="E34" s="3"/>
      <c r="F34" s="3"/>
      <c r="G34" s="31" t="s">
        <v>28</v>
      </c>
      <c r="H34" s="3"/>
      <c r="J34" s="3"/>
      <c r="K34" s="41">
        <v>-10</v>
      </c>
      <c r="L34" s="3"/>
      <c r="M34" s="3"/>
      <c r="N34" s="3"/>
      <c r="O34" s="3"/>
      <c r="P34" s="3"/>
      <c r="Q34" s="3"/>
      <c r="R34" s="3"/>
      <c r="S34" s="3"/>
      <c r="T34" s="54">
        <f>Model!K34</f>
        <v>10</v>
      </c>
      <c r="U34" s="52">
        <f t="shared" si="2"/>
        <v>-10</v>
      </c>
      <c r="V34" s="56">
        <f t="shared" si="3"/>
        <v>0</v>
      </c>
    </row>
    <row r="35" spans="2:24" s="2" customFormat="1" ht="15" customHeight="1">
      <c r="B35" s="3"/>
      <c r="C35" s="3"/>
      <c r="D35" s="3"/>
      <c r="E35" s="3"/>
      <c r="F35" s="3"/>
      <c r="G35" s="3"/>
      <c r="H35" s="3" t="s">
        <v>22</v>
      </c>
      <c r="I35" s="3"/>
      <c r="J35" s="3"/>
      <c r="K35" s="24">
        <f>SUM(K31:K34)</f>
        <v>95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s="2" customFormat="1" ht="15" customHeight="1">
      <c r="B36" s="3"/>
      <c r="C36" s="3"/>
      <c r="D36" s="3"/>
      <c r="E36" s="3"/>
      <c r="F36" s="3"/>
      <c r="G36" s="3" t="s">
        <v>24</v>
      </c>
      <c r="H36" s="3"/>
      <c r="I36" s="3"/>
      <c r="J36" s="3"/>
      <c r="K36" s="39">
        <f>+K29+K35</f>
        <v>495</v>
      </c>
      <c r="L36" s="3"/>
      <c r="M36" s="3"/>
      <c r="N36" s="3"/>
      <c r="O36" s="3"/>
      <c r="P36" s="3"/>
      <c r="Q36" s="3"/>
      <c r="R36" s="3"/>
      <c r="S36" s="3"/>
      <c r="T36" s="3"/>
      <c r="V36" s="64" t="str">
        <f>IF(SUM(V20:V34)+SUM(R20:R27)=11,"COMPLETE","")</f>
        <v/>
      </c>
    </row>
    <row r="37" spans="2:24" s="2" customFormat="1" ht="1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2:24" s="2" customFormat="1" ht="15" customHeight="1" thickBot="1">
      <c r="B38" s="17" t="s">
        <v>25</v>
      </c>
      <c r="C38" s="3"/>
      <c r="D38" s="3"/>
      <c r="E38" s="42">
        <f>+E24+E28</f>
        <v>845</v>
      </c>
      <c r="F38" s="3"/>
      <c r="G38" s="17" t="s">
        <v>26</v>
      </c>
      <c r="H38" s="3"/>
      <c r="I38" s="3"/>
      <c r="J38" s="3"/>
      <c r="K38" s="42">
        <f>+K36+K26+K22</f>
        <v>845</v>
      </c>
      <c r="L38" s="3"/>
      <c r="M38" s="3"/>
      <c r="N38" s="3"/>
      <c r="O38" s="3"/>
      <c r="P38" s="3"/>
      <c r="Q38" s="3"/>
      <c r="R38" s="3"/>
      <c r="S38" s="3"/>
      <c r="T38" s="3"/>
    </row>
    <row r="39" spans="2:24" s="2" customFormat="1" ht="1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2:24" s="2" customFormat="1" ht="15" customHeight="1">
      <c r="B40" s="3"/>
      <c r="C40" s="3" t="s">
        <v>25</v>
      </c>
      <c r="D40" s="3"/>
      <c r="E40" s="43">
        <f>+E38</f>
        <v>845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2:24" s="2" customFormat="1" ht="15" customHeight="1">
      <c r="B41" s="3"/>
      <c r="C41" s="3" t="s">
        <v>26</v>
      </c>
      <c r="D41" s="3"/>
      <c r="E41" s="24">
        <f>+K38</f>
        <v>845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2:24" s="2" customFormat="1" ht="15" customHeight="1">
      <c r="B42" s="3"/>
      <c r="C42" s="3" t="s">
        <v>27</v>
      </c>
      <c r="D42" s="3"/>
      <c r="E42" s="39">
        <f>+E40-E41</f>
        <v>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2:24" s="2" customFormat="1" ht="1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2:24" s="2" customFormat="1" ht="15" customHeight="1">
      <c r="B44" s="10"/>
      <c r="C44" s="25"/>
      <c r="D44" s="26"/>
      <c r="E44" s="27"/>
      <c r="F44" s="25"/>
      <c r="G44" s="28"/>
      <c r="H44" s="28"/>
      <c r="I44" s="28"/>
      <c r="J44" s="28"/>
      <c r="K44" s="28"/>
      <c r="L44" s="28"/>
      <c r="M44" s="28"/>
      <c r="N44" s="28"/>
      <c r="O44" s="3"/>
      <c r="P44" s="3"/>
      <c r="Q44" s="3"/>
      <c r="R44" s="3"/>
      <c r="S44" s="3"/>
      <c r="T44" s="3"/>
    </row>
    <row r="45" spans="2:24" s="1" customFormat="1" ht="15" customHeight="1"/>
    <row r="46" spans="2:24" s="1" customFormat="1" ht="15" customHeight="1"/>
    <row r="47" spans="2:24" s="1" customFormat="1" ht="15" customHeight="1"/>
    <row r="48" spans="2:24" s="1" customFormat="1" ht="15" customHeight="1"/>
    <row r="49" s="1" customFormat="1" ht="15" customHeight="1"/>
    <row r="50" s="1" customFormat="1" ht="15" customHeight="1"/>
    <row r="51" s="1" customFormat="1" ht="15" customHeight="1"/>
    <row r="52" s="1" customFormat="1" ht="15" customHeight="1"/>
    <row r="53" s="1" customFormat="1" ht="15" customHeight="1"/>
    <row r="54" s="1" customFormat="1" ht="15" customHeight="1"/>
    <row r="55" s="1" customFormat="1" ht="15" customHeight="1"/>
    <row r="56" s="1" customFormat="1" ht="15" customHeight="1"/>
    <row r="57" s="1" customFormat="1" ht="15" customHeight="1"/>
    <row r="58" s="1" customFormat="1" ht="15" customHeight="1"/>
    <row r="59" s="1" customFormat="1" ht="15" customHeight="1"/>
    <row r="60" s="1" customFormat="1" ht="15" customHeight="1"/>
    <row r="61" s="1" customFormat="1" ht="15" customHeight="1"/>
    <row r="62" s="1" customFormat="1" ht="15" customHeight="1"/>
    <row r="63" s="1" customFormat="1" ht="15" customHeight="1"/>
    <row r="64" s="1" customFormat="1" ht="15" customHeight="1"/>
    <row r="65" s="1" customFormat="1" ht="15" customHeight="1"/>
    <row r="66" s="1" customFormat="1" ht="15" customHeight="1"/>
    <row r="67" s="1" customFormat="1" ht="15" customHeight="1"/>
    <row r="68" s="1" customFormat="1" ht="15" customHeight="1"/>
    <row r="69" s="1" customFormat="1" ht="15" customHeight="1"/>
    <row r="70" s="1" customFormat="1" ht="15" customHeight="1"/>
    <row r="71" s="1" customFormat="1" ht="15" customHeight="1"/>
    <row r="72" s="1" customFormat="1" ht="15" customHeight="1"/>
    <row r="73" s="1" customFormat="1" ht="15" customHeight="1"/>
    <row r="74" s="1" customFormat="1" ht="15" customHeight="1"/>
    <row r="75" s="1" customFormat="1" ht="15" customHeight="1"/>
    <row r="76" s="1" customFormat="1" ht="15" customHeight="1"/>
    <row r="77" s="1" customFormat="1" ht="15" customHeight="1"/>
    <row r="78" s="1" customFormat="1" ht="15" customHeight="1"/>
    <row r="79" s="1" customFormat="1" ht="15" customHeight="1"/>
    <row r="80" s="1" customFormat="1" ht="15" customHeight="1"/>
    <row r="81" s="1" customFormat="1" ht="15" customHeight="1"/>
    <row r="82" s="1" customFormat="1" ht="15" customHeight="1"/>
    <row r="83" s="1" customFormat="1" ht="15" customHeight="1"/>
    <row r="84" s="1" customFormat="1" ht="15" customHeight="1"/>
    <row r="85" s="1" customFormat="1" ht="15" customHeight="1"/>
    <row r="86" s="1" customFormat="1" ht="15" customHeight="1"/>
    <row r="87" s="1" customFormat="1" ht="15" customHeight="1"/>
    <row r="88" s="1" customFormat="1" ht="15" customHeight="1"/>
    <row r="89" s="1" customFormat="1" ht="15" customHeight="1"/>
    <row r="90" s="1" customFormat="1" ht="15" customHeight="1"/>
    <row r="91" s="1" customFormat="1" ht="15" customHeight="1"/>
    <row r="92" s="1" customFormat="1" ht="15" customHeight="1"/>
    <row r="93" s="1" customFormat="1" ht="15" customHeight="1"/>
    <row r="94" s="1" customFormat="1" ht="15" customHeight="1"/>
    <row r="95" s="1" customFormat="1" ht="15" customHeight="1"/>
    <row r="96" s="1" customFormat="1" ht="15" customHeight="1"/>
    <row r="97" s="1" customFormat="1" ht="15" customHeight="1"/>
    <row r="98" s="1" customFormat="1" ht="15" customHeight="1"/>
    <row r="99" s="1" customFormat="1" ht="15" customHeight="1"/>
    <row r="100" s="1" customFormat="1" ht="15" customHeight="1"/>
    <row r="101" s="1" customFormat="1" ht="15" customHeight="1"/>
    <row r="102" s="1" customFormat="1" ht="15" customHeight="1"/>
    <row r="103" s="1" customFormat="1" ht="15" customHeight="1"/>
    <row r="104" s="1" customFormat="1" ht="15" customHeight="1"/>
    <row r="105" s="1" customFormat="1" ht="15" customHeight="1"/>
    <row r="106" s="1" customFormat="1" ht="15" customHeight="1"/>
    <row r="107" s="1" customFormat="1" ht="15" customHeight="1"/>
    <row r="108" s="1" customFormat="1" ht="15" customHeight="1"/>
    <row r="109" s="1" customFormat="1" ht="15" customHeight="1"/>
    <row r="110" s="1" customFormat="1" ht="15" customHeight="1"/>
    <row r="111" s="1" customFormat="1" ht="15" customHeight="1"/>
    <row r="112" s="1" customFormat="1" ht="15" customHeight="1"/>
    <row r="113" s="1" customFormat="1" ht="15" customHeight="1"/>
    <row r="114" s="1" customFormat="1" ht="15" customHeight="1"/>
    <row r="115" s="1" customFormat="1" ht="15" customHeight="1"/>
    <row r="116" s="1" customFormat="1" ht="15" customHeight="1"/>
    <row r="117" s="1" customFormat="1" ht="15" customHeight="1"/>
  </sheetData>
  <printOptions horizontalCentered="1"/>
  <pageMargins left="0.7" right="0.7" top="0.75" bottom="0.75" header="0.3" footer="0.3"/>
  <pageSetup scale="78" orientation="landscape" r:id="rId1"/>
  <headerFooter>
    <oddFooter>&amp;L&amp;"Open Sans,Bold"&amp;K002060Practice Exercise - Lagos Trading&amp;C&amp;"Open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Model</vt:lpstr>
      <vt:lpstr>Model!Print_Area</vt:lpstr>
      <vt:lpstr>'Model-R'!Print_Area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NIRDOSH</dc:creator>
  <cp:keywords/>
  <dc:description/>
  <cp:lastModifiedBy>Office</cp:lastModifiedBy>
  <cp:revision/>
  <cp:lastPrinted>1899-12-30T05:00:00Z</cp:lastPrinted>
  <dcterms:created xsi:type="dcterms:W3CDTF">1899-12-30T05:00:00Z</dcterms:created>
  <dcterms:modified xsi:type="dcterms:W3CDTF">2025-08-30T12:21:58Z</dcterms:modified>
  <cp:category/>
  <cp:contentStatus/>
  <dc:language/>
  <cp:version/>
</cp:coreProperties>
</file>