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juan_moreno_eduvaud_ch/Documents/Documents/Altium/Projets/1730_PortierWireless/hard/Portier_17300C_JMO/Project Outputs for Portier_1730/"/>
    </mc:Choice>
  </mc:AlternateContent>
  <xr:revisionPtr revIDLastSave="39" documentId="8_{DC1CC23D-DC8C-4487-A84F-F2AB34ED9C7E}" xr6:coauthVersionLast="47" xr6:coauthVersionMax="47" xr10:uidLastSave="{5D4217A0-FC2C-4F35-83A5-E3BBFEE90CD0}"/>
  <bookViews>
    <workbookView xWindow="28680" yWindow="-75" windowWidth="29040" windowHeight="15840" xr2:uid="{FCAD7157-5EDF-472E-B7E9-10B5BE44694C}"/>
  </bookViews>
  <sheets>
    <sheet name="Portier_1730_ES_BOM_Cost_All_Va" sheetId="1" r:id="rId1"/>
  </sheets>
  <definedNames>
    <definedName name="_xlnm.Print_Titles" localSheetId="0">Portier_1730_ES_BOM_Cost_All_Va!$1:$1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2" i="1" l="1"/>
  <c r="W44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X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" i="1"/>
  <c r="V2" i="1"/>
  <c r="V3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7" i="1"/>
  <c r="X42" i="1" l="1"/>
  <c r="X44" i="1" s="1"/>
</calcChain>
</file>

<file path=xl/sharedStrings.xml><?xml version="1.0" encoding="utf-8"?>
<sst xmlns="http://schemas.openxmlformats.org/spreadsheetml/2006/main" count="404" uniqueCount="251">
  <si>
    <t>Line #</t>
  </si>
  <si>
    <t>Designator</t>
  </si>
  <si>
    <t>Value</t>
  </si>
  <si>
    <t>Name</t>
  </si>
  <si>
    <t>Description</t>
  </si>
  <si>
    <t>Qty</t>
  </si>
  <si>
    <t>Fitted</t>
  </si>
  <si>
    <t>PCBA_Door - Qty</t>
  </si>
  <si>
    <t>PCBA_Door - Price</t>
  </si>
  <si>
    <t>PCBA_Bell - Qty</t>
  </si>
  <si>
    <t>PCBA_Bell - Price</t>
  </si>
  <si>
    <t>MEC_Assy_Door - Qty</t>
  </si>
  <si>
    <t>MEC_Assy_Door - Price</t>
  </si>
  <si>
    <t>MEC_Assy_Bell - Qty</t>
  </si>
  <si>
    <t>MEC_Assy_Bell - Price</t>
  </si>
  <si>
    <t>Manufacturer 1</t>
  </si>
  <si>
    <t>Manufacturer PN 1</t>
  </si>
  <si>
    <t>Supplier 1</t>
  </si>
  <si>
    <t>Supplier PN 1</t>
  </si>
  <si>
    <t>Supplier Unit Price 1</t>
  </si>
  <si>
    <t>Supplier Subtotal 1</t>
  </si>
  <si>
    <t>1</t>
  </si>
  <si>
    <t>BT100</t>
  </si>
  <si>
    <t>2 x 1.5V AAA</t>
  </si>
  <si>
    <t>Cylindrical Battery Contacts, Clips, Holders &amp; Springs 2AAA PC MNT HOLDER</t>
  </si>
  <si>
    <t>Varied</t>
  </si>
  <si>
    <t>Keystone Electronics</t>
  </si>
  <si>
    <t>2468</t>
  </si>
  <si>
    <t>Digi-Key</t>
  </si>
  <si>
    <t>36-2468-ND</t>
  </si>
  <si>
    <t>2</t>
  </si>
  <si>
    <t>C100, C101, C102</t>
  </si>
  <si>
    <t>100nF</t>
  </si>
  <si>
    <t>WCAP-CSGP Multilayer Ceramic Chip Capacitor, General Purpose, size 0805, X7R, 100nF, 50VDC</t>
  </si>
  <si>
    <t>Wurth Electronics</t>
  </si>
  <si>
    <t>885012207098</t>
  </si>
  <si>
    <t>732-8080-1-ND</t>
  </si>
  <si>
    <t>3</t>
  </si>
  <si>
    <t>C103, C104</t>
  </si>
  <si>
    <t>4.7µF 16V</t>
  </si>
  <si>
    <t>4.7µF</t>
  </si>
  <si>
    <t>WCAP-CSGP Multilayer Ceramic Chip Capacitor, General Purpose, size 0805, X7R, 4.7µF, 16VDC</t>
  </si>
  <si>
    <t>885012207053</t>
  </si>
  <si>
    <t>732-7666-1-ND</t>
  </si>
  <si>
    <t>4</t>
  </si>
  <si>
    <t>C200</t>
  </si>
  <si>
    <t>10uF 16V</t>
  </si>
  <si>
    <t>10µF</t>
  </si>
  <si>
    <t>WCAP-CSGP Multilayer Ceramic Chip Capacitor, General Purpose, size 0805, X5R, 10µF, 16VDC</t>
  </si>
  <si>
    <t>885012107014</t>
  </si>
  <si>
    <t>732-7624-1-ND</t>
  </si>
  <si>
    <t>C201, C202, C203</t>
  </si>
  <si>
    <t>5</t>
  </si>
  <si>
    <t>D200, D201, D202</t>
  </si>
  <si>
    <t>Green, 2V, 40°</t>
  </si>
  <si>
    <t>WL-SMCW Mono-color Chip LED Waterclear, size 0805, Bright Green, 2V, 140°</t>
  </si>
  <si>
    <t>Kingbright</t>
  </si>
  <si>
    <t>APTD2012LCGCK</t>
  </si>
  <si>
    <t>754-2043-1-ND</t>
  </si>
  <si>
    <t>6</t>
  </si>
  <si>
    <t>J200, J201</t>
  </si>
  <si>
    <t>HD 10x1 2mm</t>
  </si>
  <si>
    <t>62001011821</t>
  </si>
  <si>
    <t>WR-PHD Socket Header, THT, Vertical, pitch 2mm, 1 Row, 10P</t>
  </si>
  <si>
    <t>Mouser</t>
  </si>
  <si>
    <t>710-62001011821</t>
  </si>
  <si>
    <t>7</t>
  </si>
  <si>
    <t>LG1, LG2, LG3</t>
  </si>
  <si>
    <t>LFC 050 CTP</t>
  </si>
  <si>
    <t>Light Guide pour panneau pour Leds</t>
  </si>
  <si>
    <t>Visual Communications</t>
  </si>
  <si>
    <t>LFC050CTP</t>
  </si>
  <si>
    <t>593-LFC050CTP</t>
  </si>
  <si>
    <t>8</t>
  </si>
  <si>
    <t>ME1, ME2, ME3, ME4</t>
  </si>
  <si>
    <t>Spacer M3x14 F-F</t>
  </si>
  <si>
    <t>Hexagonal Plastic Spacer Stud, M3x14 F-F</t>
  </si>
  <si>
    <t>970140365</t>
  </si>
  <si>
    <t>732-13006-ND</t>
  </si>
  <si>
    <t>9</t>
  </si>
  <si>
    <t>ME5, ME6, ME7, ME8</t>
  </si>
  <si>
    <t>Spacer M3x05 M-F</t>
  </si>
  <si>
    <t>Hexagonal Plastic Spacer Stud, M3x05 M-F</t>
  </si>
  <si>
    <t>971050365</t>
  </si>
  <si>
    <t>732-13041-ND</t>
  </si>
  <si>
    <t>10</t>
  </si>
  <si>
    <t>ME9, ME10, ME11, ME12, ME13, ME14, ME15, ME16</t>
  </si>
  <si>
    <t>M3x06</t>
  </si>
  <si>
    <t>M3x06 Coutersunk screw</t>
  </si>
  <si>
    <t>Bossard</t>
  </si>
  <si>
    <t>1402994</t>
  </si>
  <si>
    <t>11</t>
  </si>
  <si>
    <t>MP1</t>
  </si>
  <si>
    <t>9774030360</t>
  </si>
  <si>
    <t>M3 x 3mm</t>
  </si>
  <si>
    <t>WA-SMSI SMT Steel Spacer with internal Thread, OD 6mm, M3 x 3mm</t>
  </si>
  <si>
    <t>9774030360R</t>
  </si>
  <si>
    <t>732-5270-1-ND</t>
  </si>
  <si>
    <t>40</t>
  </si>
  <si>
    <t>PCB1</t>
  </si>
  <si>
    <t>PCB 17300C</t>
  </si>
  <si>
    <t>Bare board</t>
  </si>
  <si>
    <t/>
  </si>
  <si>
    <t>EuroCircuits</t>
  </si>
  <si>
    <t>17300C</t>
  </si>
  <si>
    <t>12</t>
  </si>
  <si>
    <t>Q100</t>
  </si>
  <si>
    <t>FDN336P</t>
  </si>
  <si>
    <t>MOSFET P-CH 20V 1.3A SSOT3</t>
  </si>
  <si>
    <t>ON Semiconductor / Fairchild</t>
  </si>
  <si>
    <t>FDN336PCT-ND</t>
  </si>
  <si>
    <t>13</t>
  </si>
  <si>
    <t>Q101, Q102</t>
  </si>
  <si>
    <t>IRLML2402TRBF</t>
  </si>
  <si>
    <t>IRLML2402TRPBF</t>
  </si>
  <si>
    <t>HEXFET(R) Power MOSFET, N-Channel, 20 V, 1.2 A, 3-Pin SOT-23, RoHS, Tape and Reel</t>
  </si>
  <si>
    <t>Infineon</t>
  </si>
  <si>
    <t>IRLML2402PBFCT-ND</t>
  </si>
  <si>
    <t>Q200, Q201, Q202, Q203</t>
  </si>
  <si>
    <t>14</t>
  </si>
  <si>
    <t>R100, R101, R102</t>
  </si>
  <si>
    <t>100k</t>
  </si>
  <si>
    <t>ERJ-6ENF1003V</t>
  </si>
  <si>
    <t>Yageo</t>
  </si>
  <si>
    <t>AC0805FR-07100KL</t>
  </si>
  <si>
    <t>YAG3688CT-ND</t>
  </si>
  <si>
    <t>15</t>
  </si>
  <si>
    <t>R103, R105</t>
  </si>
  <si>
    <t>22k</t>
  </si>
  <si>
    <t>CRCW080522K0FKEA</t>
  </si>
  <si>
    <t>RC0805FR-0722KL</t>
  </si>
  <si>
    <t>311-22.0KCRCT-ND</t>
  </si>
  <si>
    <t>R104</t>
  </si>
  <si>
    <t>16</t>
  </si>
  <si>
    <t>R200, R201, R202</t>
  </si>
  <si>
    <t>CRCW0805750KFKEA</t>
  </si>
  <si>
    <t>Vishay</t>
  </si>
  <si>
    <t>71-CRCW0805-750K-E3</t>
  </si>
  <si>
    <t>17</t>
  </si>
  <si>
    <t>R203, R204, R211</t>
  </si>
  <si>
    <t>1k</t>
  </si>
  <si>
    <t>CRCW08051K00FKEA</t>
  </si>
  <si>
    <t>Vishay Dale</t>
  </si>
  <si>
    <t>541-1.00KCCT-ND</t>
  </si>
  <si>
    <t>18</t>
  </si>
  <si>
    <t>R205, R206, R207, R210</t>
  </si>
  <si>
    <t>10k</t>
  </si>
  <si>
    <t>RC0805FR-0710KL</t>
  </si>
  <si>
    <t>Chip Resistor, 10 KOhm, +/- 1%, 0.125 W, -55 to 155 degC, 0805 (2012 Metric), RoHS, Tape and Reel</t>
  </si>
  <si>
    <t>311-10.0KCRCT-ND</t>
  </si>
  <si>
    <t>19</t>
  </si>
  <si>
    <t>R208</t>
  </si>
  <si>
    <t>0R</t>
  </si>
  <si>
    <t>RC0805JR-100RL</t>
  </si>
  <si>
    <t>Chip Resistor, 0 Ohm, +/- 5%, 125 mW, -55 to 155 degC, 0805 (2012 Metric), RoHS, Tape and Reel</t>
  </si>
  <si>
    <t>RC0603JR-070RL</t>
  </si>
  <si>
    <t>311-0.0GRCT-ND</t>
  </si>
  <si>
    <t>R209</t>
  </si>
  <si>
    <t>20</t>
  </si>
  <si>
    <t>SW100</t>
  </si>
  <si>
    <t>Tact-sw 1241.1022</t>
  </si>
  <si>
    <t>Schurter</t>
  </si>
  <si>
    <t>1241.1022</t>
  </si>
  <si>
    <t>693-1241.1022</t>
  </si>
  <si>
    <t>SW200, SW201, SW202</t>
  </si>
  <si>
    <t>21</t>
  </si>
  <si>
    <t>SW203</t>
  </si>
  <si>
    <t>430182043816</t>
  </si>
  <si>
    <t>WS-TASV SMT Tact Switch, L6 x W6 x H4.3mm, 160g, SPST-NO, 12V, 50mA</t>
  </si>
  <si>
    <t>732-7004-1-ND</t>
  </si>
  <si>
    <t>22</t>
  </si>
  <si>
    <t>U100</t>
  </si>
  <si>
    <t>LM4125IM5-2.0</t>
  </si>
  <si>
    <t>LM4125IM5-2.0/NOPB</t>
  </si>
  <si>
    <t>Precision Micropower Low Dropout Voltage Reference, 5-pin SOT-23, Pb-Free</t>
  </si>
  <si>
    <t>TI National Semiconductor</t>
  </si>
  <si>
    <t>LM4125IM5-2.0/NOPBCT-ND</t>
  </si>
  <si>
    <t>23</t>
  </si>
  <si>
    <t>U101</t>
  </si>
  <si>
    <t>MAX1793EUE33</t>
  </si>
  <si>
    <t>MAX1793</t>
  </si>
  <si>
    <t>IC REG LINEAR POS ADJ 1A 16TSSOP</t>
  </si>
  <si>
    <t>Maxim</t>
  </si>
  <si>
    <t>MAX1793EUE33+</t>
  </si>
  <si>
    <t>MAX1793EUE33+-ND</t>
  </si>
  <si>
    <t>24</t>
  </si>
  <si>
    <t>U200</t>
  </si>
  <si>
    <t>PIC32MX130F064B-I/SO</t>
  </si>
  <si>
    <t>32-bit Microcontroller with Audio and Graphics Interface, USB and Advanced Analog, 40 MHz, 21 I/O, PMP, -40 to 85 degC, 28-pin SOIC (SO28), Tube</t>
  </si>
  <si>
    <t>Microchip</t>
  </si>
  <si>
    <t>579-32MX130F064BISO</t>
  </si>
  <si>
    <t>25</t>
  </si>
  <si>
    <t>U201</t>
  </si>
  <si>
    <t>PS1240P02BT</t>
  </si>
  <si>
    <t>BuzzerPiezo</t>
  </si>
  <si>
    <t>Buzzer 12mm piezo</t>
  </si>
  <si>
    <t>TDK</t>
  </si>
  <si>
    <t>445-2525-1-ND</t>
  </si>
  <si>
    <t>26</t>
  </si>
  <si>
    <t>X100</t>
  </si>
  <si>
    <t>Micro_USB</t>
  </si>
  <si>
    <t>WR-COM_USB_Micro Type B_Horizontal_SMT</t>
  </si>
  <si>
    <t>629105150521</t>
  </si>
  <si>
    <t>732-5960-1-ND</t>
  </si>
  <si>
    <t>27</t>
  </si>
  <si>
    <t>X201, X202</t>
  </si>
  <si>
    <t>HD 7x1 2.54mm</t>
  </si>
  <si>
    <t>61300711121</t>
  </si>
  <si>
    <t>WR-PHD Pin Header, THT, Vertical, pitch 2.54mm, 1 Row, 7P</t>
  </si>
  <si>
    <t>732-5320-ND</t>
  </si>
  <si>
    <t>28</t>
  </si>
  <si>
    <t>X203</t>
  </si>
  <si>
    <t>HD 3x1 2.54mm</t>
  </si>
  <si>
    <t>61300311121</t>
  </si>
  <si>
    <t>WR-PHD Pin Header, THT, Vertical, pitch 2.54mm, 1 Row, 3P</t>
  </si>
  <si>
    <t>732-5316-ND</t>
  </si>
  <si>
    <t>29</t>
  </si>
  <si>
    <t>X204</t>
  </si>
  <si>
    <t>HD 10x1 2.54mm</t>
  </si>
  <si>
    <t>61301011121</t>
  </si>
  <si>
    <t>WR-PHD Pin Header, THT, Vertical, pitch 2.54mm, 1 Row, 10P</t>
  </si>
  <si>
    <t>732-2670-ND</t>
  </si>
  <si>
    <t>30</t>
  </si>
  <si>
    <t>XB1</t>
  </si>
  <si>
    <t>2x10</t>
  </si>
  <si>
    <t>ModulesRxTx868MHz_NC_3D</t>
  </si>
  <si>
    <t>2x Header 2x10 2mm / compatible xBee - sans connexion, avec footprint</t>
  </si>
  <si>
    <t>ETML-ES</t>
  </si>
  <si>
    <t>ModuleRF_RxTx</t>
  </si>
  <si>
    <t>31</t>
  </si>
  <si>
    <t>XB2</t>
  </si>
  <si>
    <t>Xbee_Module</t>
  </si>
  <si>
    <t>Module Xbee 3D pour BOM et représentation 3D</t>
  </si>
  <si>
    <t>Digi International</t>
  </si>
  <si>
    <t>XB24CAPIT-001</t>
  </si>
  <si>
    <t>602-1892-ND</t>
  </si>
  <si>
    <t>32</t>
  </si>
  <si>
    <t>ZPNL1</t>
  </si>
  <si>
    <t>Front Panel Door</t>
  </si>
  <si>
    <t>Panneau de face avant de porte (Portier electronique)</t>
  </si>
  <si>
    <t>Face avant Gravoply OUT</t>
  </si>
  <si>
    <t>33</t>
  </si>
  <si>
    <t>ZPNL2</t>
  </si>
  <si>
    <t>Front Panel Bell</t>
  </si>
  <si>
    <t>Face avant Gravoply IN</t>
  </si>
  <si>
    <t>34</t>
  </si>
  <si>
    <t>ZPNL3</t>
  </si>
  <si>
    <t>Rear Panel</t>
  </si>
  <si>
    <t>Panneau de face arriere de porte (Portier electronique)</t>
  </si>
  <si>
    <t>Face arriere PMMA</t>
  </si>
  <si>
    <t>Coût moyen par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</si>
</sst>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7AD8-C439-4FF4-B2EE-681C9F1ECD37}">
  <dimension ref="A1:X44"/>
  <sheetViews>
    <sheetView tabSelected="1" topLeftCell="A10" zoomScale="85" zoomScaleNormal="85" workbookViewId="0">
      <pane xSplit="2" topLeftCell="I1" activePane="topRight" state="frozen"/>
      <selection pane="topRight" activeCell="N46" sqref="N46"/>
    </sheetView>
  </sheetViews>
  <sheetFormatPr baseColWidth="10" defaultRowHeight="15" x14ac:dyDescent="0.25"/>
  <cols>
    <col min="1" max="1" width="8.7109375" customWidth="1"/>
    <col min="2" max="2" width="24.7109375" customWidth="1"/>
    <col min="3" max="3" width="18.7109375" customWidth="1"/>
    <col min="4" max="4" width="21.140625" customWidth="1"/>
    <col min="5" max="5" width="15.85546875" customWidth="1"/>
    <col min="6" max="6" width="15" customWidth="1"/>
    <col min="7" max="7" width="11.140625" customWidth="1"/>
    <col min="8" max="8" width="17.85546875" customWidth="1"/>
    <col min="9" max="9" width="19" customWidth="1"/>
    <col min="10" max="10" width="16.5703125" customWidth="1"/>
    <col min="11" max="11" width="17.7109375" customWidth="1"/>
    <col min="12" max="12" width="21.7109375" customWidth="1"/>
    <col min="13" max="13" width="22.85546875" customWidth="1"/>
    <col min="14" max="14" width="20.42578125" customWidth="1"/>
    <col min="15" max="15" width="21.5703125" customWidth="1"/>
    <col min="16" max="16" width="16.5703125" customWidth="1"/>
    <col min="17" max="17" width="27.42578125" customWidth="1"/>
    <col min="18" max="18" width="12.28515625" customWidth="1"/>
    <col min="19" max="19" width="23" customWidth="1"/>
    <col min="20" max="20" width="20.42578125" customWidth="1"/>
    <col min="21" max="21" width="19.28515625" customWidth="1"/>
    <col min="24" max="24" width="11.42578125" style="7"/>
  </cols>
  <sheetData>
    <row r="1" spans="1:2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X1" s="8"/>
    </row>
    <row r="2" spans="1:24" x14ac:dyDescent="0.25">
      <c r="A2" s="2" t="s">
        <v>21</v>
      </c>
      <c r="B2" s="2" t="s">
        <v>22</v>
      </c>
      <c r="C2" s="2" t="s">
        <v>23</v>
      </c>
      <c r="D2" s="2" t="s">
        <v>23</v>
      </c>
      <c r="E2" s="2" t="s">
        <v>24</v>
      </c>
      <c r="F2" s="1">
        <v>1</v>
      </c>
      <c r="G2" s="2" t="s">
        <v>25</v>
      </c>
      <c r="H2" s="1">
        <v>1</v>
      </c>
      <c r="I2" s="1">
        <v>15.02</v>
      </c>
      <c r="J2" s="1">
        <v>0</v>
      </c>
      <c r="K2" s="1">
        <v>0</v>
      </c>
      <c r="L2" s="1">
        <v>1</v>
      </c>
      <c r="M2" s="1">
        <v>15.02</v>
      </c>
      <c r="N2" s="1">
        <v>0</v>
      </c>
      <c r="O2" s="1">
        <v>0</v>
      </c>
      <c r="P2" s="2" t="s">
        <v>26</v>
      </c>
      <c r="Q2" s="2" t="s">
        <v>27</v>
      </c>
      <c r="R2" s="2" t="s">
        <v>28</v>
      </c>
      <c r="S2" s="2" t="s">
        <v>29</v>
      </c>
      <c r="T2" s="1">
        <v>1.25</v>
      </c>
      <c r="U2" s="6">
        <v>15.02</v>
      </c>
      <c r="V2" s="7">
        <f t="shared" ref="V2:V6" si="0">U2/((H2+J2+L2+N2)*12*T2)</f>
        <v>0.5006666666666667</v>
      </c>
      <c r="W2" s="7">
        <f>6*(H2+J2)*T2</f>
        <v>7.5</v>
      </c>
      <c r="X2" s="7">
        <f>6*(L2+N2)*T2</f>
        <v>7.5</v>
      </c>
    </row>
    <row r="3" spans="1:24" x14ac:dyDescent="0.25">
      <c r="A3" s="2" t="s">
        <v>30</v>
      </c>
      <c r="B3" s="2" t="s">
        <v>31</v>
      </c>
      <c r="C3" s="1"/>
      <c r="D3" s="2" t="s">
        <v>32</v>
      </c>
      <c r="E3" s="2" t="s">
        <v>33</v>
      </c>
      <c r="F3" s="1">
        <v>3</v>
      </c>
      <c r="G3" s="2" t="s">
        <v>25</v>
      </c>
      <c r="H3" s="1">
        <v>3</v>
      </c>
      <c r="I3" s="1">
        <v>5.27</v>
      </c>
      <c r="J3" s="1">
        <v>0</v>
      </c>
      <c r="K3" s="1">
        <v>2.64</v>
      </c>
      <c r="L3" s="1">
        <v>3</v>
      </c>
      <c r="M3" s="1">
        <v>5.27</v>
      </c>
      <c r="N3" s="1">
        <v>0</v>
      </c>
      <c r="O3" s="1">
        <v>2.64</v>
      </c>
      <c r="P3" s="2" t="s">
        <v>34</v>
      </c>
      <c r="Q3" s="2" t="s">
        <v>35</v>
      </c>
      <c r="R3" s="2" t="s">
        <v>28</v>
      </c>
      <c r="S3" s="2" t="s">
        <v>36</v>
      </c>
      <c r="T3" s="1">
        <v>7.3219999999999993E-2</v>
      </c>
      <c r="U3" s="5">
        <v>5.27</v>
      </c>
      <c r="V3" s="7">
        <f t="shared" si="0"/>
        <v>0.99965097575040218</v>
      </c>
      <c r="W3" s="7">
        <f t="shared" ref="W3:W41" si="1">6*(H3+J3)*T3</f>
        <v>1.3179599999999998</v>
      </c>
      <c r="X3" s="7">
        <f>6*(L3+N3)*T3</f>
        <v>1.3179599999999998</v>
      </c>
    </row>
    <row r="4" spans="1:24" x14ac:dyDescent="0.25">
      <c r="A4" s="2" t="s">
        <v>37</v>
      </c>
      <c r="B4" s="2" t="s">
        <v>38</v>
      </c>
      <c r="C4" s="2" t="s">
        <v>39</v>
      </c>
      <c r="D4" s="2" t="s">
        <v>40</v>
      </c>
      <c r="E4" s="2" t="s">
        <v>41</v>
      </c>
      <c r="F4" s="1">
        <v>2</v>
      </c>
      <c r="G4" s="2" t="s">
        <v>25</v>
      </c>
      <c r="H4" s="1">
        <v>0</v>
      </c>
      <c r="I4" s="1">
        <v>0</v>
      </c>
      <c r="J4" s="1">
        <v>2</v>
      </c>
      <c r="K4" s="1">
        <v>8.19</v>
      </c>
      <c r="L4" s="1">
        <v>0</v>
      </c>
      <c r="M4" s="1">
        <v>0</v>
      </c>
      <c r="N4" s="1">
        <v>2</v>
      </c>
      <c r="O4" s="1">
        <v>8.19</v>
      </c>
      <c r="P4" s="2" t="s">
        <v>34</v>
      </c>
      <c r="Q4" s="2" t="s">
        <v>42</v>
      </c>
      <c r="R4" s="2" t="s">
        <v>28</v>
      </c>
      <c r="S4" s="2" t="s">
        <v>43</v>
      </c>
      <c r="T4" s="1">
        <v>0.34109</v>
      </c>
      <c r="U4" s="1">
        <v>8.19</v>
      </c>
      <c r="V4" s="7">
        <f t="shared" si="0"/>
        <v>0.5002345422029375</v>
      </c>
      <c r="W4" s="7">
        <f t="shared" si="1"/>
        <v>4.0930800000000005</v>
      </c>
      <c r="X4" s="7">
        <f>6*(L4+N4)*T4</f>
        <v>4.0930800000000005</v>
      </c>
    </row>
    <row r="5" spans="1:24" x14ac:dyDescent="0.25">
      <c r="A5" s="2" t="s">
        <v>44</v>
      </c>
      <c r="B5" s="2" t="s">
        <v>45</v>
      </c>
      <c r="C5" s="2" t="s">
        <v>46</v>
      </c>
      <c r="D5" s="2" t="s">
        <v>47</v>
      </c>
      <c r="E5" s="2" t="s">
        <v>48</v>
      </c>
      <c r="F5" s="1">
        <v>1</v>
      </c>
      <c r="G5" s="2" t="s">
        <v>6</v>
      </c>
      <c r="H5" s="1">
        <v>1</v>
      </c>
      <c r="I5" s="1">
        <v>3.04</v>
      </c>
      <c r="J5" s="1">
        <v>1</v>
      </c>
      <c r="K5" s="1">
        <v>3.04</v>
      </c>
      <c r="L5" s="1">
        <v>1</v>
      </c>
      <c r="M5" s="1">
        <v>3.04</v>
      </c>
      <c r="N5" s="1">
        <v>1</v>
      </c>
      <c r="O5" s="1">
        <v>3.04</v>
      </c>
      <c r="P5" s="2" t="s">
        <v>34</v>
      </c>
      <c r="Q5" s="2" t="s">
        <v>49</v>
      </c>
      <c r="R5" s="2" t="s">
        <v>28</v>
      </c>
      <c r="S5" s="2" t="s">
        <v>50</v>
      </c>
      <c r="T5" s="1">
        <v>0.25303999999999999</v>
      </c>
      <c r="U5" s="1">
        <v>3.04</v>
      </c>
      <c r="V5" s="7">
        <f t="shared" si="0"/>
        <v>0.25028980925281907</v>
      </c>
      <c r="W5" s="7">
        <f t="shared" si="1"/>
        <v>3.0364800000000001</v>
      </c>
      <c r="X5" s="7">
        <f>6*(L5+N5)*T5</f>
        <v>3.0364800000000001</v>
      </c>
    </row>
    <row r="6" spans="1:24" x14ac:dyDescent="0.25">
      <c r="A6" s="2" t="s">
        <v>30</v>
      </c>
      <c r="B6" s="2" t="s">
        <v>51</v>
      </c>
      <c r="C6" s="1"/>
      <c r="D6" s="2" t="s">
        <v>32</v>
      </c>
      <c r="E6" s="2" t="s">
        <v>33</v>
      </c>
      <c r="F6" s="1">
        <v>3</v>
      </c>
      <c r="G6" s="2" t="s">
        <v>6</v>
      </c>
      <c r="H6" s="1">
        <v>3</v>
      </c>
      <c r="I6" s="1">
        <v>5.27</v>
      </c>
      <c r="J6" s="1">
        <v>3</v>
      </c>
      <c r="K6" s="1">
        <v>2.64</v>
      </c>
      <c r="L6" s="1">
        <v>3</v>
      </c>
      <c r="M6" s="1">
        <v>5.27</v>
      </c>
      <c r="N6" s="1">
        <v>3</v>
      </c>
      <c r="O6" s="1">
        <v>2.64</v>
      </c>
      <c r="P6" s="2" t="s">
        <v>34</v>
      </c>
      <c r="Q6" s="2" t="s">
        <v>35</v>
      </c>
      <c r="R6" s="2" t="s">
        <v>28</v>
      </c>
      <c r="S6" s="2" t="s">
        <v>36</v>
      </c>
      <c r="T6" s="1">
        <v>7.3219999999999993E-2</v>
      </c>
      <c r="U6" s="1">
        <v>5.27</v>
      </c>
      <c r="V6" s="7">
        <f t="shared" si="0"/>
        <v>0.49982548787520109</v>
      </c>
      <c r="W6" s="7">
        <f t="shared" si="1"/>
        <v>2.6359199999999996</v>
      </c>
      <c r="X6" s="7">
        <f>6*(L6+N6)*T6</f>
        <v>2.6359199999999996</v>
      </c>
    </row>
    <row r="7" spans="1:24" x14ac:dyDescent="0.25">
      <c r="A7" s="2" t="s">
        <v>52</v>
      </c>
      <c r="B7" s="2" t="s">
        <v>53</v>
      </c>
      <c r="C7" s="1"/>
      <c r="D7" s="2" t="s">
        <v>54</v>
      </c>
      <c r="E7" s="2" t="s">
        <v>55</v>
      </c>
      <c r="F7" s="1">
        <v>3</v>
      </c>
      <c r="G7" s="2" t="s">
        <v>6</v>
      </c>
      <c r="H7" s="1">
        <v>3</v>
      </c>
      <c r="I7" s="1">
        <v>8.14</v>
      </c>
      <c r="J7" s="1">
        <v>3</v>
      </c>
      <c r="K7" s="1">
        <v>8.14</v>
      </c>
      <c r="L7" s="1">
        <v>3</v>
      </c>
      <c r="M7" s="1">
        <v>8.14</v>
      </c>
      <c r="N7" s="1">
        <v>3</v>
      </c>
      <c r="O7" s="1">
        <v>8.14</v>
      </c>
      <c r="P7" s="2" t="s">
        <v>56</v>
      </c>
      <c r="Q7" s="2" t="s">
        <v>57</v>
      </c>
      <c r="R7" s="2" t="s">
        <v>28</v>
      </c>
      <c r="S7" s="2" t="s">
        <v>58</v>
      </c>
      <c r="T7" s="1">
        <v>0.22616</v>
      </c>
      <c r="U7" s="1">
        <v>8.14</v>
      </c>
      <c r="V7" s="7">
        <f>U7/((H7+J7+L7+N7)*12*T7)</f>
        <v>0.24994595763078256</v>
      </c>
      <c r="W7" s="7">
        <f t="shared" si="1"/>
        <v>8.1417599999999997</v>
      </c>
      <c r="X7" s="7">
        <f>6*(L7+N7)*T7</f>
        <v>8.1417599999999997</v>
      </c>
    </row>
    <row r="8" spans="1:24" x14ac:dyDescent="0.25">
      <c r="A8" s="2" t="s">
        <v>59</v>
      </c>
      <c r="B8" s="2" t="s">
        <v>60</v>
      </c>
      <c r="C8" s="2" t="s">
        <v>61</v>
      </c>
      <c r="D8" s="2" t="s">
        <v>62</v>
      </c>
      <c r="E8" s="2" t="s">
        <v>63</v>
      </c>
      <c r="F8" s="1">
        <v>2</v>
      </c>
      <c r="G8" s="2" t="s">
        <v>6</v>
      </c>
      <c r="H8" s="1">
        <v>2</v>
      </c>
      <c r="I8" s="1">
        <v>25.8</v>
      </c>
      <c r="J8" s="1">
        <v>2</v>
      </c>
      <c r="K8" s="1">
        <v>25.8</v>
      </c>
      <c r="L8" s="1">
        <v>2</v>
      </c>
      <c r="M8" s="1">
        <v>25.8</v>
      </c>
      <c r="N8" s="1">
        <v>2</v>
      </c>
      <c r="O8" s="1">
        <v>25.8</v>
      </c>
      <c r="P8" s="2" t="s">
        <v>34</v>
      </c>
      <c r="Q8" s="2" t="s">
        <v>62</v>
      </c>
      <c r="R8" s="2" t="s">
        <v>64</v>
      </c>
      <c r="S8" s="2" t="s">
        <v>65</v>
      </c>
      <c r="T8" s="1">
        <v>1.08</v>
      </c>
      <c r="U8" s="1">
        <v>25.8</v>
      </c>
      <c r="V8" s="7">
        <f t="shared" ref="V8:V41" si="2">U8/((H8+J8+L8+N8)*12*T8)</f>
        <v>0.24884259259259259</v>
      </c>
      <c r="W8" s="7">
        <f t="shared" si="1"/>
        <v>25.92</v>
      </c>
      <c r="X8" s="7">
        <f>6*(L8+N8)*T8</f>
        <v>25.92</v>
      </c>
    </row>
    <row r="9" spans="1:24" x14ac:dyDescent="0.25">
      <c r="A9" s="2" t="s">
        <v>66</v>
      </c>
      <c r="B9" s="2" t="s">
        <v>67</v>
      </c>
      <c r="C9" s="1"/>
      <c r="D9" s="2" t="s">
        <v>68</v>
      </c>
      <c r="E9" s="2" t="s">
        <v>69</v>
      </c>
      <c r="F9" s="1">
        <v>3</v>
      </c>
      <c r="G9" s="2" t="s">
        <v>25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18.55</v>
      </c>
      <c r="N9" s="1">
        <v>3</v>
      </c>
      <c r="O9" s="1">
        <v>18.55</v>
      </c>
      <c r="P9" s="2" t="s">
        <v>70</v>
      </c>
      <c r="Q9" s="2" t="s">
        <v>71</v>
      </c>
      <c r="R9" s="2" t="s">
        <v>64</v>
      </c>
      <c r="S9" s="2" t="s">
        <v>72</v>
      </c>
      <c r="T9" s="1">
        <v>0.51534999999999997</v>
      </c>
      <c r="U9" s="1">
        <v>18.55</v>
      </c>
      <c r="V9" s="7">
        <f t="shared" si="2"/>
        <v>0.49992992895874439</v>
      </c>
      <c r="W9" s="7">
        <f t="shared" si="1"/>
        <v>0</v>
      </c>
      <c r="X9" s="7">
        <f>6*(L9+N9)*T9</f>
        <v>18.552599999999998</v>
      </c>
    </row>
    <row r="10" spans="1:24" x14ac:dyDescent="0.25">
      <c r="A10" s="2" t="s">
        <v>73</v>
      </c>
      <c r="B10" s="2" t="s">
        <v>74</v>
      </c>
      <c r="C10" s="1"/>
      <c r="D10" s="2" t="s">
        <v>75</v>
      </c>
      <c r="E10" s="2" t="s">
        <v>76</v>
      </c>
      <c r="F10" s="1">
        <v>4</v>
      </c>
      <c r="G10" s="2" t="s">
        <v>25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36.799999999999997</v>
      </c>
      <c r="N10" s="1">
        <v>4</v>
      </c>
      <c r="O10" s="1">
        <v>36.799999999999997</v>
      </c>
      <c r="P10" s="2" t="s">
        <v>34</v>
      </c>
      <c r="Q10" s="2" t="s">
        <v>77</v>
      </c>
      <c r="R10" s="2" t="s">
        <v>28</v>
      </c>
      <c r="S10" s="2" t="s">
        <v>78</v>
      </c>
      <c r="T10" s="1">
        <v>0.73594999999999999</v>
      </c>
      <c r="U10" s="1">
        <v>36.799999999999997</v>
      </c>
      <c r="V10" s="7">
        <f t="shared" si="2"/>
        <v>0.52086871843648797</v>
      </c>
      <c r="W10" s="7">
        <f t="shared" si="1"/>
        <v>0</v>
      </c>
      <c r="X10" s="7">
        <f>6*(L10+N10)*T10</f>
        <v>35.325600000000001</v>
      </c>
    </row>
    <row r="11" spans="1:24" x14ac:dyDescent="0.25">
      <c r="A11" s="2" t="s">
        <v>79</v>
      </c>
      <c r="B11" s="2" t="s">
        <v>80</v>
      </c>
      <c r="C11" s="1"/>
      <c r="D11" s="2" t="s">
        <v>81</v>
      </c>
      <c r="E11" s="2" t="s">
        <v>82</v>
      </c>
      <c r="F11" s="1">
        <v>4</v>
      </c>
      <c r="G11" s="2" t="s">
        <v>25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37.03</v>
      </c>
      <c r="N11" s="1">
        <v>4</v>
      </c>
      <c r="O11" s="1">
        <v>37.03</v>
      </c>
      <c r="P11" s="2" t="s">
        <v>34</v>
      </c>
      <c r="Q11" s="2" t="s">
        <v>83</v>
      </c>
      <c r="R11" s="2" t="s">
        <v>28</v>
      </c>
      <c r="S11" s="2" t="s">
        <v>84</v>
      </c>
      <c r="T11" s="1">
        <v>0.74058000000000002</v>
      </c>
      <c r="U11" s="1">
        <v>37.03</v>
      </c>
      <c r="V11" s="7">
        <f t="shared" si="2"/>
        <v>0.5208473988855582</v>
      </c>
      <c r="W11" s="7">
        <f t="shared" si="1"/>
        <v>0</v>
      </c>
      <c r="X11" s="7">
        <f>6*(L11+N11)*T11</f>
        <v>35.547840000000001</v>
      </c>
    </row>
    <row r="12" spans="1:24" x14ac:dyDescent="0.25">
      <c r="A12" s="2" t="s">
        <v>85</v>
      </c>
      <c r="B12" s="2" t="s">
        <v>86</v>
      </c>
      <c r="C12" s="1"/>
      <c r="D12" s="2" t="s">
        <v>87</v>
      </c>
      <c r="E12" s="2" t="s">
        <v>88</v>
      </c>
      <c r="F12" s="1">
        <v>8</v>
      </c>
      <c r="G12" s="2" t="s">
        <v>25</v>
      </c>
      <c r="H12" s="1">
        <v>0</v>
      </c>
      <c r="I12" s="1">
        <v>0</v>
      </c>
      <c r="J12" s="1">
        <v>0</v>
      </c>
      <c r="K12" s="1">
        <v>0</v>
      </c>
      <c r="L12" s="1">
        <v>8</v>
      </c>
      <c r="M12" s="1">
        <v>9.6</v>
      </c>
      <c r="N12" s="1">
        <v>8</v>
      </c>
      <c r="O12" s="1">
        <v>9.6</v>
      </c>
      <c r="P12" s="2" t="s">
        <v>89</v>
      </c>
      <c r="Q12" s="2" t="s">
        <v>90</v>
      </c>
      <c r="R12" s="2" t="s">
        <v>89</v>
      </c>
      <c r="S12" s="2" t="s">
        <v>90</v>
      </c>
      <c r="T12" s="1">
        <v>0.1</v>
      </c>
      <c r="U12" s="1">
        <v>9.6</v>
      </c>
      <c r="V12" s="7">
        <f t="shared" si="2"/>
        <v>0.49999999999999989</v>
      </c>
      <c r="W12" s="7">
        <f t="shared" si="1"/>
        <v>0</v>
      </c>
      <c r="X12" s="7">
        <f>6*(L12+N12)*T12</f>
        <v>9.6000000000000014</v>
      </c>
    </row>
    <row r="13" spans="1:24" x14ac:dyDescent="0.25">
      <c r="A13" s="2" t="s">
        <v>91</v>
      </c>
      <c r="B13" s="2" t="s">
        <v>92</v>
      </c>
      <c r="C13" s="2" t="s">
        <v>93</v>
      </c>
      <c r="D13" s="2" t="s">
        <v>94</v>
      </c>
      <c r="E13" s="2" t="s">
        <v>95</v>
      </c>
      <c r="F13" s="1">
        <v>1</v>
      </c>
      <c r="G13" s="2" t="s">
        <v>25</v>
      </c>
      <c r="H13" s="1">
        <v>1</v>
      </c>
      <c r="I13" s="1">
        <v>18.05</v>
      </c>
      <c r="J13" s="1">
        <v>0</v>
      </c>
      <c r="K13" s="1">
        <v>0</v>
      </c>
      <c r="L13" s="1">
        <v>1</v>
      </c>
      <c r="M13" s="1">
        <v>18.05</v>
      </c>
      <c r="N13" s="1">
        <v>0</v>
      </c>
      <c r="O13" s="1">
        <v>0</v>
      </c>
      <c r="P13" s="2" t="s">
        <v>34</v>
      </c>
      <c r="Q13" s="2" t="s">
        <v>96</v>
      </c>
      <c r="R13" s="2" t="s">
        <v>28</v>
      </c>
      <c r="S13" s="2" t="s">
        <v>97</v>
      </c>
      <c r="T13" s="1">
        <v>1.5</v>
      </c>
      <c r="U13" s="1">
        <v>18.05</v>
      </c>
      <c r="V13" s="7">
        <f t="shared" si="2"/>
        <v>0.50138888888888888</v>
      </c>
      <c r="W13" s="7">
        <f t="shared" si="1"/>
        <v>9</v>
      </c>
      <c r="X13" s="7">
        <f>6*(L13+N13)*T13</f>
        <v>9</v>
      </c>
    </row>
    <row r="14" spans="1:24" x14ac:dyDescent="0.25">
      <c r="A14" s="2" t="s">
        <v>98</v>
      </c>
      <c r="B14" s="2" t="s">
        <v>99</v>
      </c>
      <c r="C14" s="2" t="s">
        <v>100</v>
      </c>
      <c r="D14" s="2" t="s">
        <v>101</v>
      </c>
      <c r="E14" s="2" t="s">
        <v>102</v>
      </c>
      <c r="F14" s="1">
        <v>1</v>
      </c>
      <c r="G14" s="1"/>
      <c r="H14" s="1">
        <v>1</v>
      </c>
      <c r="I14" s="1">
        <v>218.26</v>
      </c>
      <c r="J14" s="1">
        <v>1</v>
      </c>
      <c r="K14" s="1">
        <v>218.26</v>
      </c>
      <c r="L14" s="1">
        <v>1</v>
      </c>
      <c r="M14" s="1">
        <v>218.26</v>
      </c>
      <c r="N14" s="1">
        <v>1</v>
      </c>
      <c r="O14" s="1">
        <v>218.26</v>
      </c>
      <c r="P14" s="2" t="s">
        <v>103</v>
      </c>
      <c r="Q14" s="2" t="s">
        <v>104</v>
      </c>
      <c r="R14" s="2" t="s">
        <v>103</v>
      </c>
      <c r="S14" s="2" t="s">
        <v>104</v>
      </c>
      <c r="T14" s="1">
        <v>18.190000000000001</v>
      </c>
      <c r="U14" s="1">
        <v>218.26</v>
      </c>
      <c r="V14" s="7">
        <f t="shared" si="2"/>
        <v>0.24997709364119475</v>
      </c>
      <c r="W14" s="7">
        <f t="shared" si="1"/>
        <v>218.28000000000003</v>
      </c>
      <c r="X14" s="7">
        <f>6*(L14+N14)*T14</f>
        <v>218.28000000000003</v>
      </c>
    </row>
    <row r="15" spans="1:24" x14ac:dyDescent="0.25">
      <c r="A15" s="2" t="s">
        <v>105</v>
      </c>
      <c r="B15" s="2" t="s">
        <v>106</v>
      </c>
      <c r="C15" s="2" t="s">
        <v>107</v>
      </c>
      <c r="D15" s="2" t="s">
        <v>107</v>
      </c>
      <c r="E15" s="2" t="s">
        <v>108</v>
      </c>
      <c r="F15" s="1">
        <v>1</v>
      </c>
      <c r="G15" s="2" t="s">
        <v>25</v>
      </c>
      <c r="H15" s="1">
        <v>1</v>
      </c>
      <c r="I15" s="1">
        <v>4.26</v>
      </c>
      <c r="J15" s="1">
        <v>0</v>
      </c>
      <c r="K15" s="1">
        <v>0</v>
      </c>
      <c r="L15" s="1">
        <v>1</v>
      </c>
      <c r="M15" s="1">
        <v>4.26</v>
      </c>
      <c r="N15" s="1">
        <v>0</v>
      </c>
      <c r="O15" s="1">
        <v>0</v>
      </c>
      <c r="P15" s="2" t="s">
        <v>109</v>
      </c>
      <c r="Q15" s="2" t="s">
        <v>107</v>
      </c>
      <c r="R15" s="2" t="s">
        <v>28</v>
      </c>
      <c r="S15" s="2" t="s">
        <v>110</v>
      </c>
      <c r="T15" s="1">
        <v>0.35499999999999998</v>
      </c>
      <c r="U15" s="1">
        <v>4.26</v>
      </c>
      <c r="V15" s="7">
        <f t="shared" si="2"/>
        <v>0.5</v>
      </c>
      <c r="W15" s="7">
        <f t="shared" si="1"/>
        <v>2.13</v>
      </c>
      <c r="X15" s="7">
        <f>6*(L15+N15)*T15</f>
        <v>2.13</v>
      </c>
    </row>
    <row r="16" spans="1:24" x14ac:dyDescent="0.25">
      <c r="A16" s="2" t="s">
        <v>111</v>
      </c>
      <c r="B16" s="2" t="s">
        <v>112</v>
      </c>
      <c r="C16" s="2" t="s">
        <v>113</v>
      </c>
      <c r="D16" s="2" t="s">
        <v>114</v>
      </c>
      <c r="E16" s="2" t="s">
        <v>115</v>
      </c>
      <c r="F16" s="1">
        <v>2</v>
      </c>
      <c r="G16" s="2" t="s">
        <v>25</v>
      </c>
      <c r="H16" s="1">
        <v>2</v>
      </c>
      <c r="I16" s="1">
        <v>20.350000000000001</v>
      </c>
      <c r="J16" s="1">
        <v>0</v>
      </c>
      <c r="K16" s="1">
        <v>14.37</v>
      </c>
      <c r="L16" s="1">
        <v>2</v>
      </c>
      <c r="M16" s="1">
        <v>20.350000000000001</v>
      </c>
      <c r="N16" s="1">
        <v>0</v>
      </c>
      <c r="O16" s="1">
        <v>14.37</v>
      </c>
      <c r="P16" s="2" t="s">
        <v>116</v>
      </c>
      <c r="Q16" s="2" t="s">
        <v>114</v>
      </c>
      <c r="R16" s="2" t="s">
        <v>28</v>
      </c>
      <c r="S16" s="2" t="s">
        <v>117</v>
      </c>
      <c r="T16" s="1">
        <v>0.20354</v>
      </c>
      <c r="U16" s="1">
        <v>20.350000000000001</v>
      </c>
      <c r="V16" s="7">
        <f t="shared" si="2"/>
        <v>2.0829239133994961</v>
      </c>
      <c r="W16" s="7">
        <f t="shared" si="1"/>
        <v>2.4424799999999998</v>
      </c>
      <c r="X16" s="7">
        <f>6*(L16+N16)*T16</f>
        <v>2.4424799999999998</v>
      </c>
    </row>
    <row r="17" spans="1:24" x14ac:dyDescent="0.25">
      <c r="A17" s="2" t="s">
        <v>111</v>
      </c>
      <c r="B17" s="2" t="s">
        <v>118</v>
      </c>
      <c r="C17" s="2" t="s">
        <v>113</v>
      </c>
      <c r="D17" s="2" t="s">
        <v>114</v>
      </c>
      <c r="E17" s="2" t="s">
        <v>115</v>
      </c>
      <c r="F17" s="1">
        <v>4</v>
      </c>
      <c r="G17" s="2" t="s">
        <v>6</v>
      </c>
      <c r="H17" s="1">
        <v>4</v>
      </c>
      <c r="I17" s="1">
        <v>20.350000000000001</v>
      </c>
      <c r="J17" s="1">
        <v>4</v>
      </c>
      <c r="K17" s="1">
        <v>14.37</v>
      </c>
      <c r="L17" s="1">
        <v>4</v>
      </c>
      <c r="M17" s="1">
        <v>20.350000000000001</v>
      </c>
      <c r="N17" s="1">
        <v>4</v>
      </c>
      <c r="O17" s="1">
        <v>14.37</v>
      </c>
      <c r="P17" s="2" t="s">
        <v>116</v>
      </c>
      <c r="Q17" s="2" t="s">
        <v>114</v>
      </c>
      <c r="R17" s="2" t="s">
        <v>28</v>
      </c>
      <c r="S17" s="2" t="s">
        <v>117</v>
      </c>
      <c r="T17" s="1">
        <v>0.20354</v>
      </c>
      <c r="U17" s="1">
        <v>20.350000000000001</v>
      </c>
      <c r="V17" s="7">
        <f t="shared" si="2"/>
        <v>0.52073097834987403</v>
      </c>
      <c r="W17" s="7">
        <f t="shared" si="1"/>
        <v>9.769919999999999</v>
      </c>
      <c r="X17" s="7">
        <f>6*(L17+N17)*T17</f>
        <v>9.769919999999999</v>
      </c>
    </row>
    <row r="18" spans="1:24" x14ac:dyDescent="0.25">
      <c r="A18" s="2" t="s">
        <v>119</v>
      </c>
      <c r="B18" s="2" t="s">
        <v>120</v>
      </c>
      <c r="C18" s="2" t="s">
        <v>121</v>
      </c>
      <c r="D18" s="2" t="s">
        <v>122</v>
      </c>
      <c r="E18" s="2" t="s">
        <v>102</v>
      </c>
      <c r="F18" s="1">
        <v>3</v>
      </c>
      <c r="G18" s="2" t="s">
        <v>25</v>
      </c>
      <c r="H18" s="1">
        <v>3</v>
      </c>
      <c r="I18" s="1">
        <v>1.66</v>
      </c>
      <c r="J18" s="1">
        <v>0</v>
      </c>
      <c r="K18" s="1">
        <v>0.48938999999999999</v>
      </c>
      <c r="L18" s="1">
        <v>3</v>
      </c>
      <c r="M18" s="1">
        <v>1.66</v>
      </c>
      <c r="N18" s="1">
        <v>0</v>
      </c>
      <c r="O18" s="1">
        <v>0.48938999999999999</v>
      </c>
      <c r="P18" s="2" t="s">
        <v>123</v>
      </c>
      <c r="Q18" s="2" t="s">
        <v>124</v>
      </c>
      <c r="R18" s="2" t="s">
        <v>28</v>
      </c>
      <c r="S18" s="2" t="s">
        <v>125</v>
      </c>
      <c r="T18" s="1">
        <v>1.6590000000000001E-2</v>
      </c>
      <c r="U18" s="1">
        <v>1.66</v>
      </c>
      <c r="V18" s="7">
        <f t="shared" si="2"/>
        <v>1.3897260732703771</v>
      </c>
      <c r="W18" s="7">
        <f t="shared" si="1"/>
        <v>0.29862</v>
      </c>
      <c r="X18" s="7">
        <f>6*(L18+N18)*T18</f>
        <v>0.29862</v>
      </c>
    </row>
    <row r="19" spans="1:24" x14ac:dyDescent="0.25">
      <c r="A19" s="2" t="s">
        <v>126</v>
      </c>
      <c r="B19" s="2" t="s">
        <v>127</v>
      </c>
      <c r="C19" s="2" t="s">
        <v>128</v>
      </c>
      <c r="D19" s="2" t="s">
        <v>129</v>
      </c>
      <c r="E19" s="2" t="s">
        <v>102</v>
      </c>
      <c r="F19" s="1">
        <v>2</v>
      </c>
      <c r="G19" s="2" t="s">
        <v>25</v>
      </c>
      <c r="H19" s="1">
        <v>2</v>
      </c>
      <c r="I19" s="1">
        <v>1.1000000000000001</v>
      </c>
      <c r="J19" s="1">
        <v>0</v>
      </c>
      <c r="K19" s="1">
        <v>0.36704999999999999</v>
      </c>
      <c r="L19" s="1">
        <v>2</v>
      </c>
      <c r="M19" s="1">
        <v>1.1000000000000001</v>
      </c>
      <c r="N19" s="1">
        <v>0</v>
      </c>
      <c r="O19" s="1">
        <v>0.36704999999999999</v>
      </c>
      <c r="P19" s="2" t="s">
        <v>123</v>
      </c>
      <c r="Q19" s="2" t="s">
        <v>130</v>
      </c>
      <c r="R19" s="2" t="s">
        <v>28</v>
      </c>
      <c r="S19" s="2" t="s">
        <v>131</v>
      </c>
      <c r="T19" s="1">
        <v>3.0589999999999999E-2</v>
      </c>
      <c r="U19" s="1">
        <v>1.1000000000000001</v>
      </c>
      <c r="V19" s="7">
        <f t="shared" si="2"/>
        <v>0.74915549743925047</v>
      </c>
      <c r="W19" s="7">
        <f t="shared" si="1"/>
        <v>0.36707999999999996</v>
      </c>
      <c r="X19" s="7">
        <f>6*(L19+N19)*T19</f>
        <v>0.36707999999999996</v>
      </c>
    </row>
    <row r="20" spans="1:24" x14ac:dyDescent="0.25">
      <c r="A20" s="2" t="s">
        <v>126</v>
      </c>
      <c r="B20" s="2" t="s">
        <v>132</v>
      </c>
      <c r="C20" s="2" t="s">
        <v>128</v>
      </c>
      <c r="D20" s="2" t="s">
        <v>129</v>
      </c>
      <c r="E20" s="1"/>
      <c r="F20" s="1">
        <v>1</v>
      </c>
      <c r="G20" s="2" t="s">
        <v>6</v>
      </c>
      <c r="H20" s="1">
        <v>1</v>
      </c>
      <c r="I20" s="1">
        <v>1.1000000000000001</v>
      </c>
      <c r="J20" s="1">
        <v>1</v>
      </c>
      <c r="K20" s="1">
        <v>0.36704999999999999</v>
      </c>
      <c r="L20" s="1">
        <v>1</v>
      </c>
      <c r="M20" s="1">
        <v>1.1000000000000001</v>
      </c>
      <c r="N20" s="1">
        <v>1</v>
      </c>
      <c r="O20" s="1">
        <v>0.36704999999999999</v>
      </c>
      <c r="P20" s="2" t="s">
        <v>123</v>
      </c>
      <c r="Q20" s="2" t="s">
        <v>130</v>
      </c>
      <c r="R20" s="2" t="s">
        <v>28</v>
      </c>
      <c r="S20" s="2" t="s">
        <v>131</v>
      </c>
      <c r="T20" s="1">
        <v>3.0589999999999999E-2</v>
      </c>
      <c r="U20" s="1">
        <v>1.1000000000000001</v>
      </c>
      <c r="V20" s="7">
        <f t="shared" si="2"/>
        <v>0.74915549743925047</v>
      </c>
      <c r="W20" s="7">
        <f t="shared" si="1"/>
        <v>0.36707999999999996</v>
      </c>
      <c r="X20" s="7">
        <f>6*(L20+N20)*T20</f>
        <v>0.36707999999999996</v>
      </c>
    </row>
    <row r="21" spans="1:24" x14ac:dyDescent="0.25">
      <c r="A21" s="2" t="s">
        <v>133</v>
      </c>
      <c r="B21" s="2" t="s">
        <v>134</v>
      </c>
      <c r="C21" s="1"/>
      <c r="D21" s="2" t="s">
        <v>135</v>
      </c>
      <c r="E21" s="2" t="s">
        <v>102</v>
      </c>
      <c r="F21" s="1">
        <v>3</v>
      </c>
      <c r="G21" s="2" t="s">
        <v>6</v>
      </c>
      <c r="H21" s="1">
        <v>3</v>
      </c>
      <c r="I21" s="1">
        <v>2.27</v>
      </c>
      <c r="J21" s="1">
        <v>3</v>
      </c>
      <c r="K21" s="1">
        <v>2.27</v>
      </c>
      <c r="L21" s="1">
        <v>3</v>
      </c>
      <c r="M21" s="1">
        <v>2.27</v>
      </c>
      <c r="N21" s="1">
        <v>3</v>
      </c>
      <c r="O21" s="1">
        <v>2.27</v>
      </c>
      <c r="P21" s="2" t="s">
        <v>136</v>
      </c>
      <c r="Q21" s="2" t="s">
        <v>135</v>
      </c>
      <c r="R21" s="2" t="s">
        <v>64</v>
      </c>
      <c r="S21" s="2" t="s">
        <v>137</v>
      </c>
      <c r="T21" s="1">
        <v>6.3030000000000003E-2</v>
      </c>
      <c r="U21" s="1">
        <v>2.27</v>
      </c>
      <c r="V21" s="7">
        <f t="shared" si="2"/>
        <v>0.25010136266680766</v>
      </c>
      <c r="W21" s="7">
        <f t="shared" si="1"/>
        <v>2.2690800000000002</v>
      </c>
      <c r="X21" s="7">
        <f>6*(L21+N21)*T21</f>
        <v>2.2690800000000002</v>
      </c>
    </row>
    <row r="22" spans="1:24" x14ac:dyDescent="0.25">
      <c r="A22" s="2" t="s">
        <v>138</v>
      </c>
      <c r="B22" s="2" t="s">
        <v>139</v>
      </c>
      <c r="C22" s="2" t="s">
        <v>140</v>
      </c>
      <c r="D22" s="2" t="s">
        <v>141</v>
      </c>
      <c r="E22" s="2" t="s">
        <v>102</v>
      </c>
      <c r="F22" s="1">
        <v>3</v>
      </c>
      <c r="G22" s="2" t="s">
        <v>6</v>
      </c>
      <c r="H22" s="1">
        <v>3</v>
      </c>
      <c r="I22" s="1">
        <v>2.2400000000000002</v>
      </c>
      <c r="J22" s="1">
        <v>3</v>
      </c>
      <c r="K22" s="1">
        <v>2.2400000000000002</v>
      </c>
      <c r="L22" s="1">
        <v>3</v>
      </c>
      <c r="M22" s="1">
        <v>2.2400000000000002</v>
      </c>
      <c r="N22" s="1">
        <v>3</v>
      </c>
      <c r="O22" s="1">
        <v>2.2400000000000002</v>
      </c>
      <c r="P22" s="2" t="s">
        <v>142</v>
      </c>
      <c r="Q22" s="2" t="s">
        <v>141</v>
      </c>
      <c r="R22" s="2" t="s">
        <v>28</v>
      </c>
      <c r="S22" s="2" t="s">
        <v>143</v>
      </c>
      <c r="T22" s="1">
        <v>6.2100000000000002E-2</v>
      </c>
      <c r="U22" s="1">
        <v>2.2400000000000002</v>
      </c>
      <c r="V22" s="7">
        <f t="shared" si="2"/>
        <v>0.25049203793165148</v>
      </c>
      <c r="W22" s="7">
        <f t="shared" si="1"/>
        <v>2.2356000000000003</v>
      </c>
      <c r="X22" s="7">
        <f>6*(L22+N22)*T22</f>
        <v>2.2356000000000003</v>
      </c>
    </row>
    <row r="23" spans="1:24" x14ac:dyDescent="0.25">
      <c r="A23" s="2" t="s">
        <v>144</v>
      </c>
      <c r="B23" s="2" t="s">
        <v>145</v>
      </c>
      <c r="C23" s="2" t="s">
        <v>146</v>
      </c>
      <c r="D23" s="2" t="s">
        <v>147</v>
      </c>
      <c r="E23" s="2" t="s">
        <v>148</v>
      </c>
      <c r="F23" s="1">
        <v>4</v>
      </c>
      <c r="G23" s="2" t="s">
        <v>6</v>
      </c>
      <c r="H23" s="1">
        <v>4</v>
      </c>
      <c r="I23" s="1">
        <v>1.24</v>
      </c>
      <c r="J23" s="1">
        <v>4</v>
      </c>
      <c r="K23" s="1">
        <v>1.24</v>
      </c>
      <c r="L23" s="1">
        <v>4</v>
      </c>
      <c r="M23" s="1">
        <v>1.24</v>
      </c>
      <c r="N23" s="1">
        <v>4</v>
      </c>
      <c r="O23" s="1">
        <v>1.24</v>
      </c>
      <c r="P23" s="2" t="s">
        <v>123</v>
      </c>
      <c r="Q23" s="2" t="s">
        <v>147</v>
      </c>
      <c r="R23" s="2" t="s">
        <v>28</v>
      </c>
      <c r="S23" s="2" t="s">
        <v>149</v>
      </c>
      <c r="T23" s="1">
        <v>1.242E-2</v>
      </c>
      <c r="U23" s="1">
        <v>1.24</v>
      </c>
      <c r="V23" s="7">
        <f t="shared" si="2"/>
        <v>0.51999463231347287</v>
      </c>
      <c r="W23" s="7">
        <f t="shared" si="1"/>
        <v>0.59616000000000002</v>
      </c>
      <c r="X23" s="7">
        <f>6*(L23+N23)*T23</f>
        <v>0.59616000000000002</v>
      </c>
    </row>
    <row r="24" spans="1:24" x14ac:dyDescent="0.25">
      <c r="A24" s="2" t="s">
        <v>150</v>
      </c>
      <c r="B24" s="2" t="s">
        <v>151</v>
      </c>
      <c r="C24" s="2" t="s">
        <v>152</v>
      </c>
      <c r="D24" s="2" t="s">
        <v>153</v>
      </c>
      <c r="E24" s="2" t="s">
        <v>154</v>
      </c>
      <c r="F24" s="1">
        <v>1</v>
      </c>
      <c r="G24" s="2" t="s">
        <v>6</v>
      </c>
      <c r="H24" s="1">
        <v>1</v>
      </c>
      <c r="I24" s="1">
        <v>0.17796000000000001</v>
      </c>
      <c r="J24" s="1">
        <v>1</v>
      </c>
      <c r="K24" s="1">
        <v>0.17796000000000001</v>
      </c>
      <c r="L24" s="1">
        <v>1</v>
      </c>
      <c r="M24" s="1">
        <v>0.17796000000000001</v>
      </c>
      <c r="N24" s="1">
        <v>1</v>
      </c>
      <c r="O24" s="1">
        <v>0.17796000000000001</v>
      </c>
      <c r="P24" s="2" t="s">
        <v>123</v>
      </c>
      <c r="Q24" s="2" t="s">
        <v>155</v>
      </c>
      <c r="R24" s="2" t="s">
        <v>28</v>
      </c>
      <c r="S24" s="2" t="s">
        <v>156</v>
      </c>
      <c r="T24" s="1">
        <v>1.4829999999999999E-2</v>
      </c>
      <c r="U24" s="1">
        <v>0.17796000000000001</v>
      </c>
      <c r="V24" s="7">
        <f t="shared" si="2"/>
        <v>0.25</v>
      </c>
      <c r="W24" s="7">
        <f t="shared" si="1"/>
        <v>0.17796000000000001</v>
      </c>
      <c r="X24" s="7">
        <f>6*(L24+N24)*T24</f>
        <v>0.17796000000000001</v>
      </c>
    </row>
    <row r="25" spans="1:24" x14ac:dyDescent="0.25">
      <c r="A25" s="2" t="s">
        <v>119</v>
      </c>
      <c r="B25" s="2" t="s">
        <v>157</v>
      </c>
      <c r="C25" s="2" t="s">
        <v>121</v>
      </c>
      <c r="D25" s="2" t="s">
        <v>122</v>
      </c>
      <c r="E25" s="1"/>
      <c r="F25" s="1">
        <v>1</v>
      </c>
      <c r="G25" s="2" t="s">
        <v>6</v>
      </c>
      <c r="H25" s="1">
        <v>1</v>
      </c>
      <c r="I25" s="1">
        <v>1.66</v>
      </c>
      <c r="J25" s="1">
        <v>1</v>
      </c>
      <c r="K25" s="1">
        <v>0.48938999999999999</v>
      </c>
      <c r="L25" s="1">
        <v>1</v>
      </c>
      <c r="M25" s="1">
        <v>1.66</v>
      </c>
      <c r="N25" s="1">
        <v>1</v>
      </c>
      <c r="O25" s="1">
        <v>0.48938999999999999</v>
      </c>
      <c r="P25" s="2" t="s">
        <v>123</v>
      </c>
      <c r="Q25" s="2" t="s">
        <v>124</v>
      </c>
      <c r="R25" s="2" t="s">
        <v>28</v>
      </c>
      <c r="S25" s="2" t="s">
        <v>125</v>
      </c>
      <c r="T25" s="1">
        <v>1.6590000000000001E-2</v>
      </c>
      <c r="U25" s="1">
        <v>1.66</v>
      </c>
      <c r="V25" s="7">
        <f t="shared" si="2"/>
        <v>2.0845891099055653</v>
      </c>
      <c r="W25" s="7">
        <f t="shared" si="1"/>
        <v>0.19908000000000001</v>
      </c>
      <c r="X25" s="7">
        <f>6*(L25+N25)*T25</f>
        <v>0.19908000000000001</v>
      </c>
    </row>
    <row r="26" spans="1:24" x14ac:dyDescent="0.25">
      <c r="A26" s="2" t="s">
        <v>158</v>
      </c>
      <c r="B26" s="2" t="s">
        <v>159</v>
      </c>
      <c r="C26" s="1"/>
      <c r="D26" s="2" t="s">
        <v>160</v>
      </c>
      <c r="E26" s="2" t="s">
        <v>102</v>
      </c>
      <c r="F26" s="1">
        <v>1</v>
      </c>
      <c r="G26" s="2" t="s">
        <v>25</v>
      </c>
      <c r="H26" s="1">
        <v>1</v>
      </c>
      <c r="I26" s="1">
        <v>42.38</v>
      </c>
      <c r="J26" s="1">
        <v>0</v>
      </c>
      <c r="K26" s="1">
        <v>127.13</v>
      </c>
      <c r="L26" s="1">
        <v>1</v>
      </c>
      <c r="M26" s="1">
        <v>42.38</v>
      </c>
      <c r="N26" s="1">
        <v>0</v>
      </c>
      <c r="O26" s="1">
        <v>127.13</v>
      </c>
      <c r="P26" s="2" t="s">
        <v>161</v>
      </c>
      <c r="Q26" s="2" t="s">
        <v>162</v>
      </c>
      <c r="R26" s="2" t="s">
        <v>64</v>
      </c>
      <c r="S26" s="2" t="s">
        <v>163</v>
      </c>
      <c r="T26" s="1">
        <v>2.62</v>
      </c>
      <c r="U26" s="1">
        <v>131.15</v>
      </c>
      <c r="V26" s="7">
        <f t="shared" si="2"/>
        <v>2.0857188295165394</v>
      </c>
      <c r="W26" s="7">
        <f t="shared" si="1"/>
        <v>15.72</v>
      </c>
      <c r="X26" s="7">
        <f>6*(L26+N26)*T26</f>
        <v>15.72</v>
      </c>
    </row>
    <row r="27" spans="1:24" x14ac:dyDescent="0.25">
      <c r="A27" s="2" t="s">
        <v>158</v>
      </c>
      <c r="B27" s="2" t="s">
        <v>164</v>
      </c>
      <c r="C27" s="1"/>
      <c r="D27" s="2" t="s">
        <v>160</v>
      </c>
      <c r="E27" s="2" t="s">
        <v>102</v>
      </c>
      <c r="F27" s="1">
        <v>3</v>
      </c>
      <c r="G27" s="2" t="s">
        <v>25</v>
      </c>
      <c r="H27" s="1">
        <v>0</v>
      </c>
      <c r="I27" s="1">
        <v>42.38</v>
      </c>
      <c r="J27" s="1">
        <v>3</v>
      </c>
      <c r="K27" s="1">
        <v>127.13</v>
      </c>
      <c r="L27" s="1">
        <v>0</v>
      </c>
      <c r="M27" s="1">
        <v>42.38</v>
      </c>
      <c r="N27" s="1">
        <v>3</v>
      </c>
      <c r="O27" s="1">
        <v>127.13</v>
      </c>
      <c r="P27" s="2" t="s">
        <v>161</v>
      </c>
      <c r="Q27" s="2" t="s">
        <v>162</v>
      </c>
      <c r="R27" s="2" t="s">
        <v>64</v>
      </c>
      <c r="S27" s="2" t="s">
        <v>163</v>
      </c>
      <c r="T27" s="1">
        <v>2.62</v>
      </c>
      <c r="U27" s="1">
        <v>131.15</v>
      </c>
      <c r="V27" s="7">
        <f t="shared" si="2"/>
        <v>0.69523960983884647</v>
      </c>
      <c r="W27" s="7">
        <f t="shared" si="1"/>
        <v>47.160000000000004</v>
      </c>
      <c r="X27" s="7">
        <f>6*(L27+N27)*T27</f>
        <v>47.160000000000004</v>
      </c>
    </row>
    <row r="28" spans="1:24" x14ac:dyDescent="0.25">
      <c r="A28" s="2" t="s">
        <v>165</v>
      </c>
      <c r="B28" s="2" t="s">
        <v>166</v>
      </c>
      <c r="C28" s="2" t="s">
        <v>167</v>
      </c>
      <c r="D28" s="2" t="s">
        <v>167</v>
      </c>
      <c r="E28" s="2" t="s">
        <v>168</v>
      </c>
      <c r="F28" s="1">
        <v>1</v>
      </c>
      <c r="G28" s="2" t="s">
        <v>6</v>
      </c>
      <c r="H28" s="1">
        <v>1</v>
      </c>
      <c r="I28" s="1">
        <v>5.89</v>
      </c>
      <c r="J28" s="1">
        <v>1</v>
      </c>
      <c r="K28" s="1">
        <v>5.89</v>
      </c>
      <c r="L28" s="1">
        <v>1</v>
      </c>
      <c r="M28" s="1">
        <v>5.89</v>
      </c>
      <c r="N28" s="1">
        <v>1</v>
      </c>
      <c r="O28" s="1">
        <v>5.89</v>
      </c>
      <c r="P28" s="2" t="s">
        <v>34</v>
      </c>
      <c r="Q28" s="2" t="s">
        <v>167</v>
      </c>
      <c r="R28" s="2" t="s">
        <v>28</v>
      </c>
      <c r="S28" s="2" t="s">
        <v>169</v>
      </c>
      <c r="T28" s="1">
        <v>0.49125000000000002</v>
      </c>
      <c r="U28" s="1">
        <v>5.89</v>
      </c>
      <c r="V28" s="7">
        <f t="shared" si="2"/>
        <v>0.24978795589482608</v>
      </c>
      <c r="W28" s="7">
        <f t="shared" si="1"/>
        <v>5.8950000000000005</v>
      </c>
      <c r="X28" s="7">
        <f>6*(L28+N28)*T28</f>
        <v>5.8950000000000005</v>
      </c>
    </row>
    <row r="29" spans="1:24" x14ac:dyDescent="0.25">
      <c r="A29" s="2" t="s">
        <v>170</v>
      </c>
      <c r="B29" s="2" t="s">
        <v>171</v>
      </c>
      <c r="C29" s="2" t="s">
        <v>172</v>
      </c>
      <c r="D29" s="2" t="s">
        <v>173</v>
      </c>
      <c r="E29" s="2" t="s">
        <v>174</v>
      </c>
      <c r="F29" s="1">
        <v>1</v>
      </c>
      <c r="G29" s="2" t="s">
        <v>25</v>
      </c>
      <c r="H29" s="1">
        <v>1</v>
      </c>
      <c r="I29" s="1">
        <v>21.62</v>
      </c>
      <c r="J29" s="1">
        <v>0</v>
      </c>
      <c r="K29" s="1">
        <v>0</v>
      </c>
      <c r="L29" s="1">
        <v>1</v>
      </c>
      <c r="M29" s="1">
        <v>21.62</v>
      </c>
      <c r="N29" s="1">
        <v>0</v>
      </c>
      <c r="O29" s="1">
        <v>0</v>
      </c>
      <c r="P29" s="2" t="s">
        <v>175</v>
      </c>
      <c r="Q29" s="2" t="s">
        <v>173</v>
      </c>
      <c r="R29" s="2" t="s">
        <v>28</v>
      </c>
      <c r="S29" s="2" t="s">
        <v>176</v>
      </c>
      <c r="T29" s="1">
        <v>1.8</v>
      </c>
      <c r="U29" s="1">
        <v>21.62</v>
      </c>
      <c r="V29" s="7">
        <f t="shared" si="2"/>
        <v>0.500462962962963</v>
      </c>
      <c r="W29" s="7">
        <f t="shared" si="1"/>
        <v>10.8</v>
      </c>
      <c r="X29" s="7">
        <f>6*(L29+N29)*T29</f>
        <v>10.8</v>
      </c>
    </row>
    <row r="30" spans="1:24" x14ac:dyDescent="0.25">
      <c r="A30" s="2" t="s">
        <v>177</v>
      </c>
      <c r="B30" s="2" t="s">
        <v>178</v>
      </c>
      <c r="C30" s="2" t="s">
        <v>179</v>
      </c>
      <c r="D30" s="2" t="s">
        <v>180</v>
      </c>
      <c r="E30" s="2" t="s">
        <v>181</v>
      </c>
      <c r="F30" s="1">
        <v>1</v>
      </c>
      <c r="G30" s="2" t="s">
        <v>25</v>
      </c>
      <c r="H30" s="1">
        <v>0</v>
      </c>
      <c r="I30" s="1">
        <v>0</v>
      </c>
      <c r="J30" s="1">
        <v>1</v>
      </c>
      <c r="K30" s="1">
        <v>43.68</v>
      </c>
      <c r="L30" s="1">
        <v>0</v>
      </c>
      <c r="M30" s="1">
        <v>0</v>
      </c>
      <c r="N30" s="1">
        <v>1</v>
      </c>
      <c r="O30" s="1">
        <v>43.68</v>
      </c>
      <c r="P30" s="2" t="s">
        <v>182</v>
      </c>
      <c r="Q30" s="2" t="s">
        <v>183</v>
      </c>
      <c r="R30" s="2" t="s">
        <v>28</v>
      </c>
      <c r="S30" s="2" t="s">
        <v>184</v>
      </c>
      <c r="T30" s="1">
        <v>3.64</v>
      </c>
      <c r="U30" s="1">
        <v>43.68</v>
      </c>
      <c r="V30" s="7">
        <f t="shared" si="2"/>
        <v>0.5</v>
      </c>
      <c r="W30" s="7">
        <f t="shared" si="1"/>
        <v>21.84</v>
      </c>
      <c r="X30" s="7">
        <f>6*(L30+N30)*T30</f>
        <v>21.84</v>
      </c>
    </row>
    <row r="31" spans="1:24" x14ac:dyDescent="0.25">
      <c r="A31" s="2" t="s">
        <v>185</v>
      </c>
      <c r="B31" s="2" t="s">
        <v>186</v>
      </c>
      <c r="C31" s="2" t="s">
        <v>187</v>
      </c>
      <c r="D31" s="2" t="s">
        <v>187</v>
      </c>
      <c r="E31" s="2" t="s">
        <v>188</v>
      </c>
      <c r="F31" s="1">
        <v>1</v>
      </c>
      <c r="G31" s="2" t="s">
        <v>6</v>
      </c>
      <c r="H31" s="1">
        <v>1</v>
      </c>
      <c r="I31" s="1">
        <v>38.6</v>
      </c>
      <c r="J31" s="1">
        <v>1</v>
      </c>
      <c r="K31" s="1">
        <v>38.6</v>
      </c>
      <c r="L31" s="1">
        <v>1</v>
      </c>
      <c r="M31" s="1">
        <v>38.6</v>
      </c>
      <c r="N31" s="1">
        <v>1</v>
      </c>
      <c r="O31" s="1">
        <v>38.6</v>
      </c>
      <c r="P31" s="2" t="s">
        <v>189</v>
      </c>
      <c r="Q31" s="2" t="s">
        <v>187</v>
      </c>
      <c r="R31" s="2" t="s">
        <v>64</v>
      </c>
      <c r="S31" s="2" t="s">
        <v>190</v>
      </c>
      <c r="T31" s="1">
        <v>3.22</v>
      </c>
      <c r="U31" s="1">
        <v>38.6</v>
      </c>
      <c r="V31" s="7">
        <f t="shared" si="2"/>
        <v>0.24974120082815734</v>
      </c>
      <c r="W31" s="7">
        <f t="shared" si="1"/>
        <v>38.64</v>
      </c>
      <c r="X31" s="7">
        <f>6*(L31+N31)*T31</f>
        <v>38.64</v>
      </c>
    </row>
    <row r="32" spans="1:24" x14ac:dyDescent="0.25">
      <c r="A32" s="2" t="s">
        <v>191</v>
      </c>
      <c r="B32" s="2" t="s">
        <v>192</v>
      </c>
      <c r="C32" s="2" t="s">
        <v>193</v>
      </c>
      <c r="D32" s="2" t="s">
        <v>194</v>
      </c>
      <c r="E32" s="2" t="s">
        <v>195</v>
      </c>
      <c r="F32" s="1">
        <v>1</v>
      </c>
      <c r="G32" s="2" t="s">
        <v>6</v>
      </c>
      <c r="H32" s="1">
        <v>1</v>
      </c>
      <c r="I32" s="1">
        <v>5.91</v>
      </c>
      <c r="J32" s="1">
        <v>1</v>
      </c>
      <c r="K32" s="1">
        <v>5.91</v>
      </c>
      <c r="L32" s="1">
        <v>1</v>
      </c>
      <c r="M32" s="1">
        <v>5.91</v>
      </c>
      <c r="N32" s="1">
        <v>1</v>
      </c>
      <c r="O32" s="1">
        <v>5.91</v>
      </c>
      <c r="P32" s="2" t="s">
        <v>196</v>
      </c>
      <c r="Q32" s="2" t="s">
        <v>193</v>
      </c>
      <c r="R32" s="2" t="s">
        <v>28</v>
      </c>
      <c r="S32" s="2" t="s">
        <v>197</v>
      </c>
      <c r="T32" s="1">
        <v>0.49218000000000001</v>
      </c>
      <c r="U32" s="1">
        <v>5.91</v>
      </c>
      <c r="V32" s="7">
        <f t="shared" si="2"/>
        <v>0.25016254215937261</v>
      </c>
      <c r="W32" s="7">
        <f t="shared" si="1"/>
        <v>5.9061599999999999</v>
      </c>
      <c r="X32" s="7">
        <f>6*(L32+N32)*T32</f>
        <v>5.9061599999999999</v>
      </c>
    </row>
    <row r="33" spans="1:24" x14ac:dyDescent="0.25">
      <c r="A33" s="2" t="s">
        <v>198</v>
      </c>
      <c r="B33" s="2" t="s">
        <v>199</v>
      </c>
      <c r="C33" s="1"/>
      <c r="D33" s="2" t="s">
        <v>200</v>
      </c>
      <c r="E33" s="2" t="s">
        <v>201</v>
      </c>
      <c r="F33" s="1">
        <v>1</v>
      </c>
      <c r="G33" s="2" t="s">
        <v>25</v>
      </c>
      <c r="H33" s="1">
        <v>0</v>
      </c>
      <c r="I33" s="1">
        <v>0</v>
      </c>
      <c r="J33" s="1">
        <v>1</v>
      </c>
      <c r="K33" s="1">
        <v>22.55</v>
      </c>
      <c r="L33" s="1">
        <v>0</v>
      </c>
      <c r="M33" s="1">
        <v>0</v>
      </c>
      <c r="N33" s="1">
        <v>1</v>
      </c>
      <c r="O33" s="1">
        <v>22.55</v>
      </c>
      <c r="P33" s="2" t="s">
        <v>34</v>
      </c>
      <c r="Q33" s="2" t="s">
        <v>202</v>
      </c>
      <c r="R33" s="2" t="s">
        <v>28</v>
      </c>
      <c r="S33" s="2" t="s">
        <v>203</v>
      </c>
      <c r="T33" s="1">
        <v>1.88</v>
      </c>
      <c r="U33" s="1">
        <v>22.55</v>
      </c>
      <c r="V33" s="7">
        <f t="shared" si="2"/>
        <v>0.4997783687943263</v>
      </c>
      <c r="W33" s="7">
        <f t="shared" si="1"/>
        <v>11.28</v>
      </c>
      <c r="X33" s="7">
        <f>6*(L33+N33)*T33</f>
        <v>11.28</v>
      </c>
    </row>
    <row r="34" spans="1:24" x14ac:dyDescent="0.25">
      <c r="A34" s="2" t="s">
        <v>204</v>
      </c>
      <c r="B34" s="2" t="s">
        <v>205</v>
      </c>
      <c r="C34" s="2" t="s">
        <v>206</v>
      </c>
      <c r="D34" s="2" t="s">
        <v>207</v>
      </c>
      <c r="E34" s="2" t="s">
        <v>208</v>
      </c>
      <c r="F34" s="1">
        <v>2</v>
      </c>
      <c r="G34" s="2" t="s">
        <v>6</v>
      </c>
      <c r="H34" s="1">
        <v>2</v>
      </c>
      <c r="I34" s="1">
        <v>6.49</v>
      </c>
      <c r="J34" s="1">
        <v>2</v>
      </c>
      <c r="K34" s="1">
        <v>6.49</v>
      </c>
      <c r="L34" s="1">
        <v>2</v>
      </c>
      <c r="M34" s="1">
        <v>6.49</v>
      </c>
      <c r="N34" s="1">
        <v>2</v>
      </c>
      <c r="O34" s="1">
        <v>6.49</v>
      </c>
      <c r="P34" s="2" t="s">
        <v>34</v>
      </c>
      <c r="Q34" s="2" t="s">
        <v>207</v>
      </c>
      <c r="R34" s="2" t="s">
        <v>28</v>
      </c>
      <c r="S34" s="2" t="s">
        <v>209</v>
      </c>
      <c r="T34" s="1">
        <v>0.25952999999999998</v>
      </c>
      <c r="U34" s="1">
        <v>6.49</v>
      </c>
      <c r="V34" s="7">
        <f t="shared" si="2"/>
        <v>0.26048690581692552</v>
      </c>
      <c r="W34" s="7">
        <f t="shared" si="1"/>
        <v>6.2287199999999991</v>
      </c>
      <c r="X34" s="7">
        <f>6*(L34+N34)*T34</f>
        <v>6.2287199999999991</v>
      </c>
    </row>
    <row r="35" spans="1:24" x14ac:dyDescent="0.25">
      <c r="A35" s="2" t="s">
        <v>210</v>
      </c>
      <c r="B35" s="2" t="s">
        <v>211</v>
      </c>
      <c r="C35" s="2" t="s">
        <v>212</v>
      </c>
      <c r="D35" s="2" t="s">
        <v>213</v>
      </c>
      <c r="E35" s="2" t="s">
        <v>214</v>
      </c>
      <c r="F35" s="1">
        <v>1</v>
      </c>
      <c r="G35" s="2" t="s">
        <v>6</v>
      </c>
      <c r="H35" s="1">
        <v>1</v>
      </c>
      <c r="I35" s="1">
        <v>1.26</v>
      </c>
      <c r="J35" s="1">
        <v>1</v>
      </c>
      <c r="K35" s="1">
        <v>1.26</v>
      </c>
      <c r="L35" s="1">
        <v>1</v>
      </c>
      <c r="M35" s="1">
        <v>1.26</v>
      </c>
      <c r="N35" s="1">
        <v>1</v>
      </c>
      <c r="O35" s="1">
        <v>1.26</v>
      </c>
      <c r="P35" s="2" t="s">
        <v>34</v>
      </c>
      <c r="Q35" s="2" t="s">
        <v>213</v>
      </c>
      <c r="R35" s="2" t="s">
        <v>28</v>
      </c>
      <c r="S35" s="2" t="s">
        <v>215</v>
      </c>
      <c r="T35" s="1">
        <v>0.10474</v>
      </c>
      <c r="U35" s="1">
        <v>1.26</v>
      </c>
      <c r="V35" s="7">
        <f t="shared" si="2"/>
        <v>0.25062058430399081</v>
      </c>
      <c r="W35" s="7">
        <f t="shared" si="1"/>
        <v>1.25688</v>
      </c>
      <c r="X35" s="7">
        <f>6*(L35+N35)*T35</f>
        <v>1.25688</v>
      </c>
    </row>
    <row r="36" spans="1:24" x14ac:dyDescent="0.25">
      <c r="A36" s="2" t="s">
        <v>216</v>
      </c>
      <c r="B36" s="2" t="s">
        <v>217</v>
      </c>
      <c r="C36" s="2" t="s">
        <v>218</v>
      </c>
      <c r="D36" s="2" t="s">
        <v>219</v>
      </c>
      <c r="E36" s="2" t="s">
        <v>220</v>
      </c>
      <c r="F36" s="1">
        <v>1</v>
      </c>
      <c r="G36" s="2" t="s">
        <v>6</v>
      </c>
      <c r="H36" s="1">
        <v>1</v>
      </c>
      <c r="I36" s="1">
        <v>10.37</v>
      </c>
      <c r="J36" s="1">
        <v>1</v>
      </c>
      <c r="K36" s="1">
        <v>10.37</v>
      </c>
      <c r="L36" s="1">
        <v>1</v>
      </c>
      <c r="M36" s="1">
        <v>10.37</v>
      </c>
      <c r="N36" s="1">
        <v>1</v>
      </c>
      <c r="O36" s="1">
        <v>10.37</v>
      </c>
      <c r="P36" s="2" t="s">
        <v>34</v>
      </c>
      <c r="Q36" s="2" t="s">
        <v>219</v>
      </c>
      <c r="R36" s="2" t="s">
        <v>28</v>
      </c>
      <c r="S36" s="2" t="s">
        <v>221</v>
      </c>
      <c r="T36" s="1">
        <v>0.86385999999999996</v>
      </c>
      <c r="U36" s="1">
        <v>10.37</v>
      </c>
      <c r="V36" s="7">
        <f t="shared" si="2"/>
        <v>0.25008874894851785</v>
      </c>
      <c r="W36" s="7">
        <f t="shared" si="1"/>
        <v>10.36632</v>
      </c>
      <c r="X36" s="7">
        <f>6*(L36+N36)*T36</f>
        <v>10.36632</v>
      </c>
    </row>
    <row r="37" spans="1:24" x14ac:dyDescent="0.25">
      <c r="A37" s="2" t="s">
        <v>222</v>
      </c>
      <c r="B37" s="2" t="s">
        <v>223</v>
      </c>
      <c r="C37" s="2" t="s">
        <v>224</v>
      </c>
      <c r="D37" s="2" t="s">
        <v>225</v>
      </c>
      <c r="E37" s="2" t="s">
        <v>226</v>
      </c>
      <c r="F37" s="1">
        <v>1</v>
      </c>
      <c r="G37" s="2" t="s">
        <v>25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180</v>
      </c>
      <c r="N37" s="1">
        <v>0</v>
      </c>
      <c r="O37" s="1">
        <v>0</v>
      </c>
      <c r="P37" s="2" t="s">
        <v>227</v>
      </c>
      <c r="Q37" s="2" t="s">
        <v>228</v>
      </c>
      <c r="R37" s="2" t="s">
        <v>227</v>
      </c>
      <c r="S37" s="2" t="s">
        <v>228</v>
      </c>
      <c r="T37" s="1">
        <v>15</v>
      </c>
      <c r="U37" s="1">
        <v>180</v>
      </c>
      <c r="V37" s="7">
        <f t="shared" si="2"/>
        <v>1</v>
      </c>
      <c r="W37" s="7">
        <f t="shared" si="1"/>
        <v>0</v>
      </c>
      <c r="X37" s="7">
        <f>6*(L37+N37)*T37</f>
        <v>90</v>
      </c>
    </row>
    <row r="38" spans="1:24" x14ac:dyDescent="0.25">
      <c r="A38" s="2" t="s">
        <v>229</v>
      </c>
      <c r="B38" s="2" t="s">
        <v>230</v>
      </c>
      <c r="C38" s="1"/>
      <c r="D38" s="2" t="s">
        <v>231</v>
      </c>
      <c r="E38" s="2" t="s">
        <v>232</v>
      </c>
      <c r="F38" s="1">
        <v>1</v>
      </c>
      <c r="G38" s="2" t="s">
        <v>25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368.16</v>
      </c>
      <c r="P38" s="2" t="s">
        <v>233</v>
      </c>
      <c r="Q38" s="2" t="s">
        <v>234</v>
      </c>
      <c r="R38" s="2" t="s">
        <v>28</v>
      </c>
      <c r="S38" s="2" t="s">
        <v>235</v>
      </c>
      <c r="T38" s="1">
        <v>30.68</v>
      </c>
      <c r="U38" s="1">
        <v>368.16</v>
      </c>
      <c r="V38" s="7">
        <f t="shared" si="2"/>
        <v>1.0000000000000002</v>
      </c>
      <c r="W38" s="7">
        <f t="shared" si="1"/>
        <v>0</v>
      </c>
      <c r="X38" s="7">
        <f>6*(L38+N38)*T38</f>
        <v>184.07999999999998</v>
      </c>
    </row>
    <row r="39" spans="1:24" x14ac:dyDescent="0.25">
      <c r="A39" s="2" t="s">
        <v>236</v>
      </c>
      <c r="B39" s="2" t="s">
        <v>237</v>
      </c>
      <c r="C39" s="1"/>
      <c r="D39" s="2" t="s">
        <v>238</v>
      </c>
      <c r="E39" s="2" t="s">
        <v>239</v>
      </c>
      <c r="F39" s="1">
        <v>1</v>
      </c>
      <c r="G39" s="2" t="s">
        <v>25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12</v>
      </c>
      <c r="N39" s="1">
        <v>0</v>
      </c>
      <c r="O39" s="1">
        <v>0</v>
      </c>
      <c r="P39" s="2" t="s">
        <v>227</v>
      </c>
      <c r="Q39" s="2" t="s">
        <v>240</v>
      </c>
      <c r="R39" s="2" t="s">
        <v>227</v>
      </c>
      <c r="S39" s="2" t="s">
        <v>240</v>
      </c>
      <c r="T39" s="1">
        <v>1</v>
      </c>
      <c r="U39" s="1">
        <v>12</v>
      </c>
      <c r="V39" s="7">
        <f t="shared" si="2"/>
        <v>1</v>
      </c>
      <c r="W39" s="7">
        <f t="shared" si="1"/>
        <v>0</v>
      </c>
      <c r="X39" s="7">
        <f>6*(L39+N39)*T39</f>
        <v>6</v>
      </c>
    </row>
    <row r="40" spans="1:24" x14ac:dyDescent="0.25">
      <c r="A40" s="2" t="s">
        <v>241</v>
      </c>
      <c r="B40" s="2" t="s">
        <v>242</v>
      </c>
      <c r="C40" s="1"/>
      <c r="D40" s="2" t="s">
        <v>243</v>
      </c>
      <c r="E40" s="2" t="s">
        <v>239</v>
      </c>
      <c r="F40" s="1">
        <v>1</v>
      </c>
      <c r="G40" s="2" t="s">
        <v>25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12</v>
      </c>
      <c r="P40" s="2" t="s">
        <v>227</v>
      </c>
      <c r="Q40" s="2" t="s">
        <v>244</v>
      </c>
      <c r="R40" s="2" t="s">
        <v>227</v>
      </c>
      <c r="S40" s="2" t="s">
        <v>244</v>
      </c>
      <c r="T40" s="1">
        <v>1</v>
      </c>
      <c r="U40" s="1">
        <v>12</v>
      </c>
      <c r="V40" s="7">
        <f t="shared" si="2"/>
        <v>1</v>
      </c>
      <c r="W40" s="7">
        <f t="shared" si="1"/>
        <v>0</v>
      </c>
      <c r="X40" s="7">
        <f>6*(L40+N40)*T40</f>
        <v>6</v>
      </c>
    </row>
    <row r="41" spans="1:24" x14ac:dyDescent="0.25">
      <c r="A41" s="2" t="s">
        <v>245</v>
      </c>
      <c r="B41" s="2" t="s">
        <v>246</v>
      </c>
      <c r="C41" s="1"/>
      <c r="D41" s="2" t="s">
        <v>247</v>
      </c>
      <c r="E41" s="2" t="s">
        <v>248</v>
      </c>
      <c r="F41" s="1">
        <v>1</v>
      </c>
      <c r="G41" s="2" t="s">
        <v>25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12</v>
      </c>
      <c r="N41" s="1">
        <v>1</v>
      </c>
      <c r="O41" s="1">
        <v>12</v>
      </c>
      <c r="P41" s="2" t="s">
        <v>227</v>
      </c>
      <c r="Q41" s="2" t="s">
        <v>249</v>
      </c>
      <c r="R41" s="2" t="s">
        <v>227</v>
      </c>
      <c r="S41" s="2" t="s">
        <v>249</v>
      </c>
      <c r="T41" s="1">
        <v>1</v>
      </c>
      <c r="U41" s="1">
        <v>12</v>
      </c>
      <c r="V41" s="7">
        <f t="shared" si="2"/>
        <v>0.5</v>
      </c>
      <c r="W41" s="7">
        <f t="shared" si="1"/>
        <v>0</v>
      </c>
      <c r="X41" s="7">
        <f>6*(L41+N41)*T41</f>
        <v>12</v>
      </c>
    </row>
    <row r="42" spans="1:24" x14ac:dyDescent="0.25">
      <c r="W42" s="7">
        <f>SUM(W2:W41)</f>
        <v>475.87133999999992</v>
      </c>
      <c r="X42" s="7">
        <f>SUM(X2:X41)</f>
        <v>872.97737999999981</v>
      </c>
    </row>
    <row r="43" spans="1:24" x14ac:dyDescent="0.25">
      <c r="W43" s="7"/>
    </row>
    <row r="44" spans="1:24" x14ac:dyDescent="0.25">
      <c r="U44" t="s">
        <v>250</v>
      </c>
      <c r="W44" s="7">
        <f>W42/12</f>
        <v>39.655944999999996</v>
      </c>
      <c r="X44" s="7">
        <f>X42/12</f>
        <v>72.748114999999984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Portier_1730_ES_BOM_Cost_All_Va</vt:lpstr>
      <vt:lpstr>Portier_1730_ES_BOM_Cost_All_Va!Impression_des_titres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Moreno</dc:creator>
  <cp:lastModifiedBy>Juan José Moreno</cp:lastModifiedBy>
  <dcterms:created xsi:type="dcterms:W3CDTF">2023-02-28T14:47:25Z</dcterms:created>
  <dcterms:modified xsi:type="dcterms:W3CDTF">2023-02-28T15:10:49Z</dcterms:modified>
</cp:coreProperties>
</file>