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sir/Documents/"/>
    </mc:Choice>
  </mc:AlternateContent>
  <xr:revisionPtr revIDLastSave="0" documentId="13_ncr:1_{D4B8B073-CF90-454D-BBBD-5FC0255FE8AC}" xr6:coauthVersionLast="47" xr6:coauthVersionMax="47" xr10:uidLastSave="{00000000-0000-0000-0000-000000000000}"/>
  <bookViews>
    <workbookView xWindow="2800" yWindow="500" windowWidth="26000" windowHeight="11940" xr2:uid="{E4131F01-9F9B-DE46-8213-B34BAE6FD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9" i="1"/>
  <c r="B20" i="1" s="1"/>
  <c r="C9" i="1"/>
  <c r="B28" i="1" s="1"/>
  <c r="H9" i="1"/>
  <c r="G9" i="1"/>
  <c r="F9" i="1"/>
  <c r="E9" i="1"/>
  <c r="B15" i="1" s="1"/>
  <c r="D9" i="1"/>
  <c r="B25" i="1" s="1"/>
  <c r="B22" i="1" l="1"/>
  <c r="B24" i="1"/>
  <c r="B26" i="1"/>
  <c r="B27" i="1"/>
  <c r="B21" i="1"/>
  <c r="B19" i="1"/>
  <c r="B23" i="1"/>
  <c r="B17" i="1"/>
  <c r="B12" i="1"/>
  <c r="B13" i="1"/>
  <c r="B18" i="1"/>
  <c r="B14" i="1"/>
</calcChain>
</file>

<file path=xl/sharedStrings.xml><?xml version="1.0" encoding="utf-8"?>
<sst xmlns="http://schemas.openxmlformats.org/spreadsheetml/2006/main" count="62" uniqueCount="52">
  <si>
    <t>攻击力</t>
    <phoneticPr fontId="1" type="noConversion"/>
  </si>
  <si>
    <t>元素精通</t>
    <phoneticPr fontId="1" type="noConversion"/>
  </si>
  <si>
    <t>圣遗物详情</t>
    <phoneticPr fontId="1" type="noConversion"/>
  </si>
  <si>
    <t>每词条收益</t>
    <phoneticPr fontId="1" type="noConversion"/>
  </si>
  <si>
    <t>词条数</t>
    <phoneticPr fontId="1" type="noConversion"/>
  </si>
  <si>
    <t>攻击力白字</t>
    <phoneticPr fontId="1" type="noConversion"/>
  </si>
  <si>
    <t>第二步，点开人物→圣遗物→圣遗物详情，在黄色单元格填入对应的数值</t>
    <phoneticPr fontId="1" type="noConversion"/>
  </si>
  <si>
    <t>生命值</t>
    <phoneticPr fontId="1" type="noConversion"/>
  </si>
  <si>
    <t>生命值白字</t>
    <phoneticPr fontId="1" type="noConversion"/>
  </si>
  <si>
    <t>防御力白字</t>
    <phoneticPr fontId="1" type="noConversion"/>
  </si>
  <si>
    <t>防御力</t>
    <phoneticPr fontId="1" type="noConversion"/>
  </si>
  <si>
    <t>暴击率（%）</t>
    <phoneticPr fontId="1" type="noConversion"/>
  </si>
  <si>
    <t>暴击伤害（%）</t>
    <phoneticPr fontId="1" type="noConversion"/>
  </si>
  <si>
    <t>充能（%）</t>
    <phoneticPr fontId="1" type="noConversion"/>
  </si>
  <si>
    <t>时之沙属性</t>
    <phoneticPr fontId="1" type="noConversion"/>
  </si>
  <si>
    <t>空之杯属性</t>
    <phoneticPr fontId="1" type="noConversion"/>
  </si>
  <si>
    <t>理之冠属性</t>
    <phoneticPr fontId="1" type="noConversion"/>
  </si>
  <si>
    <t>诺艾尔</t>
    <phoneticPr fontId="1" type="noConversion"/>
  </si>
  <si>
    <t>砂糖</t>
    <phoneticPr fontId="1" type="noConversion"/>
  </si>
  <si>
    <t>七七</t>
    <phoneticPr fontId="1" type="noConversion"/>
  </si>
  <si>
    <t>钟离</t>
    <phoneticPr fontId="1" type="noConversion"/>
  </si>
  <si>
    <t>胡桃</t>
    <phoneticPr fontId="1" type="noConversion"/>
  </si>
  <si>
    <t>攻双暴</t>
    <phoneticPr fontId="1" type="noConversion"/>
  </si>
  <si>
    <t>未穿戴</t>
  </si>
  <si>
    <t>是否穿戴生之花</t>
    <phoneticPr fontId="1" type="noConversion"/>
  </si>
  <si>
    <t>是否穿戴死之羽</t>
    <phoneticPr fontId="1" type="noConversion"/>
  </si>
  <si>
    <t>是</t>
    <phoneticPr fontId="1" type="noConversion"/>
  </si>
  <si>
    <t>第一步，点开人物→属性→详细信息，填入角色的生命值、攻击力和防御力白字，并选择圣遗物属性</t>
    <phoneticPr fontId="1" type="noConversion"/>
  </si>
  <si>
    <t>双暴</t>
    <phoneticPr fontId="1" type="noConversion"/>
  </si>
  <si>
    <t>精双暴</t>
    <phoneticPr fontId="1" type="noConversion"/>
  </si>
  <si>
    <t>攻精双暴</t>
    <phoneticPr fontId="1" type="noConversion"/>
  </si>
  <si>
    <t>生精双暴</t>
    <phoneticPr fontId="1" type="noConversion"/>
  </si>
  <si>
    <t>攻生精双暴，攻击力按0.6</t>
    <phoneticPr fontId="1" type="noConversion"/>
  </si>
  <si>
    <t>生双暴</t>
    <phoneticPr fontId="1" type="noConversion"/>
  </si>
  <si>
    <t>生充双暴</t>
    <phoneticPr fontId="1" type="noConversion"/>
  </si>
  <si>
    <t>攻生充双暴</t>
    <phoneticPr fontId="1" type="noConversion"/>
  </si>
  <si>
    <t>生命充能</t>
    <phoneticPr fontId="1" type="noConversion"/>
  </si>
  <si>
    <t>防双暴</t>
    <phoneticPr fontId="1" type="noConversion"/>
  </si>
  <si>
    <t>攻防充双暴</t>
    <phoneticPr fontId="1" type="noConversion"/>
  </si>
  <si>
    <t>攻充精双暴</t>
    <phoneticPr fontId="1" type="noConversion"/>
  </si>
  <si>
    <t>攻充双暴</t>
    <phoneticPr fontId="1" type="noConversion"/>
  </si>
  <si>
    <t>攻防双暴</t>
    <phoneticPr fontId="1" type="noConversion"/>
  </si>
  <si>
    <t>攻击充能</t>
    <phoneticPr fontId="1" type="noConversion"/>
  </si>
  <si>
    <t>输出类型角色</t>
    <phoneticPr fontId="1" type="noConversion"/>
  </si>
  <si>
    <t>角色示例</t>
    <phoneticPr fontId="1" type="noConversion"/>
  </si>
  <si>
    <t>参与元素反应的输出类型角色</t>
    <phoneticPr fontId="1" type="noConversion"/>
  </si>
  <si>
    <t>阿贝多，辛焱</t>
    <phoneticPr fontId="1" type="noConversion"/>
  </si>
  <si>
    <t>香菱，砂糖，温迪</t>
    <phoneticPr fontId="1" type="noConversion"/>
  </si>
  <si>
    <t>班尼特，芭芭拉，迪奥娜</t>
    <phoneticPr fontId="1" type="noConversion"/>
  </si>
  <si>
    <t>北斗，行秋，罗莎莉亚，莫娜，琴，温迪</t>
    <phoneticPr fontId="1" type="noConversion"/>
  </si>
  <si>
    <t>精通充能</t>
    <phoneticPr fontId="1" type="noConversion"/>
  </si>
  <si>
    <t>胡桃，万叶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</si>
</sst>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_ "/>
    <numFmt numFmtId="178" formatCode="0_);[Red]\(0\)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4" fillId="5" borderId="0" xfId="0" applyNumberFormat="1" applyFont="1" applyFill="1" applyAlignment="1">
      <alignment horizontal="center" vertical="center"/>
    </xf>
    <xf numFmtId="0" fontId="4" fillId="0" borderId="1" xfId="0" applyFont="1" applyBorder="1">
      <alignment vertical="center"/>
    </xf>
    <xf numFmtId="0" fontId="5" fillId="5" borderId="0" xfId="0" applyFont="1" applyFill="1" applyAlignment="1">
      <alignment horizontal="left" vertical="center"/>
    </xf>
    <xf numFmtId="0" fontId="4" fillId="3" borderId="1" xfId="0" applyFont="1" applyFill="1" applyBorder="1">
      <alignment vertical="center"/>
    </xf>
    <xf numFmtId="177" fontId="4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8">
    <dxf>
      <font>
        <b val="0"/>
        <i val="0"/>
        <color theme="0"/>
      </font>
    </dxf>
    <dxf>
      <font>
        <color theme="0"/>
      </font>
    </dxf>
    <dxf>
      <font>
        <b val="0"/>
        <i val="0"/>
        <color theme="0"/>
      </font>
    </dxf>
    <dxf>
      <font>
        <color theme="0"/>
      </font>
    </dxf>
    <dxf>
      <font>
        <b val="0"/>
        <i val="0"/>
        <color theme="0"/>
      </font>
    </dxf>
    <dxf>
      <font>
        <color theme="0"/>
      </font>
    </dxf>
    <dxf>
      <font>
        <b val="0"/>
        <i val="0"/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8F22-95E5-4848-90AD-9A5B6ED83BFA}">
  <dimension ref="A1:K28"/>
  <sheetViews>
    <sheetView tabSelected="1" topLeftCell="A9" zoomScale="94" zoomScaleNormal="94" workbookViewId="0">
      <selection activeCell="C15" sqref="C15"/>
    </sheetView>
  </sheetViews>
  <sheetFormatPr baseColWidth="10" defaultColWidth="10.83203125" defaultRowHeight="18"/>
  <cols>
    <col min="1" max="1" width="28.33203125" style="7" customWidth="1"/>
    <col min="2" max="2" width="11.1640625" style="10" customWidth="1"/>
    <col min="3" max="3" width="14.1640625" style="10" bestFit="1" customWidth="1"/>
    <col min="4" max="4" width="11.1640625" style="10" customWidth="1"/>
    <col min="5" max="5" width="12.5" style="10" customWidth="1"/>
    <col min="6" max="6" width="13.5" style="10" customWidth="1"/>
    <col min="7" max="7" width="16.1640625" style="10" bestFit="1" customWidth="1"/>
    <col min="8" max="9" width="10.83203125" style="10" customWidth="1"/>
    <col min="10" max="10" width="30" style="7" bestFit="1" customWidth="1"/>
    <col min="11" max="11" width="20" style="7" bestFit="1" customWidth="1"/>
    <col min="12" max="16384" width="10.83203125" style="7"/>
  </cols>
  <sheetData>
    <row r="1" spans="1:11" s="3" customFormat="1" ht="21">
      <c r="A1" s="1" t="s">
        <v>27</v>
      </c>
      <c r="B1" s="2"/>
      <c r="C1" s="2"/>
      <c r="D1" s="2"/>
      <c r="E1" s="2"/>
      <c r="F1" s="2"/>
      <c r="G1" s="2"/>
      <c r="H1" s="2"/>
      <c r="I1" s="2"/>
    </row>
    <row r="2" spans="1:11" ht="38">
      <c r="A2" s="4"/>
      <c r="B2" s="5" t="s">
        <v>8</v>
      </c>
      <c r="C2" s="5" t="s">
        <v>5</v>
      </c>
      <c r="D2" s="5" t="s">
        <v>9</v>
      </c>
      <c r="E2" s="5" t="s">
        <v>24</v>
      </c>
      <c r="F2" s="5" t="s">
        <v>25</v>
      </c>
      <c r="G2" s="6" t="s">
        <v>14</v>
      </c>
      <c r="H2" s="6" t="s">
        <v>15</v>
      </c>
      <c r="I2" s="6" t="s">
        <v>16</v>
      </c>
    </row>
    <row r="3" spans="1:11">
      <c r="A3" s="4" t="s">
        <v>2</v>
      </c>
      <c r="B3" s="11">
        <v>13103</v>
      </c>
      <c r="C3" s="11">
        <v>976</v>
      </c>
      <c r="D3" s="11">
        <v>815</v>
      </c>
      <c r="E3" s="11" t="s">
        <v>26</v>
      </c>
      <c r="F3" s="11" t="s">
        <v>26</v>
      </c>
      <c r="G3" s="12" t="s">
        <v>23</v>
      </c>
      <c r="H3" s="12" t="s">
        <v>23</v>
      </c>
      <c r="I3" s="12" t="s">
        <v>23</v>
      </c>
    </row>
    <row r="5" spans="1:11" s="3" customFormat="1" ht="21">
      <c r="A5" s="1" t="s">
        <v>6</v>
      </c>
      <c r="B5" s="2"/>
      <c r="C5" s="2"/>
      <c r="D5" s="2"/>
      <c r="E5" s="2"/>
      <c r="F5" s="2"/>
      <c r="G5" s="2"/>
      <c r="H5" s="2"/>
      <c r="I5" s="2"/>
      <c r="J5" s="7"/>
      <c r="K5" s="7"/>
    </row>
    <row r="6" spans="1:11">
      <c r="A6" s="4"/>
      <c r="B6" s="6" t="s">
        <v>7</v>
      </c>
      <c r="C6" s="6" t="s">
        <v>0</v>
      </c>
      <c r="D6" s="6" t="s">
        <v>10</v>
      </c>
      <c r="E6" s="6" t="s">
        <v>1</v>
      </c>
      <c r="F6" s="6" t="s">
        <v>11</v>
      </c>
      <c r="G6" s="6" t="s">
        <v>12</v>
      </c>
      <c r="H6" s="6" t="s">
        <v>13</v>
      </c>
    </row>
    <row r="7" spans="1:11">
      <c r="A7" s="4" t="s">
        <v>2</v>
      </c>
      <c r="B7" s="12">
        <v>5019</v>
      </c>
      <c r="C7" s="12">
        <v>1123</v>
      </c>
      <c r="D7" s="12">
        <v>23</v>
      </c>
      <c r="E7" s="12">
        <v>42</v>
      </c>
      <c r="F7" s="12">
        <v>43.2</v>
      </c>
      <c r="G7" s="12">
        <v>121.3</v>
      </c>
      <c r="H7" s="12">
        <v>27.2</v>
      </c>
    </row>
    <row r="8" spans="1:11">
      <c r="A8" s="4" t="s">
        <v>3</v>
      </c>
      <c r="B8" s="8">
        <v>4.9750000000000003E-2</v>
      </c>
      <c r="C8" s="8">
        <v>4.9750000000000003E-2</v>
      </c>
      <c r="D8" s="8">
        <v>6.2E-2</v>
      </c>
      <c r="E8" s="6">
        <v>19.75</v>
      </c>
      <c r="F8" s="6">
        <v>3.3</v>
      </c>
      <c r="G8" s="6">
        <v>6.6</v>
      </c>
      <c r="H8" s="6">
        <v>5.5</v>
      </c>
    </row>
    <row r="9" spans="1:11">
      <c r="A9" s="4" t="s">
        <v>4</v>
      </c>
      <c r="B9" s="13">
        <f>((B7-4780*COUNTIF($E$3,"是"))/$B$3-0.466*COUNTIF($G$3:$I$3,"生命"))/B8</f>
        <v>0.36663512939803961</v>
      </c>
      <c r="C9" s="13">
        <f>(((C7-311*COUNTIF($F$3,"是"))/$C$3)-0.466*COUNTIF($G$3:$I$3,"攻击"))/C8</f>
        <v>16.722959057582997</v>
      </c>
      <c r="D9" s="13">
        <f>(D7/D3-0.583*COUNTIF($G$3:$I$3,"防御"))/D8</f>
        <v>0.4551751434791213</v>
      </c>
      <c r="E9" s="13">
        <f>(E7-187*COUNTIF($G$3:$I$3,"精通"))/E8</f>
        <v>2.1265822784810124</v>
      </c>
      <c r="F9" s="13">
        <f>(F7-31.1*COUNTIF($G$3:$I$3,"暴击"))/F8</f>
        <v>13.090909090909092</v>
      </c>
      <c r="G9" s="13">
        <f>(G7-62.2*COUNTIF($G$3:$I$3,"爆伤"))/G8</f>
        <v>18.378787878787879</v>
      </c>
      <c r="H9" s="13">
        <f>(H7-51.8*COUNTIF($G$3:$I$3,"充能"))/H8</f>
        <v>4.9454545454545453</v>
      </c>
    </row>
    <row r="11" spans="1:11" ht="21">
      <c r="A11" s="1" t="s">
        <v>4</v>
      </c>
      <c r="C11" s="16" t="s">
        <v>44</v>
      </c>
    </row>
    <row r="12" spans="1:11">
      <c r="A12" s="17" t="s">
        <v>22</v>
      </c>
      <c r="B12" s="18">
        <f>SUM(C9,F9,G9)</f>
        <v>48.192656027279966</v>
      </c>
      <c r="C12" s="16" t="s">
        <v>43</v>
      </c>
      <c r="G12" s="14"/>
    </row>
    <row r="13" spans="1:11">
      <c r="A13" s="15" t="s">
        <v>28</v>
      </c>
      <c r="B13" s="9">
        <f>SUM(F9,G9)</f>
        <v>31.469696969696969</v>
      </c>
      <c r="C13" s="16" t="s">
        <v>43</v>
      </c>
      <c r="G13" s="14"/>
    </row>
    <row r="14" spans="1:11">
      <c r="A14" s="15" t="s">
        <v>30</v>
      </c>
      <c r="B14" s="9">
        <f>SUM(C9,E9,F9,G9)</f>
        <v>50.319238305760976</v>
      </c>
      <c r="C14" s="16" t="s">
        <v>45</v>
      </c>
      <c r="G14" s="14"/>
    </row>
    <row r="15" spans="1:11">
      <c r="A15" s="15" t="s">
        <v>29</v>
      </c>
      <c r="B15" s="9">
        <f>SUM(E9:G9)</f>
        <v>33.596279248177979</v>
      </c>
      <c r="C15" s="16" t="s">
        <v>51</v>
      </c>
      <c r="G15" s="14"/>
    </row>
    <row r="16" spans="1:11">
      <c r="A16" s="15" t="s">
        <v>50</v>
      </c>
      <c r="B16" s="9">
        <f>E9+H9</f>
        <v>7.0720368239355578</v>
      </c>
      <c r="C16" s="16" t="s">
        <v>18</v>
      </c>
      <c r="G16" s="14"/>
    </row>
    <row r="17" spans="1:7">
      <c r="A17" s="15" t="s">
        <v>31</v>
      </c>
      <c r="B17" s="9">
        <f>SUM(B9,E9,F9:G9)</f>
        <v>33.962914377576027</v>
      </c>
      <c r="C17" s="16" t="s">
        <v>21</v>
      </c>
      <c r="G17" s="14"/>
    </row>
    <row r="18" spans="1:7">
      <c r="A18" s="15" t="s">
        <v>32</v>
      </c>
      <c r="B18" s="9">
        <f>SUM(C9*0.6,E9,F9,G9,B9)</f>
        <v>43.996689812125815</v>
      </c>
      <c r="C18" s="16" t="s">
        <v>21</v>
      </c>
    </row>
    <row r="19" spans="1:7">
      <c r="A19" s="15" t="s">
        <v>33</v>
      </c>
      <c r="B19" s="9">
        <f>SUM(B9,F9:G9)</f>
        <v>31.83633209909501</v>
      </c>
      <c r="C19" s="16" t="s">
        <v>20</v>
      </c>
    </row>
    <row r="20" spans="1:7">
      <c r="A20" s="15" t="s">
        <v>34</v>
      </c>
      <c r="B20" s="9">
        <f>SUM(B9,H9,F9:G9)</f>
        <v>36.781786644549555</v>
      </c>
      <c r="C20" s="16" t="s">
        <v>20</v>
      </c>
    </row>
    <row r="21" spans="1:7">
      <c r="A21" s="15" t="s">
        <v>35</v>
      </c>
      <c r="B21" s="9">
        <f>SUM(C9,F9,G9,H9,B9)</f>
        <v>53.504745702132553</v>
      </c>
      <c r="C21" s="16" t="s">
        <v>20</v>
      </c>
    </row>
    <row r="22" spans="1:7">
      <c r="A22" s="15" t="s">
        <v>42</v>
      </c>
      <c r="B22" s="9">
        <f>SUM(C9,H9)</f>
        <v>21.668413603037543</v>
      </c>
      <c r="C22" s="16" t="s">
        <v>19</v>
      </c>
    </row>
    <row r="23" spans="1:7">
      <c r="A23" s="15" t="s">
        <v>36</v>
      </c>
      <c r="B23" s="9">
        <f>SUM(B9,H9)</f>
        <v>5.3120896748525848</v>
      </c>
      <c r="C23" s="16" t="s">
        <v>48</v>
      </c>
    </row>
    <row r="24" spans="1:7">
      <c r="A24" s="15" t="s">
        <v>41</v>
      </c>
      <c r="B24" s="9">
        <f>SUM(C9:D9,F9:G9)</f>
        <v>48.64783117075909</v>
      </c>
      <c r="C24" s="16" t="s">
        <v>46</v>
      </c>
    </row>
    <row r="25" spans="1:7">
      <c r="A25" s="15" t="s">
        <v>37</v>
      </c>
      <c r="B25" s="9">
        <f>SUM(D9,F9:G9)</f>
        <v>31.924872113176093</v>
      </c>
      <c r="C25" s="16" t="s">
        <v>46</v>
      </c>
    </row>
    <row r="26" spans="1:7">
      <c r="A26" s="15" t="s">
        <v>38</v>
      </c>
      <c r="B26" s="9">
        <f>SUM(C9,D9,F9:G9)</f>
        <v>48.64783117075909</v>
      </c>
      <c r="C26" s="16" t="s">
        <v>17</v>
      </c>
    </row>
    <row r="27" spans="1:7">
      <c r="A27" s="15" t="s">
        <v>39</v>
      </c>
      <c r="B27" s="9">
        <f>SUM(C9,H9,E9,F9:G9)</f>
        <v>55.264692851215528</v>
      </c>
      <c r="C27" s="16" t="s">
        <v>47</v>
      </c>
    </row>
    <row r="28" spans="1:7">
      <c r="A28" s="15" t="s">
        <v>40</v>
      </c>
      <c r="B28" s="9">
        <f>SUM(C9,H9,F9:G9)</f>
        <v>53.138110572734519</v>
      </c>
      <c r="C28" s="16" t="s">
        <v>49</v>
      </c>
    </row>
  </sheetData>
  <phoneticPr fontId="1" type="noConversion"/>
  <conditionalFormatting sqref="C9:G9 B17:B28 B12:B15">
    <cfRule type="cellIs" dxfId="7" priority="19" operator="lessThanOrEqual">
      <formula>#REF!</formula>
    </cfRule>
    <cfRule type="cellIs" dxfId="6" priority="20" operator="equal">
      <formula>0</formula>
    </cfRule>
  </conditionalFormatting>
  <conditionalFormatting sqref="B9">
    <cfRule type="cellIs" dxfId="5" priority="17" operator="lessThanOrEqual">
      <formula>#REF!</formula>
    </cfRule>
    <cfRule type="cellIs" dxfId="4" priority="18" operator="equal">
      <formula>0</formula>
    </cfRule>
  </conditionalFormatting>
  <conditionalFormatting sqref="H9">
    <cfRule type="cellIs" dxfId="3" priority="13" operator="lessThanOrEqual">
      <formula>#REF!</formula>
    </cfRule>
    <cfRule type="cellIs" dxfId="2" priority="14" operator="equal">
      <formula>0</formula>
    </cfRule>
  </conditionalFormatting>
  <conditionalFormatting sqref="B16">
    <cfRule type="cellIs" dxfId="1" priority="1" operator="lessThanOrEqual">
      <formula>#REF!</formula>
    </cfRule>
    <cfRule type="cellIs" dxfId="0" priority="2" operator="equal">
      <formula>0</formula>
    </cfRule>
  </conditionalFormatting>
  <dataValidations count="4">
    <dataValidation type="list" allowBlank="1" showInputMessage="1" showErrorMessage="1" sqref="E3:F3" xr:uid="{5E378F89-BE5B-E44E-8C82-7F2C3F8DE492}">
      <formula1>"是,否"</formula1>
    </dataValidation>
    <dataValidation type="list" allowBlank="1" showInputMessage="1" showErrorMessage="1" sqref="I3" xr:uid="{1C108A0D-7A46-4946-A784-6C4AFF5E3581}">
      <formula1>"未穿戴,暴击,爆伤,攻击,生命,精通,防御,治疗加成"</formula1>
    </dataValidation>
    <dataValidation type="list" allowBlank="1" showInputMessage="1" showErrorMessage="1" sqref="H3" xr:uid="{091BC7D4-B0AA-C342-8537-1F65D33275FE}">
      <formula1>"未穿戴,元素伤害,物理伤害,攻击,生命,精通,防御"</formula1>
    </dataValidation>
    <dataValidation type="list" showInputMessage="1" showErrorMessage="1" promptTitle="请选择" sqref="G3" xr:uid="{1B60D553-566B-AB44-8D63-8FFD60A6A82C}">
      <formula1>"未穿戴,攻击,生命,精通,防御,充能"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柳欣</dc:creator>
  <cp:lastModifiedBy>柳欣</cp:lastModifiedBy>
  <dcterms:created xsi:type="dcterms:W3CDTF">2021-04-19T07:38:10Z</dcterms:created>
  <dcterms:modified xsi:type="dcterms:W3CDTF">2021-06-15T04:20:04Z</dcterms:modified>
</cp:coreProperties>
</file>