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КАТЯ (ОБУЧЕНИЕ)\4. GeekBrains Инженер-аналитик\Блок 10. Юнит-экономика\4.2. Семинар №5\ДЗ\"/>
    </mc:Choice>
  </mc:AlternateContent>
  <xr:revisionPtr revIDLastSave="0" documentId="13_ncr:1_{18C282B7-4446-4145-B870-A84F55BB4971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Аренда звук.обор-я" sheetId="9" r:id="rId1"/>
    <sheet name="Options" sheetId="2" r:id="rId2"/>
    <sheet name="Roster" sheetId="3" r:id="rId3"/>
    <sheet name="Positions" sheetId="4" r:id="rId4"/>
    <sheet name="Salary" sheetId="5" r:id="rId5"/>
    <sheet name="P&amp;L" sheetId="6" r:id="rId6"/>
    <sheet name="UE" sheetId="7" r:id="rId7"/>
    <sheet name="Repor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" l="1"/>
  <c r="C16" i="2"/>
  <c r="D15" i="2"/>
  <c r="C15" i="2"/>
  <c r="D14" i="2"/>
  <c r="C14" i="2"/>
  <c r="D9" i="2"/>
  <c r="C9" i="2"/>
  <c r="D8" i="2"/>
  <c r="C8" i="2"/>
  <c r="D7" i="2"/>
  <c r="C7" i="2"/>
  <c r="C7" i="9"/>
  <c r="F7" i="9"/>
  <c r="G7" i="9" s="1"/>
  <c r="R7" i="9"/>
  <c r="S7" i="9"/>
  <c r="C8" i="9"/>
  <c r="F8" i="9"/>
  <c r="G8" i="9" s="1"/>
  <c r="R8" i="9"/>
  <c r="S8" i="9" s="1"/>
  <c r="C9" i="9"/>
  <c r="F9" i="9"/>
  <c r="G9" i="9"/>
  <c r="I9" i="9"/>
  <c r="M9" i="9" s="1"/>
  <c r="R9" i="9"/>
  <c r="S9" i="9" s="1"/>
  <c r="C10" i="9"/>
  <c r="F10" i="9"/>
  <c r="G10" i="9" s="1"/>
  <c r="I10" i="9"/>
  <c r="M10" i="9" s="1"/>
  <c r="R10" i="9"/>
  <c r="S10" i="9" s="1"/>
  <c r="B1" i="6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B1" i="5"/>
  <c r="B1" i="4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B5" i="3"/>
  <c r="A5" i="3"/>
  <c r="B4" i="3"/>
  <c r="A4" i="3"/>
  <c r="A3" i="3"/>
  <c r="B1" i="3"/>
  <c r="B3" i="3" s="1"/>
  <c r="F21" i="2"/>
  <c r="E21" i="2"/>
  <c r="D20" i="2"/>
  <c r="D19" i="2"/>
  <c r="E17" i="2"/>
  <c r="G4" i="7"/>
  <c r="G3" i="7"/>
  <c r="B4" i="7"/>
  <c r="B3" i="7"/>
  <c r="K4" i="7"/>
  <c r="K3" i="7"/>
  <c r="E12" i="2"/>
  <c r="E11" i="2"/>
  <c r="E10" i="2"/>
  <c r="E4" i="7"/>
  <c r="E5" i="2"/>
  <c r="E3" i="7"/>
  <c r="E16" i="2" l="1"/>
  <c r="F4" i="7"/>
  <c r="E14" i="2"/>
  <c r="T10" i="9"/>
  <c r="U10" i="9"/>
  <c r="V10" i="9" s="1"/>
  <c r="T8" i="9"/>
  <c r="U8" i="9"/>
  <c r="V8" i="9" s="1"/>
  <c r="T9" i="9"/>
  <c r="U9" i="9"/>
  <c r="V9" i="9" s="1"/>
  <c r="U7" i="9"/>
  <c r="V7" i="9" s="1"/>
  <c r="T7" i="9"/>
  <c r="I8" i="9"/>
  <c r="M8" i="9" s="1"/>
  <c r="I7" i="9"/>
  <c r="M7" i="9" s="1"/>
  <c r="H3" i="7"/>
  <c r="D3" i="7"/>
  <c r="L3" i="7" s="1"/>
  <c r="E9" i="2"/>
  <c r="M4" i="7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M3" i="7"/>
  <c r="E15" i="2"/>
  <c r="C1" i="3"/>
  <c r="B6" i="3"/>
  <c r="B2" i="3" s="1"/>
  <c r="B21" i="6" s="1"/>
  <c r="B8" i="3"/>
  <c r="F3" i="7"/>
  <c r="B7" i="6" s="1"/>
  <c r="B7" i="3"/>
  <c r="B20" i="6"/>
  <c r="B5" i="6"/>
  <c r="B16" i="6"/>
  <c r="B3" i="6"/>
  <c r="B9" i="6" s="1"/>
  <c r="C1" i="6"/>
  <c r="B8" i="6"/>
  <c r="H4" i="7"/>
  <c r="I4" i="7"/>
  <c r="E8" i="2"/>
  <c r="C1" i="4"/>
  <c r="B2" i="4"/>
  <c r="B3" i="4" s="1"/>
  <c r="B22" i="6" s="1"/>
  <c r="C3" i="7" l="1"/>
  <c r="B4" i="6"/>
  <c r="C5" i="6"/>
  <c r="C16" i="6"/>
  <c r="C3" i="6"/>
  <c r="C4" i="6" s="1"/>
  <c r="D1" i="6"/>
  <c r="C8" i="6"/>
  <c r="C20" i="6"/>
  <c r="C7" i="6"/>
  <c r="I3" i="7"/>
  <c r="J3" i="7" s="1"/>
  <c r="N3" i="7" s="1"/>
  <c r="D4" i="7"/>
  <c r="E7" i="2"/>
  <c r="C8" i="3"/>
  <c r="C7" i="3"/>
  <c r="C6" i="3"/>
  <c r="D1" i="3"/>
  <c r="C5" i="3"/>
  <c r="C2" i="3" s="1"/>
  <c r="C21" i="6" s="1"/>
  <c r="C3" i="3"/>
  <c r="C4" i="3"/>
  <c r="C2" i="4"/>
  <c r="C3" i="4" s="1"/>
  <c r="C22" i="6" s="1"/>
  <c r="D1" i="4"/>
  <c r="C9" i="6" l="1"/>
  <c r="D5" i="6"/>
  <c r="D16" i="6"/>
  <c r="D3" i="6"/>
  <c r="D4" i="6" s="1"/>
  <c r="E1" i="6"/>
  <c r="D20" i="6"/>
  <c r="D7" i="6"/>
  <c r="D8" i="6"/>
  <c r="D2" i="4"/>
  <c r="D3" i="4" s="1"/>
  <c r="D22" i="6" s="1"/>
  <c r="E1" i="4"/>
  <c r="L4" i="7"/>
  <c r="B11" i="6"/>
  <c r="C4" i="7"/>
  <c r="J4" i="7" s="1"/>
  <c r="N4" i="7" s="1"/>
  <c r="D6" i="3"/>
  <c r="E1" i="3"/>
  <c r="D8" i="3"/>
  <c r="D4" i="3"/>
  <c r="D5" i="3"/>
  <c r="D3" i="3"/>
  <c r="D7" i="3"/>
  <c r="D2" i="3" s="1"/>
  <c r="D21" i="6" s="1"/>
  <c r="D9" i="6" l="1"/>
  <c r="B14" i="6"/>
  <c r="B6" i="6"/>
  <c r="C11" i="6"/>
  <c r="E7" i="3"/>
  <c r="E8" i="3"/>
  <c r="E5" i="3"/>
  <c r="E2" i="3" s="1"/>
  <c r="E21" i="6" s="1"/>
  <c r="E4" i="3"/>
  <c r="E6" i="3"/>
  <c r="E3" i="3"/>
  <c r="F1" i="3"/>
  <c r="E16" i="6"/>
  <c r="E3" i="6"/>
  <c r="E9" i="6" s="1"/>
  <c r="F1" i="6"/>
  <c r="E8" i="6"/>
  <c r="E5" i="6"/>
  <c r="E7" i="6"/>
  <c r="E20" i="6"/>
  <c r="E2" i="4"/>
  <c r="E3" i="4" s="1"/>
  <c r="E22" i="6" s="1"/>
  <c r="F1" i="4"/>
  <c r="C13" i="6" l="1"/>
  <c r="C12" i="6" s="1"/>
  <c r="C14" i="6" s="1"/>
  <c r="E4" i="6"/>
  <c r="C6" i="6"/>
  <c r="D11" i="6"/>
  <c r="F2" i="4"/>
  <c r="F3" i="4" s="1"/>
  <c r="F22" i="6" s="1"/>
  <c r="G1" i="4"/>
  <c r="F3" i="6"/>
  <c r="F9" i="6" s="1"/>
  <c r="G1" i="6"/>
  <c r="F8" i="6"/>
  <c r="F20" i="6"/>
  <c r="F7" i="6"/>
  <c r="F5" i="6"/>
  <c r="F16" i="6"/>
  <c r="B19" i="6"/>
  <c r="B24" i="6" s="1"/>
  <c r="B17" i="6"/>
  <c r="F5" i="3"/>
  <c r="F8" i="3"/>
  <c r="F3" i="3"/>
  <c r="F7" i="3"/>
  <c r="G1" i="3"/>
  <c r="F4" i="3"/>
  <c r="F2" i="3" s="1"/>
  <c r="F21" i="6" s="1"/>
  <c r="F6" i="3"/>
  <c r="G2" i="4" l="1"/>
  <c r="G3" i="4" s="1"/>
  <c r="G22" i="6" s="1"/>
  <c r="H1" i="4"/>
  <c r="B25" i="6"/>
  <c r="G4" i="3"/>
  <c r="G8" i="3"/>
  <c r="G2" i="3" s="1"/>
  <c r="G21" i="6" s="1"/>
  <c r="G3" i="3"/>
  <c r="G5" i="3"/>
  <c r="G7" i="3"/>
  <c r="G6" i="3"/>
  <c r="H1" i="3"/>
  <c r="D6" i="6"/>
  <c r="E11" i="6"/>
  <c r="G8" i="6"/>
  <c r="G20" i="6"/>
  <c r="G7" i="6"/>
  <c r="G16" i="6"/>
  <c r="G3" i="6"/>
  <c r="G9" i="6" s="1"/>
  <c r="H1" i="6"/>
  <c r="G5" i="6"/>
  <c r="D13" i="6"/>
  <c r="D12" i="6" s="1"/>
  <c r="D14" i="6" s="1"/>
  <c r="C19" i="6"/>
  <c r="C24" i="6" s="1"/>
  <c r="C17" i="6"/>
  <c r="F4" i="6"/>
  <c r="C25" i="6" l="1"/>
  <c r="E13" i="6"/>
  <c r="E12" i="6" s="1"/>
  <c r="E14" i="6" s="1"/>
  <c r="H4" i="3"/>
  <c r="H5" i="3"/>
  <c r="H3" i="3"/>
  <c r="H2" i="3" s="1"/>
  <c r="H21" i="6" s="1"/>
  <c r="I1" i="3"/>
  <c r="H7" i="3"/>
  <c r="H6" i="3"/>
  <c r="H8" i="3"/>
  <c r="D19" i="6"/>
  <c r="D24" i="6" s="1"/>
  <c r="D17" i="6"/>
  <c r="H3" i="4"/>
  <c r="H2" i="4"/>
  <c r="I1" i="4"/>
  <c r="E6" i="6"/>
  <c r="F11" i="6"/>
  <c r="G4" i="6"/>
  <c r="H22" i="6"/>
  <c r="H8" i="6"/>
  <c r="H20" i="6"/>
  <c r="H7" i="6"/>
  <c r="H5" i="6"/>
  <c r="H3" i="6"/>
  <c r="H9" i="6" s="1"/>
  <c r="I1" i="6"/>
  <c r="H16" i="6"/>
  <c r="D25" i="6" l="1"/>
  <c r="H4" i="6"/>
  <c r="F6" i="6"/>
  <c r="G11" i="6"/>
  <c r="F13" i="6"/>
  <c r="F12" i="6" s="1"/>
  <c r="F14" i="6" s="1"/>
  <c r="I2" i="4"/>
  <c r="I3" i="4" s="1"/>
  <c r="I22" i="6" s="1"/>
  <c r="J1" i="4"/>
  <c r="I8" i="6"/>
  <c r="I20" i="6"/>
  <c r="I7" i="6"/>
  <c r="I5" i="6"/>
  <c r="I16" i="6"/>
  <c r="J1" i="6"/>
  <c r="I3" i="6"/>
  <c r="I9" i="6" s="1"/>
  <c r="I3" i="3"/>
  <c r="I2" i="3" s="1"/>
  <c r="I21" i="6" s="1"/>
  <c r="I7" i="3"/>
  <c r="I6" i="3"/>
  <c r="J1" i="3"/>
  <c r="I8" i="3"/>
  <c r="I4" i="3"/>
  <c r="I5" i="3"/>
  <c r="E17" i="6"/>
  <c r="E19" i="6"/>
  <c r="E24" i="6" s="1"/>
  <c r="E25" i="6" l="1"/>
  <c r="F19" i="6"/>
  <c r="F24" i="6" s="1"/>
  <c r="F17" i="6"/>
  <c r="G6" i="6"/>
  <c r="H11" i="6"/>
  <c r="I4" i="6"/>
  <c r="G13" i="6"/>
  <c r="G12" i="6" s="1"/>
  <c r="G14" i="6" s="1"/>
  <c r="J3" i="3"/>
  <c r="J5" i="3"/>
  <c r="J7" i="3"/>
  <c r="J6" i="3"/>
  <c r="K1" i="3"/>
  <c r="J8" i="3"/>
  <c r="J4" i="3"/>
  <c r="J2" i="3" s="1"/>
  <c r="J21" i="6" s="1"/>
  <c r="J2" i="4"/>
  <c r="J3" i="4" s="1"/>
  <c r="J22" i="6" s="1"/>
  <c r="K1" i="4"/>
  <c r="J20" i="6"/>
  <c r="J7" i="6"/>
  <c r="J5" i="6"/>
  <c r="J16" i="6"/>
  <c r="J3" i="6"/>
  <c r="J9" i="6" s="1"/>
  <c r="K1" i="6"/>
  <c r="J8" i="6"/>
  <c r="G19" i="6" l="1"/>
  <c r="G24" i="6" s="1"/>
  <c r="G17" i="6"/>
  <c r="H6" i="6"/>
  <c r="I11" i="6"/>
  <c r="H13" i="6"/>
  <c r="H12" i="6" s="1"/>
  <c r="H14" i="6" s="1"/>
  <c r="J4" i="6"/>
  <c r="K2" i="4"/>
  <c r="K3" i="4" s="1"/>
  <c r="K22" i="6" s="1"/>
  <c r="L1" i="4"/>
  <c r="F25" i="6"/>
  <c r="K5" i="6"/>
  <c r="K16" i="6"/>
  <c r="K3" i="6"/>
  <c r="K4" i="6" s="1"/>
  <c r="L1" i="6"/>
  <c r="K8" i="6"/>
  <c r="K20" i="6"/>
  <c r="K7" i="6"/>
  <c r="K8" i="3"/>
  <c r="K2" i="3"/>
  <c r="K21" i="6" s="1"/>
  <c r="L1" i="3"/>
  <c r="K7" i="3"/>
  <c r="K6" i="3"/>
  <c r="K5" i="3"/>
  <c r="K4" i="3"/>
  <c r="K3" i="3"/>
  <c r="K9" i="6" l="1"/>
  <c r="H19" i="6"/>
  <c r="H24" i="6" s="1"/>
  <c r="H17" i="6"/>
  <c r="I6" i="6"/>
  <c r="J11" i="6"/>
  <c r="I13" i="6"/>
  <c r="I12" i="6" s="1"/>
  <c r="I14" i="6" s="1"/>
  <c r="L5" i="6"/>
  <c r="L16" i="6"/>
  <c r="L3" i="6"/>
  <c r="L4" i="6" s="1"/>
  <c r="M1" i="6"/>
  <c r="L20" i="6"/>
  <c r="L7" i="6"/>
  <c r="L8" i="6"/>
  <c r="L7" i="3"/>
  <c r="L6" i="3"/>
  <c r="M1" i="3"/>
  <c r="L3" i="3"/>
  <c r="L2" i="3" s="1"/>
  <c r="L21" i="6" s="1"/>
  <c r="L4" i="3"/>
  <c r="L8" i="3"/>
  <c r="L5" i="3"/>
  <c r="G25" i="6"/>
  <c r="L2" i="4"/>
  <c r="L3" i="4" s="1"/>
  <c r="L22" i="6" s="1"/>
  <c r="M1" i="4"/>
  <c r="I17" i="6" l="1"/>
  <c r="I19" i="6"/>
  <c r="I24" i="6" s="1"/>
  <c r="M16" i="6"/>
  <c r="M3" i="6"/>
  <c r="M9" i="6" s="1"/>
  <c r="N1" i="6"/>
  <c r="M8" i="6"/>
  <c r="M5" i="6"/>
  <c r="M7" i="6"/>
  <c r="M20" i="6"/>
  <c r="J6" i="6"/>
  <c r="K11" i="6"/>
  <c r="M2" i="4"/>
  <c r="M3" i="4" s="1"/>
  <c r="M22" i="6" s="1"/>
  <c r="N1" i="4"/>
  <c r="L9" i="6"/>
  <c r="J13" i="6"/>
  <c r="J12" i="6" s="1"/>
  <c r="J14" i="6" s="1"/>
  <c r="M7" i="3"/>
  <c r="M8" i="3"/>
  <c r="M5" i="3"/>
  <c r="N1" i="3"/>
  <c r="M4" i="3"/>
  <c r="M3" i="3"/>
  <c r="M2" i="3" s="1"/>
  <c r="M21" i="6" s="1"/>
  <c r="M6" i="3"/>
  <c r="H25" i="6"/>
  <c r="J19" i="6" l="1"/>
  <c r="J24" i="6" s="1"/>
  <c r="J17" i="6"/>
  <c r="M4" i="6"/>
  <c r="K13" i="6"/>
  <c r="K12" i="6" s="1"/>
  <c r="K14" i="6" s="1"/>
  <c r="N3" i="4"/>
  <c r="N22" i="6" s="1"/>
  <c r="N2" i="4"/>
  <c r="O1" i="4"/>
  <c r="N8" i="3"/>
  <c r="N5" i="3"/>
  <c r="N2" i="3" s="1"/>
  <c r="N21" i="6" s="1"/>
  <c r="N3" i="3"/>
  <c r="N4" i="3"/>
  <c r="O1" i="3"/>
  <c r="N7" i="3"/>
  <c r="N6" i="3"/>
  <c r="L11" i="6"/>
  <c r="K6" i="6"/>
  <c r="N3" i="6"/>
  <c r="N9" i="6" s="1"/>
  <c r="O1" i="6"/>
  <c r="N8" i="6"/>
  <c r="N20" i="6"/>
  <c r="N7" i="6"/>
  <c r="N5" i="6"/>
  <c r="N16" i="6"/>
  <c r="I25" i="6"/>
  <c r="J25" i="6" l="1"/>
  <c r="K19" i="6"/>
  <c r="K24" i="6" s="1"/>
  <c r="K17" i="6"/>
  <c r="O7" i="3"/>
  <c r="O4" i="3"/>
  <c r="O5" i="3"/>
  <c r="O3" i="3"/>
  <c r="O2" i="3" s="1"/>
  <c r="O21" i="6" s="1"/>
  <c r="O8" i="3"/>
  <c r="O6" i="3"/>
  <c r="P1" i="3"/>
  <c r="N4" i="6"/>
  <c r="O8" i="6"/>
  <c r="O20" i="6"/>
  <c r="O7" i="6"/>
  <c r="O16" i="6"/>
  <c r="O3" i="6"/>
  <c r="O4" i="6" s="1"/>
  <c r="P1" i="6"/>
  <c r="O5" i="6"/>
  <c r="L6" i="6"/>
  <c r="M11" i="6"/>
  <c r="L13" i="6"/>
  <c r="L12" i="6" s="1"/>
  <c r="L14" i="6" s="1"/>
  <c r="O2" i="4"/>
  <c r="O3" i="4" s="1"/>
  <c r="O22" i="6" s="1"/>
  <c r="P1" i="4"/>
  <c r="K25" i="6" l="1"/>
  <c r="L17" i="6"/>
  <c r="L19" i="6"/>
  <c r="L24" i="6" s="1"/>
  <c r="P2" i="4"/>
  <c r="P3" i="4" s="1"/>
  <c r="P22" i="6" s="1"/>
  <c r="Q1" i="4"/>
  <c r="P4" i="3"/>
  <c r="P6" i="3"/>
  <c r="P8" i="3"/>
  <c r="P3" i="3"/>
  <c r="P2" i="3" s="1"/>
  <c r="P21" i="6" s="1"/>
  <c r="P5" i="3"/>
  <c r="Q1" i="3"/>
  <c r="P7" i="3"/>
  <c r="O9" i="6"/>
  <c r="M13" i="6"/>
  <c r="M12" i="6" s="1"/>
  <c r="M14" i="6" s="1"/>
  <c r="P8" i="6"/>
  <c r="P20" i="6"/>
  <c r="P7" i="6"/>
  <c r="P5" i="6"/>
  <c r="P3" i="6"/>
  <c r="P9" i="6" s="1"/>
  <c r="Q1" i="6"/>
  <c r="P16" i="6"/>
  <c r="M6" i="6"/>
  <c r="N11" i="6"/>
  <c r="M19" i="6" l="1"/>
  <c r="M24" i="6" s="1"/>
  <c r="M17" i="6"/>
  <c r="N6" i="6"/>
  <c r="O11" i="6"/>
  <c r="Q3" i="3"/>
  <c r="Q2" i="3" s="1"/>
  <c r="Q21" i="6" s="1"/>
  <c r="Q6" i="3"/>
  <c r="R1" i="3"/>
  <c r="Q7" i="3"/>
  <c r="Q8" i="3"/>
  <c r="Q5" i="3"/>
  <c r="Q4" i="3"/>
  <c r="Q8" i="6"/>
  <c r="Q20" i="6"/>
  <c r="Q7" i="6"/>
  <c r="Q5" i="6"/>
  <c r="Q16" i="6"/>
  <c r="Q3" i="6"/>
  <c r="Q9" i="6" s="1"/>
  <c r="R1" i="6"/>
  <c r="N13" i="6"/>
  <c r="N12" i="6" s="1"/>
  <c r="N14" i="6" s="1"/>
  <c r="Q2" i="4"/>
  <c r="R1" i="4"/>
  <c r="Q3" i="4"/>
  <c r="Q22" i="6" s="1"/>
  <c r="P4" i="6"/>
  <c r="L25" i="6"/>
  <c r="N17" i="6" l="1"/>
  <c r="N19" i="6"/>
  <c r="N24" i="6" s="1"/>
  <c r="R2" i="4"/>
  <c r="R3" i="4" s="1"/>
  <c r="R22" i="6" s="1"/>
  <c r="S1" i="4"/>
  <c r="O13" i="6"/>
  <c r="O12" i="6" s="1"/>
  <c r="O14" i="6" s="1"/>
  <c r="R20" i="6"/>
  <c r="R7" i="6"/>
  <c r="R5" i="6"/>
  <c r="R16" i="6"/>
  <c r="R3" i="6"/>
  <c r="R4" i="6" s="1"/>
  <c r="S1" i="6"/>
  <c r="R8" i="6"/>
  <c r="O6" i="6"/>
  <c r="P11" i="6"/>
  <c r="Q4" i="6"/>
  <c r="M25" i="6"/>
  <c r="R3" i="3"/>
  <c r="R4" i="3"/>
  <c r="R6" i="3"/>
  <c r="S1" i="3"/>
  <c r="R7" i="3"/>
  <c r="R5" i="3"/>
  <c r="R2" i="3" s="1"/>
  <c r="R21" i="6" s="1"/>
  <c r="R8" i="3"/>
  <c r="P13" i="6" l="1"/>
  <c r="P12" i="6" s="1"/>
  <c r="P14" i="6" s="1"/>
  <c r="S8" i="3"/>
  <c r="S6" i="3"/>
  <c r="T1" i="3"/>
  <c r="S3" i="3"/>
  <c r="S2" i="3" s="1"/>
  <c r="S21" i="6" s="1"/>
  <c r="S7" i="3"/>
  <c r="S5" i="3"/>
  <c r="S4" i="3"/>
  <c r="P6" i="6"/>
  <c r="Q11" i="6"/>
  <c r="S5" i="6"/>
  <c r="S16" i="6"/>
  <c r="S3" i="6"/>
  <c r="S9" i="6" s="1"/>
  <c r="T1" i="6"/>
  <c r="S8" i="6"/>
  <c r="S20" i="6"/>
  <c r="S7" i="6"/>
  <c r="S22" i="6"/>
  <c r="O17" i="6"/>
  <c r="O19" i="6"/>
  <c r="O24" i="6" s="1"/>
  <c r="S2" i="4"/>
  <c r="T1" i="4"/>
  <c r="S3" i="4"/>
  <c r="N25" i="6"/>
  <c r="R9" i="6"/>
  <c r="S4" i="6" l="1"/>
  <c r="T5" i="6"/>
  <c r="T16" i="6"/>
  <c r="T3" i="6"/>
  <c r="T4" i="6" s="1"/>
  <c r="U1" i="6"/>
  <c r="T20" i="6"/>
  <c r="T7" i="6"/>
  <c r="T8" i="6"/>
  <c r="T6" i="3"/>
  <c r="T2" i="3"/>
  <c r="T21" i="6" s="1"/>
  <c r="U1" i="3"/>
  <c r="T7" i="3"/>
  <c r="T5" i="3"/>
  <c r="T8" i="3"/>
  <c r="T4" i="3"/>
  <c r="T3" i="3"/>
  <c r="O25" i="6"/>
  <c r="T2" i="4"/>
  <c r="T3" i="4" s="1"/>
  <c r="T22" i="6" s="1"/>
  <c r="U1" i="4"/>
  <c r="R11" i="6"/>
  <c r="Q6" i="6"/>
  <c r="P19" i="6"/>
  <c r="P24" i="6" s="1"/>
  <c r="P17" i="6"/>
  <c r="Q13" i="6"/>
  <c r="Q12" i="6" s="1"/>
  <c r="Q14" i="6" s="1"/>
  <c r="P25" i="6" l="1"/>
  <c r="T9" i="6"/>
  <c r="Q19" i="6"/>
  <c r="Q24" i="6" s="1"/>
  <c r="Q17" i="6"/>
  <c r="R13" i="6"/>
  <c r="R12" i="6" s="1"/>
  <c r="R14" i="6" s="1"/>
  <c r="R6" i="6"/>
  <c r="S11" i="6"/>
  <c r="U2" i="4"/>
  <c r="U3" i="4" s="1"/>
  <c r="U22" i="6" s="1"/>
  <c r="V1" i="4"/>
  <c r="U16" i="6"/>
  <c r="U3" i="6"/>
  <c r="U4" i="6" s="1"/>
  <c r="V1" i="6"/>
  <c r="U8" i="6"/>
  <c r="U5" i="6"/>
  <c r="U20" i="6"/>
  <c r="U7" i="6"/>
  <c r="U7" i="3"/>
  <c r="U5" i="3"/>
  <c r="U8" i="3"/>
  <c r="U2" i="3" s="1"/>
  <c r="U21" i="6" s="1"/>
  <c r="U4" i="3"/>
  <c r="U6" i="3"/>
  <c r="V1" i="3"/>
  <c r="U3" i="3"/>
  <c r="S13" i="6" l="1"/>
  <c r="S12" i="6" s="1"/>
  <c r="S14" i="6" s="1"/>
  <c r="V2" i="4"/>
  <c r="V3" i="4" s="1"/>
  <c r="V22" i="6" s="1"/>
  <c r="W1" i="4"/>
  <c r="U9" i="6"/>
  <c r="S6" i="6"/>
  <c r="T11" i="6"/>
  <c r="V7" i="3"/>
  <c r="V5" i="3"/>
  <c r="V2" i="3" s="1"/>
  <c r="V21" i="6" s="1"/>
  <c r="V8" i="3"/>
  <c r="V4" i="3"/>
  <c r="V6" i="3"/>
  <c r="V3" i="3"/>
  <c r="W1" i="3"/>
  <c r="V3" i="6"/>
  <c r="V9" i="6" s="1"/>
  <c r="W1" i="6"/>
  <c r="V8" i="6"/>
  <c r="V20" i="6"/>
  <c r="V7" i="6"/>
  <c r="V5" i="6"/>
  <c r="V16" i="6"/>
  <c r="R19" i="6"/>
  <c r="R24" i="6" s="1"/>
  <c r="R17" i="6"/>
  <c r="Q25" i="6"/>
  <c r="R25" i="6" l="1"/>
  <c r="T6" i="6"/>
  <c r="U11" i="6"/>
  <c r="V4" i="6"/>
  <c r="W8" i="3"/>
  <c r="W6" i="3"/>
  <c r="W4" i="3"/>
  <c r="W7" i="3"/>
  <c r="W5" i="3"/>
  <c r="W3" i="3"/>
  <c r="W2" i="3" s="1"/>
  <c r="W21" i="6" s="1"/>
  <c r="X1" i="3"/>
  <c r="S19" i="6"/>
  <c r="S24" i="6" s="1"/>
  <c r="S17" i="6"/>
  <c r="T13" i="6"/>
  <c r="T12" i="6" s="1"/>
  <c r="T14" i="6" s="1"/>
  <c r="W2" i="4"/>
  <c r="W3" i="4" s="1"/>
  <c r="W22" i="6" s="1"/>
  <c r="X1" i="4"/>
  <c r="W8" i="6"/>
  <c r="W20" i="6"/>
  <c r="W7" i="6"/>
  <c r="W16" i="6"/>
  <c r="W3" i="6"/>
  <c r="W9" i="6" s="1"/>
  <c r="X1" i="6"/>
  <c r="W5" i="6"/>
  <c r="T19" i="6" l="1"/>
  <c r="T24" i="6" s="1"/>
  <c r="T17" i="6"/>
  <c r="S25" i="6"/>
  <c r="X8" i="6"/>
  <c r="X20" i="6"/>
  <c r="X7" i="6"/>
  <c r="X5" i="6"/>
  <c r="X3" i="6"/>
  <c r="X9" i="6" s="1"/>
  <c r="Y1" i="6"/>
  <c r="X16" i="6"/>
  <c r="X2" i="4"/>
  <c r="X3" i="4" s="1"/>
  <c r="X22" i="6" s="1"/>
  <c r="Y1" i="4"/>
  <c r="U6" i="6"/>
  <c r="V11" i="6"/>
  <c r="U13" i="6"/>
  <c r="U12" i="6" s="1"/>
  <c r="U14" i="6" s="1"/>
  <c r="X8" i="3"/>
  <c r="X4" i="3"/>
  <c r="Y1" i="3"/>
  <c r="X5" i="3"/>
  <c r="X3" i="3"/>
  <c r="X2" i="3" s="1"/>
  <c r="X21" i="6" s="1"/>
  <c r="X6" i="3"/>
  <c r="X7" i="3"/>
  <c r="W4" i="6"/>
  <c r="X4" i="6" l="1"/>
  <c r="T25" i="6"/>
  <c r="U17" i="6"/>
  <c r="U19" i="6"/>
  <c r="U24" i="6" s="1"/>
  <c r="V6" i="6"/>
  <c r="W11" i="6"/>
  <c r="V13" i="6"/>
  <c r="V12" i="6" s="1"/>
  <c r="V14" i="6" s="1"/>
  <c r="Y2" i="4"/>
  <c r="Y3" i="4" s="1"/>
  <c r="Y22" i="6" s="1"/>
  <c r="Z1" i="4"/>
  <c r="Y4" i="3"/>
  <c r="Y3" i="3"/>
  <c r="Z1" i="3"/>
  <c r="Y6" i="3"/>
  <c r="Y7" i="3"/>
  <c r="Y5" i="3"/>
  <c r="Y2" i="3" s="1"/>
  <c r="Y21" i="6" s="1"/>
  <c r="Y8" i="3"/>
  <c r="Y8" i="6"/>
  <c r="Y20" i="6"/>
  <c r="Y7" i="6"/>
  <c r="Y5" i="6"/>
  <c r="Y16" i="6"/>
  <c r="Y3" i="6"/>
  <c r="Y9" i="6" s="1"/>
  <c r="Z1" i="6"/>
  <c r="U25" i="6" l="1"/>
  <c r="V19" i="6"/>
  <c r="V24" i="6" s="1"/>
  <c r="V17" i="6"/>
  <c r="Z3" i="3"/>
  <c r="Z2" i="3"/>
  <c r="Z6" i="3"/>
  <c r="Z5" i="3"/>
  <c r="Z7" i="3"/>
  <c r="Z8" i="3"/>
  <c r="Z4" i="3"/>
  <c r="W6" i="6"/>
  <c r="X11" i="6"/>
  <c r="W13" i="6"/>
  <c r="W12" i="6" s="1"/>
  <c r="W14" i="6" s="1"/>
  <c r="Y4" i="6"/>
  <c r="Z20" i="6"/>
  <c r="Z7" i="6"/>
  <c r="Z19" i="6"/>
  <c r="Z6" i="6"/>
  <c r="Z17" i="6"/>
  <c r="Z5" i="6"/>
  <c r="Z16" i="6"/>
  <c r="Z4" i="6"/>
  <c r="Z25" i="6"/>
  <c r="Z14" i="6"/>
  <c r="Z3" i="6"/>
  <c r="Z22" i="6"/>
  <c r="Z9" i="6"/>
  <c r="Z21" i="6"/>
  <c r="Z8" i="6"/>
  <c r="Z13" i="6"/>
  <c r="Z12" i="6"/>
  <c r="Z11" i="6"/>
  <c r="Z24" i="6"/>
  <c r="Z3" i="4"/>
  <c r="Z2" i="4"/>
  <c r="W19" i="6" l="1"/>
  <c r="W24" i="6" s="1"/>
  <c r="W17" i="6"/>
  <c r="Y11" i="6"/>
  <c r="Y6" i="6" s="1"/>
  <c r="X6" i="6"/>
  <c r="X13" i="6"/>
  <c r="X12" i="6" s="1"/>
  <c r="X14" i="6" s="1"/>
  <c r="V25" i="6"/>
  <c r="W25" i="6" l="1"/>
  <c r="X19" i="6"/>
  <c r="X24" i="6" s="1"/>
  <c r="X17" i="6"/>
  <c r="Y13" i="6"/>
  <c r="Y12" i="6" s="1"/>
  <c r="Y14" i="6" s="1"/>
  <c r="Y19" i="6" l="1"/>
  <c r="Y24" i="6" s="1"/>
  <c r="Y17" i="6"/>
  <c r="X25" i="6"/>
  <c r="Y25" i="6" l="1"/>
  <c r="N1" i="8" s="1"/>
  <c r="F1" i="8" l="1"/>
</calcChain>
</file>

<file path=xl/sharedStrings.xml><?xml version="1.0" encoding="utf-8"?>
<sst xmlns="http://schemas.openxmlformats.org/spreadsheetml/2006/main" count="135" uniqueCount="127">
  <si>
    <t>COGS</t>
  </si>
  <si>
    <t>Маркетинг</t>
  </si>
  <si>
    <t>Когорта</t>
  </si>
  <si>
    <t>Покупатели</t>
  </si>
  <si>
    <t>Средний чек</t>
  </si>
  <si>
    <t>CPA</t>
  </si>
  <si>
    <t>Parametr</t>
  </si>
  <si>
    <t>Description</t>
  </si>
  <si>
    <t>At the start</t>
  </si>
  <si>
    <t>At the end</t>
  </si>
  <si>
    <t>Delta</t>
  </si>
  <si>
    <t>Method:</t>
  </si>
  <si>
    <t>Exponential</t>
  </si>
  <si>
    <t>Planning period</t>
  </si>
  <si>
    <t>Enter the beginning and end of the period for which you are building P&amp;L.</t>
  </si>
  <si>
    <t>Product</t>
  </si>
  <si>
    <t>Сustomers, new (B)</t>
  </si>
  <si>
    <t>Enter the number of new clients at the beginning and end of the period.</t>
  </si>
  <si>
    <t>Average Price (AvP)</t>
  </si>
  <si>
    <t>Average Price</t>
  </si>
  <si>
    <t>COGS, fix</t>
  </si>
  <si>
    <t>Costs of goods or services sold, the price may change as a result of volume increase. These costs do not depend on the average price.</t>
  </si>
  <si>
    <t>COGS,%</t>
  </si>
  <si>
    <t>Costs of goods or services sold, the price may change as a result of volume increase. These costs depend on the average price.</t>
  </si>
  <si>
    <t>1sCOGS, fix</t>
  </si>
  <si>
    <t>Additional costs for the very first sale, such as equipment delivery, integration, or initial diagnosis. These costs do not depend on the average price.</t>
  </si>
  <si>
    <t>1sCOGS, %</t>
  </si>
  <si>
    <t>Additional costs for the very first sale, such as equipment delivery, integration, or initial diagnosis. These costs depend on the average price.</t>
  </si>
  <si>
    <t>Marketing</t>
  </si>
  <si>
    <t>Acquisition Cost</t>
  </si>
  <si>
    <t>Your leads ascquisition cost</t>
  </si>
  <si>
    <t>Leads (UA)</t>
  </si>
  <si>
    <t>Amount of leads</t>
  </si>
  <si>
    <t>Average Payment Count (APC)</t>
  </si>
  <si>
    <t>The average payments count per customer. If unknown, leave it blank and specify Churn Rate</t>
  </si>
  <si>
    <t xml:space="preserve">Churn Rate </t>
  </si>
  <si>
    <t>Churn rate of your clients, if unknown, leave it blank.</t>
  </si>
  <si>
    <t>Business</t>
  </si>
  <si>
    <t>Square per employee</t>
  </si>
  <si>
    <t>Minimum office space per workplace.</t>
  </si>
  <si>
    <t>Rent of one square meter</t>
  </si>
  <si>
    <t>Rental price of 1 square meter of office space.</t>
  </si>
  <si>
    <t>First sale month</t>
  </si>
  <si>
    <t>Specify the month from which your sales will begin. For example, you need six months to develop your product and you will start selling from the 7th.</t>
  </si>
  <si>
    <t>total</t>
  </si>
  <si>
    <t>square</t>
  </si>
  <si>
    <t>СЕО</t>
  </si>
  <si>
    <t>COO</t>
  </si>
  <si>
    <t>СМО</t>
  </si>
  <si>
    <t>Support</t>
  </si>
  <si>
    <t>Marketing team</t>
  </si>
  <si>
    <t>Management team</t>
  </si>
  <si>
    <t>Leads (ua)</t>
  </si>
  <si>
    <t>С1</t>
  </si>
  <si>
    <t>APC</t>
  </si>
  <si>
    <t>CR</t>
  </si>
  <si>
    <t>1sCOGS</t>
  </si>
  <si>
    <t>Customers</t>
  </si>
  <si>
    <t>Customers, new (b)</t>
  </si>
  <si>
    <t>Customers,old</t>
  </si>
  <si>
    <t>Customers, churn</t>
  </si>
  <si>
    <t>Customers, total</t>
  </si>
  <si>
    <t>Earnings</t>
  </si>
  <si>
    <t>Average Price, AvP</t>
  </si>
  <si>
    <t>Revenue</t>
  </si>
  <si>
    <t>Costs</t>
  </si>
  <si>
    <t>Variable costs</t>
  </si>
  <si>
    <t>Advertising</t>
  </si>
  <si>
    <t>Salary</t>
  </si>
  <si>
    <t>Rent</t>
  </si>
  <si>
    <t>Other costs</t>
  </si>
  <si>
    <t>Total Cost</t>
  </si>
  <si>
    <t>Result</t>
  </si>
  <si>
    <t>ua</t>
  </si>
  <si>
    <t>c1</t>
  </si>
  <si>
    <t>b</t>
  </si>
  <si>
    <t>avp</t>
  </si>
  <si>
    <t>cogs</t>
  </si>
  <si>
    <t>apc</t>
  </si>
  <si>
    <t>1scogs</t>
  </si>
  <si>
    <t>arpc</t>
  </si>
  <si>
    <t>arpu</t>
  </si>
  <si>
    <t>ac</t>
  </si>
  <si>
    <t>cac</t>
  </si>
  <si>
    <t>cpa</t>
  </si>
  <si>
    <t>cm</t>
  </si>
  <si>
    <t>Conversion rate</t>
  </si>
  <si>
    <t>Amount of customers</t>
  </si>
  <si>
    <t>Cost of Good Sold</t>
  </si>
  <si>
    <t>Average Payments Count</t>
  </si>
  <si>
    <t>First sale COGS</t>
  </si>
  <si>
    <t>Average Gross Profit (Revenue) per Customer</t>
  </si>
  <si>
    <t>Average Gross Profit (Revenue) per Lead (User)</t>
  </si>
  <si>
    <t>Acquisition cost</t>
  </si>
  <si>
    <t>Customer Acquisition Cost</t>
  </si>
  <si>
    <t>Cost per Acquisition</t>
  </si>
  <si>
    <t>Contribution Margin</t>
  </si>
  <si>
    <t>Months to breakeven</t>
  </si>
  <si>
    <t>Needed investments</t>
  </si>
  <si>
    <t>месяц24</t>
  </si>
  <si>
    <t>месяц 3</t>
  </si>
  <si>
    <t>месяц 2</t>
  </si>
  <si>
    <t>месяц 1</t>
  </si>
  <si>
    <t>Валовая прибыль с когорты</t>
  </si>
  <si>
    <t>Валовая прибыль с одного клиента</t>
  </si>
  <si>
    <t>Все операционные расходы</t>
  </si>
  <si>
    <t>Упаковка, колцентр (техническая поддержка) и пр.</t>
  </si>
  <si>
    <t>Экварйинг</t>
  </si>
  <si>
    <t>Стоимость доставки, технич.обслуживание арендуемого звукового оборудования</t>
  </si>
  <si>
    <t>Коммисия поставщику звкогово оборудования</t>
  </si>
  <si>
    <t>Оборот с когорты</t>
  </si>
  <si>
    <t>Стоимость доставки</t>
  </si>
  <si>
    <t>Стоимость реактивации покупателя</t>
  </si>
  <si>
    <t>Всего заказов на когорту</t>
  </si>
  <si>
    <t>LT</t>
  </si>
  <si>
    <t>CAC</t>
  </si>
  <si>
    <t>Конверсия в покупателя</t>
  </si>
  <si>
    <t>Количество лидов</t>
  </si>
  <si>
    <t>Цена за лид</t>
  </si>
  <si>
    <t>Маркетинговый бюджет на когорту</t>
  </si>
  <si>
    <t>Прибыль после маркетинга</t>
  </si>
  <si>
    <t>Прибыль до маркетинга</t>
  </si>
  <si>
    <t>Операционные издержки</t>
  </si>
  <si>
    <t>Доходы:</t>
  </si>
  <si>
    <r>
      <rPr>
        <sz val="12"/>
        <color theme="1"/>
        <rFont val="IBM Plex Sans"/>
        <family val="2"/>
      </rPr>
      <t xml:space="preserve">Текст домашнего задания: 
Рассчитайте юнит-экономику своего продукта. 
</t>
    </r>
    <r>
      <rPr>
        <i/>
        <sz val="12"/>
        <color theme="1"/>
        <rFont val="IBM Plex Sans"/>
        <family val="2"/>
      </rPr>
      <t>Ниже приведен пример юнит-экономики и метрик. Адаптируйте шаблон под свой набор метрик и зависимостей. Рассчитайте значения метрик для "усредненной" когорты.</t>
    </r>
  </si>
  <si>
    <t>Домашнее задание №4</t>
  </si>
  <si>
    <t>Курс "Юнит-экономика"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</si>
</sst>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р.-419]#,##0.00"/>
    <numFmt numFmtId="166" formatCode="&quot; &quot;mm&quot;.&quot;yyyy"/>
    <numFmt numFmtId="167" formatCode="_-* #,##0\ [$₽-419]_-;\-* #,##0\ [$₽-419]_-;_-* &quot;-&quot;??\ [$₽-419]_-;_-@_-"/>
    <numFmt numFmtId="168" formatCode="_-* #,##0\ [$₽-419]_-;\-* #,##0\ [$₽-419]_-;_-* &quot;-&quot;?\ [$₽-419]_-;_-@_-"/>
    <numFmt numFmtId="169" formatCode="0.0%"/>
    <numFmt numFmtId="170" formatCode="_-* #,##0\ [$₽-419]_-;\-* #,##0\ [$₽-419]_-;_-* &quot;-&quot;\ [$₽-419]_-;_-@_-"/>
  </numFmts>
  <fonts count="19">
    <font>
      <sz val="10"/>
      <color rgb="FF000000"/>
      <name val="Arial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Roboto Mono"/>
    </font>
    <font>
      <sz val="10"/>
      <name val="Arial"/>
      <family val="2"/>
      <charset val="204"/>
    </font>
    <font>
      <b/>
      <sz val="10"/>
      <color theme="1"/>
      <name val="Roboto Mono"/>
    </font>
    <font>
      <b/>
      <u/>
      <sz val="10"/>
      <color rgb="FF1155CC"/>
      <name val="Roboto Mono"/>
    </font>
    <font>
      <sz val="10"/>
      <color rgb="FF666666"/>
      <name val="Roboto Mono"/>
    </font>
    <font>
      <b/>
      <sz val="10"/>
      <color rgb="FF980000"/>
      <name val="Roboto Mono"/>
    </font>
    <font>
      <sz val="10"/>
      <color rgb="FF434343"/>
      <name val="Roboto Mono"/>
    </font>
    <font>
      <sz val="9"/>
      <color rgb="FF666666"/>
      <name val="Arial"/>
      <family val="2"/>
      <charset val="204"/>
    </font>
    <font>
      <sz val="14"/>
      <color theme="1"/>
      <name val="Roboto Mono"/>
    </font>
    <font>
      <b/>
      <sz val="14"/>
      <color theme="1"/>
      <name val="Roboto Mono"/>
    </font>
    <font>
      <sz val="10"/>
      <color rgb="FF000000"/>
      <name val="Arial"/>
      <family val="2"/>
      <charset val="204"/>
      <scheme val="minor"/>
    </font>
    <font>
      <sz val="12"/>
      <color theme="1"/>
      <name val="IBM Plex Sans"/>
      <family val="2"/>
    </font>
    <font>
      <sz val="12"/>
      <color theme="1"/>
      <name val="&quot;IBM Plex Sans&quot;"/>
    </font>
    <font>
      <b/>
      <sz val="12"/>
      <color rgb="FFFFFFFF"/>
      <name val="IBM Plex Sans"/>
      <family val="2"/>
    </font>
    <font>
      <b/>
      <sz val="12"/>
      <color theme="1"/>
      <name val="IBM Plex Sans"/>
      <family val="2"/>
    </font>
    <font>
      <i/>
      <sz val="12"/>
      <color theme="1"/>
      <name val="IBM Plex Sans"/>
      <family val="2"/>
    </font>
  </fonts>
  <fills count="1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351C75"/>
        <bgColor rgb="FF351C75"/>
      </patternFill>
    </fill>
    <fill>
      <patternFill patternType="solid">
        <fgColor rgb="FF3C78D8"/>
        <bgColor rgb="FF3C78D8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</fills>
  <borders count="10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0" fontId="13" fillId="0" borderId="0"/>
  </cellStyleXfs>
  <cellXfs count="111">
    <xf numFmtId="0" fontId="0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3" fillId="3" borderId="0" xfId="0" applyFont="1" applyFill="1" applyAlignment="1">
      <alignment horizontal="left" vertical="center" wrapText="1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vertical="center" wrapText="1"/>
    </xf>
    <xf numFmtId="166" fontId="3" fillId="3" borderId="0" xfId="0" applyNumberFormat="1" applyFont="1" applyFill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3" fontId="3" fillId="3" borderId="0" xfId="0" applyNumberFormat="1" applyFont="1" applyFill="1" applyAlignment="1">
      <alignment vertical="center"/>
    </xf>
    <xf numFmtId="3" fontId="3" fillId="4" borderId="0" xfId="0" applyNumberFormat="1" applyFont="1" applyFill="1" applyAlignment="1">
      <alignment vertical="center"/>
    </xf>
    <xf numFmtId="0" fontId="3" fillId="0" borderId="0" xfId="0" applyFont="1"/>
    <xf numFmtId="0" fontId="7" fillId="0" borderId="0" xfId="0" applyFont="1" applyAlignment="1">
      <alignment vertical="top" wrapText="1"/>
    </xf>
    <xf numFmtId="4" fontId="3" fillId="4" borderId="0" xfId="0" applyNumberFormat="1" applyFont="1" applyFill="1" applyAlignment="1">
      <alignment vertical="center"/>
    </xf>
    <xf numFmtId="3" fontId="3" fillId="3" borderId="0" xfId="0" applyNumberFormat="1" applyFont="1" applyFill="1" applyAlignment="1">
      <alignment vertical="center"/>
    </xf>
    <xf numFmtId="10" fontId="3" fillId="4" borderId="0" xfId="0" applyNumberFormat="1" applyFont="1" applyFill="1" applyAlignment="1">
      <alignment vertical="center"/>
    </xf>
    <xf numFmtId="2" fontId="3" fillId="3" borderId="0" xfId="0" applyNumberFormat="1" applyFont="1" applyFill="1" applyAlignment="1">
      <alignment vertical="center"/>
    </xf>
    <xf numFmtId="2" fontId="3" fillId="4" borderId="0" xfId="0" applyNumberFormat="1" applyFont="1" applyFill="1" applyAlignment="1">
      <alignment vertical="center"/>
    </xf>
    <xf numFmtId="10" fontId="3" fillId="3" borderId="0" xfId="0" applyNumberFormat="1" applyFont="1" applyFill="1" applyAlignment="1">
      <alignment vertical="center"/>
    </xf>
    <xf numFmtId="4" fontId="3" fillId="3" borderId="0" xfId="0" applyNumberFormat="1" applyFont="1" applyFill="1" applyAlignment="1">
      <alignment vertical="center"/>
    </xf>
    <xf numFmtId="4" fontId="3" fillId="0" borderId="0" xfId="0" applyNumberFormat="1" applyFont="1" applyAlignment="1">
      <alignment vertical="center"/>
    </xf>
    <xf numFmtId="166" fontId="3" fillId="3" borderId="0" xfId="0" applyNumberFormat="1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8" fillId="0" borderId="0" xfId="0" applyFont="1"/>
    <xf numFmtId="0" fontId="5" fillId="0" borderId="0" xfId="0" applyFont="1"/>
    <xf numFmtId="166" fontId="5" fillId="0" borderId="0" xfId="0" applyNumberFormat="1" applyFont="1"/>
    <xf numFmtId="4" fontId="5" fillId="0" borderId="0" xfId="0" applyNumberFormat="1" applyFont="1"/>
    <xf numFmtId="4" fontId="5" fillId="4" borderId="0" xfId="0" applyNumberFormat="1" applyFont="1" applyFill="1"/>
    <xf numFmtId="0" fontId="1" fillId="4" borderId="0" xfId="0" applyFont="1" applyFill="1"/>
    <xf numFmtId="4" fontId="3" fillId="4" borderId="0" xfId="0" applyNumberFormat="1" applyFont="1" applyFill="1"/>
    <xf numFmtId="0" fontId="3" fillId="4" borderId="0" xfId="0" applyFont="1" applyFill="1"/>
    <xf numFmtId="3" fontId="5" fillId="0" borderId="0" xfId="0" applyNumberFormat="1" applyFont="1"/>
    <xf numFmtId="3" fontId="5" fillId="4" borderId="0" xfId="0" applyNumberFormat="1" applyFont="1" applyFill="1"/>
    <xf numFmtId="0" fontId="3" fillId="3" borderId="0" xfId="0" applyFont="1" applyFill="1"/>
    <xf numFmtId="0" fontId="1" fillId="3" borderId="0" xfId="0" applyFont="1" applyFill="1"/>
    <xf numFmtId="4" fontId="3" fillId="3" borderId="0" xfId="0" applyNumberFormat="1" applyFont="1" applyFill="1"/>
    <xf numFmtId="1" fontId="9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3" fontId="9" fillId="0" borderId="0" xfId="0" applyNumberFormat="1" applyFont="1"/>
    <xf numFmtId="10" fontId="9" fillId="0" borderId="0" xfId="0" applyNumberFormat="1" applyFont="1"/>
    <xf numFmtId="10" fontId="3" fillId="0" borderId="0" xfId="0" applyNumberFormat="1" applyFont="1"/>
    <xf numFmtId="2" fontId="3" fillId="0" borderId="0" xfId="0" applyNumberFormat="1" applyFont="1"/>
    <xf numFmtId="2" fontId="9" fillId="0" borderId="0" xfId="0" applyNumberFormat="1" applyFont="1"/>
    <xf numFmtId="4" fontId="3" fillId="0" borderId="0" xfId="0" applyNumberFormat="1" applyFont="1"/>
    <xf numFmtId="4" fontId="9" fillId="0" borderId="0" xfId="0" applyNumberFormat="1" applyFont="1"/>
    <xf numFmtId="0" fontId="9" fillId="0" borderId="0" xfId="0" applyFont="1"/>
    <xf numFmtId="3" fontId="9" fillId="3" borderId="0" xfId="0" applyNumberFormat="1" applyFont="1" applyFill="1"/>
    <xf numFmtId="4" fontId="9" fillId="3" borderId="0" xfId="0" applyNumberFormat="1" applyFont="1" applyFill="1"/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7" borderId="0" xfId="0" applyFont="1" applyFill="1" applyAlignment="1">
      <alignment horizontal="right"/>
    </xf>
    <xf numFmtId="0" fontId="10" fillId="5" borderId="0" xfId="0" applyFont="1" applyFill="1" applyAlignment="1">
      <alignment horizontal="right" vertical="top" wrapText="1"/>
    </xf>
    <xf numFmtId="0" fontId="10" fillId="6" borderId="0" xfId="0" applyFont="1" applyFill="1" applyAlignment="1">
      <alignment horizontal="right" vertical="top" wrapText="1"/>
    </xf>
    <xf numFmtId="49" fontId="10" fillId="7" borderId="0" xfId="0" applyNumberFormat="1" applyFont="1" applyFill="1" applyAlignment="1">
      <alignment horizontal="right" vertical="top" wrapText="1"/>
    </xf>
    <xf numFmtId="0" fontId="10" fillId="7" borderId="0" xfId="0" applyFont="1" applyFill="1" applyAlignment="1">
      <alignment horizontal="right" vertical="top" wrapText="1"/>
    </xf>
    <xf numFmtId="0" fontId="2" fillId="0" borderId="0" xfId="0" applyFont="1" applyAlignment="1">
      <alignment vertical="center"/>
    </xf>
    <xf numFmtId="3" fontId="5" fillId="4" borderId="0" xfId="0" applyNumberFormat="1" applyFont="1" applyFill="1" applyAlignment="1">
      <alignment horizontal="right" vertical="center"/>
    </xf>
    <xf numFmtId="10" fontId="5" fillId="4" borderId="0" xfId="0" applyNumberFormat="1" applyFont="1" applyFill="1" applyAlignment="1">
      <alignment horizontal="right" vertical="center"/>
    </xf>
    <xf numFmtId="164" fontId="5" fillId="4" borderId="0" xfId="0" applyNumberFormat="1" applyFont="1" applyFill="1" applyAlignment="1">
      <alignment horizontal="right" vertical="center"/>
    </xf>
    <xf numFmtId="2" fontId="5" fillId="4" borderId="0" xfId="0" applyNumberFormat="1" applyFont="1" applyFill="1" applyAlignment="1">
      <alignment horizontal="right" vertical="center"/>
    </xf>
    <xf numFmtId="0" fontId="12" fillId="0" borderId="6" xfId="0" applyFont="1" applyBorder="1" applyAlignment="1">
      <alignment vertical="center" wrapText="1"/>
    </xf>
    <xf numFmtId="4" fontId="12" fillId="0" borderId="4" xfId="0" applyNumberFormat="1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0" fontId="4" fillId="0" borderId="2" xfId="0" applyFont="1" applyBorder="1"/>
    <xf numFmtId="0" fontId="4" fillId="0" borderId="3" xfId="0" applyFont="1" applyBorder="1"/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4" fillId="0" borderId="5" xfId="0" applyFont="1" applyBorder="1"/>
    <xf numFmtId="0" fontId="6" fillId="0" borderId="0" xfId="0" applyFont="1" applyAlignment="1">
      <alignment horizontal="center" vertical="center"/>
    </xf>
    <xf numFmtId="0" fontId="5" fillId="5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3" fillId="0" borderId="0" xfId="2"/>
    <xf numFmtId="0" fontId="14" fillId="0" borderId="0" xfId="2" applyFont="1"/>
    <xf numFmtId="167" fontId="15" fillId="5" borderId="7" xfId="2" applyNumberFormat="1" applyFont="1" applyFill="1" applyBorder="1" applyAlignment="1">
      <alignment horizontal="center" wrapText="1"/>
    </xf>
    <xf numFmtId="167" fontId="15" fillId="8" borderId="7" xfId="2" applyNumberFormat="1" applyFont="1" applyFill="1" applyBorder="1" applyAlignment="1">
      <alignment horizontal="center" wrapText="1"/>
    </xf>
    <xf numFmtId="168" fontId="15" fillId="9" borderId="7" xfId="2" applyNumberFormat="1" applyFont="1" applyFill="1" applyBorder="1" applyAlignment="1">
      <alignment horizontal="center" wrapText="1"/>
    </xf>
    <xf numFmtId="167" fontId="15" fillId="9" borderId="7" xfId="2" applyNumberFormat="1" applyFont="1" applyFill="1" applyBorder="1" applyAlignment="1">
      <alignment horizontal="center" wrapText="1"/>
    </xf>
    <xf numFmtId="169" fontId="15" fillId="9" borderId="7" xfId="1" applyNumberFormat="1" applyFont="1" applyFill="1" applyBorder="1" applyAlignment="1">
      <alignment horizontal="center" wrapText="1"/>
    </xf>
    <xf numFmtId="9" fontId="15" fillId="9" borderId="7" xfId="1" applyFont="1" applyFill="1" applyBorder="1" applyAlignment="1">
      <alignment horizontal="center" wrapText="1"/>
    </xf>
    <xf numFmtId="167" fontId="15" fillId="7" borderId="7" xfId="2" applyNumberFormat="1" applyFont="1" applyFill="1" applyBorder="1" applyAlignment="1">
      <alignment horizontal="center" wrapText="1"/>
    </xf>
    <xf numFmtId="167" fontId="15" fillId="3" borderId="7" xfId="2" applyNumberFormat="1" applyFont="1" applyFill="1" applyBorder="1" applyAlignment="1">
      <alignment horizontal="center" wrapText="1"/>
    </xf>
    <xf numFmtId="0" fontId="15" fillId="3" borderId="7" xfId="2" applyFont="1" applyFill="1" applyBorder="1" applyAlignment="1">
      <alignment horizontal="center" wrapText="1"/>
    </xf>
    <xf numFmtId="170" fontId="15" fillId="3" borderId="7" xfId="2" applyNumberFormat="1" applyFont="1" applyFill="1" applyBorder="1" applyAlignment="1">
      <alignment horizontal="center" wrapText="1"/>
    </xf>
    <xf numFmtId="1" fontId="15" fillId="3" borderId="7" xfId="2" applyNumberFormat="1" applyFont="1" applyFill="1" applyBorder="1" applyAlignment="1">
      <alignment horizontal="center" wrapText="1"/>
    </xf>
    <xf numFmtId="9" fontId="15" fillId="3" borderId="7" xfId="1" applyFont="1" applyFill="1" applyBorder="1" applyAlignment="1">
      <alignment horizontal="center" wrapText="1"/>
    </xf>
    <xf numFmtId="0" fontId="15" fillId="3" borderId="8" xfId="2" applyFont="1" applyFill="1" applyBorder="1" applyAlignment="1">
      <alignment horizontal="center" wrapText="1"/>
    </xf>
    <xf numFmtId="49" fontId="14" fillId="10" borderId="9" xfId="2" applyNumberFormat="1" applyFont="1" applyFill="1" applyBorder="1" applyAlignment="1">
      <alignment horizontal="center" wrapText="1"/>
    </xf>
    <xf numFmtId="0" fontId="14" fillId="0" borderId="0" xfId="2" applyFont="1" applyAlignment="1">
      <alignment vertical="center" wrapText="1"/>
    </xf>
    <xf numFmtId="0" fontId="14" fillId="5" borderId="8" xfId="2" applyFont="1" applyFill="1" applyBorder="1" applyAlignment="1">
      <alignment horizontal="center" vertical="center" wrapText="1"/>
    </xf>
    <xf numFmtId="0" fontId="14" fillId="8" borderId="8" xfId="2" applyFont="1" applyFill="1" applyBorder="1" applyAlignment="1">
      <alignment horizontal="center" vertical="center" wrapText="1"/>
    </xf>
    <xf numFmtId="0" fontId="14" fillId="9" borderId="8" xfId="2" applyFont="1" applyFill="1" applyBorder="1" applyAlignment="1">
      <alignment horizontal="center" vertical="center" wrapText="1"/>
    </xf>
    <xf numFmtId="0" fontId="14" fillId="9" borderId="8" xfId="2" applyFont="1" applyFill="1" applyBorder="1" applyAlignment="1">
      <alignment horizontal="center" vertical="top" wrapText="1"/>
    </xf>
    <xf numFmtId="0" fontId="14" fillId="7" borderId="8" xfId="2" applyFont="1" applyFill="1" applyBorder="1" applyAlignment="1">
      <alignment horizontal="center" vertical="center" wrapText="1"/>
    </xf>
    <xf numFmtId="0" fontId="14" fillId="3" borderId="8" xfId="2" applyFont="1" applyFill="1" applyBorder="1" applyAlignment="1">
      <alignment horizontal="center" vertical="center" wrapText="1"/>
    </xf>
    <xf numFmtId="0" fontId="13" fillId="0" borderId="8" xfId="2" applyBorder="1"/>
    <xf numFmtId="0" fontId="16" fillId="11" borderId="8" xfId="2" applyFont="1" applyFill="1" applyBorder="1" applyAlignment="1">
      <alignment horizontal="center" vertical="center" wrapText="1"/>
    </xf>
    <xf numFmtId="0" fontId="17" fillId="12" borderId="8" xfId="2" applyFont="1" applyFill="1" applyBorder="1" applyAlignment="1">
      <alignment horizontal="center" vertical="center" wrapText="1"/>
    </xf>
    <xf numFmtId="0" fontId="17" fillId="13" borderId="8" xfId="2" applyFont="1" applyFill="1" applyBorder="1" applyAlignment="1">
      <alignment horizontal="center" vertical="center" wrapText="1"/>
    </xf>
    <xf numFmtId="0" fontId="17" fillId="2" borderId="8" xfId="2" applyFont="1" applyFill="1" applyBorder="1" applyAlignment="1">
      <alignment horizontal="center" vertical="center" wrapText="1"/>
    </xf>
    <xf numFmtId="0" fontId="17" fillId="14" borderId="8" xfId="2" applyFont="1" applyFill="1" applyBorder="1" applyAlignment="1">
      <alignment horizontal="center" vertical="center" wrapText="1"/>
    </xf>
    <xf numFmtId="0" fontId="17" fillId="10" borderId="8" xfId="2" applyFont="1" applyFill="1" applyBorder="1" applyAlignment="1">
      <alignment horizontal="center" vertical="center" wrapText="1"/>
    </xf>
    <xf numFmtId="0" fontId="14" fillId="5" borderId="0" xfId="2" applyFont="1" applyFill="1" applyAlignment="1">
      <alignment horizontal="left"/>
    </xf>
    <xf numFmtId="0" fontId="17" fillId="5" borderId="0" xfId="2" applyFont="1" applyFill="1" applyAlignment="1">
      <alignment horizontal="left"/>
    </xf>
  </cellXfs>
  <cellStyles count="3">
    <cellStyle name="Обычный" xfId="0" builtinId="0"/>
    <cellStyle name="Обычный 2" xfId="2" xr:uid="{FFC56C1A-8D30-443A-BA12-C68E95A25B40}"/>
    <cellStyle name="Процентный" xfId="1" builtinId="5"/>
  </cellStyles>
  <dxfs count="3">
    <dxf>
      <font>
        <color rgb="FF000000"/>
      </font>
      <fill>
        <patternFill patternType="none"/>
      </fill>
    </dxf>
    <dxf>
      <font>
        <color rgb="FF980000"/>
      </font>
      <fill>
        <patternFill patternType="none"/>
      </fill>
    </dxf>
    <dxf>
      <font>
        <color rgb="FF38761D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Result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'P&amp;L'!$B$1:$Z$1</c:f>
              <c:strCache>
                <c:ptCount val="24"/>
                <c:pt idx="0">
                  <c:v> 08.2021</c:v>
                </c:pt>
                <c:pt idx="1">
                  <c:v> 09.2021</c:v>
                </c:pt>
                <c:pt idx="2">
                  <c:v> 10.2021</c:v>
                </c:pt>
                <c:pt idx="3">
                  <c:v> 11.2021</c:v>
                </c:pt>
                <c:pt idx="4">
                  <c:v> 12.2021</c:v>
                </c:pt>
                <c:pt idx="5">
                  <c:v> 01.2022</c:v>
                </c:pt>
                <c:pt idx="6">
                  <c:v> 02.2022</c:v>
                </c:pt>
                <c:pt idx="7">
                  <c:v> 03.2022</c:v>
                </c:pt>
                <c:pt idx="8">
                  <c:v> 04.2022</c:v>
                </c:pt>
                <c:pt idx="9">
                  <c:v> 05.2022</c:v>
                </c:pt>
                <c:pt idx="10">
                  <c:v> 06.2022</c:v>
                </c:pt>
                <c:pt idx="11">
                  <c:v> 07.2022</c:v>
                </c:pt>
                <c:pt idx="12">
                  <c:v> 08.2022</c:v>
                </c:pt>
                <c:pt idx="13">
                  <c:v> 09.2022</c:v>
                </c:pt>
                <c:pt idx="14">
                  <c:v> 10.2022</c:v>
                </c:pt>
                <c:pt idx="15">
                  <c:v> 11.2022</c:v>
                </c:pt>
                <c:pt idx="16">
                  <c:v> 12.2022</c:v>
                </c:pt>
                <c:pt idx="17">
                  <c:v> 01.2023</c:v>
                </c:pt>
                <c:pt idx="18">
                  <c:v> 02.2023</c:v>
                </c:pt>
                <c:pt idx="19">
                  <c:v> 03.2023</c:v>
                </c:pt>
                <c:pt idx="20">
                  <c:v> 04.2023</c:v>
                </c:pt>
                <c:pt idx="21">
                  <c:v> 05.2023</c:v>
                </c:pt>
                <c:pt idx="22">
                  <c:v> 06.2023</c:v>
                </c:pt>
                <c:pt idx="23">
                  <c:v> 07.2023</c:v>
                </c:pt>
              </c:strCache>
            </c:strRef>
          </c:cat>
          <c:val>
            <c:numRef>
              <c:f>'P&amp;L'!$B$2:$Z$2</c:f>
              <c:numCache>
                <c:formatCode>0</c:formatCode>
                <c:ptCount val="2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DEB-45C3-94B3-5CAA4C88D906}"/>
            </c:ext>
          </c:extLst>
        </c:ser>
        <c:ser>
          <c:idx val="1"/>
          <c:order val="1"/>
          <c:invertIfNegative val="1"/>
          <c:cat>
            <c:strRef>
              <c:f>'P&amp;L'!$B$1:$Z$1</c:f>
              <c:strCache>
                <c:ptCount val="24"/>
                <c:pt idx="0">
                  <c:v> 08.2021</c:v>
                </c:pt>
                <c:pt idx="1">
                  <c:v> 09.2021</c:v>
                </c:pt>
                <c:pt idx="2">
                  <c:v> 10.2021</c:v>
                </c:pt>
                <c:pt idx="3">
                  <c:v> 11.2021</c:v>
                </c:pt>
                <c:pt idx="4">
                  <c:v> 12.2021</c:v>
                </c:pt>
                <c:pt idx="5">
                  <c:v> 01.2022</c:v>
                </c:pt>
                <c:pt idx="6">
                  <c:v> 02.2022</c:v>
                </c:pt>
                <c:pt idx="7">
                  <c:v> 03.2022</c:v>
                </c:pt>
                <c:pt idx="8">
                  <c:v> 04.2022</c:v>
                </c:pt>
                <c:pt idx="9">
                  <c:v> 05.2022</c:v>
                </c:pt>
                <c:pt idx="10">
                  <c:v> 06.2022</c:v>
                </c:pt>
                <c:pt idx="11">
                  <c:v> 07.2022</c:v>
                </c:pt>
                <c:pt idx="12">
                  <c:v> 08.2022</c:v>
                </c:pt>
                <c:pt idx="13">
                  <c:v> 09.2022</c:v>
                </c:pt>
                <c:pt idx="14">
                  <c:v> 10.2022</c:v>
                </c:pt>
                <c:pt idx="15">
                  <c:v> 11.2022</c:v>
                </c:pt>
                <c:pt idx="16">
                  <c:v> 12.2022</c:v>
                </c:pt>
                <c:pt idx="17">
                  <c:v> 01.2023</c:v>
                </c:pt>
                <c:pt idx="18">
                  <c:v> 02.2023</c:v>
                </c:pt>
                <c:pt idx="19">
                  <c:v> 03.2023</c:v>
                </c:pt>
                <c:pt idx="20">
                  <c:v> 04.2023</c:v>
                </c:pt>
                <c:pt idx="21">
                  <c:v> 05.2023</c:v>
                </c:pt>
                <c:pt idx="22">
                  <c:v> 06.2023</c:v>
                </c:pt>
                <c:pt idx="23">
                  <c:v> 07.2023</c:v>
                </c:pt>
              </c:strCache>
            </c:strRef>
          </c:cat>
          <c:val>
            <c:numRef>
              <c:f>'P&amp;L'!$B$25:$Z$25</c:f>
              <c:numCache>
                <c:formatCode>#,##0.00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B-45C3-94B3-5CAA4C88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0126312"/>
        <c:axId val="479553784"/>
      </c:barChart>
      <c:dateAx>
        <c:axId val="83012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 &quot;mm&quot;.&quot;yy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9553784"/>
        <c:crosses val="autoZero"/>
        <c:auto val="1"/>
        <c:lblOffset val="100"/>
        <c:baseTimeUnit val="months"/>
      </c:dateAx>
      <c:valAx>
        <c:axId val="479553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01263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Leads (ua)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'P&amp;L'!$B$1:$Z$1</c:f>
              <c:strCache>
                <c:ptCount val="24"/>
                <c:pt idx="0">
                  <c:v> 08.2021</c:v>
                </c:pt>
                <c:pt idx="1">
                  <c:v> 09.2021</c:v>
                </c:pt>
                <c:pt idx="2">
                  <c:v> 10.2021</c:v>
                </c:pt>
                <c:pt idx="3">
                  <c:v> 11.2021</c:v>
                </c:pt>
                <c:pt idx="4">
                  <c:v> 12.2021</c:v>
                </c:pt>
                <c:pt idx="5">
                  <c:v> 01.2022</c:v>
                </c:pt>
                <c:pt idx="6">
                  <c:v> 02.2022</c:v>
                </c:pt>
                <c:pt idx="7">
                  <c:v> 03.2022</c:v>
                </c:pt>
                <c:pt idx="8">
                  <c:v> 04.2022</c:v>
                </c:pt>
                <c:pt idx="9">
                  <c:v> 05.2022</c:v>
                </c:pt>
                <c:pt idx="10">
                  <c:v> 06.2022</c:v>
                </c:pt>
                <c:pt idx="11">
                  <c:v> 07.2022</c:v>
                </c:pt>
                <c:pt idx="12">
                  <c:v> 08.2022</c:v>
                </c:pt>
                <c:pt idx="13">
                  <c:v> 09.2022</c:v>
                </c:pt>
                <c:pt idx="14">
                  <c:v> 10.2022</c:v>
                </c:pt>
                <c:pt idx="15">
                  <c:v> 11.2022</c:v>
                </c:pt>
                <c:pt idx="16">
                  <c:v> 12.2022</c:v>
                </c:pt>
                <c:pt idx="17">
                  <c:v> 01.2023</c:v>
                </c:pt>
                <c:pt idx="18">
                  <c:v> 02.2023</c:v>
                </c:pt>
                <c:pt idx="19">
                  <c:v> 03.2023</c:v>
                </c:pt>
                <c:pt idx="20">
                  <c:v> 04.2023</c:v>
                </c:pt>
                <c:pt idx="21">
                  <c:v> 05.2023</c:v>
                </c:pt>
                <c:pt idx="22">
                  <c:v> 06.2023</c:v>
                </c:pt>
                <c:pt idx="23">
                  <c:v> 07.2023</c:v>
                </c:pt>
              </c:strCache>
            </c:strRef>
          </c:cat>
          <c:val>
            <c:numRef>
              <c:f>'P&amp;L'!$B$2:$Z$2</c:f>
              <c:numCache>
                <c:formatCode>0</c:formatCode>
                <c:ptCount val="2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907-4A59-99DE-D2C5E48D1893}"/>
            </c:ext>
          </c:extLst>
        </c:ser>
        <c:ser>
          <c:idx val="1"/>
          <c:order val="1"/>
          <c:invertIfNegative val="1"/>
          <c:cat>
            <c:strRef>
              <c:f>'P&amp;L'!$B$1:$Z$1</c:f>
              <c:strCache>
                <c:ptCount val="24"/>
                <c:pt idx="0">
                  <c:v> 08.2021</c:v>
                </c:pt>
                <c:pt idx="1">
                  <c:v> 09.2021</c:v>
                </c:pt>
                <c:pt idx="2">
                  <c:v> 10.2021</c:v>
                </c:pt>
                <c:pt idx="3">
                  <c:v> 11.2021</c:v>
                </c:pt>
                <c:pt idx="4">
                  <c:v> 12.2021</c:v>
                </c:pt>
                <c:pt idx="5">
                  <c:v> 01.2022</c:v>
                </c:pt>
                <c:pt idx="6">
                  <c:v> 02.2022</c:v>
                </c:pt>
                <c:pt idx="7">
                  <c:v> 03.2022</c:v>
                </c:pt>
                <c:pt idx="8">
                  <c:v> 04.2022</c:v>
                </c:pt>
                <c:pt idx="9">
                  <c:v> 05.2022</c:v>
                </c:pt>
                <c:pt idx="10">
                  <c:v> 06.2022</c:v>
                </c:pt>
                <c:pt idx="11">
                  <c:v> 07.2022</c:v>
                </c:pt>
                <c:pt idx="12">
                  <c:v> 08.2022</c:v>
                </c:pt>
                <c:pt idx="13">
                  <c:v> 09.2022</c:v>
                </c:pt>
                <c:pt idx="14">
                  <c:v> 10.2022</c:v>
                </c:pt>
                <c:pt idx="15">
                  <c:v> 11.2022</c:v>
                </c:pt>
                <c:pt idx="16">
                  <c:v> 12.2022</c:v>
                </c:pt>
                <c:pt idx="17">
                  <c:v> 01.2023</c:v>
                </c:pt>
                <c:pt idx="18">
                  <c:v> 02.2023</c:v>
                </c:pt>
                <c:pt idx="19">
                  <c:v> 03.2023</c:v>
                </c:pt>
                <c:pt idx="20">
                  <c:v> 04.2023</c:v>
                </c:pt>
                <c:pt idx="21">
                  <c:v> 05.2023</c:v>
                </c:pt>
                <c:pt idx="22">
                  <c:v> 06.2023</c:v>
                </c:pt>
                <c:pt idx="23">
                  <c:v> 07.2023</c:v>
                </c:pt>
              </c:strCache>
            </c:strRef>
          </c:cat>
          <c:val>
            <c:numRef>
              <c:f>'P&amp;L'!$B$3:$Z$3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7-4A59-99DE-D2C5E48D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2506073"/>
        <c:axId val="682391910"/>
      </c:barChart>
      <c:dateAx>
        <c:axId val="922506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 &quot;mm&quot;.&quot;yy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2391910"/>
        <c:crosses val="autoZero"/>
        <c:auto val="1"/>
        <c:lblOffset val="100"/>
        <c:baseTimeUnit val="months"/>
      </c:dateAx>
      <c:valAx>
        <c:axId val="6823919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25060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Customers, total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'P&amp;L'!$B$1:$Z$1</c:f>
              <c:strCache>
                <c:ptCount val="24"/>
                <c:pt idx="0">
                  <c:v> 08.2021</c:v>
                </c:pt>
                <c:pt idx="1">
                  <c:v> 09.2021</c:v>
                </c:pt>
                <c:pt idx="2">
                  <c:v> 10.2021</c:v>
                </c:pt>
                <c:pt idx="3">
                  <c:v> 11.2021</c:v>
                </c:pt>
                <c:pt idx="4">
                  <c:v> 12.2021</c:v>
                </c:pt>
                <c:pt idx="5">
                  <c:v> 01.2022</c:v>
                </c:pt>
                <c:pt idx="6">
                  <c:v> 02.2022</c:v>
                </c:pt>
                <c:pt idx="7">
                  <c:v> 03.2022</c:v>
                </c:pt>
                <c:pt idx="8">
                  <c:v> 04.2022</c:v>
                </c:pt>
                <c:pt idx="9">
                  <c:v> 05.2022</c:v>
                </c:pt>
                <c:pt idx="10">
                  <c:v> 06.2022</c:v>
                </c:pt>
                <c:pt idx="11">
                  <c:v> 07.2022</c:v>
                </c:pt>
                <c:pt idx="12">
                  <c:v> 08.2022</c:v>
                </c:pt>
                <c:pt idx="13">
                  <c:v> 09.2022</c:v>
                </c:pt>
                <c:pt idx="14">
                  <c:v> 10.2022</c:v>
                </c:pt>
                <c:pt idx="15">
                  <c:v> 11.2022</c:v>
                </c:pt>
                <c:pt idx="16">
                  <c:v> 12.2022</c:v>
                </c:pt>
                <c:pt idx="17">
                  <c:v> 01.2023</c:v>
                </c:pt>
                <c:pt idx="18">
                  <c:v> 02.2023</c:v>
                </c:pt>
                <c:pt idx="19">
                  <c:v> 03.2023</c:v>
                </c:pt>
                <c:pt idx="20">
                  <c:v> 04.2023</c:v>
                </c:pt>
                <c:pt idx="21">
                  <c:v> 05.2023</c:v>
                </c:pt>
                <c:pt idx="22">
                  <c:v> 06.2023</c:v>
                </c:pt>
                <c:pt idx="23">
                  <c:v> 07.2023</c:v>
                </c:pt>
              </c:strCache>
            </c:strRef>
          </c:cat>
          <c:val>
            <c:numRef>
              <c:f>'P&amp;L'!$B$2:$Z$2</c:f>
              <c:numCache>
                <c:formatCode>0</c:formatCode>
                <c:ptCount val="2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E1E-4058-9EB0-3615D66814C2}"/>
            </c:ext>
          </c:extLst>
        </c:ser>
        <c:ser>
          <c:idx val="1"/>
          <c:order val="1"/>
          <c:invertIfNegative val="1"/>
          <c:cat>
            <c:strRef>
              <c:f>'P&amp;L'!$B$1:$Z$1</c:f>
              <c:strCache>
                <c:ptCount val="24"/>
                <c:pt idx="0">
                  <c:v> 08.2021</c:v>
                </c:pt>
                <c:pt idx="1">
                  <c:v> 09.2021</c:v>
                </c:pt>
                <c:pt idx="2">
                  <c:v> 10.2021</c:v>
                </c:pt>
                <c:pt idx="3">
                  <c:v> 11.2021</c:v>
                </c:pt>
                <c:pt idx="4">
                  <c:v> 12.2021</c:v>
                </c:pt>
                <c:pt idx="5">
                  <c:v> 01.2022</c:v>
                </c:pt>
                <c:pt idx="6">
                  <c:v> 02.2022</c:v>
                </c:pt>
                <c:pt idx="7">
                  <c:v> 03.2022</c:v>
                </c:pt>
                <c:pt idx="8">
                  <c:v> 04.2022</c:v>
                </c:pt>
                <c:pt idx="9">
                  <c:v> 05.2022</c:v>
                </c:pt>
                <c:pt idx="10">
                  <c:v> 06.2022</c:v>
                </c:pt>
                <c:pt idx="11">
                  <c:v> 07.2022</c:v>
                </c:pt>
                <c:pt idx="12">
                  <c:v> 08.2022</c:v>
                </c:pt>
                <c:pt idx="13">
                  <c:v> 09.2022</c:v>
                </c:pt>
                <c:pt idx="14">
                  <c:v> 10.2022</c:v>
                </c:pt>
                <c:pt idx="15">
                  <c:v> 11.2022</c:v>
                </c:pt>
                <c:pt idx="16">
                  <c:v> 12.2022</c:v>
                </c:pt>
                <c:pt idx="17">
                  <c:v> 01.2023</c:v>
                </c:pt>
                <c:pt idx="18">
                  <c:v> 02.2023</c:v>
                </c:pt>
                <c:pt idx="19">
                  <c:v> 03.2023</c:v>
                </c:pt>
                <c:pt idx="20">
                  <c:v> 04.2023</c:v>
                </c:pt>
                <c:pt idx="21">
                  <c:v> 05.2023</c:v>
                </c:pt>
                <c:pt idx="22">
                  <c:v> 06.2023</c:v>
                </c:pt>
                <c:pt idx="23">
                  <c:v> 07.2023</c:v>
                </c:pt>
              </c:strCache>
            </c:strRef>
          </c:cat>
          <c:val>
            <c:numRef>
              <c:f>'P&amp;L'!$B$14:$Z$14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E-4058-9EB0-3615D6681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40624"/>
        <c:axId val="624454273"/>
      </c:barChart>
      <c:dateAx>
        <c:axId val="141814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 &quot;mm&quot;.&quot;yyyy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4454273"/>
        <c:crosses val="autoZero"/>
        <c:auto val="1"/>
        <c:lblOffset val="100"/>
        <c:baseTimeUnit val="months"/>
      </c:dateAx>
      <c:valAx>
        <c:axId val="62445427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81406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9525</xdr:rowOff>
    </xdr:from>
    <xdr:ext cx="14163675" cy="39909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23</xdr:row>
      <xdr:rowOff>66675</xdr:rowOff>
    </xdr:from>
    <xdr:ext cx="14163675" cy="3533775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0</xdr:rowOff>
    </xdr:from>
    <xdr:ext cx="14163675" cy="3533775"/>
    <xdr:graphicFrame macro="">
      <xdr:nvGraphicFramePr>
        <xdr:cNvPr id="4" name="Chart 3" title="Диаграмма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372F-D155-4AC3-A206-B27EFCC4A065}">
  <sheetPr>
    <outlinePr summaryBelow="0" summaryRight="0"/>
  </sheetPr>
  <dimension ref="A1:W10"/>
  <sheetViews>
    <sheetView zoomScale="80" zoomScaleNormal="80" workbookViewId="0">
      <pane xSplit="1" topLeftCell="C1" activePane="topRight" state="frozen"/>
      <selection pane="topRight" activeCell="R7" sqref="R7"/>
    </sheetView>
  </sheetViews>
  <sheetFormatPr defaultColWidth="12.6640625" defaultRowHeight="15.75" customHeight="1"/>
  <cols>
    <col min="1" max="1" width="27.77734375" style="79" customWidth="1"/>
    <col min="2" max="14" width="18.88671875" style="79" customWidth="1"/>
    <col min="15" max="15" width="26" style="79" customWidth="1"/>
    <col min="16" max="22" width="18.88671875" style="79" customWidth="1"/>
    <col min="23" max="23" width="17.88671875" style="79" customWidth="1"/>
    <col min="24" max="16384" width="12.6640625" style="79"/>
  </cols>
  <sheetData>
    <row r="1" spans="1:23" ht="17.399999999999999">
      <c r="A1" s="110" t="s">
        <v>126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80"/>
    </row>
    <row r="2" spans="1:23" ht="17.399999999999999">
      <c r="A2" s="110" t="s">
        <v>125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80"/>
    </row>
    <row r="3" spans="1:23" ht="17.399999999999999">
      <c r="A3" s="109" t="s">
        <v>124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80"/>
    </row>
    <row r="4" spans="1:23" ht="16.5" customHeigh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</row>
    <row r="5" spans="1:23" ht="40.5" customHeight="1">
      <c r="A5" s="108" t="s">
        <v>2</v>
      </c>
      <c r="B5" s="107" t="s">
        <v>1</v>
      </c>
      <c r="C5" s="102"/>
      <c r="D5" s="102"/>
      <c r="E5" s="102"/>
      <c r="F5" s="102"/>
      <c r="G5" s="102"/>
      <c r="H5" s="102"/>
      <c r="I5" s="102"/>
      <c r="J5" s="102"/>
      <c r="K5" s="106" t="s">
        <v>123</v>
      </c>
      <c r="L5" s="102"/>
      <c r="M5" s="102"/>
      <c r="N5" s="105" t="s">
        <v>122</v>
      </c>
      <c r="O5" s="105"/>
      <c r="P5" s="102"/>
      <c r="Q5" s="102"/>
      <c r="R5" s="102"/>
      <c r="S5" s="104" t="s">
        <v>121</v>
      </c>
      <c r="T5" s="102"/>
      <c r="U5" s="103" t="s">
        <v>120</v>
      </c>
      <c r="V5" s="102"/>
      <c r="W5" s="95"/>
    </row>
    <row r="6" spans="1:23" ht="88.2" customHeight="1">
      <c r="A6" s="102"/>
      <c r="B6" s="101" t="s">
        <v>119</v>
      </c>
      <c r="C6" s="101" t="s">
        <v>118</v>
      </c>
      <c r="D6" s="101" t="s">
        <v>117</v>
      </c>
      <c r="E6" s="101" t="s">
        <v>116</v>
      </c>
      <c r="F6" s="101" t="s">
        <v>3</v>
      </c>
      <c r="G6" s="101" t="s">
        <v>115</v>
      </c>
      <c r="H6" s="101" t="s">
        <v>114</v>
      </c>
      <c r="I6" s="101" t="s">
        <v>113</v>
      </c>
      <c r="J6" s="101" t="s">
        <v>112</v>
      </c>
      <c r="K6" s="100" t="s">
        <v>4</v>
      </c>
      <c r="L6" s="100" t="s">
        <v>111</v>
      </c>
      <c r="M6" s="100" t="s">
        <v>110</v>
      </c>
      <c r="N6" s="99" t="s">
        <v>109</v>
      </c>
      <c r="O6" s="99" t="s">
        <v>108</v>
      </c>
      <c r="P6" s="98" t="s">
        <v>107</v>
      </c>
      <c r="Q6" s="98" t="s">
        <v>106</v>
      </c>
      <c r="R6" s="98" t="s">
        <v>105</v>
      </c>
      <c r="S6" s="97" t="s">
        <v>104</v>
      </c>
      <c r="T6" s="97" t="s">
        <v>103</v>
      </c>
      <c r="U6" s="96" t="s">
        <v>104</v>
      </c>
      <c r="V6" s="96" t="s">
        <v>103</v>
      </c>
      <c r="W6" s="95"/>
    </row>
    <row r="7" spans="1:23" ht="43.5" customHeight="1">
      <c r="A7" s="94" t="s">
        <v>102</v>
      </c>
      <c r="B7" s="90">
        <v>50000</v>
      </c>
      <c r="C7" s="88">
        <f>B7/D7</f>
        <v>250</v>
      </c>
      <c r="D7" s="89">
        <v>200</v>
      </c>
      <c r="E7" s="92">
        <v>0.2</v>
      </c>
      <c r="F7" s="91">
        <f>D7*E7</f>
        <v>40</v>
      </c>
      <c r="G7" s="90">
        <f>B7/F7</f>
        <v>1250</v>
      </c>
      <c r="H7" s="89">
        <v>10</v>
      </c>
      <c r="I7" s="89">
        <f>F7*H7</f>
        <v>400</v>
      </c>
      <c r="J7" s="88">
        <v>35</v>
      </c>
      <c r="K7" s="87">
        <v>25000</v>
      </c>
      <c r="L7" s="87">
        <v>2000</v>
      </c>
      <c r="M7" s="87">
        <f>I7*K7+I7*L7</f>
        <v>10800000</v>
      </c>
      <c r="N7" s="86">
        <v>0.1</v>
      </c>
      <c r="O7" s="84">
        <v>5000</v>
      </c>
      <c r="P7" s="85">
        <v>1.4999999999999999E-2</v>
      </c>
      <c r="Q7" s="84">
        <v>700</v>
      </c>
      <c r="R7" s="83">
        <f>K7*N7+O7+(K7+L7)*P7+Q7</f>
        <v>8605</v>
      </c>
      <c r="S7" s="82">
        <f>(K7+L7-R7)*H7</f>
        <v>183950</v>
      </c>
      <c r="T7" s="82">
        <f>S7*F7</f>
        <v>7358000</v>
      </c>
      <c r="U7" s="81">
        <f>S7-G7-J7*(H7-1)</f>
        <v>182385</v>
      </c>
      <c r="V7" s="81">
        <f>U7*F7</f>
        <v>7295400</v>
      </c>
      <c r="W7" s="80"/>
    </row>
    <row r="8" spans="1:23" ht="43.5" customHeight="1">
      <c r="A8" s="94" t="s">
        <v>101</v>
      </c>
      <c r="B8" s="90">
        <v>50000</v>
      </c>
      <c r="C8" s="88">
        <f>B8/D8</f>
        <v>200</v>
      </c>
      <c r="D8" s="93">
        <v>250</v>
      </c>
      <c r="E8" s="92">
        <v>0.2</v>
      </c>
      <c r="F8" s="91">
        <f>D8*E8</f>
        <v>50</v>
      </c>
      <c r="G8" s="90">
        <f>B8/F8</f>
        <v>1000</v>
      </c>
      <c r="H8" s="89">
        <v>10</v>
      </c>
      <c r="I8" s="89">
        <f>F8*H8</f>
        <v>500</v>
      </c>
      <c r="J8" s="88">
        <v>35</v>
      </c>
      <c r="K8" s="87">
        <v>25000</v>
      </c>
      <c r="L8" s="87">
        <v>2000</v>
      </c>
      <c r="M8" s="87">
        <f>I8*K8+I8*L8</f>
        <v>13500000</v>
      </c>
      <c r="N8" s="86">
        <v>0.1</v>
      </c>
      <c r="O8" s="84">
        <v>5000</v>
      </c>
      <c r="P8" s="85">
        <v>1.4999999999999999E-2</v>
      </c>
      <c r="Q8" s="84">
        <v>700</v>
      </c>
      <c r="R8" s="83">
        <f>K8*N8+O8+(K8+L8)*P8+Q8</f>
        <v>8605</v>
      </c>
      <c r="S8" s="82">
        <f>(K8+L8-R8)*H8</f>
        <v>183950</v>
      </c>
      <c r="T8" s="82">
        <f>S8*F8</f>
        <v>9197500</v>
      </c>
      <c r="U8" s="81">
        <f>S8-G8-J8*(H8-1)</f>
        <v>182635</v>
      </c>
      <c r="V8" s="81">
        <f>U8*F8</f>
        <v>9131750</v>
      </c>
      <c r="W8" s="80"/>
    </row>
    <row r="9" spans="1:23" ht="43.5" customHeight="1">
      <c r="A9" s="94" t="s">
        <v>100</v>
      </c>
      <c r="B9" s="90">
        <v>50000</v>
      </c>
      <c r="C9" s="88">
        <f>B9/D9</f>
        <v>156.25</v>
      </c>
      <c r="D9" s="93">
        <v>320</v>
      </c>
      <c r="E9" s="92">
        <v>0.2</v>
      </c>
      <c r="F9" s="91">
        <f>D9*E9</f>
        <v>64</v>
      </c>
      <c r="G9" s="90">
        <f>B9/F9</f>
        <v>781.25</v>
      </c>
      <c r="H9" s="89">
        <v>10</v>
      </c>
      <c r="I9" s="89">
        <f>F9*H9</f>
        <v>640</v>
      </c>
      <c r="J9" s="88">
        <v>35</v>
      </c>
      <c r="K9" s="87">
        <v>25000</v>
      </c>
      <c r="L9" s="87">
        <v>2000</v>
      </c>
      <c r="M9" s="87">
        <f>I9*K9+I9*L9</f>
        <v>17280000</v>
      </c>
      <c r="N9" s="86">
        <v>0.1</v>
      </c>
      <c r="O9" s="84">
        <v>5000</v>
      </c>
      <c r="P9" s="85">
        <v>1.4999999999999999E-2</v>
      </c>
      <c r="Q9" s="84">
        <v>700</v>
      </c>
      <c r="R9" s="83">
        <f>K9*N9+O9+(K9+L9)*P9+Q9</f>
        <v>8605</v>
      </c>
      <c r="S9" s="82">
        <f>(K9+L9-R9)*H9</f>
        <v>183950</v>
      </c>
      <c r="T9" s="82">
        <f>S9*F9</f>
        <v>11772800</v>
      </c>
      <c r="U9" s="81">
        <f>S9-G9-J9*(H9-1)</f>
        <v>182853.75</v>
      </c>
      <c r="V9" s="81">
        <f>U9*F9</f>
        <v>11702640</v>
      </c>
      <c r="W9" s="80"/>
    </row>
    <row r="10" spans="1:23" ht="43.5" customHeight="1">
      <c r="A10" s="94" t="s">
        <v>99</v>
      </c>
      <c r="B10" s="90">
        <v>50000</v>
      </c>
      <c r="C10" s="88">
        <f>B10/D10</f>
        <v>111.11111111111111</v>
      </c>
      <c r="D10" s="93">
        <v>450</v>
      </c>
      <c r="E10" s="92">
        <v>0.2</v>
      </c>
      <c r="F10" s="91">
        <f>D10*E10</f>
        <v>90</v>
      </c>
      <c r="G10" s="90">
        <f>B10/F10</f>
        <v>555.55555555555554</v>
      </c>
      <c r="H10" s="89">
        <v>10</v>
      </c>
      <c r="I10" s="89">
        <f>F10*H10</f>
        <v>900</v>
      </c>
      <c r="J10" s="88">
        <v>35</v>
      </c>
      <c r="K10" s="87">
        <v>25000</v>
      </c>
      <c r="L10" s="87">
        <v>2000</v>
      </c>
      <c r="M10" s="87">
        <f>I10*K10+I10*L10</f>
        <v>24300000</v>
      </c>
      <c r="N10" s="86">
        <v>0.1</v>
      </c>
      <c r="O10" s="84">
        <v>5000</v>
      </c>
      <c r="P10" s="85">
        <v>1.4999999999999999E-2</v>
      </c>
      <c r="Q10" s="84">
        <v>700</v>
      </c>
      <c r="R10" s="83">
        <f>K10*N10+O10+(K10+L10)*P10+Q10</f>
        <v>8605</v>
      </c>
      <c r="S10" s="82">
        <f>(K10+L10-R10)*H10</f>
        <v>183950</v>
      </c>
      <c r="T10" s="82">
        <f>S10*F10</f>
        <v>16555500</v>
      </c>
      <c r="U10" s="81">
        <f>S10-G10-J10*(H10-1)</f>
        <v>183079.44444444444</v>
      </c>
      <c r="V10" s="81">
        <f>U10*F10</f>
        <v>16477150</v>
      </c>
      <c r="W10" s="80"/>
    </row>
  </sheetData>
  <mergeCells count="6">
    <mergeCell ref="U5:V5"/>
    <mergeCell ref="A5:A6"/>
    <mergeCell ref="B5:J5"/>
    <mergeCell ref="K5:M5"/>
    <mergeCell ref="N5:R5"/>
    <mergeCell ref="S5:T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F9000"/>
    <outlinePr summaryBelow="0" summaryRight="0"/>
  </sheetPr>
  <dimension ref="A1:G1000"/>
  <sheetViews>
    <sheetView workbookViewId="0">
      <pane ySplit="4" topLeftCell="A8" activePane="bottomLeft" state="frozen"/>
      <selection pane="bottomLeft" activeCell="D17" sqref="D17"/>
    </sheetView>
  </sheetViews>
  <sheetFormatPr defaultColWidth="12.6640625" defaultRowHeight="15" customHeight="1"/>
  <cols>
    <col min="1" max="1" width="21.33203125" customWidth="1"/>
    <col min="2" max="2" width="38.88671875" customWidth="1"/>
    <col min="3" max="5" width="20.109375" customWidth="1"/>
    <col min="6" max="7" width="30.109375" customWidth="1"/>
  </cols>
  <sheetData>
    <row r="1" spans="1:7" ht="15.75" customHeight="1">
      <c r="A1" s="69"/>
      <c r="B1" s="70"/>
      <c r="C1" s="70"/>
      <c r="D1" s="70"/>
      <c r="E1" s="70"/>
      <c r="F1" s="70"/>
      <c r="G1" s="71"/>
    </row>
    <row r="2" spans="1:7" ht="15.75" customHeight="1">
      <c r="A2" s="69"/>
      <c r="B2" s="70"/>
      <c r="C2" s="70"/>
      <c r="D2" s="70"/>
      <c r="E2" s="70"/>
      <c r="F2" s="70"/>
      <c r="G2" s="71"/>
    </row>
    <row r="3" spans="1:7" ht="15" customHeight="1">
      <c r="A3" s="72"/>
      <c r="B3" s="68"/>
      <c r="C3" s="73"/>
      <c r="D3" s="68"/>
      <c r="E3" s="74"/>
      <c r="F3" s="75"/>
      <c r="G3" s="74"/>
    </row>
    <row r="4" spans="1:7" ht="27.75" customHeight="1">
      <c r="A4" s="2" t="s">
        <v>6</v>
      </c>
      <c r="B4" s="2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4" t="s">
        <v>12</v>
      </c>
    </row>
    <row r="5" spans="1:7" ht="15.75" customHeight="1">
      <c r="A5" s="5" t="s">
        <v>13</v>
      </c>
      <c r="B5" s="6" t="s">
        <v>14</v>
      </c>
      <c r="C5" s="7">
        <v>44409</v>
      </c>
      <c r="D5" s="7">
        <v>45138</v>
      </c>
      <c r="E5" s="8">
        <f>DATEDIF(C5,D5,"M")+1</f>
        <v>24</v>
      </c>
      <c r="F5" s="9"/>
      <c r="G5" s="9"/>
    </row>
    <row r="6" spans="1:7" ht="31.5" customHeight="1">
      <c r="A6" s="76" t="s">
        <v>15</v>
      </c>
      <c r="B6" s="68"/>
      <c r="C6" s="68"/>
      <c r="D6" s="68"/>
      <c r="E6" s="68"/>
      <c r="F6" s="10"/>
      <c r="G6" s="10"/>
    </row>
    <row r="7" spans="1:7" ht="15.75" customHeight="1">
      <c r="A7" s="11" t="s">
        <v>16</v>
      </c>
      <c r="B7" s="12" t="s">
        <v>17</v>
      </c>
      <c r="C7" s="13">
        <f>'Аренда звук.обор-я'!F7</f>
        <v>40</v>
      </c>
      <c r="D7" s="13">
        <f>'Аренда звук.обор-я'!F10</f>
        <v>90</v>
      </c>
      <c r="E7" s="14">
        <f t="shared" ref="E7:E12" si="0">D7-C7</f>
        <v>50</v>
      </c>
      <c r="F7" s="15"/>
      <c r="G7" s="15"/>
    </row>
    <row r="8" spans="1:7" ht="30" customHeight="1">
      <c r="A8" s="11" t="s">
        <v>18</v>
      </c>
      <c r="B8" s="16" t="s">
        <v>19</v>
      </c>
      <c r="C8" s="13">
        <f>'Аренда звук.обор-я'!K7</f>
        <v>25000</v>
      </c>
      <c r="D8" s="13">
        <f>'Аренда звук.обор-я'!K10</f>
        <v>25000</v>
      </c>
      <c r="E8" s="17">
        <f t="shared" si="0"/>
        <v>0</v>
      </c>
      <c r="F8" s="15"/>
      <c r="G8" s="15"/>
    </row>
    <row r="9" spans="1:7" ht="15.75" customHeight="1">
      <c r="A9" s="11" t="s">
        <v>20</v>
      </c>
      <c r="B9" s="12" t="s">
        <v>21</v>
      </c>
      <c r="C9" s="13">
        <f>'Аренда звук.обор-я'!R7</f>
        <v>8605</v>
      </c>
      <c r="D9" s="13">
        <f>'Аренда звук.обор-я'!R10</f>
        <v>8605</v>
      </c>
      <c r="E9" s="17">
        <f t="shared" si="0"/>
        <v>0</v>
      </c>
      <c r="F9" s="15"/>
      <c r="G9" s="15"/>
    </row>
    <row r="10" spans="1:7" ht="15.75" customHeight="1">
      <c r="A10" s="11" t="s">
        <v>22</v>
      </c>
      <c r="B10" s="12" t="s">
        <v>23</v>
      </c>
      <c r="C10" s="18">
        <v>0</v>
      </c>
      <c r="D10" s="18">
        <v>0</v>
      </c>
      <c r="E10" s="19">
        <f t="shared" si="0"/>
        <v>0</v>
      </c>
      <c r="F10" s="15"/>
      <c r="G10" s="15"/>
    </row>
    <row r="11" spans="1:7" ht="15.75" customHeight="1">
      <c r="A11" s="11" t="s">
        <v>24</v>
      </c>
      <c r="B11" s="12" t="s">
        <v>25</v>
      </c>
      <c r="C11" s="20">
        <v>0</v>
      </c>
      <c r="D11" s="20">
        <v>0</v>
      </c>
      <c r="E11" s="21">
        <f t="shared" si="0"/>
        <v>0</v>
      </c>
      <c r="F11" s="15"/>
      <c r="G11" s="15"/>
    </row>
    <row r="12" spans="1:7" ht="15.75" customHeight="1">
      <c r="A12" s="11" t="s">
        <v>26</v>
      </c>
      <c r="B12" s="12" t="s">
        <v>27</v>
      </c>
      <c r="C12" s="22">
        <v>0</v>
      </c>
      <c r="D12" s="22">
        <v>0</v>
      </c>
      <c r="E12" s="21">
        <f t="shared" si="0"/>
        <v>0</v>
      </c>
      <c r="F12" s="15"/>
      <c r="G12" s="15"/>
    </row>
    <row r="13" spans="1:7" ht="31.5" customHeight="1">
      <c r="A13" s="76" t="s">
        <v>28</v>
      </c>
      <c r="B13" s="68"/>
      <c r="C13" s="68"/>
      <c r="D13" s="68"/>
      <c r="E13" s="68"/>
      <c r="F13" s="10"/>
      <c r="G13" s="10"/>
    </row>
    <row r="14" spans="1:7" ht="30" customHeight="1">
      <c r="A14" s="11" t="s">
        <v>29</v>
      </c>
      <c r="B14" s="16" t="s">
        <v>30</v>
      </c>
      <c r="C14" s="23">
        <f>'Аренда звук.обор-я'!B7</f>
        <v>50000</v>
      </c>
      <c r="D14" s="23">
        <f>'Аренда звук.обор-я'!B10</f>
        <v>50000</v>
      </c>
      <c r="E14" s="17">
        <f t="shared" ref="E14:E17" si="1">D14-C14</f>
        <v>0</v>
      </c>
      <c r="F14" s="15"/>
      <c r="G14" s="15"/>
    </row>
    <row r="15" spans="1:7" ht="30" customHeight="1">
      <c r="A15" s="11" t="s">
        <v>31</v>
      </c>
      <c r="B15" s="16" t="s">
        <v>32</v>
      </c>
      <c r="C15" s="23">
        <f>'Аренда звук.обор-я'!D7</f>
        <v>200</v>
      </c>
      <c r="D15" s="23">
        <f>'Аренда звук.обор-я'!D10</f>
        <v>450</v>
      </c>
      <c r="E15" s="14">
        <f t="shared" si="1"/>
        <v>250</v>
      </c>
      <c r="F15" s="15"/>
      <c r="G15" s="15"/>
    </row>
    <row r="16" spans="1:7" ht="15.75" customHeight="1">
      <c r="A16" s="11" t="s">
        <v>33</v>
      </c>
      <c r="B16" s="12" t="s">
        <v>34</v>
      </c>
      <c r="C16" s="23">
        <f>'Аренда звук.обор-я'!H7</f>
        <v>10</v>
      </c>
      <c r="D16" s="23">
        <f>'Аренда звук.обор-я'!H10</f>
        <v>10</v>
      </c>
      <c r="E16" s="17">
        <f t="shared" si="1"/>
        <v>0</v>
      </c>
      <c r="F16" s="15"/>
      <c r="G16" s="15"/>
    </row>
    <row r="17" spans="1:7" ht="15.75" customHeight="1">
      <c r="A17" s="11" t="s">
        <v>35</v>
      </c>
      <c r="B17" s="12" t="s">
        <v>36</v>
      </c>
      <c r="C17" s="22">
        <v>0</v>
      </c>
      <c r="D17" s="22">
        <v>0</v>
      </c>
      <c r="E17" s="19">
        <f t="shared" si="1"/>
        <v>0</v>
      </c>
      <c r="F17" s="15"/>
      <c r="G17" s="15"/>
    </row>
    <row r="18" spans="1:7" ht="31.5" customHeight="1">
      <c r="A18" s="76" t="s">
        <v>37</v>
      </c>
      <c r="B18" s="68"/>
      <c r="C18" s="68"/>
      <c r="D18" s="68"/>
      <c r="E18" s="68"/>
      <c r="F18" s="10"/>
      <c r="G18" s="10"/>
    </row>
    <row r="19" spans="1:7" ht="30" customHeight="1">
      <c r="A19" s="11" t="s">
        <v>38</v>
      </c>
      <c r="B19" s="16" t="s">
        <v>39</v>
      </c>
      <c r="C19" s="23">
        <v>6</v>
      </c>
      <c r="D19" s="17">
        <f t="shared" ref="D19:D20" si="2">C19</f>
        <v>6</v>
      </c>
      <c r="E19" s="24"/>
      <c r="F19" s="15"/>
      <c r="G19" s="15"/>
    </row>
    <row r="20" spans="1:7" ht="15.75" customHeight="1">
      <c r="A20" s="11" t="s">
        <v>40</v>
      </c>
      <c r="B20" s="12" t="s">
        <v>41</v>
      </c>
      <c r="C20" s="23">
        <v>1200</v>
      </c>
      <c r="D20" s="17">
        <f t="shared" si="2"/>
        <v>1200</v>
      </c>
      <c r="E20" s="10"/>
      <c r="F20" s="15"/>
      <c r="G20" s="15"/>
    </row>
    <row r="21" spans="1:7" ht="15.75" customHeight="1">
      <c r="A21" s="11" t="s">
        <v>42</v>
      </c>
      <c r="B21" s="12" t="s">
        <v>43</v>
      </c>
      <c r="C21" s="25">
        <v>44409</v>
      </c>
      <c r="D21" s="26"/>
      <c r="E21" s="8">
        <f>DATEDIF(C5,C21,"M")</f>
        <v>0</v>
      </c>
      <c r="F21" s="27" t="str">
        <f>IF(C21&lt;C5,"Attention! FSM must be later than start","")</f>
        <v/>
      </c>
      <c r="G21" s="15"/>
    </row>
    <row r="22" spans="1:7" ht="15.75" customHeight="1"/>
    <row r="23" spans="1:7" ht="15.75" customHeight="1"/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6:E6"/>
    <mergeCell ref="A13:E13"/>
    <mergeCell ref="A18:E18"/>
    <mergeCell ref="A1:G1"/>
    <mergeCell ref="A2:G2"/>
    <mergeCell ref="A3:B3"/>
    <mergeCell ref="C3:E3"/>
    <mergeCell ref="F3:G3"/>
  </mergeCells>
  <dataValidations count="2">
    <dataValidation type="custom" allowBlank="1" showDropDown="1" sqref="C21" xr:uid="{00000000-0002-0000-0100-000000000000}">
      <formula1>OR(NOT(ISERROR(DATEVALUE(C21))), AND(ISNUMBER(C21), LEFT(CELL("format", C21))="D"))</formula1>
    </dataValidation>
    <dataValidation type="list" allowBlank="1" showErrorMessage="1" sqref="G4" xr:uid="{00000000-0002-0000-0100-000001000000}">
      <formula1>"Linear,Exponential"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6666"/>
    <outlinePr summaryBelow="0" summaryRight="0"/>
  </sheetPr>
  <dimension ref="A1:Z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640625" defaultRowHeight="15" customHeight="1"/>
  <cols>
    <col min="1" max="1" width="18.21875" customWidth="1"/>
    <col min="2" max="6" width="12.6640625" customWidth="1"/>
  </cols>
  <sheetData>
    <row r="1" spans="1:26" ht="15.75" customHeight="1">
      <c r="A1" s="28"/>
      <c r="B1" s="29">
        <f>Options!$C$5</f>
        <v>44409</v>
      </c>
      <c r="C1" s="29">
        <f>IF(B1&lt;&gt;"",IF(DATEDIF($B$1, EDATE(B1,1),"M")&lt;Options!$E$5,EDATE(B1,1),""),"")</f>
        <v>44440</v>
      </c>
      <c r="D1" s="29">
        <f>IF(C1&lt;&gt;"",IF(DATEDIF($B$1, EDATE(C1,1),"M")&lt;Options!$E$5,EDATE(C1,1),""),"")</f>
        <v>44470</v>
      </c>
      <c r="E1" s="29">
        <f>IF(D1&lt;&gt;"",IF(DATEDIF($B$1, EDATE(D1,1),"M")&lt;Options!$E$5,EDATE(D1,1),""),"")</f>
        <v>44501</v>
      </c>
      <c r="F1" s="29">
        <f>IF(E1&lt;&gt;"",IF(DATEDIF($B$1, EDATE(E1,1),"M")&lt;Options!$E$5,EDATE(E1,1),""),"")</f>
        <v>44531</v>
      </c>
      <c r="G1" s="29">
        <f>IF(F1&lt;&gt;"",IF(DATEDIF($B$1, EDATE(F1,1),"M")&lt;Options!$E$5,EDATE(F1,1),""),"")</f>
        <v>44562</v>
      </c>
      <c r="H1" s="29">
        <f>IF(G1&lt;&gt;"",IF(DATEDIF($B$1, EDATE(G1,1),"M")&lt;Options!$E$5,EDATE(G1,1),""),"")</f>
        <v>44593</v>
      </c>
      <c r="I1" s="29">
        <f>IF(H1&lt;&gt;"",IF(DATEDIF($B$1, EDATE(H1,1),"M")&lt;Options!$E$5,EDATE(H1,1),""),"")</f>
        <v>44621</v>
      </c>
      <c r="J1" s="29">
        <f>IF(I1&lt;&gt;"",IF(DATEDIF($B$1, EDATE(I1,1),"M")&lt;Options!$E$5,EDATE(I1,1),""),"")</f>
        <v>44652</v>
      </c>
      <c r="K1" s="29">
        <f>IF(J1&lt;&gt;"",IF(DATEDIF($B$1, EDATE(J1,1),"M")&lt;Options!$E$5,EDATE(J1,1),""),"")</f>
        <v>44682</v>
      </c>
      <c r="L1" s="29">
        <f>IF(K1&lt;&gt;"",IF(DATEDIF($B$1, EDATE(K1,1),"M")&lt;Options!$E$5,EDATE(K1,1),""),"")</f>
        <v>44713</v>
      </c>
      <c r="M1" s="29">
        <f>IF(L1&lt;&gt;"",IF(DATEDIF($B$1, EDATE(L1,1),"M")&lt;Options!$E$5,EDATE(L1,1),""),"")</f>
        <v>44743</v>
      </c>
      <c r="N1" s="29">
        <f>IF(M1&lt;&gt;"",IF(DATEDIF($B$1, EDATE(M1,1),"M")&lt;Options!$E$5,EDATE(M1,1),""),"")</f>
        <v>44774</v>
      </c>
      <c r="O1" s="29">
        <f>IF(N1&lt;&gt;"",IF(DATEDIF($B$1, EDATE(N1,1),"M")&lt;Options!$E$5,EDATE(N1,1),""),"")</f>
        <v>44805</v>
      </c>
      <c r="P1" s="29">
        <f>IF(O1&lt;&gt;"",IF(DATEDIF($B$1, EDATE(O1,1),"M")&lt;Options!$E$5,EDATE(O1,1),""),"")</f>
        <v>44835</v>
      </c>
      <c r="Q1" s="29">
        <f>IF(P1&lt;&gt;"",IF(DATEDIF($B$1, EDATE(P1,1),"M")&lt;Options!$E$5,EDATE(P1,1),""),"")</f>
        <v>44866</v>
      </c>
      <c r="R1" s="29">
        <f>IF(Q1&lt;&gt;"",IF(DATEDIF($B$1, EDATE(Q1,1),"M")&lt;Options!$E$5,EDATE(Q1,1),""),"")</f>
        <v>44896</v>
      </c>
      <c r="S1" s="29">
        <f>IF(R1&lt;&gt;"",IF(DATEDIF($B$1, EDATE(R1,1),"M")&lt;Options!$E$5,EDATE(R1,1),""),"")</f>
        <v>44927</v>
      </c>
      <c r="T1" s="29">
        <f>IF(S1&lt;&gt;"",IF(DATEDIF($B$1, EDATE(S1,1),"M")&lt;Options!$E$5,EDATE(S1,1),""),"")</f>
        <v>44958</v>
      </c>
      <c r="U1" s="29">
        <f>IF(T1&lt;&gt;"",IF(DATEDIF($B$1, EDATE(T1,1),"M")&lt;Options!$E$5,EDATE(T1,1),""),"")</f>
        <v>44986</v>
      </c>
      <c r="V1" s="29">
        <f>IF(U1&lt;&gt;"",IF(DATEDIF($B$1, EDATE(U1,1),"M")&lt;Options!$E$5,EDATE(U1,1),""),"")</f>
        <v>45017</v>
      </c>
      <c r="W1" s="29">
        <f>IF(V1&lt;&gt;"",IF(DATEDIF($B$1, EDATE(V1,1),"M")&lt;Options!$E$5,EDATE(V1,1),""),"")</f>
        <v>45047</v>
      </c>
      <c r="X1" s="29">
        <f>IF(W1&lt;&gt;"",IF(DATEDIF($B$1, EDATE(W1,1),"M")&lt;Options!$E$5,EDATE(W1,1),""),"")</f>
        <v>45078</v>
      </c>
      <c r="Y1" s="29">
        <f>IF(X1&lt;&gt;"",IF(DATEDIF($B$1, EDATE(X1,1),"M")&lt;Options!$E$5,EDATE(X1,1),""),"")</f>
        <v>45108</v>
      </c>
      <c r="Z1" s="29" t="str">
        <f>IF(Y1&lt;&gt;"",IF(DATEDIF($B$1, EDATE(Y1,1),"M")&lt;Options!$E$5,EDATE(Y1,1),""),"")</f>
        <v/>
      </c>
    </row>
    <row r="2" spans="1:26" ht="15.75" customHeight="1">
      <c r="A2" s="30" t="s">
        <v>44</v>
      </c>
      <c r="B2" s="31">
        <f t="shared" ref="B2:Z2" si="0">IF(B$1&lt;&gt;"",SUM(B3:B999),"")</f>
        <v>1270000</v>
      </c>
      <c r="C2" s="31">
        <f t="shared" si="0"/>
        <v>1270000</v>
      </c>
      <c r="D2" s="31">
        <f t="shared" si="0"/>
        <v>1270000</v>
      </c>
      <c r="E2" s="31">
        <f t="shared" si="0"/>
        <v>1270000</v>
      </c>
      <c r="F2" s="31">
        <f t="shared" si="0"/>
        <v>1270000</v>
      </c>
      <c r="G2" s="31">
        <f t="shared" si="0"/>
        <v>1960000</v>
      </c>
      <c r="H2" s="31">
        <f t="shared" si="0"/>
        <v>1960000</v>
      </c>
      <c r="I2" s="31">
        <f t="shared" si="0"/>
        <v>1960000</v>
      </c>
      <c r="J2" s="31">
        <f t="shared" si="0"/>
        <v>1960000</v>
      </c>
      <c r="K2" s="31">
        <f t="shared" si="0"/>
        <v>1960000</v>
      </c>
      <c r="L2" s="31">
        <f t="shared" si="0"/>
        <v>1960000</v>
      </c>
      <c r="M2" s="31">
        <f t="shared" si="0"/>
        <v>1960000</v>
      </c>
      <c r="N2" s="31">
        <f t="shared" si="0"/>
        <v>3020000</v>
      </c>
      <c r="O2" s="31">
        <f t="shared" si="0"/>
        <v>3020000</v>
      </c>
      <c r="P2" s="31">
        <f t="shared" si="0"/>
        <v>3020000</v>
      </c>
      <c r="Q2" s="31">
        <f t="shared" si="0"/>
        <v>3020000</v>
      </c>
      <c r="R2" s="31">
        <f t="shared" si="0"/>
        <v>3020000</v>
      </c>
      <c r="S2" s="31">
        <f t="shared" si="0"/>
        <v>3020000</v>
      </c>
      <c r="T2" s="31">
        <f t="shared" si="0"/>
        <v>3020000</v>
      </c>
      <c r="U2" s="31">
        <f t="shared" si="0"/>
        <v>3020000</v>
      </c>
      <c r="V2" s="31">
        <f t="shared" si="0"/>
        <v>4600000</v>
      </c>
      <c r="W2" s="31">
        <f t="shared" si="0"/>
        <v>4600000</v>
      </c>
      <c r="X2" s="31">
        <f t="shared" si="0"/>
        <v>4600000</v>
      </c>
      <c r="Y2" s="31">
        <f t="shared" si="0"/>
        <v>4600000</v>
      </c>
      <c r="Z2" s="31" t="str">
        <f t="shared" si="0"/>
        <v/>
      </c>
    </row>
    <row r="3" spans="1:26" ht="15.75" customHeight="1">
      <c r="A3" s="32" t="str">
        <f>Positions!A4</f>
        <v>СЕО</v>
      </c>
      <c r="B3" s="33">
        <f>IF(B$1&lt;&gt;"",Positions!B4*Salary!B2,"")</f>
        <v>350000</v>
      </c>
      <c r="C3" s="33">
        <f>IF(C$1&lt;&gt;"",Positions!C4*Salary!C2,"")</f>
        <v>350000</v>
      </c>
      <c r="D3" s="33">
        <f>IF(D$1&lt;&gt;"",Positions!D4*Salary!D2,"")</f>
        <v>350000</v>
      </c>
      <c r="E3" s="33">
        <f>IF(E$1&lt;&gt;"",Positions!E4*Salary!E2,"")</f>
        <v>350000</v>
      </c>
      <c r="F3" s="33">
        <f>IF(F$1&lt;&gt;"",Positions!F4*Salary!F2,"")</f>
        <v>350000</v>
      </c>
      <c r="G3" s="33">
        <f>IF(G$1&lt;&gt;"",Positions!G4*Salary!G2,"")</f>
        <v>350000</v>
      </c>
      <c r="H3" s="33">
        <f>IF(H$1&lt;&gt;"",Positions!H4*Salary!H2,"")</f>
        <v>350000</v>
      </c>
      <c r="I3" s="33">
        <f>IF(I$1&lt;&gt;"",Positions!I4*Salary!I2,"")</f>
        <v>350000</v>
      </c>
      <c r="J3" s="33">
        <f>IF(J$1&lt;&gt;"",Positions!J4*Salary!J2,"")</f>
        <v>350000</v>
      </c>
      <c r="K3" s="33">
        <f>IF(K$1&lt;&gt;"",Positions!K4*Salary!K2,"")</f>
        <v>350000</v>
      </c>
      <c r="L3" s="33">
        <f>IF(L$1&lt;&gt;"",Positions!L4*Salary!L2,"")</f>
        <v>350000</v>
      </c>
      <c r="M3" s="33">
        <f>IF(M$1&lt;&gt;"",Positions!M4*Salary!M2,"")</f>
        <v>350000</v>
      </c>
      <c r="N3" s="33">
        <f>IF(N$1&lt;&gt;"",Positions!N4*Salary!N2,"")</f>
        <v>350000</v>
      </c>
      <c r="O3" s="33">
        <f>IF(O$1&lt;&gt;"",Positions!O4*Salary!O2,"")</f>
        <v>350000</v>
      </c>
      <c r="P3" s="33">
        <f>IF(P$1&lt;&gt;"",Positions!P4*Salary!P2,"")</f>
        <v>350000</v>
      </c>
      <c r="Q3" s="33">
        <f>IF(Q$1&lt;&gt;"",Positions!Q4*Salary!Q2,"")</f>
        <v>350000</v>
      </c>
      <c r="R3" s="33">
        <f>IF(R$1&lt;&gt;"",Positions!R4*Salary!R2,"")</f>
        <v>350000</v>
      </c>
      <c r="S3" s="33">
        <f>IF(S$1&lt;&gt;"",Positions!S4*Salary!S2,"")</f>
        <v>350000</v>
      </c>
      <c r="T3" s="33">
        <f>IF(T$1&lt;&gt;"",Positions!T4*Salary!T2,"")</f>
        <v>350000</v>
      </c>
      <c r="U3" s="33">
        <f>IF(U$1&lt;&gt;"",Positions!U4*Salary!U2,"")</f>
        <v>350000</v>
      </c>
      <c r="V3" s="33">
        <f>IF(V$1&lt;&gt;"",Positions!V4*Salary!V2,"")</f>
        <v>350000</v>
      </c>
      <c r="W3" s="33">
        <f>IF(W$1&lt;&gt;"",Positions!W4*Salary!W2,"")</f>
        <v>350000</v>
      </c>
      <c r="X3" s="33">
        <f>IF(X$1&lt;&gt;"",Positions!X4*Salary!X2,"")</f>
        <v>350000</v>
      </c>
      <c r="Y3" s="33">
        <f>IF(Y$1&lt;&gt;"",Positions!Y4*Salary!Y2,"")</f>
        <v>350000</v>
      </c>
      <c r="Z3" s="33" t="str">
        <f>IF(Z$1&lt;&gt;"",Positions!Z4*Salary!Z2,"")</f>
        <v/>
      </c>
    </row>
    <row r="4" spans="1:26" ht="15.75" customHeight="1">
      <c r="A4" s="32" t="str">
        <f>Positions!A5</f>
        <v>COO</v>
      </c>
      <c r="B4" s="33">
        <f>IF(B$1&lt;&gt;"",Positions!B5*Salary!B3,"")</f>
        <v>300000</v>
      </c>
      <c r="C4" s="33">
        <f>IF(C$1&lt;&gt;"",Positions!C5*Salary!C3,"")</f>
        <v>300000</v>
      </c>
      <c r="D4" s="33">
        <f>IF(D$1&lt;&gt;"",Positions!D5*Salary!D3,"")</f>
        <v>300000</v>
      </c>
      <c r="E4" s="33">
        <f>IF(E$1&lt;&gt;"",Positions!E5*Salary!E3,"")</f>
        <v>300000</v>
      </c>
      <c r="F4" s="33">
        <f>IF(F$1&lt;&gt;"",Positions!F5*Salary!F3,"")</f>
        <v>300000</v>
      </c>
      <c r="G4" s="33">
        <f>IF(G$1&lt;&gt;"",Positions!G5*Salary!G3,"")</f>
        <v>300000</v>
      </c>
      <c r="H4" s="33">
        <f>IF(H$1&lt;&gt;"",Positions!H5*Salary!H3,"")</f>
        <v>300000</v>
      </c>
      <c r="I4" s="33">
        <f>IF(I$1&lt;&gt;"",Positions!I5*Salary!I3,"")</f>
        <v>300000</v>
      </c>
      <c r="J4" s="33">
        <f>IF(J$1&lt;&gt;"",Positions!J5*Salary!J3,"")</f>
        <v>300000</v>
      </c>
      <c r="K4" s="33">
        <f>IF(K$1&lt;&gt;"",Positions!K5*Salary!K3,"")</f>
        <v>300000</v>
      </c>
      <c r="L4" s="33">
        <f>IF(L$1&lt;&gt;"",Positions!L5*Salary!L3,"")</f>
        <v>300000</v>
      </c>
      <c r="M4" s="33">
        <f>IF(M$1&lt;&gt;"",Positions!M5*Salary!M3,"")</f>
        <v>300000</v>
      </c>
      <c r="N4" s="33">
        <f>IF(N$1&lt;&gt;"",Positions!N5*Salary!N3,"")</f>
        <v>300000</v>
      </c>
      <c r="O4" s="33">
        <f>IF(O$1&lt;&gt;"",Positions!O5*Salary!O3,"")</f>
        <v>300000</v>
      </c>
      <c r="P4" s="33">
        <f>IF(P$1&lt;&gt;"",Positions!P5*Salary!P3,"")</f>
        <v>300000</v>
      </c>
      <c r="Q4" s="33">
        <f>IF(Q$1&lt;&gt;"",Positions!Q5*Salary!Q3,"")</f>
        <v>300000</v>
      </c>
      <c r="R4" s="33">
        <f>IF(R$1&lt;&gt;"",Positions!R5*Salary!R3,"")</f>
        <v>300000</v>
      </c>
      <c r="S4" s="33">
        <f>IF(S$1&lt;&gt;"",Positions!S5*Salary!S3,"")</f>
        <v>300000</v>
      </c>
      <c r="T4" s="33">
        <f>IF(T$1&lt;&gt;"",Positions!T5*Salary!T3,"")</f>
        <v>300000</v>
      </c>
      <c r="U4" s="33">
        <f>IF(U$1&lt;&gt;"",Positions!U5*Salary!U3,"")</f>
        <v>300000</v>
      </c>
      <c r="V4" s="33">
        <f>IF(V$1&lt;&gt;"",Positions!V5*Salary!V3,"")</f>
        <v>300000</v>
      </c>
      <c r="W4" s="33">
        <f>IF(W$1&lt;&gt;"",Positions!W5*Salary!W3,"")</f>
        <v>300000</v>
      </c>
      <c r="X4" s="33">
        <f>IF(X$1&lt;&gt;"",Positions!X5*Salary!X3,"")</f>
        <v>300000</v>
      </c>
      <c r="Y4" s="33">
        <f>IF(Y$1&lt;&gt;"",Positions!Y5*Salary!Y3,"")</f>
        <v>300000</v>
      </c>
      <c r="Z4" s="33" t="str">
        <f>IF(Z$1&lt;&gt;"",Positions!Z5*Salary!Z3,"")</f>
        <v/>
      </c>
    </row>
    <row r="5" spans="1:26" ht="15.75" customHeight="1">
      <c r="A5" s="32" t="str">
        <f>Positions!A6</f>
        <v>СМО</v>
      </c>
      <c r="B5" s="33">
        <f>IF(B$1&lt;&gt;"",Positions!B6*Salary!B4,"")</f>
        <v>250000</v>
      </c>
      <c r="C5" s="33">
        <f>IF(C$1&lt;&gt;"",Positions!C6*Salary!C4,"")</f>
        <v>250000</v>
      </c>
      <c r="D5" s="33">
        <f>IF(D$1&lt;&gt;"",Positions!D6*Salary!D4,"")</f>
        <v>250000</v>
      </c>
      <c r="E5" s="33">
        <f>IF(E$1&lt;&gt;"",Positions!E6*Salary!E4,"")</f>
        <v>250000</v>
      </c>
      <c r="F5" s="33">
        <f>IF(F$1&lt;&gt;"",Positions!F6*Salary!F4,"")</f>
        <v>250000</v>
      </c>
      <c r="G5" s="33">
        <f>IF(G$1&lt;&gt;"",Positions!G6*Salary!G4,"")</f>
        <v>250000</v>
      </c>
      <c r="H5" s="33">
        <f>IF(H$1&lt;&gt;"",Positions!H6*Salary!H4,"")</f>
        <v>250000</v>
      </c>
      <c r="I5" s="33">
        <f>IF(I$1&lt;&gt;"",Positions!I6*Salary!I4,"")</f>
        <v>250000</v>
      </c>
      <c r="J5" s="33">
        <f>IF(J$1&lt;&gt;"",Positions!J6*Salary!J4,"")</f>
        <v>250000</v>
      </c>
      <c r="K5" s="33">
        <f>IF(K$1&lt;&gt;"",Positions!K6*Salary!K4,"")</f>
        <v>250000</v>
      </c>
      <c r="L5" s="33">
        <f>IF(L$1&lt;&gt;"",Positions!L6*Salary!L4,"")</f>
        <v>250000</v>
      </c>
      <c r="M5" s="33">
        <f>IF(M$1&lt;&gt;"",Positions!M6*Salary!M4,"")</f>
        <v>250000</v>
      </c>
      <c r="N5" s="33">
        <f>IF(N$1&lt;&gt;"",Positions!N6*Salary!N4,"")</f>
        <v>250000</v>
      </c>
      <c r="O5" s="33">
        <f>IF(O$1&lt;&gt;"",Positions!O6*Salary!O4,"")</f>
        <v>250000</v>
      </c>
      <c r="P5" s="33">
        <f>IF(P$1&lt;&gt;"",Positions!P6*Salary!P4,"")</f>
        <v>250000</v>
      </c>
      <c r="Q5" s="33">
        <f>IF(Q$1&lt;&gt;"",Positions!Q6*Salary!Q4,"")</f>
        <v>250000</v>
      </c>
      <c r="R5" s="33">
        <f>IF(R$1&lt;&gt;"",Positions!R6*Salary!R4,"")</f>
        <v>250000</v>
      </c>
      <c r="S5" s="33">
        <f>IF(S$1&lt;&gt;"",Positions!S6*Salary!S4,"")</f>
        <v>250000</v>
      </c>
      <c r="T5" s="33">
        <f>IF(T$1&lt;&gt;"",Positions!T6*Salary!T4,"")</f>
        <v>250000</v>
      </c>
      <c r="U5" s="33">
        <f>IF(U$1&lt;&gt;"",Positions!U6*Salary!U4,"")</f>
        <v>250000</v>
      </c>
      <c r="V5" s="33">
        <f>IF(V$1&lt;&gt;"",Positions!V6*Salary!V4,"")</f>
        <v>250000</v>
      </c>
      <c r="W5" s="33">
        <f>IF(W$1&lt;&gt;"",Positions!W6*Salary!W4,"")</f>
        <v>250000</v>
      </c>
      <c r="X5" s="33">
        <f>IF(X$1&lt;&gt;"",Positions!X6*Salary!X4,"")</f>
        <v>250000</v>
      </c>
      <c r="Y5" s="33">
        <f>IF(Y$1&lt;&gt;"",Positions!Y6*Salary!Y4,"")</f>
        <v>250000</v>
      </c>
      <c r="Z5" s="33" t="str">
        <f>IF(Z$1&lt;&gt;"",Positions!Z6*Salary!Z4,"")</f>
        <v/>
      </c>
    </row>
    <row r="6" spans="1:26" ht="15.75" customHeight="1">
      <c r="A6" s="32" t="str">
        <f>Positions!A7</f>
        <v>Support</v>
      </c>
      <c r="B6" s="33">
        <f>IF(B$1&lt;&gt;"",Positions!B7*Salary!B5,"")</f>
        <v>100000</v>
      </c>
      <c r="C6" s="33">
        <f>IF(C$1&lt;&gt;"",Positions!C7*Salary!C5,"")</f>
        <v>100000</v>
      </c>
      <c r="D6" s="33">
        <f>IF(D$1&lt;&gt;"",Positions!D7*Salary!D5,"")</f>
        <v>100000</v>
      </c>
      <c r="E6" s="33">
        <f>IF(E$1&lt;&gt;"",Positions!E7*Salary!E5,"")</f>
        <v>100000</v>
      </c>
      <c r="F6" s="33">
        <f>IF(F$1&lt;&gt;"",Positions!F7*Salary!F5,"")</f>
        <v>100000</v>
      </c>
      <c r="G6" s="33">
        <f>IF(G$1&lt;&gt;"",Positions!G7*Salary!G5,"")</f>
        <v>250000</v>
      </c>
      <c r="H6" s="33">
        <f>IF(H$1&lt;&gt;"",Positions!H7*Salary!H5,"")</f>
        <v>250000</v>
      </c>
      <c r="I6" s="33">
        <f>IF(I$1&lt;&gt;"",Positions!I7*Salary!I5,"")</f>
        <v>250000</v>
      </c>
      <c r="J6" s="33">
        <f>IF(J$1&lt;&gt;"",Positions!J7*Salary!J5,"")</f>
        <v>250000</v>
      </c>
      <c r="K6" s="33">
        <f>IF(K$1&lt;&gt;"",Positions!K7*Salary!K5,"")</f>
        <v>250000</v>
      </c>
      <c r="L6" s="33">
        <f>IF(L$1&lt;&gt;"",Positions!L7*Salary!L5,"")</f>
        <v>250000</v>
      </c>
      <c r="M6" s="33">
        <f>IF(M$1&lt;&gt;"",Positions!M7*Salary!M5,"")</f>
        <v>250000</v>
      </c>
      <c r="N6" s="33">
        <f>IF(N$1&lt;&gt;"",Positions!N7*Salary!N5,"")</f>
        <v>500000</v>
      </c>
      <c r="O6" s="33">
        <f>IF(O$1&lt;&gt;"",Positions!O7*Salary!O5,"")</f>
        <v>500000</v>
      </c>
      <c r="P6" s="33">
        <f>IF(P$1&lt;&gt;"",Positions!P7*Salary!P5,"")</f>
        <v>500000</v>
      </c>
      <c r="Q6" s="33">
        <f>IF(Q$1&lt;&gt;"",Positions!Q7*Salary!Q5,"")</f>
        <v>500000</v>
      </c>
      <c r="R6" s="33">
        <f>IF(R$1&lt;&gt;"",Positions!R7*Salary!R5,"")</f>
        <v>500000</v>
      </c>
      <c r="S6" s="33">
        <f>IF(S$1&lt;&gt;"",Positions!S7*Salary!S5,"")</f>
        <v>500000</v>
      </c>
      <c r="T6" s="33">
        <f>IF(T$1&lt;&gt;"",Positions!T7*Salary!T5,"")</f>
        <v>500000</v>
      </c>
      <c r="U6" s="33">
        <f>IF(U$1&lt;&gt;"",Positions!U7*Salary!U5,"")</f>
        <v>500000</v>
      </c>
      <c r="V6" s="33">
        <f>IF(V$1&lt;&gt;"",Positions!V7*Salary!V5,"")</f>
        <v>1000000</v>
      </c>
      <c r="W6" s="33">
        <f>IF(W$1&lt;&gt;"",Positions!W7*Salary!W5,"")</f>
        <v>1000000</v>
      </c>
      <c r="X6" s="33">
        <f>IF(X$1&lt;&gt;"",Positions!X7*Salary!X5,"")</f>
        <v>1000000</v>
      </c>
      <c r="Y6" s="33">
        <f>IF(Y$1&lt;&gt;"",Positions!Y7*Salary!Y5,"")</f>
        <v>1000000</v>
      </c>
      <c r="Z6" s="33" t="str">
        <f>IF(Z$1&lt;&gt;"",Positions!Z7*Salary!Z5,"")</f>
        <v/>
      </c>
    </row>
    <row r="7" spans="1:26" ht="15.75" customHeight="1">
      <c r="A7" s="32" t="str">
        <f>Positions!A8</f>
        <v>Marketing team</v>
      </c>
      <c r="B7" s="33">
        <f>IF(B$1&lt;&gt;"",Positions!B8*Salary!B6,"")</f>
        <v>120000</v>
      </c>
      <c r="C7" s="33">
        <f>IF(C$1&lt;&gt;"",Positions!C8*Salary!C6,"")</f>
        <v>120000</v>
      </c>
      <c r="D7" s="33">
        <f>IF(D$1&lt;&gt;"",Positions!D8*Salary!D6,"")</f>
        <v>120000</v>
      </c>
      <c r="E7" s="33">
        <f>IF(E$1&lt;&gt;"",Positions!E8*Salary!E6,"")</f>
        <v>120000</v>
      </c>
      <c r="F7" s="33">
        <f>IF(F$1&lt;&gt;"",Positions!F8*Salary!F6,"")</f>
        <v>120000</v>
      </c>
      <c r="G7" s="33">
        <f>IF(G$1&lt;&gt;"",Positions!G8*Salary!G6,"")</f>
        <v>360000</v>
      </c>
      <c r="H7" s="33">
        <f>IF(H$1&lt;&gt;"",Positions!H8*Salary!H6,"")</f>
        <v>360000</v>
      </c>
      <c r="I7" s="33">
        <f>IF(I$1&lt;&gt;"",Positions!I8*Salary!I6,"")</f>
        <v>360000</v>
      </c>
      <c r="J7" s="33">
        <f>IF(J$1&lt;&gt;"",Positions!J8*Salary!J6,"")</f>
        <v>360000</v>
      </c>
      <c r="K7" s="33">
        <f>IF(K$1&lt;&gt;"",Positions!K8*Salary!K6,"")</f>
        <v>360000</v>
      </c>
      <c r="L7" s="33">
        <f>IF(L$1&lt;&gt;"",Positions!L8*Salary!L6,"")</f>
        <v>360000</v>
      </c>
      <c r="M7" s="33">
        <f>IF(M$1&lt;&gt;"",Positions!M8*Salary!M6,"")</f>
        <v>360000</v>
      </c>
      <c r="N7" s="33">
        <f>IF(N$1&lt;&gt;"",Positions!N8*Salary!N6,"")</f>
        <v>720000</v>
      </c>
      <c r="O7" s="33">
        <f>IF(O$1&lt;&gt;"",Positions!O8*Salary!O6,"")</f>
        <v>720000</v>
      </c>
      <c r="P7" s="33">
        <f>IF(P$1&lt;&gt;"",Positions!P8*Salary!P6,"")</f>
        <v>720000</v>
      </c>
      <c r="Q7" s="33">
        <f>IF(Q$1&lt;&gt;"",Positions!Q8*Salary!Q6,"")</f>
        <v>720000</v>
      </c>
      <c r="R7" s="33">
        <f>IF(R$1&lt;&gt;"",Positions!R8*Salary!R6,"")</f>
        <v>720000</v>
      </c>
      <c r="S7" s="33">
        <f>IF(S$1&lt;&gt;"",Positions!S8*Salary!S6,"")</f>
        <v>720000</v>
      </c>
      <c r="T7" s="33">
        <f>IF(T$1&lt;&gt;"",Positions!T8*Salary!T6,"")</f>
        <v>720000</v>
      </c>
      <c r="U7" s="33">
        <f>IF(U$1&lt;&gt;"",Positions!U8*Salary!U6,"")</f>
        <v>720000</v>
      </c>
      <c r="V7" s="33">
        <f>IF(V$1&lt;&gt;"",Positions!V8*Salary!V6,"")</f>
        <v>1200000</v>
      </c>
      <c r="W7" s="33">
        <f>IF(W$1&lt;&gt;"",Positions!W8*Salary!W6,"")</f>
        <v>1200000</v>
      </c>
      <c r="X7" s="33">
        <f>IF(X$1&lt;&gt;"",Positions!X8*Salary!X6,"")</f>
        <v>1200000</v>
      </c>
      <c r="Y7" s="33">
        <f>IF(Y$1&lt;&gt;"",Positions!Y8*Salary!Y6,"")</f>
        <v>1200000</v>
      </c>
      <c r="Z7" s="33" t="str">
        <f>IF(Z$1&lt;&gt;"",Positions!Z8*Salary!Z6,"")</f>
        <v/>
      </c>
    </row>
    <row r="8" spans="1:26" ht="15.75" customHeight="1">
      <c r="A8" s="32" t="str">
        <f>Positions!A9</f>
        <v>Management team</v>
      </c>
      <c r="B8" s="33">
        <f>IF(B$1&lt;&gt;"",Positions!B9*Salary!B7,"")</f>
        <v>150000</v>
      </c>
      <c r="C8" s="33">
        <f>IF(C$1&lt;&gt;"",Positions!C9*Salary!C7,"")</f>
        <v>150000</v>
      </c>
      <c r="D8" s="33">
        <f>IF(D$1&lt;&gt;"",Positions!D9*Salary!D7,"")</f>
        <v>150000</v>
      </c>
      <c r="E8" s="33">
        <f>IF(E$1&lt;&gt;"",Positions!E9*Salary!E7,"")</f>
        <v>150000</v>
      </c>
      <c r="F8" s="33">
        <f>IF(F$1&lt;&gt;"",Positions!F9*Salary!F7,"")</f>
        <v>150000</v>
      </c>
      <c r="G8" s="33">
        <f>IF(G$1&lt;&gt;"",Positions!G9*Salary!G7,"")</f>
        <v>450000</v>
      </c>
      <c r="H8" s="33">
        <f>IF(H$1&lt;&gt;"",Positions!H9*Salary!H7,"")</f>
        <v>450000</v>
      </c>
      <c r="I8" s="33">
        <f>IF(I$1&lt;&gt;"",Positions!I9*Salary!I7,"")</f>
        <v>450000</v>
      </c>
      <c r="J8" s="33">
        <f>IF(J$1&lt;&gt;"",Positions!J9*Salary!J7,"")</f>
        <v>450000</v>
      </c>
      <c r="K8" s="33">
        <f>IF(K$1&lt;&gt;"",Positions!K9*Salary!K7,"")</f>
        <v>450000</v>
      </c>
      <c r="L8" s="33">
        <f>IF(L$1&lt;&gt;"",Positions!L9*Salary!L7,"")</f>
        <v>450000</v>
      </c>
      <c r="M8" s="33">
        <f>IF(M$1&lt;&gt;"",Positions!M9*Salary!M7,"")</f>
        <v>450000</v>
      </c>
      <c r="N8" s="33">
        <f>IF(N$1&lt;&gt;"",Positions!N9*Salary!N7,"")</f>
        <v>900000</v>
      </c>
      <c r="O8" s="33">
        <f>IF(O$1&lt;&gt;"",Positions!O9*Salary!O7,"")</f>
        <v>900000</v>
      </c>
      <c r="P8" s="33">
        <f>IF(P$1&lt;&gt;"",Positions!P9*Salary!P7,"")</f>
        <v>900000</v>
      </c>
      <c r="Q8" s="33">
        <f>IF(Q$1&lt;&gt;"",Positions!Q9*Salary!Q7,"")</f>
        <v>900000</v>
      </c>
      <c r="R8" s="33">
        <f>IF(R$1&lt;&gt;"",Positions!R9*Salary!R7,"")</f>
        <v>900000</v>
      </c>
      <c r="S8" s="33">
        <f>IF(S$1&lt;&gt;"",Positions!S9*Salary!S7,"")</f>
        <v>900000</v>
      </c>
      <c r="T8" s="33">
        <f>IF(T$1&lt;&gt;"",Positions!T9*Salary!T7,"")</f>
        <v>900000</v>
      </c>
      <c r="U8" s="33">
        <f>IF(U$1&lt;&gt;"",Positions!U9*Salary!U7,"")</f>
        <v>900000</v>
      </c>
      <c r="V8" s="33">
        <f>IF(V$1&lt;&gt;"",Positions!V9*Salary!V7,"")</f>
        <v>1500000</v>
      </c>
      <c r="W8" s="33">
        <f>IF(W$1&lt;&gt;"",Positions!W9*Salary!W7,"")</f>
        <v>1500000</v>
      </c>
      <c r="X8" s="33">
        <f>IF(X$1&lt;&gt;"",Positions!X9*Salary!X7,"")</f>
        <v>1500000</v>
      </c>
      <c r="Y8" s="33">
        <f>IF(Y$1&lt;&gt;"",Positions!Y9*Salary!Y7,"")</f>
        <v>1500000</v>
      </c>
      <c r="Z8" s="33" t="str">
        <f>IF(Z$1&lt;&gt;"",Positions!Z9*Salary!Z7,"")</f>
        <v/>
      </c>
    </row>
    <row r="9" spans="1:26" ht="15.75" customHeight="1">
      <c r="A9" s="32">
        <f>Positions!A10</f>
        <v>0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>
      <c r="A10" s="32">
        <f>Positions!A11</f>
        <v>0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>
      <c r="A11" s="32">
        <f>Positions!A12</f>
        <v>0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>
      <c r="A12" s="32">
        <f>Positions!A13</f>
        <v>0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>
      <c r="A13" s="32">
        <f>Positions!A14</f>
        <v>0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>
      <c r="A14" s="32">
        <f>Positions!A15</f>
        <v>0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>
      <c r="A15" s="32">
        <f>Positions!A16</f>
        <v>0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>
      <c r="A16" s="32">
        <f>Positions!A17</f>
        <v>0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>
      <c r="A17" s="32">
        <f>Positions!A18</f>
        <v>0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>
      <c r="A18" s="32">
        <f>Positions!A19</f>
        <v>0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>
      <c r="A19" s="32">
        <f>Positions!A20</f>
        <v>0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>
      <c r="A20" s="32">
        <f>Positions!A21</f>
        <v>0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>
      <c r="A21" s="32">
        <f>Positions!A22</f>
        <v>0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>
      <c r="A22" s="32">
        <f>Positions!A23</f>
        <v>0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>
      <c r="A23" s="32">
        <f>Positions!A24</f>
        <v>0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>
      <c r="A24" s="32">
        <f>Positions!A25</f>
        <v>0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>
      <c r="A25" s="32">
        <f>Positions!A26</f>
        <v>0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>
      <c r="A26" s="32">
        <f>Positions!A27</f>
        <v>0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>
      <c r="A27" s="32">
        <f>Positions!A28</f>
        <v>0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>
      <c r="A28" s="32">
        <f>Positions!A29</f>
        <v>0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>
      <c r="A29" s="32">
        <f>Positions!A30</f>
        <v>0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>
      <c r="A30" s="32">
        <f>Positions!A31</f>
        <v>0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>
      <c r="A31" s="32">
        <f>Positions!A32</f>
        <v>0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>
      <c r="A32" s="32">
        <f>Positions!A33</f>
        <v>0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>
      <c r="A33" s="32">
        <f>Positions!A34</f>
        <v>0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>
      <c r="A34" s="32">
        <f>Positions!A35</f>
        <v>0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>
      <c r="A35" s="32">
        <f>Positions!A36</f>
        <v>0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>
      <c r="A36" s="32">
        <f>Positions!A37</f>
        <v>0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>
      <c r="A37" s="32">
        <f>Positions!A38</f>
        <v>0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>
      <c r="A38" s="32">
        <f>Positions!A39</f>
        <v>0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>
      <c r="A39" s="32">
        <f>Positions!A40</f>
        <v>0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>
      <c r="A40" s="32">
        <f>Positions!A41</f>
        <v>0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>
      <c r="A41" s="32">
        <f>Positions!A42</f>
        <v>0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>
      <c r="A42" s="32">
        <f>Positions!A43</f>
        <v>0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>
      <c r="A43" s="32">
        <f>Positions!A44</f>
        <v>0</v>
      </c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>
      <c r="A44" s="32">
        <f>Positions!A45</f>
        <v>0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>
      <c r="A45" s="32">
        <f>Positions!A46</f>
        <v>0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>
      <c r="A46" s="32">
        <f>Positions!A47</f>
        <v>0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>
      <c r="A47" s="32">
        <f>Positions!A48</f>
        <v>0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.75" customHeight="1">
      <c r="A48" s="32">
        <f>Positions!A49</f>
        <v>0</v>
      </c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.75" customHeight="1">
      <c r="A49" s="32">
        <f>Positions!A50</f>
        <v>0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.75" customHeight="1">
      <c r="A50" s="32">
        <f>Positions!A51</f>
        <v>0</v>
      </c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5.75" customHeight="1">
      <c r="A51" s="32">
        <f>Positions!A52</f>
        <v>0</v>
      </c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5.75" customHeight="1">
      <c r="A52" s="32">
        <f>Positions!A53</f>
        <v>0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5.75" customHeight="1">
      <c r="A53" s="32">
        <f>Positions!A54</f>
        <v>0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5.75" customHeight="1">
      <c r="A54" s="32">
        <f>Positions!A55</f>
        <v>0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5.75" customHeight="1">
      <c r="A55" s="32">
        <f>Positions!A56</f>
        <v>0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5.75" customHeight="1">
      <c r="A56" s="32">
        <f>Positions!A57</f>
        <v>0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5.75" customHeight="1">
      <c r="A57" s="32">
        <f>Positions!A58</f>
        <v>0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5.75" customHeight="1">
      <c r="A58" s="32">
        <f>Positions!A59</f>
        <v>0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5.75" customHeight="1">
      <c r="A59" s="32">
        <f>Positions!A60</f>
        <v>0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5.75" customHeight="1">
      <c r="A60" s="32">
        <f>Positions!A61</f>
        <v>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5.75" customHeight="1">
      <c r="A61" s="32">
        <f>Positions!A62</f>
        <v>0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5.75" customHeight="1">
      <c r="A62" s="32">
        <f>Positions!A63</f>
        <v>0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5.75" customHeight="1">
      <c r="A63" s="32">
        <f>Positions!A64</f>
        <v>0</v>
      </c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5.75" customHeight="1">
      <c r="A64" s="32">
        <f>Positions!A65</f>
        <v>0</v>
      </c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5.75" customHeight="1">
      <c r="A65" s="32">
        <f>Positions!A66</f>
        <v>0</v>
      </c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5.75" customHeight="1">
      <c r="A66" s="32">
        <f>Positions!A67</f>
        <v>0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5.75" customHeight="1">
      <c r="A67" s="32">
        <f>Positions!A68</f>
        <v>0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5.75" customHeight="1">
      <c r="A68" s="32">
        <f>Positions!A69</f>
        <v>0</v>
      </c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5.75" customHeight="1">
      <c r="A69" s="32">
        <f>Positions!A70</f>
        <v>0</v>
      </c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5.75" customHeight="1">
      <c r="A70" s="32">
        <f>Positions!A71</f>
        <v>0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5.75" customHeight="1">
      <c r="A71" s="32">
        <f>Positions!A72</f>
        <v>0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5.75" customHeight="1">
      <c r="A72" s="32">
        <f>Positions!A73</f>
        <v>0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5.75" customHeight="1">
      <c r="A73" s="32">
        <f>Positions!A74</f>
        <v>0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5.75" customHeight="1">
      <c r="A74" s="32">
        <f>Positions!A75</f>
        <v>0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5.75" customHeight="1">
      <c r="A75" s="32">
        <f>Positions!A76</f>
        <v>0</v>
      </c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5.75" customHeight="1">
      <c r="A76" s="32">
        <f>Positions!A77</f>
        <v>0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5.75" customHeight="1">
      <c r="A77" s="32">
        <f>Positions!A78</f>
        <v>0</v>
      </c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5.75" customHeight="1">
      <c r="A78" s="32">
        <f>Positions!A79</f>
        <v>0</v>
      </c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5.75" customHeight="1">
      <c r="A79" s="32">
        <f>Positions!A80</f>
        <v>0</v>
      </c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5.75" customHeight="1">
      <c r="A80" s="32">
        <f>Positions!A81</f>
        <v>0</v>
      </c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5.75" customHeight="1">
      <c r="A81" s="32">
        <f>Positions!A82</f>
        <v>0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5.75" customHeight="1">
      <c r="A82" s="32">
        <f>Positions!A83</f>
        <v>0</v>
      </c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5.75" customHeight="1">
      <c r="A83" s="32">
        <f>Positions!A84</f>
        <v>0</v>
      </c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5.75" customHeight="1">
      <c r="A84" s="32">
        <f>Positions!A85</f>
        <v>0</v>
      </c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5.75" customHeight="1">
      <c r="A85" s="32">
        <f>Positions!A86</f>
        <v>0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5.75" customHeight="1">
      <c r="A86" s="32">
        <f>Positions!A87</f>
        <v>0</v>
      </c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5.75" customHeight="1">
      <c r="A87" s="32">
        <f>Positions!A88</f>
        <v>0</v>
      </c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5.75" customHeight="1">
      <c r="A88" s="32">
        <f>Positions!A89</f>
        <v>0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5.75" customHeight="1">
      <c r="A89" s="32">
        <f>Positions!A90</f>
        <v>0</v>
      </c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5.75" customHeight="1">
      <c r="A90" s="32">
        <f>Positions!A91</f>
        <v>0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5.75" customHeight="1">
      <c r="A91" s="32">
        <f>Positions!A92</f>
        <v>0</v>
      </c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5.75" customHeight="1">
      <c r="A92" s="32">
        <f>Positions!A93</f>
        <v>0</v>
      </c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5.75" customHeight="1">
      <c r="A93" s="32">
        <f>Positions!A94</f>
        <v>0</v>
      </c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5.75" customHeight="1">
      <c r="A94" s="32">
        <f>Positions!A95</f>
        <v>0</v>
      </c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5.75" customHeight="1">
      <c r="A95" s="32">
        <f>Positions!A96</f>
        <v>0</v>
      </c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5.75" customHeight="1">
      <c r="A96" s="32">
        <f>Positions!A97</f>
        <v>0</v>
      </c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5.75" customHeight="1">
      <c r="A97" s="32">
        <f>Positions!A98</f>
        <v>0</v>
      </c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5.75" customHeight="1">
      <c r="A98" s="32">
        <f>Positions!A99</f>
        <v>0</v>
      </c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5.75" customHeight="1">
      <c r="A99" s="32">
        <f>Positions!A100</f>
        <v>0</v>
      </c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5.75" customHeight="1">
      <c r="A100" s="32">
        <f>Positions!A101</f>
        <v>0</v>
      </c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5.75" customHeight="1">
      <c r="A101" s="32">
        <f>Positions!A102</f>
        <v>0</v>
      </c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5.75" customHeight="1">
      <c r="A102" s="32">
        <f>Positions!A103</f>
        <v>0</v>
      </c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5.75" customHeight="1">
      <c r="A103" s="32">
        <f>Positions!A104</f>
        <v>0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5.75" customHeight="1">
      <c r="A104" s="32">
        <f>Positions!A105</f>
        <v>0</v>
      </c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5.75" customHeight="1">
      <c r="A105" s="32">
        <f>Positions!A106</f>
        <v>0</v>
      </c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5.75" customHeight="1">
      <c r="A106" s="32">
        <f>Positions!A107</f>
        <v>0</v>
      </c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5.75" customHeight="1">
      <c r="A107" s="32">
        <f>Positions!A108</f>
        <v>0</v>
      </c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5.75" customHeight="1">
      <c r="A108" s="32">
        <f>Positions!A109</f>
        <v>0</v>
      </c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5.75" customHeight="1">
      <c r="A109" s="32">
        <f>Positions!A110</f>
        <v>0</v>
      </c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5.75" customHeight="1">
      <c r="A110" s="32">
        <f>Positions!A111</f>
        <v>0</v>
      </c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5.75" customHeight="1">
      <c r="A111" s="32">
        <f>Positions!A112</f>
        <v>0</v>
      </c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5.75" customHeight="1">
      <c r="A112" s="32">
        <f>Positions!A113</f>
        <v>0</v>
      </c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5.75" customHeight="1">
      <c r="A113" s="32">
        <f>Positions!A114</f>
        <v>0</v>
      </c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5.75" customHeight="1">
      <c r="A114" s="32">
        <f>Positions!A115</f>
        <v>0</v>
      </c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5.75" customHeight="1">
      <c r="A115" s="32">
        <f>Positions!A116</f>
        <v>0</v>
      </c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5.75" customHeight="1">
      <c r="A116" s="32">
        <f>Positions!A117</f>
        <v>0</v>
      </c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5.75" customHeight="1">
      <c r="A117" s="32">
        <f>Positions!A118</f>
        <v>0</v>
      </c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5.75" customHeight="1">
      <c r="A118" s="32">
        <f>Positions!A119</f>
        <v>0</v>
      </c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5.75" customHeight="1">
      <c r="A119" s="32">
        <f>Positions!A120</f>
        <v>0</v>
      </c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5.75" customHeight="1">
      <c r="A120" s="32">
        <f>Positions!A121</f>
        <v>0</v>
      </c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5.75" customHeight="1">
      <c r="A121" s="32">
        <f>Positions!A122</f>
        <v>0</v>
      </c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5.75" customHeight="1">
      <c r="A122" s="32">
        <f>Positions!A123</f>
        <v>0</v>
      </c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5.75" customHeight="1">
      <c r="A123" s="32">
        <f>Positions!A124</f>
        <v>0</v>
      </c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5.75" customHeight="1">
      <c r="A124" s="32">
        <f>Positions!A125</f>
        <v>0</v>
      </c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5.75" customHeight="1">
      <c r="A125" s="32">
        <f>Positions!A126</f>
        <v>0</v>
      </c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5.75" customHeight="1">
      <c r="A126" s="32">
        <f>Positions!A127</f>
        <v>0</v>
      </c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5.75" customHeight="1">
      <c r="A127" s="32">
        <f>Positions!A128</f>
        <v>0</v>
      </c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5.75" customHeight="1">
      <c r="A128" s="32">
        <f>Positions!A129</f>
        <v>0</v>
      </c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5.75" customHeight="1">
      <c r="A129" s="32">
        <f>Positions!A130</f>
        <v>0</v>
      </c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5.75" customHeight="1">
      <c r="A130" s="32">
        <f>Positions!A131</f>
        <v>0</v>
      </c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5.75" customHeight="1">
      <c r="A131" s="32">
        <f>Positions!A132</f>
        <v>0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5.75" customHeight="1">
      <c r="A132" s="32">
        <f>Positions!A133</f>
        <v>0</v>
      </c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5.75" customHeight="1">
      <c r="A133" s="32">
        <f>Positions!A134</f>
        <v>0</v>
      </c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5.75" customHeight="1">
      <c r="A134" s="32">
        <f>Positions!A135</f>
        <v>0</v>
      </c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5.75" customHeight="1">
      <c r="A135" s="32">
        <f>Positions!A136</f>
        <v>0</v>
      </c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5.75" customHeight="1">
      <c r="A136" s="32">
        <f>Positions!A137</f>
        <v>0</v>
      </c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5.75" customHeight="1">
      <c r="A137" s="32">
        <f>Positions!A138</f>
        <v>0</v>
      </c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5.75" customHeight="1">
      <c r="A138" s="32">
        <f>Positions!A139</f>
        <v>0</v>
      </c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5.75" customHeight="1">
      <c r="A139" s="32">
        <f>Positions!A140</f>
        <v>0</v>
      </c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5.75" customHeight="1">
      <c r="A140" s="32">
        <f>Positions!A141</f>
        <v>0</v>
      </c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5.75" customHeight="1">
      <c r="A141" s="32">
        <f>Positions!A142</f>
        <v>0</v>
      </c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5.75" customHeight="1">
      <c r="A142" s="32">
        <f>Positions!A143</f>
        <v>0</v>
      </c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5.75" customHeight="1">
      <c r="A143" s="32">
        <f>Positions!A144</f>
        <v>0</v>
      </c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5.75" customHeight="1">
      <c r="A144" s="32">
        <f>Positions!A145</f>
        <v>0</v>
      </c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5.75" customHeight="1">
      <c r="A145" s="32">
        <f>Positions!A146</f>
        <v>0</v>
      </c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5.75" customHeight="1">
      <c r="A146" s="32">
        <f>Positions!A147</f>
        <v>0</v>
      </c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5.75" customHeight="1">
      <c r="A147" s="32">
        <f>Positions!A148</f>
        <v>0</v>
      </c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5.75" customHeight="1">
      <c r="A148" s="32">
        <f>Positions!A149</f>
        <v>0</v>
      </c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5.75" customHeight="1">
      <c r="A149" s="32">
        <f>Positions!A150</f>
        <v>0</v>
      </c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5.75" customHeight="1">
      <c r="A150" s="32">
        <f>Positions!A151</f>
        <v>0</v>
      </c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5.75" customHeight="1">
      <c r="A151" s="32">
        <f>Positions!A152</f>
        <v>0</v>
      </c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5.75" customHeight="1">
      <c r="A152" s="32">
        <f>Positions!A153</f>
        <v>0</v>
      </c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5.75" customHeight="1">
      <c r="A153" s="32">
        <f>Positions!A154</f>
        <v>0</v>
      </c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5.75" customHeight="1">
      <c r="A154" s="32">
        <f>Positions!A155</f>
        <v>0</v>
      </c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5.75" customHeight="1">
      <c r="A155" s="32">
        <f>Positions!A156</f>
        <v>0</v>
      </c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5.75" customHeight="1">
      <c r="A156" s="32">
        <f>Positions!A157</f>
        <v>0</v>
      </c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5.75" customHeight="1">
      <c r="A157" s="32">
        <f>Positions!A158</f>
        <v>0</v>
      </c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5.75" customHeight="1">
      <c r="A158" s="32">
        <f>Positions!A159</f>
        <v>0</v>
      </c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5.75" customHeight="1">
      <c r="A159" s="32">
        <f>Positions!A160</f>
        <v>0</v>
      </c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5.75" customHeight="1">
      <c r="A160" s="32">
        <f>Positions!A161</f>
        <v>0</v>
      </c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5.75" customHeight="1">
      <c r="A161" s="32">
        <f>Positions!A162</f>
        <v>0</v>
      </c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5.75" customHeight="1">
      <c r="A162" s="32">
        <f>Positions!A163</f>
        <v>0</v>
      </c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5.75" customHeight="1">
      <c r="A163" s="32">
        <f>Positions!A164</f>
        <v>0</v>
      </c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5.75" customHeight="1">
      <c r="A164" s="32">
        <f>Positions!A165</f>
        <v>0</v>
      </c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5.75" customHeight="1">
      <c r="A165" s="32">
        <f>Positions!A166</f>
        <v>0</v>
      </c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5.75" customHeight="1">
      <c r="A166" s="32">
        <f>Positions!A167</f>
        <v>0</v>
      </c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5.75" customHeight="1">
      <c r="A167" s="32">
        <f>Positions!A168</f>
        <v>0</v>
      </c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5.75" customHeight="1">
      <c r="A168" s="32">
        <f>Positions!A169</f>
        <v>0</v>
      </c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5.75" customHeight="1">
      <c r="A169" s="32">
        <f>Positions!A170</f>
        <v>0</v>
      </c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5.75" customHeight="1">
      <c r="A170" s="32">
        <f>Positions!A171</f>
        <v>0</v>
      </c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5.75" customHeight="1">
      <c r="A171" s="32">
        <f>Positions!A172</f>
        <v>0</v>
      </c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5.75" customHeight="1">
      <c r="A172" s="32">
        <f>Positions!A173</f>
        <v>0</v>
      </c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5.75" customHeight="1">
      <c r="A173" s="32">
        <f>Positions!A174</f>
        <v>0</v>
      </c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5.75" customHeight="1">
      <c r="A174" s="32">
        <f>Positions!A175</f>
        <v>0</v>
      </c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5.75" customHeight="1">
      <c r="A175" s="32">
        <f>Positions!A176</f>
        <v>0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5.75" customHeight="1">
      <c r="A176" s="32">
        <f>Positions!A177</f>
        <v>0</v>
      </c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5.75" customHeight="1">
      <c r="A177" s="32">
        <f>Positions!A178</f>
        <v>0</v>
      </c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5.75" customHeight="1">
      <c r="A178" s="32">
        <f>Positions!A179</f>
        <v>0</v>
      </c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5.75" customHeight="1">
      <c r="A179" s="32">
        <f>Positions!A180</f>
        <v>0</v>
      </c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5.75" customHeight="1">
      <c r="A180" s="32">
        <f>Positions!A181</f>
        <v>0</v>
      </c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5.75" customHeight="1">
      <c r="A181" s="32">
        <f>Positions!A182</f>
        <v>0</v>
      </c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5.75" customHeight="1">
      <c r="A182" s="32">
        <f>Positions!A183</f>
        <v>0</v>
      </c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5.75" customHeight="1">
      <c r="A183" s="32">
        <f>Positions!A184</f>
        <v>0</v>
      </c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5.75" customHeight="1">
      <c r="A184" s="32">
        <f>Positions!A185</f>
        <v>0</v>
      </c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5.75" customHeight="1">
      <c r="A185" s="32">
        <f>Positions!A186</f>
        <v>0</v>
      </c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5.75" customHeight="1">
      <c r="A186" s="32">
        <f>Positions!A187</f>
        <v>0</v>
      </c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5.75" customHeight="1">
      <c r="A187" s="32">
        <f>Positions!A188</f>
        <v>0</v>
      </c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5.75" customHeight="1">
      <c r="A188" s="32">
        <f>Positions!A189</f>
        <v>0</v>
      </c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5.75" customHeight="1">
      <c r="A189" s="32">
        <f>Positions!A190</f>
        <v>0</v>
      </c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5.75" customHeight="1">
      <c r="A190" s="32">
        <f>Positions!A191</f>
        <v>0</v>
      </c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5.75" customHeight="1">
      <c r="A191" s="32">
        <f>Positions!A192</f>
        <v>0</v>
      </c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5.75" customHeight="1">
      <c r="A192" s="32">
        <f>Positions!A193</f>
        <v>0</v>
      </c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5.75" customHeight="1">
      <c r="A193" s="32">
        <f>Positions!A194</f>
        <v>0</v>
      </c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5.75" customHeight="1">
      <c r="A194" s="32">
        <f>Positions!A195</f>
        <v>0</v>
      </c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5.75" customHeight="1">
      <c r="A195" s="32">
        <f>Positions!A196</f>
        <v>0</v>
      </c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5.75" customHeight="1">
      <c r="A196" s="32">
        <f>Positions!A197</f>
        <v>0</v>
      </c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5.75" customHeight="1">
      <c r="A197" s="32">
        <f>Positions!A198</f>
        <v>0</v>
      </c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5.75" customHeight="1">
      <c r="A198" s="32">
        <f>Positions!A199</f>
        <v>0</v>
      </c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5.75" customHeight="1">
      <c r="A199" s="32">
        <f>Positions!A200</f>
        <v>0</v>
      </c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5.75" customHeight="1">
      <c r="A200" s="32">
        <f>Positions!A201</f>
        <v>0</v>
      </c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5.75" customHeight="1">
      <c r="A201" s="32">
        <f>Positions!A202</f>
        <v>0</v>
      </c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5.75" customHeight="1">
      <c r="A202" s="32">
        <f>Positions!A203</f>
        <v>0</v>
      </c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5.75" customHeight="1">
      <c r="A203" s="32">
        <f>Positions!A204</f>
        <v>0</v>
      </c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5.75" customHeight="1">
      <c r="A204" s="32">
        <f>Positions!A205</f>
        <v>0</v>
      </c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5.75" customHeight="1">
      <c r="A205" s="32">
        <f>Positions!A206</f>
        <v>0</v>
      </c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5.75" customHeight="1">
      <c r="A206" s="32">
        <f>Positions!A207</f>
        <v>0</v>
      </c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5.75" customHeight="1">
      <c r="A207" s="32">
        <f>Positions!A208</f>
        <v>0</v>
      </c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5.75" customHeight="1">
      <c r="A208" s="32">
        <f>Positions!A209</f>
        <v>0</v>
      </c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5.75" customHeight="1">
      <c r="A209" s="32">
        <f>Positions!A210</f>
        <v>0</v>
      </c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5.75" customHeight="1">
      <c r="A210" s="32">
        <f>Positions!A211</f>
        <v>0</v>
      </c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5.75" customHeight="1">
      <c r="A211" s="32">
        <f>Positions!A212</f>
        <v>0</v>
      </c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5.75" customHeight="1">
      <c r="A212" s="32">
        <f>Positions!A213</f>
        <v>0</v>
      </c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5.75" customHeight="1">
      <c r="A213" s="32">
        <f>Positions!A214</f>
        <v>0</v>
      </c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5.75" customHeight="1">
      <c r="A214" s="32">
        <f>Positions!A215</f>
        <v>0</v>
      </c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5.75" customHeight="1">
      <c r="A215" s="32">
        <f>Positions!A216</f>
        <v>0</v>
      </c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5.75" customHeight="1">
      <c r="A216" s="32">
        <f>Positions!A217</f>
        <v>0</v>
      </c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5.75" customHeight="1">
      <c r="A217" s="32">
        <f>Positions!A218</f>
        <v>0</v>
      </c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5.75" customHeight="1">
      <c r="A218" s="32">
        <f>Positions!A219</f>
        <v>0</v>
      </c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5.75" customHeight="1">
      <c r="A219" s="32">
        <f>Positions!A220</f>
        <v>0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5.75" customHeight="1">
      <c r="A220" s="32">
        <f>Positions!A221</f>
        <v>0</v>
      </c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5.75" customHeight="1">
      <c r="A221" s="32">
        <f>Positions!A222</f>
        <v>0</v>
      </c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5.75" customHeight="1">
      <c r="A222" s="32">
        <f>Positions!A223</f>
        <v>0</v>
      </c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5.75" customHeight="1">
      <c r="A223" s="32">
        <f>Positions!A224</f>
        <v>0</v>
      </c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5.75" customHeight="1">
      <c r="A224" s="32">
        <f>Positions!A225</f>
        <v>0</v>
      </c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5.75" customHeight="1">
      <c r="A225" s="32">
        <f>Positions!A226</f>
        <v>0</v>
      </c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5.75" customHeight="1">
      <c r="A226" s="32">
        <f>Positions!A227</f>
        <v>0</v>
      </c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5.75" customHeight="1">
      <c r="A227" s="32">
        <f>Positions!A228</f>
        <v>0</v>
      </c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5.75" customHeight="1">
      <c r="A228" s="32">
        <f>Positions!A229</f>
        <v>0</v>
      </c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5.75" customHeight="1">
      <c r="A229" s="32">
        <f>Positions!A230</f>
        <v>0</v>
      </c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5.75" customHeight="1">
      <c r="A230" s="32">
        <f>Positions!A231</f>
        <v>0</v>
      </c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5.75" customHeight="1">
      <c r="A231" s="32">
        <f>Positions!A232</f>
        <v>0</v>
      </c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5.75" customHeight="1">
      <c r="A232" s="32">
        <f>Positions!A233</f>
        <v>0</v>
      </c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5.75" customHeight="1">
      <c r="A233" s="32">
        <f>Positions!A234</f>
        <v>0</v>
      </c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5.75" customHeight="1">
      <c r="A234" s="32">
        <f>Positions!A235</f>
        <v>0</v>
      </c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5.75" customHeight="1">
      <c r="A235" s="32">
        <f>Positions!A236</f>
        <v>0</v>
      </c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5.75" customHeight="1">
      <c r="A236" s="32">
        <f>Positions!A237</f>
        <v>0</v>
      </c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5.75" customHeight="1">
      <c r="A237" s="32">
        <f>Positions!A238</f>
        <v>0</v>
      </c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5.75" customHeight="1">
      <c r="A238" s="32">
        <f>Positions!A239</f>
        <v>0</v>
      </c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5.75" customHeight="1">
      <c r="A239" s="32">
        <f>Positions!A240</f>
        <v>0</v>
      </c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5.75" customHeight="1">
      <c r="A240" s="32">
        <f>Positions!A241</f>
        <v>0</v>
      </c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5.75" customHeight="1">
      <c r="A241" s="32">
        <f>Positions!A242</f>
        <v>0</v>
      </c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5.75" customHeight="1">
      <c r="A242" s="32">
        <f>Positions!A243</f>
        <v>0</v>
      </c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5.75" customHeight="1">
      <c r="A243" s="32">
        <f>Positions!A244</f>
        <v>0</v>
      </c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5.75" customHeight="1">
      <c r="A244" s="32">
        <f>Positions!A245</f>
        <v>0</v>
      </c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5.75" customHeight="1">
      <c r="A245" s="32">
        <f>Positions!A246</f>
        <v>0</v>
      </c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5.75" customHeight="1">
      <c r="A246" s="32">
        <f>Positions!A247</f>
        <v>0</v>
      </c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5.75" customHeight="1">
      <c r="A247" s="32">
        <f>Positions!A248</f>
        <v>0</v>
      </c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5.75" customHeight="1">
      <c r="A248" s="32">
        <f>Positions!A249</f>
        <v>0</v>
      </c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5.75" customHeight="1">
      <c r="A249" s="32">
        <f>Positions!A250</f>
        <v>0</v>
      </c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5.75" customHeight="1">
      <c r="A250" s="32">
        <f>Positions!A251</f>
        <v>0</v>
      </c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5.75" customHeight="1">
      <c r="A251" s="32">
        <f>Positions!A252</f>
        <v>0</v>
      </c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5.75" customHeight="1">
      <c r="A252" s="32">
        <f>Positions!A253</f>
        <v>0</v>
      </c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5.75" customHeight="1">
      <c r="A253" s="32">
        <f>Positions!A254</f>
        <v>0</v>
      </c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5.75" customHeight="1">
      <c r="A254" s="32">
        <f>Positions!A255</f>
        <v>0</v>
      </c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5.75" customHeight="1">
      <c r="A255" s="32">
        <f>Positions!A256</f>
        <v>0</v>
      </c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5.75" customHeight="1">
      <c r="A256" s="32">
        <f>Positions!A257</f>
        <v>0</v>
      </c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5.75" customHeight="1">
      <c r="A257" s="32">
        <f>Positions!A258</f>
        <v>0</v>
      </c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5.75" customHeight="1">
      <c r="A258" s="32">
        <f>Positions!A259</f>
        <v>0</v>
      </c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5.75" customHeight="1">
      <c r="A259" s="32">
        <f>Positions!A260</f>
        <v>0</v>
      </c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5.75" customHeight="1">
      <c r="A260" s="32">
        <f>Positions!A261</f>
        <v>0</v>
      </c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5.75" customHeight="1">
      <c r="A261" s="32">
        <f>Positions!A262</f>
        <v>0</v>
      </c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5.75" customHeight="1">
      <c r="A262" s="32">
        <f>Positions!A263</f>
        <v>0</v>
      </c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5.75" customHeight="1">
      <c r="A263" s="32">
        <f>Positions!A264</f>
        <v>0</v>
      </c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5.75" customHeight="1">
      <c r="A264" s="32">
        <f>Positions!A265</f>
        <v>0</v>
      </c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5.75" customHeight="1">
      <c r="A265" s="32">
        <f>Positions!A266</f>
        <v>0</v>
      </c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5.75" customHeight="1">
      <c r="A266" s="32">
        <f>Positions!A267</f>
        <v>0</v>
      </c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5.75" customHeight="1">
      <c r="A267" s="32">
        <f>Positions!A268</f>
        <v>0</v>
      </c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5.75" customHeight="1">
      <c r="A268" s="32">
        <f>Positions!A269</f>
        <v>0</v>
      </c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5.75" customHeight="1">
      <c r="A269" s="32">
        <f>Positions!A270</f>
        <v>0</v>
      </c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5.75" customHeight="1">
      <c r="A270" s="32">
        <f>Positions!A271</f>
        <v>0</v>
      </c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5.75" customHeight="1">
      <c r="A271" s="32">
        <f>Positions!A272</f>
        <v>0</v>
      </c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5.75" customHeight="1">
      <c r="A272" s="32">
        <f>Positions!A273</f>
        <v>0</v>
      </c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5.75" customHeight="1">
      <c r="A273" s="32">
        <f>Positions!A274</f>
        <v>0</v>
      </c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5.75" customHeight="1">
      <c r="A274" s="32">
        <f>Positions!A275</f>
        <v>0</v>
      </c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5.75" customHeight="1">
      <c r="A275" s="32">
        <f>Positions!A276</f>
        <v>0</v>
      </c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5.75" customHeight="1">
      <c r="A276" s="32">
        <f>Positions!A277</f>
        <v>0</v>
      </c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5.75" customHeight="1">
      <c r="A277" s="32">
        <f>Positions!A278</f>
        <v>0</v>
      </c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5.75" customHeight="1">
      <c r="A278" s="32">
        <f>Positions!A279</f>
        <v>0</v>
      </c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5.75" customHeight="1">
      <c r="A279" s="32">
        <f>Positions!A280</f>
        <v>0</v>
      </c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5.75" customHeight="1">
      <c r="A280" s="32">
        <f>Positions!A281</f>
        <v>0</v>
      </c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5.75" customHeight="1">
      <c r="A281" s="32">
        <f>Positions!A282</f>
        <v>0</v>
      </c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5.75" customHeight="1">
      <c r="A282" s="32">
        <f>Positions!A283</f>
        <v>0</v>
      </c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5.75" customHeight="1">
      <c r="A283" s="32">
        <f>Positions!A284</f>
        <v>0</v>
      </c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5.75" customHeight="1">
      <c r="A284" s="32">
        <f>Positions!A285</f>
        <v>0</v>
      </c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5.75" customHeight="1">
      <c r="A285" s="32">
        <f>Positions!A286</f>
        <v>0</v>
      </c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5.75" customHeight="1">
      <c r="A286" s="32">
        <f>Positions!A287</f>
        <v>0</v>
      </c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5.75" customHeight="1">
      <c r="A287" s="32">
        <f>Positions!A288</f>
        <v>0</v>
      </c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5.75" customHeight="1">
      <c r="A288" s="32">
        <f>Positions!A289</f>
        <v>0</v>
      </c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5.75" customHeight="1">
      <c r="A289" s="32">
        <f>Positions!A290</f>
        <v>0</v>
      </c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5.75" customHeight="1">
      <c r="A290" s="32">
        <f>Positions!A291</f>
        <v>0</v>
      </c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5.75" customHeight="1">
      <c r="A291" s="32">
        <f>Positions!A292</f>
        <v>0</v>
      </c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5.75" customHeight="1">
      <c r="A292" s="32">
        <f>Positions!A293</f>
        <v>0</v>
      </c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5.75" customHeight="1">
      <c r="A293" s="32">
        <f>Positions!A294</f>
        <v>0</v>
      </c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5.75" customHeight="1">
      <c r="A294" s="32">
        <f>Positions!A295</f>
        <v>0</v>
      </c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5.75" customHeight="1">
      <c r="A295" s="32">
        <f>Positions!A296</f>
        <v>0</v>
      </c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5.75" customHeight="1">
      <c r="A296" s="32">
        <f>Positions!A297</f>
        <v>0</v>
      </c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5.75" customHeight="1">
      <c r="A297" s="32">
        <f>Positions!A298</f>
        <v>0</v>
      </c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5.75" customHeight="1">
      <c r="A298" s="32">
        <f>Positions!A299</f>
        <v>0</v>
      </c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5.75" customHeight="1">
      <c r="A299" s="32">
        <f>Positions!A300</f>
        <v>0</v>
      </c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5.75" customHeight="1">
      <c r="A300" s="32">
        <f>Positions!A301</f>
        <v>0</v>
      </c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5.75" customHeight="1">
      <c r="A301" s="32">
        <f>Positions!A302</f>
        <v>0</v>
      </c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5.75" customHeight="1">
      <c r="A302" s="32">
        <f>Positions!A303</f>
        <v>0</v>
      </c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5.75" customHeight="1">
      <c r="A303" s="32">
        <f>Positions!A304</f>
        <v>0</v>
      </c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5.75" customHeight="1">
      <c r="A304" s="32">
        <f>Positions!A305</f>
        <v>0</v>
      </c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5.75" customHeight="1">
      <c r="A305" s="32">
        <f>Positions!A306</f>
        <v>0</v>
      </c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5.75" customHeight="1">
      <c r="A306" s="32">
        <f>Positions!A307</f>
        <v>0</v>
      </c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5.75" customHeight="1">
      <c r="A307" s="32">
        <f>Positions!A308</f>
        <v>0</v>
      </c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5.75" customHeight="1">
      <c r="A308" s="32">
        <f>Positions!A309</f>
        <v>0</v>
      </c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5.75" customHeight="1">
      <c r="A309" s="32">
        <f>Positions!A310</f>
        <v>0</v>
      </c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5.75" customHeight="1">
      <c r="A310" s="32">
        <f>Positions!A311</f>
        <v>0</v>
      </c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5.75" customHeight="1">
      <c r="A311" s="32">
        <f>Positions!A312</f>
        <v>0</v>
      </c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5.75" customHeight="1">
      <c r="A312" s="32">
        <f>Positions!A313</f>
        <v>0</v>
      </c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5.75" customHeight="1">
      <c r="A313" s="32">
        <f>Positions!A314</f>
        <v>0</v>
      </c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5.75" customHeight="1">
      <c r="A314" s="32">
        <f>Positions!A315</f>
        <v>0</v>
      </c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5.75" customHeight="1">
      <c r="A315" s="32">
        <f>Positions!A316</f>
        <v>0</v>
      </c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5.75" customHeight="1">
      <c r="A316" s="32">
        <f>Positions!A317</f>
        <v>0</v>
      </c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5.75" customHeight="1">
      <c r="A317" s="32">
        <f>Positions!A318</f>
        <v>0</v>
      </c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5.75" customHeight="1">
      <c r="A318" s="32">
        <f>Positions!A319</f>
        <v>0</v>
      </c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5.75" customHeight="1">
      <c r="A319" s="32">
        <f>Positions!A320</f>
        <v>0</v>
      </c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5.75" customHeight="1">
      <c r="A320" s="32">
        <f>Positions!A321</f>
        <v>0</v>
      </c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5.75" customHeight="1">
      <c r="A321" s="32">
        <f>Positions!A322</f>
        <v>0</v>
      </c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5.75" customHeight="1">
      <c r="A322" s="32">
        <f>Positions!A323</f>
        <v>0</v>
      </c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5.75" customHeight="1">
      <c r="A323" s="32">
        <f>Positions!A324</f>
        <v>0</v>
      </c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5.75" customHeight="1">
      <c r="A324" s="32">
        <f>Positions!A325</f>
        <v>0</v>
      </c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5.75" customHeight="1">
      <c r="A325" s="32">
        <f>Positions!A326</f>
        <v>0</v>
      </c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5.75" customHeight="1">
      <c r="A326" s="32">
        <f>Positions!A327</f>
        <v>0</v>
      </c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5.75" customHeight="1">
      <c r="A327" s="32">
        <f>Positions!A328</f>
        <v>0</v>
      </c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5.75" customHeight="1">
      <c r="A328" s="32">
        <f>Positions!A329</f>
        <v>0</v>
      </c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5.75" customHeight="1">
      <c r="A329" s="32">
        <f>Positions!A330</f>
        <v>0</v>
      </c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5.75" customHeight="1">
      <c r="A330" s="32">
        <f>Positions!A331</f>
        <v>0</v>
      </c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5.75" customHeight="1">
      <c r="A331" s="32">
        <f>Positions!A332</f>
        <v>0</v>
      </c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5.75" customHeight="1">
      <c r="A332" s="32">
        <f>Positions!A333</f>
        <v>0</v>
      </c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5.75" customHeight="1">
      <c r="A333" s="32">
        <f>Positions!A334</f>
        <v>0</v>
      </c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5.75" customHeight="1">
      <c r="A334" s="32">
        <f>Positions!A335</f>
        <v>0</v>
      </c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5.75" customHeight="1">
      <c r="A335" s="32">
        <f>Positions!A336</f>
        <v>0</v>
      </c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5.75" customHeight="1">
      <c r="A336" s="32">
        <f>Positions!A337</f>
        <v>0</v>
      </c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5.75" customHeight="1">
      <c r="A337" s="32">
        <f>Positions!A338</f>
        <v>0</v>
      </c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5.75" customHeight="1">
      <c r="A338" s="32">
        <f>Positions!A339</f>
        <v>0</v>
      </c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5.75" customHeight="1">
      <c r="A339" s="32">
        <f>Positions!A340</f>
        <v>0</v>
      </c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5.75" customHeight="1">
      <c r="A340" s="32">
        <f>Positions!A341</f>
        <v>0</v>
      </c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5.75" customHeight="1">
      <c r="A341" s="32">
        <f>Positions!A342</f>
        <v>0</v>
      </c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5.75" customHeight="1">
      <c r="A342" s="32">
        <f>Positions!A343</f>
        <v>0</v>
      </c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5.75" customHeight="1">
      <c r="A343" s="32">
        <f>Positions!A344</f>
        <v>0</v>
      </c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5.75" customHeight="1">
      <c r="A344" s="32">
        <f>Positions!A345</f>
        <v>0</v>
      </c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5.75" customHeight="1">
      <c r="A345" s="32">
        <f>Positions!A346</f>
        <v>0</v>
      </c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5.75" customHeight="1">
      <c r="A346" s="32">
        <f>Positions!A347</f>
        <v>0</v>
      </c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5.75" customHeight="1">
      <c r="A347" s="32">
        <f>Positions!A348</f>
        <v>0</v>
      </c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5.75" customHeight="1">
      <c r="A348" s="32">
        <f>Positions!A349</f>
        <v>0</v>
      </c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5.75" customHeight="1">
      <c r="A349" s="32">
        <f>Positions!A350</f>
        <v>0</v>
      </c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5.75" customHeight="1">
      <c r="A350" s="32">
        <f>Positions!A351</f>
        <v>0</v>
      </c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5.75" customHeight="1">
      <c r="A351" s="32">
        <f>Positions!A352</f>
        <v>0</v>
      </c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5.75" customHeight="1">
      <c r="A352" s="32">
        <f>Positions!A353</f>
        <v>0</v>
      </c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5.75" customHeight="1">
      <c r="A353" s="32">
        <f>Positions!A354</f>
        <v>0</v>
      </c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5.75" customHeight="1">
      <c r="A354" s="32">
        <f>Positions!A355</f>
        <v>0</v>
      </c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5.75" customHeight="1">
      <c r="A355" s="32">
        <f>Positions!A356</f>
        <v>0</v>
      </c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5.75" customHeight="1">
      <c r="A356" s="32">
        <f>Positions!A357</f>
        <v>0</v>
      </c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5.75" customHeight="1">
      <c r="A357" s="32">
        <f>Positions!A358</f>
        <v>0</v>
      </c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5.75" customHeight="1">
      <c r="A358" s="32">
        <f>Positions!A359</f>
        <v>0</v>
      </c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5.75" customHeight="1">
      <c r="A359" s="32">
        <f>Positions!A360</f>
        <v>0</v>
      </c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5.75" customHeight="1">
      <c r="A360" s="32">
        <f>Positions!A361</f>
        <v>0</v>
      </c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5.75" customHeight="1">
      <c r="A361" s="32">
        <f>Positions!A362</f>
        <v>0</v>
      </c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5.75" customHeight="1">
      <c r="A362" s="32">
        <f>Positions!A363</f>
        <v>0</v>
      </c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5.75" customHeight="1">
      <c r="A363" s="32">
        <f>Positions!A364</f>
        <v>0</v>
      </c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5.75" customHeight="1">
      <c r="A364" s="32">
        <f>Positions!A365</f>
        <v>0</v>
      </c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5.75" customHeight="1">
      <c r="A365" s="32">
        <f>Positions!A366</f>
        <v>0</v>
      </c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5.75" customHeight="1">
      <c r="A366" s="32">
        <f>Positions!A367</f>
        <v>0</v>
      </c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5.75" customHeight="1">
      <c r="A367" s="32">
        <f>Positions!A368</f>
        <v>0</v>
      </c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5.75" customHeight="1">
      <c r="A368" s="32">
        <f>Positions!A369</f>
        <v>0</v>
      </c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5.75" customHeight="1">
      <c r="A369" s="32">
        <f>Positions!A370</f>
        <v>0</v>
      </c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5.75" customHeight="1">
      <c r="A370" s="32">
        <f>Positions!A371</f>
        <v>0</v>
      </c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5.75" customHeight="1">
      <c r="A371" s="32">
        <f>Positions!A372</f>
        <v>0</v>
      </c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5.75" customHeight="1">
      <c r="A372" s="32">
        <f>Positions!A373</f>
        <v>0</v>
      </c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5.75" customHeight="1">
      <c r="A373" s="32">
        <f>Positions!A374</f>
        <v>0</v>
      </c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5.75" customHeight="1">
      <c r="A374" s="32">
        <f>Positions!A375</f>
        <v>0</v>
      </c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5.75" customHeight="1">
      <c r="A375" s="32">
        <f>Positions!A376</f>
        <v>0</v>
      </c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5.75" customHeight="1">
      <c r="A376" s="32">
        <f>Positions!A377</f>
        <v>0</v>
      </c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5.75" customHeight="1">
      <c r="A377" s="32">
        <f>Positions!A378</f>
        <v>0</v>
      </c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5.75" customHeight="1">
      <c r="A378" s="32">
        <f>Positions!A379</f>
        <v>0</v>
      </c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5.75" customHeight="1">
      <c r="A379" s="32">
        <f>Positions!A380</f>
        <v>0</v>
      </c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5.75" customHeight="1">
      <c r="A380" s="32">
        <f>Positions!A381</f>
        <v>0</v>
      </c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5.75" customHeight="1">
      <c r="A381" s="32">
        <f>Positions!A382</f>
        <v>0</v>
      </c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5.75" customHeight="1">
      <c r="A382" s="32">
        <f>Positions!A383</f>
        <v>0</v>
      </c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5.75" customHeight="1">
      <c r="A383" s="32">
        <f>Positions!A384</f>
        <v>0</v>
      </c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5.75" customHeight="1">
      <c r="A384" s="32">
        <f>Positions!A385</f>
        <v>0</v>
      </c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5.75" customHeight="1">
      <c r="A385" s="32">
        <f>Positions!A386</f>
        <v>0</v>
      </c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5.75" customHeight="1">
      <c r="A386" s="32">
        <f>Positions!A387</f>
        <v>0</v>
      </c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5.75" customHeight="1">
      <c r="A387" s="32">
        <f>Positions!A388</f>
        <v>0</v>
      </c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5.75" customHeight="1">
      <c r="A388" s="32">
        <f>Positions!A389</f>
        <v>0</v>
      </c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5.75" customHeight="1">
      <c r="A389" s="32">
        <f>Positions!A390</f>
        <v>0</v>
      </c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5.75" customHeight="1">
      <c r="A390" s="32">
        <f>Positions!A391</f>
        <v>0</v>
      </c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5.75" customHeight="1">
      <c r="A391" s="32">
        <f>Positions!A392</f>
        <v>0</v>
      </c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5.75" customHeight="1">
      <c r="A392" s="32">
        <f>Positions!A393</f>
        <v>0</v>
      </c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5.75" customHeight="1">
      <c r="A393" s="32">
        <f>Positions!A394</f>
        <v>0</v>
      </c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5.75" customHeight="1">
      <c r="A394" s="32">
        <f>Positions!A395</f>
        <v>0</v>
      </c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5.75" customHeight="1">
      <c r="A395" s="32">
        <f>Positions!A396</f>
        <v>0</v>
      </c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5.75" customHeight="1">
      <c r="A396" s="32">
        <f>Positions!A397</f>
        <v>0</v>
      </c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5.75" customHeight="1">
      <c r="A397" s="32">
        <f>Positions!A398</f>
        <v>0</v>
      </c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5.75" customHeight="1">
      <c r="A398" s="32">
        <f>Positions!A399</f>
        <v>0</v>
      </c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5.75" customHeight="1">
      <c r="A399" s="32">
        <f>Positions!A400</f>
        <v>0</v>
      </c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5.75" customHeight="1">
      <c r="A400" s="32">
        <f>Positions!A401</f>
        <v>0</v>
      </c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5.75" customHeight="1">
      <c r="A401" s="32">
        <f>Positions!A402</f>
        <v>0</v>
      </c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5.75" customHeight="1">
      <c r="A402" s="32">
        <f>Positions!A403</f>
        <v>0</v>
      </c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5.75" customHeight="1">
      <c r="A403" s="32">
        <f>Positions!A404</f>
        <v>0</v>
      </c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5.75" customHeight="1">
      <c r="A404" s="32">
        <f>Positions!A405</f>
        <v>0</v>
      </c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5.75" customHeight="1">
      <c r="A405" s="32">
        <f>Positions!A406</f>
        <v>0</v>
      </c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5.75" customHeight="1">
      <c r="A406" s="32">
        <f>Positions!A407</f>
        <v>0</v>
      </c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5.75" customHeight="1">
      <c r="A407" s="32">
        <f>Positions!A408</f>
        <v>0</v>
      </c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5.75" customHeight="1">
      <c r="A408" s="32">
        <f>Positions!A409</f>
        <v>0</v>
      </c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5.75" customHeight="1">
      <c r="A409" s="32">
        <f>Positions!A410</f>
        <v>0</v>
      </c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5.75" customHeight="1">
      <c r="A410" s="32">
        <f>Positions!A411</f>
        <v>0</v>
      </c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5.75" customHeight="1">
      <c r="A411" s="32">
        <f>Positions!A412</f>
        <v>0</v>
      </c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5.75" customHeight="1">
      <c r="A412" s="32">
        <f>Positions!A413</f>
        <v>0</v>
      </c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5.75" customHeight="1">
      <c r="A413" s="32">
        <f>Positions!A414</f>
        <v>0</v>
      </c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5.75" customHeight="1">
      <c r="A414" s="32">
        <f>Positions!A415</f>
        <v>0</v>
      </c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5.75" customHeight="1">
      <c r="A415" s="32">
        <f>Positions!A416</f>
        <v>0</v>
      </c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5.75" customHeight="1">
      <c r="A416" s="32">
        <f>Positions!A417</f>
        <v>0</v>
      </c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5.75" customHeight="1">
      <c r="A417" s="32">
        <f>Positions!A418</f>
        <v>0</v>
      </c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5.75" customHeight="1">
      <c r="A418" s="32">
        <f>Positions!A419</f>
        <v>0</v>
      </c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5.75" customHeight="1">
      <c r="A419" s="32">
        <f>Positions!A420</f>
        <v>0</v>
      </c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5.75" customHeight="1">
      <c r="A420" s="32">
        <f>Positions!A421</f>
        <v>0</v>
      </c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5.75" customHeight="1">
      <c r="A421" s="32">
        <f>Positions!A422</f>
        <v>0</v>
      </c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5.75" customHeight="1">
      <c r="A422" s="32">
        <f>Positions!A423</f>
        <v>0</v>
      </c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5.75" customHeight="1">
      <c r="A423" s="32">
        <f>Positions!A424</f>
        <v>0</v>
      </c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5.75" customHeight="1">
      <c r="A424" s="32">
        <f>Positions!A425</f>
        <v>0</v>
      </c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5.75" customHeight="1">
      <c r="A425" s="32">
        <f>Positions!A426</f>
        <v>0</v>
      </c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5.75" customHeight="1">
      <c r="A426" s="32">
        <f>Positions!A427</f>
        <v>0</v>
      </c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5.75" customHeight="1">
      <c r="A427" s="32">
        <f>Positions!A428</f>
        <v>0</v>
      </c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5.75" customHeight="1">
      <c r="A428" s="32">
        <f>Positions!A429</f>
        <v>0</v>
      </c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5.75" customHeight="1">
      <c r="A429" s="32">
        <f>Positions!A430</f>
        <v>0</v>
      </c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5.75" customHeight="1">
      <c r="A430" s="32">
        <f>Positions!A431</f>
        <v>0</v>
      </c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5.75" customHeight="1">
      <c r="A431" s="32">
        <f>Positions!A432</f>
        <v>0</v>
      </c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5.75" customHeight="1">
      <c r="A432" s="32">
        <f>Positions!A433</f>
        <v>0</v>
      </c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5.75" customHeight="1">
      <c r="A433" s="32">
        <f>Positions!A434</f>
        <v>0</v>
      </c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5.75" customHeight="1">
      <c r="A434" s="32">
        <f>Positions!A435</f>
        <v>0</v>
      </c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5.75" customHeight="1">
      <c r="A435" s="32">
        <f>Positions!A436</f>
        <v>0</v>
      </c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5.75" customHeight="1">
      <c r="A436" s="32">
        <f>Positions!A437</f>
        <v>0</v>
      </c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5.75" customHeight="1">
      <c r="A437" s="32">
        <f>Positions!A438</f>
        <v>0</v>
      </c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5.75" customHeight="1">
      <c r="A438" s="32">
        <f>Positions!A439</f>
        <v>0</v>
      </c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5.75" customHeight="1">
      <c r="A439" s="32">
        <f>Positions!A440</f>
        <v>0</v>
      </c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5.75" customHeight="1">
      <c r="A440" s="32">
        <f>Positions!A441</f>
        <v>0</v>
      </c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5.75" customHeight="1">
      <c r="A441" s="32">
        <f>Positions!A442</f>
        <v>0</v>
      </c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5.75" customHeight="1">
      <c r="A442" s="32">
        <f>Positions!A443</f>
        <v>0</v>
      </c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5.75" customHeight="1">
      <c r="A443" s="32">
        <f>Positions!A444</f>
        <v>0</v>
      </c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5.75" customHeight="1">
      <c r="A444" s="32">
        <f>Positions!A445</f>
        <v>0</v>
      </c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5.75" customHeight="1">
      <c r="A445" s="32">
        <f>Positions!A446</f>
        <v>0</v>
      </c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5.75" customHeight="1">
      <c r="A446" s="32">
        <f>Positions!A447</f>
        <v>0</v>
      </c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5.75" customHeight="1">
      <c r="A447" s="32">
        <f>Positions!A448</f>
        <v>0</v>
      </c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5.75" customHeight="1">
      <c r="A448" s="32">
        <f>Positions!A449</f>
        <v>0</v>
      </c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5.75" customHeight="1">
      <c r="A449" s="32">
        <f>Positions!A450</f>
        <v>0</v>
      </c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5.75" customHeight="1">
      <c r="A450" s="32">
        <f>Positions!A451</f>
        <v>0</v>
      </c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5.75" customHeight="1">
      <c r="A451" s="32">
        <f>Positions!A452</f>
        <v>0</v>
      </c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5.75" customHeight="1">
      <c r="A452" s="32">
        <f>Positions!A453</f>
        <v>0</v>
      </c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5.75" customHeight="1">
      <c r="A453" s="32">
        <f>Positions!A454</f>
        <v>0</v>
      </c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5.75" customHeight="1">
      <c r="A454" s="32">
        <f>Positions!A455</f>
        <v>0</v>
      </c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5.75" customHeight="1">
      <c r="A455" s="32">
        <f>Positions!A456</f>
        <v>0</v>
      </c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5.75" customHeight="1">
      <c r="A456" s="32">
        <f>Positions!A457</f>
        <v>0</v>
      </c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5.75" customHeight="1">
      <c r="A457" s="32">
        <f>Positions!A458</f>
        <v>0</v>
      </c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5.75" customHeight="1">
      <c r="A458" s="32">
        <f>Positions!A459</f>
        <v>0</v>
      </c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5.75" customHeight="1">
      <c r="A459" s="32">
        <f>Positions!A460</f>
        <v>0</v>
      </c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5.75" customHeight="1">
      <c r="A460" s="32">
        <f>Positions!A461</f>
        <v>0</v>
      </c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5.75" customHeight="1">
      <c r="A461" s="32">
        <f>Positions!A462</f>
        <v>0</v>
      </c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5.75" customHeight="1">
      <c r="A462" s="32">
        <f>Positions!A463</f>
        <v>0</v>
      </c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5.75" customHeight="1">
      <c r="A463" s="32">
        <f>Positions!A464</f>
        <v>0</v>
      </c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5.75" customHeight="1">
      <c r="A464" s="32">
        <f>Positions!A465</f>
        <v>0</v>
      </c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5.75" customHeight="1">
      <c r="A465" s="32">
        <f>Positions!A466</f>
        <v>0</v>
      </c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5.75" customHeight="1">
      <c r="A466" s="32">
        <f>Positions!A467</f>
        <v>0</v>
      </c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5.75" customHeight="1">
      <c r="A467" s="32">
        <f>Positions!A468</f>
        <v>0</v>
      </c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5.75" customHeight="1">
      <c r="A468" s="32">
        <f>Positions!A469</f>
        <v>0</v>
      </c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5.75" customHeight="1">
      <c r="A469" s="32">
        <f>Positions!A470</f>
        <v>0</v>
      </c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5.75" customHeight="1">
      <c r="A470" s="32">
        <f>Positions!A471</f>
        <v>0</v>
      </c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5.75" customHeight="1">
      <c r="A471" s="32">
        <f>Positions!A472</f>
        <v>0</v>
      </c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5.75" customHeight="1">
      <c r="A472" s="32">
        <f>Positions!A473</f>
        <v>0</v>
      </c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5.75" customHeight="1">
      <c r="A473" s="32">
        <f>Positions!A474</f>
        <v>0</v>
      </c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5.75" customHeight="1">
      <c r="A474" s="32">
        <f>Positions!A475</f>
        <v>0</v>
      </c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5.75" customHeight="1">
      <c r="A475" s="32">
        <f>Positions!A476</f>
        <v>0</v>
      </c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5.75" customHeight="1">
      <c r="A476" s="32">
        <f>Positions!A477</f>
        <v>0</v>
      </c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5.75" customHeight="1">
      <c r="A477" s="32">
        <f>Positions!A478</f>
        <v>0</v>
      </c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5.75" customHeight="1">
      <c r="A478" s="32">
        <f>Positions!A479</f>
        <v>0</v>
      </c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5.75" customHeight="1">
      <c r="A479" s="32">
        <f>Positions!A480</f>
        <v>0</v>
      </c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5.75" customHeight="1">
      <c r="A480" s="32">
        <f>Positions!A481</f>
        <v>0</v>
      </c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5.75" customHeight="1">
      <c r="A481" s="32">
        <f>Positions!A482</f>
        <v>0</v>
      </c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5.75" customHeight="1">
      <c r="A482" s="32">
        <f>Positions!A483</f>
        <v>0</v>
      </c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5.75" customHeight="1">
      <c r="A483" s="32">
        <f>Positions!A484</f>
        <v>0</v>
      </c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5.75" customHeight="1">
      <c r="A484" s="32">
        <f>Positions!A485</f>
        <v>0</v>
      </c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5.75" customHeight="1">
      <c r="A485" s="32">
        <f>Positions!A486</f>
        <v>0</v>
      </c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5.75" customHeight="1">
      <c r="A486" s="32">
        <f>Positions!A487</f>
        <v>0</v>
      </c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5.75" customHeight="1">
      <c r="A487" s="32">
        <f>Positions!A488</f>
        <v>0</v>
      </c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5.75" customHeight="1">
      <c r="A488" s="32">
        <f>Positions!A489</f>
        <v>0</v>
      </c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5.75" customHeight="1">
      <c r="A489" s="32">
        <f>Positions!A490</f>
        <v>0</v>
      </c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5.75" customHeight="1">
      <c r="A490" s="32">
        <f>Positions!A491</f>
        <v>0</v>
      </c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5.75" customHeight="1">
      <c r="A491" s="32">
        <f>Positions!A492</f>
        <v>0</v>
      </c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5.75" customHeight="1">
      <c r="A492" s="32">
        <f>Positions!A493</f>
        <v>0</v>
      </c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5.75" customHeight="1">
      <c r="A493" s="32">
        <f>Positions!A494</f>
        <v>0</v>
      </c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5.75" customHeight="1">
      <c r="A494" s="32">
        <f>Positions!A495</f>
        <v>0</v>
      </c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5.75" customHeight="1">
      <c r="A495" s="32">
        <f>Positions!A496</f>
        <v>0</v>
      </c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5.75" customHeight="1">
      <c r="A496" s="32">
        <f>Positions!A497</f>
        <v>0</v>
      </c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5.75" customHeight="1">
      <c r="A497" s="32">
        <f>Positions!A498</f>
        <v>0</v>
      </c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5.75" customHeight="1">
      <c r="A498" s="32">
        <f>Positions!A499</f>
        <v>0</v>
      </c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5.75" customHeight="1">
      <c r="A499" s="32">
        <f>Positions!A500</f>
        <v>0</v>
      </c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5.75" customHeight="1">
      <c r="A500" s="32">
        <f>Positions!A501</f>
        <v>0</v>
      </c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5.75" customHeight="1">
      <c r="A501" s="32">
        <f>Positions!A502</f>
        <v>0</v>
      </c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5.75" customHeight="1">
      <c r="A502" s="32">
        <f>Positions!A503</f>
        <v>0</v>
      </c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5.75" customHeight="1">
      <c r="A503" s="32">
        <f>Positions!A504</f>
        <v>0</v>
      </c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5.75" customHeight="1">
      <c r="A504" s="32">
        <f>Positions!A505</f>
        <v>0</v>
      </c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5.75" customHeight="1">
      <c r="A505" s="32">
        <f>Positions!A506</f>
        <v>0</v>
      </c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5.75" customHeight="1">
      <c r="A506" s="32">
        <f>Positions!A507</f>
        <v>0</v>
      </c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5.75" customHeight="1">
      <c r="A507" s="32">
        <f>Positions!A508</f>
        <v>0</v>
      </c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5.75" customHeight="1">
      <c r="A508" s="32">
        <f>Positions!A509</f>
        <v>0</v>
      </c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5.75" customHeight="1">
      <c r="A509" s="32">
        <f>Positions!A510</f>
        <v>0</v>
      </c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5.75" customHeight="1">
      <c r="A510" s="32">
        <f>Positions!A511</f>
        <v>0</v>
      </c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5.75" customHeight="1">
      <c r="A511" s="32">
        <f>Positions!A512</f>
        <v>0</v>
      </c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5.75" customHeight="1">
      <c r="A512" s="32">
        <f>Positions!A513</f>
        <v>0</v>
      </c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5.75" customHeight="1">
      <c r="A513" s="32">
        <f>Positions!A514</f>
        <v>0</v>
      </c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5.75" customHeight="1">
      <c r="A514" s="32">
        <f>Positions!A515</f>
        <v>0</v>
      </c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5.75" customHeight="1">
      <c r="A515" s="32">
        <f>Positions!A516</f>
        <v>0</v>
      </c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5.75" customHeight="1">
      <c r="A516" s="32">
        <f>Positions!A517</f>
        <v>0</v>
      </c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5.75" customHeight="1">
      <c r="A517" s="32">
        <f>Positions!A518</f>
        <v>0</v>
      </c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5.75" customHeight="1">
      <c r="A518" s="32">
        <f>Positions!A519</f>
        <v>0</v>
      </c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5.75" customHeight="1">
      <c r="A519" s="32">
        <f>Positions!A520</f>
        <v>0</v>
      </c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5.75" customHeight="1">
      <c r="A520" s="32">
        <f>Positions!A521</f>
        <v>0</v>
      </c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5.75" customHeight="1">
      <c r="A521" s="32">
        <f>Positions!A522</f>
        <v>0</v>
      </c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5.75" customHeight="1">
      <c r="A522" s="32">
        <f>Positions!A523</f>
        <v>0</v>
      </c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5.75" customHeight="1">
      <c r="A523" s="32">
        <f>Positions!A524</f>
        <v>0</v>
      </c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5.75" customHeight="1">
      <c r="A524" s="32">
        <f>Positions!A525</f>
        <v>0</v>
      </c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5.75" customHeight="1">
      <c r="A525" s="32">
        <f>Positions!A526</f>
        <v>0</v>
      </c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5.75" customHeight="1">
      <c r="A526" s="32">
        <f>Positions!A527</f>
        <v>0</v>
      </c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5.75" customHeight="1">
      <c r="A527" s="32">
        <f>Positions!A528</f>
        <v>0</v>
      </c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5.75" customHeight="1">
      <c r="A528" s="32">
        <f>Positions!A529</f>
        <v>0</v>
      </c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5.75" customHeight="1">
      <c r="A529" s="32">
        <f>Positions!A530</f>
        <v>0</v>
      </c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5.75" customHeight="1">
      <c r="A530" s="32">
        <f>Positions!A531</f>
        <v>0</v>
      </c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5.75" customHeight="1">
      <c r="A531" s="32">
        <f>Positions!A532</f>
        <v>0</v>
      </c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5.75" customHeight="1">
      <c r="A532" s="32">
        <f>Positions!A533</f>
        <v>0</v>
      </c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5.75" customHeight="1">
      <c r="A533" s="32">
        <f>Positions!A534</f>
        <v>0</v>
      </c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5.75" customHeight="1">
      <c r="A534" s="32">
        <f>Positions!A535</f>
        <v>0</v>
      </c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5.75" customHeight="1">
      <c r="A535" s="32">
        <f>Positions!A536</f>
        <v>0</v>
      </c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5.75" customHeight="1">
      <c r="A536" s="32">
        <f>Positions!A537</f>
        <v>0</v>
      </c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5.75" customHeight="1">
      <c r="A537" s="32">
        <f>Positions!A538</f>
        <v>0</v>
      </c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5.75" customHeight="1">
      <c r="A538" s="32">
        <f>Positions!A539</f>
        <v>0</v>
      </c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5.75" customHeight="1">
      <c r="A539" s="32">
        <f>Positions!A540</f>
        <v>0</v>
      </c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5.75" customHeight="1">
      <c r="A540" s="32">
        <f>Positions!A541</f>
        <v>0</v>
      </c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5.75" customHeight="1">
      <c r="A541" s="32">
        <f>Positions!A542</f>
        <v>0</v>
      </c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5.75" customHeight="1">
      <c r="A542" s="32">
        <f>Positions!A543</f>
        <v>0</v>
      </c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5.75" customHeight="1">
      <c r="A543" s="32">
        <f>Positions!A544</f>
        <v>0</v>
      </c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5.75" customHeight="1">
      <c r="A544" s="32">
        <f>Positions!A545</f>
        <v>0</v>
      </c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5.75" customHeight="1">
      <c r="A545" s="32">
        <f>Positions!A546</f>
        <v>0</v>
      </c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5.75" customHeight="1">
      <c r="A546" s="32">
        <f>Positions!A547</f>
        <v>0</v>
      </c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5.75" customHeight="1">
      <c r="A547" s="32">
        <f>Positions!A548</f>
        <v>0</v>
      </c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5.75" customHeight="1">
      <c r="A548" s="32">
        <f>Positions!A549</f>
        <v>0</v>
      </c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5.75" customHeight="1">
      <c r="A549" s="32">
        <f>Positions!A550</f>
        <v>0</v>
      </c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5.75" customHeight="1">
      <c r="A550" s="32">
        <f>Positions!A551</f>
        <v>0</v>
      </c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5.75" customHeight="1">
      <c r="A551" s="32">
        <f>Positions!A552</f>
        <v>0</v>
      </c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5.75" customHeight="1">
      <c r="A552" s="32">
        <f>Positions!A553</f>
        <v>0</v>
      </c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5.75" customHeight="1">
      <c r="A553" s="32">
        <f>Positions!A554</f>
        <v>0</v>
      </c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5.75" customHeight="1">
      <c r="A554" s="32">
        <f>Positions!A555</f>
        <v>0</v>
      </c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5.75" customHeight="1">
      <c r="A555" s="32">
        <f>Positions!A556</f>
        <v>0</v>
      </c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5.75" customHeight="1">
      <c r="A556" s="32">
        <f>Positions!A557</f>
        <v>0</v>
      </c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5.75" customHeight="1">
      <c r="A557" s="32">
        <f>Positions!A558</f>
        <v>0</v>
      </c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5.75" customHeight="1">
      <c r="A558" s="32">
        <f>Positions!A559</f>
        <v>0</v>
      </c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5.75" customHeight="1">
      <c r="A559" s="32">
        <f>Positions!A560</f>
        <v>0</v>
      </c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5.75" customHeight="1">
      <c r="A560" s="32">
        <f>Positions!A561</f>
        <v>0</v>
      </c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5.75" customHeight="1">
      <c r="A561" s="32">
        <f>Positions!A562</f>
        <v>0</v>
      </c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5.75" customHeight="1">
      <c r="A562" s="32">
        <f>Positions!A563</f>
        <v>0</v>
      </c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5.75" customHeight="1">
      <c r="A563" s="32">
        <f>Positions!A564</f>
        <v>0</v>
      </c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5.75" customHeight="1">
      <c r="A564" s="32">
        <f>Positions!A565</f>
        <v>0</v>
      </c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5.75" customHeight="1">
      <c r="A565" s="32">
        <f>Positions!A566</f>
        <v>0</v>
      </c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5.75" customHeight="1">
      <c r="A566" s="32">
        <f>Positions!A567</f>
        <v>0</v>
      </c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5.75" customHeight="1">
      <c r="A567" s="32">
        <f>Positions!A568</f>
        <v>0</v>
      </c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5.75" customHeight="1">
      <c r="A568" s="32">
        <f>Positions!A569</f>
        <v>0</v>
      </c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5.75" customHeight="1">
      <c r="A569" s="32">
        <f>Positions!A570</f>
        <v>0</v>
      </c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5.75" customHeight="1">
      <c r="A570" s="32">
        <f>Positions!A571</f>
        <v>0</v>
      </c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5.75" customHeight="1">
      <c r="A571" s="32">
        <f>Positions!A572</f>
        <v>0</v>
      </c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5.75" customHeight="1">
      <c r="A572" s="32">
        <f>Positions!A573</f>
        <v>0</v>
      </c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5.75" customHeight="1">
      <c r="A573" s="32">
        <f>Positions!A574</f>
        <v>0</v>
      </c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5.75" customHeight="1">
      <c r="A574" s="32">
        <f>Positions!A575</f>
        <v>0</v>
      </c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5.75" customHeight="1">
      <c r="A575" s="32">
        <f>Positions!A576</f>
        <v>0</v>
      </c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5.75" customHeight="1">
      <c r="A576" s="32">
        <f>Positions!A577</f>
        <v>0</v>
      </c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5.75" customHeight="1">
      <c r="A577" s="32">
        <f>Positions!A578</f>
        <v>0</v>
      </c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5.75" customHeight="1">
      <c r="A578" s="32">
        <f>Positions!A579</f>
        <v>0</v>
      </c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5.75" customHeight="1">
      <c r="A579" s="32">
        <f>Positions!A580</f>
        <v>0</v>
      </c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5.75" customHeight="1">
      <c r="A580" s="32">
        <f>Positions!A581</f>
        <v>0</v>
      </c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5.75" customHeight="1">
      <c r="A581" s="32">
        <f>Positions!A582</f>
        <v>0</v>
      </c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5.75" customHeight="1">
      <c r="A582" s="32">
        <f>Positions!A583</f>
        <v>0</v>
      </c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5.75" customHeight="1">
      <c r="A583" s="32">
        <f>Positions!A584</f>
        <v>0</v>
      </c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5.75" customHeight="1">
      <c r="A584" s="32">
        <f>Positions!A585</f>
        <v>0</v>
      </c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5.75" customHeight="1">
      <c r="A585" s="32">
        <f>Positions!A586</f>
        <v>0</v>
      </c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5.75" customHeight="1">
      <c r="A586" s="32">
        <f>Positions!A587</f>
        <v>0</v>
      </c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5.75" customHeight="1">
      <c r="A587" s="32">
        <f>Positions!A588</f>
        <v>0</v>
      </c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5.75" customHeight="1">
      <c r="A588" s="32">
        <f>Positions!A589</f>
        <v>0</v>
      </c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5.75" customHeight="1">
      <c r="A589" s="32">
        <f>Positions!A590</f>
        <v>0</v>
      </c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5.75" customHeight="1">
      <c r="A590" s="32">
        <f>Positions!A591</f>
        <v>0</v>
      </c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5.75" customHeight="1">
      <c r="A591" s="32">
        <f>Positions!A592</f>
        <v>0</v>
      </c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5.75" customHeight="1">
      <c r="A592" s="32">
        <f>Positions!A593</f>
        <v>0</v>
      </c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5.75" customHeight="1">
      <c r="A593" s="32">
        <f>Positions!A594</f>
        <v>0</v>
      </c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5.75" customHeight="1">
      <c r="A594" s="32">
        <f>Positions!A595</f>
        <v>0</v>
      </c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5.75" customHeight="1">
      <c r="A595" s="32">
        <f>Positions!A596</f>
        <v>0</v>
      </c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5.75" customHeight="1">
      <c r="A596" s="32">
        <f>Positions!A597</f>
        <v>0</v>
      </c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5.75" customHeight="1">
      <c r="A597" s="32">
        <f>Positions!A598</f>
        <v>0</v>
      </c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5.75" customHeight="1">
      <c r="A598" s="32">
        <f>Positions!A599</f>
        <v>0</v>
      </c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5.75" customHeight="1">
      <c r="A599" s="32">
        <f>Positions!A600</f>
        <v>0</v>
      </c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5.75" customHeight="1">
      <c r="A600" s="32">
        <f>Positions!A601</f>
        <v>0</v>
      </c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5.75" customHeight="1">
      <c r="A601" s="32">
        <f>Positions!A602</f>
        <v>0</v>
      </c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5.75" customHeight="1">
      <c r="A602" s="32">
        <f>Positions!A603</f>
        <v>0</v>
      </c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5.75" customHeight="1">
      <c r="A603" s="32">
        <f>Positions!A604</f>
        <v>0</v>
      </c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5.75" customHeight="1">
      <c r="A604" s="32">
        <f>Positions!A605</f>
        <v>0</v>
      </c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5.75" customHeight="1">
      <c r="A605" s="32">
        <f>Positions!A606</f>
        <v>0</v>
      </c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5.75" customHeight="1">
      <c r="A606" s="32">
        <f>Positions!A607</f>
        <v>0</v>
      </c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5.75" customHeight="1">
      <c r="A607" s="32">
        <f>Positions!A608</f>
        <v>0</v>
      </c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5.75" customHeight="1">
      <c r="A608" s="32">
        <f>Positions!A609</f>
        <v>0</v>
      </c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5.75" customHeight="1">
      <c r="A609" s="32">
        <f>Positions!A610</f>
        <v>0</v>
      </c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5.75" customHeight="1">
      <c r="A610" s="32">
        <f>Positions!A611</f>
        <v>0</v>
      </c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5.75" customHeight="1">
      <c r="A611" s="32">
        <f>Positions!A612</f>
        <v>0</v>
      </c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5.75" customHeight="1">
      <c r="A612" s="32">
        <f>Positions!A613</f>
        <v>0</v>
      </c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5.75" customHeight="1">
      <c r="A613" s="32">
        <f>Positions!A614</f>
        <v>0</v>
      </c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5.75" customHeight="1">
      <c r="A614" s="32">
        <f>Positions!A615</f>
        <v>0</v>
      </c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5.75" customHeight="1">
      <c r="A615" s="32">
        <f>Positions!A616</f>
        <v>0</v>
      </c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5.75" customHeight="1">
      <c r="A616" s="32">
        <f>Positions!A617</f>
        <v>0</v>
      </c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5.75" customHeight="1">
      <c r="A617" s="32">
        <f>Positions!A618</f>
        <v>0</v>
      </c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5.75" customHeight="1">
      <c r="A618" s="32">
        <f>Positions!A619</f>
        <v>0</v>
      </c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5.75" customHeight="1">
      <c r="A619" s="32">
        <f>Positions!A620</f>
        <v>0</v>
      </c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5.75" customHeight="1">
      <c r="A620" s="32">
        <f>Positions!A621</f>
        <v>0</v>
      </c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5.75" customHeight="1">
      <c r="A621" s="32">
        <f>Positions!A622</f>
        <v>0</v>
      </c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5.75" customHeight="1">
      <c r="A622" s="32">
        <f>Positions!A623</f>
        <v>0</v>
      </c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5.75" customHeight="1">
      <c r="A623" s="32">
        <f>Positions!A624</f>
        <v>0</v>
      </c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5.75" customHeight="1">
      <c r="A624" s="32">
        <f>Positions!A625</f>
        <v>0</v>
      </c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5.75" customHeight="1">
      <c r="A625" s="32">
        <f>Positions!A626</f>
        <v>0</v>
      </c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5.75" customHeight="1">
      <c r="A626" s="32">
        <f>Positions!A627</f>
        <v>0</v>
      </c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5.75" customHeight="1">
      <c r="A627" s="32">
        <f>Positions!A628</f>
        <v>0</v>
      </c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5.75" customHeight="1">
      <c r="A628" s="32">
        <f>Positions!A629</f>
        <v>0</v>
      </c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5.75" customHeight="1">
      <c r="A629" s="32">
        <f>Positions!A630</f>
        <v>0</v>
      </c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5.75" customHeight="1">
      <c r="A630" s="32">
        <f>Positions!A631</f>
        <v>0</v>
      </c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5.75" customHeight="1">
      <c r="A631" s="32">
        <f>Positions!A632</f>
        <v>0</v>
      </c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5.75" customHeight="1">
      <c r="A632" s="32">
        <f>Positions!A633</f>
        <v>0</v>
      </c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5.75" customHeight="1">
      <c r="A633" s="32">
        <f>Positions!A634</f>
        <v>0</v>
      </c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5.75" customHeight="1">
      <c r="A634" s="32">
        <f>Positions!A635</f>
        <v>0</v>
      </c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5.75" customHeight="1">
      <c r="A635" s="32">
        <f>Positions!A636</f>
        <v>0</v>
      </c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5.75" customHeight="1">
      <c r="A636" s="32">
        <f>Positions!A637</f>
        <v>0</v>
      </c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5.75" customHeight="1">
      <c r="A637" s="32">
        <f>Positions!A638</f>
        <v>0</v>
      </c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5.75" customHeight="1">
      <c r="A638" s="32">
        <f>Positions!A639</f>
        <v>0</v>
      </c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5.75" customHeight="1">
      <c r="A639" s="32">
        <f>Positions!A640</f>
        <v>0</v>
      </c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5.75" customHeight="1">
      <c r="A640" s="32">
        <f>Positions!A641</f>
        <v>0</v>
      </c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5.75" customHeight="1">
      <c r="A641" s="32">
        <f>Positions!A642</f>
        <v>0</v>
      </c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5.75" customHeight="1">
      <c r="A642" s="32">
        <f>Positions!A643</f>
        <v>0</v>
      </c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5.75" customHeight="1">
      <c r="A643" s="32">
        <f>Positions!A644</f>
        <v>0</v>
      </c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5.75" customHeight="1">
      <c r="A644" s="32">
        <f>Positions!A645</f>
        <v>0</v>
      </c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5.75" customHeight="1">
      <c r="A645" s="32">
        <f>Positions!A646</f>
        <v>0</v>
      </c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5.75" customHeight="1">
      <c r="A646" s="32">
        <f>Positions!A647</f>
        <v>0</v>
      </c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5.75" customHeight="1">
      <c r="A647" s="32">
        <f>Positions!A648</f>
        <v>0</v>
      </c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5.75" customHeight="1">
      <c r="A648" s="32">
        <f>Positions!A649</f>
        <v>0</v>
      </c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5.75" customHeight="1">
      <c r="A649" s="32">
        <f>Positions!A650</f>
        <v>0</v>
      </c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5.75" customHeight="1">
      <c r="A650" s="32">
        <f>Positions!A651</f>
        <v>0</v>
      </c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5.75" customHeight="1">
      <c r="A651" s="32">
        <f>Positions!A652</f>
        <v>0</v>
      </c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5.75" customHeight="1">
      <c r="A652" s="32">
        <f>Positions!A653</f>
        <v>0</v>
      </c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5.75" customHeight="1">
      <c r="A653" s="32">
        <f>Positions!A654</f>
        <v>0</v>
      </c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5.75" customHeight="1">
      <c r="A654" s="32">
        <f>Positions!A655</f>
        <v>0</v>
      </c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5.75" customHeight="1">
      <c r="A655" s="32">
        <f>Positions!A656</f>
        <v>0</v>
      </c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5.75" customHeight="1">
      <c r="A656" s="32">
        <f>Positions!A657</f>
        <v>0</v>
      </c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5.75" customHeight="1">
      <c r="A657" s="32">
        <f>Positions!A658</f>
        <v>0</v>
      </c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5.75" customHeight="1">
      <c r="A658" s="32">
        <f>Positions!A659</f>
        <v>0</v>
      </c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5.75" customHeight="1">
      <c r="A659" s="32">
        <f>Positions!A660</f>
        <v>0</v>
      </c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5.75" customHeight="1">
      <c r="A660" s="32">
        <f>Positions!A661</f>
        <v>0</v>
      </c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5.75" customHeight="1">
      <c r="A661" s="32">
        <f>Positions!A662</f>
        <v>0</v>
      </c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5.75" customHeight="1">
      <c r="A662" s="32">
        <f>Positions!A663</f>
        <v>0</v>
      </c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5.75" customHeight="1">
      <c r="A663" s="32">
        <f>Positions!A664</f>
        <v>0</v>
      </c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5.75" customHeight="1">
      <c r="A664" s="32">
        <f>Positions!A665</f>
        <v>0</v>
      </c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5.75" customHeight="1">
      <c r="A665" s="32">
        <f>Positions!A666</f>
        <v>0</v>
      </c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5.75" customHeight="1">
      <c r="A666" s="32">
        <f>Positions!A667</f>
        <v>0</v>
      </c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5.75" customHeight="1">
      <c r="A667" s="32">
        <f>Positions!A668</f>
        <v>0</v>
      </c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5.75" customHeight="1">
      <c r="A668" s="32">
        <f>Positions!A669</f>
        <v>0</v>
      </c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5.75" customHeight="1">
      <c r="A669" s="32">
        <f>Positions!A670</f>
        <v>0</v>
      </c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5.75" customHeight="1">
      <c r="A670" s="32">
        <f>Positions!A671</f>
        <v>0</v>
      </c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5.75" customHeight="1">
      <c r="A671" s="32">
        <f>Positions!A672</f>
        <v>0</v>
      </c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5.75" customHeight="1">
      <c r="A672" s="32">
        <f>Positions!A673</f>
        <v>0</v>
      </c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5.75" customHeight="1">
      <c r="A673" s="32">
        <f>Positions!A674</f>
        <v>0</v>
      </c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5.75" customHeight="1">
      <c r="A674" s="32">
        <f>Positions!A675</f>
        <v>0</v>
      </c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5.75" customHeight="1">
      <c r="A675" s="32">
        <f>Positions!A676</f>
        <v>0</v>
      </c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5.75" customHeight="1">
      <c r="A676" s="32">
        <f>Positions!A677</f>
        <v>0</v>
      </c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5.75" customHeight="1">
      <c r="A677" s="32">
        <f>Positions!A678</f>
        <v>0</v>
      </c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5.75" customHeight="1">
      <c r="A678" s="32">
        <f>Positions!A679</f>
        <v>0</v>
      </c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5.75" customHeight="1">
      <c r="A679" s="32">
        <f>Positions!A680</f>
        <v>0</v>
      </c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5.75" customHeight="1">
      <c r="A680" s="32">
        <f>Positions!A681</f>
        <v>0</v>
      </c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5.75" customHeight="1">
      <c r="A681" s="32">
        <f>Positions!A682</f>
        <v>0</v>
      </c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5.75" customHeight="1">
      <c r="A682" s="32">
        <f>Positions!A683</f>
        <v>0</v>
      </c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5.75" customHeight="1">
      <c r="A683" s="32">
        <f>Positions!A684</f>
        <v>0</v>
      </c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5.75" customHeight="1">
      <c r="A684" s="32">
        <f>Positions!A685</f>
        <v>0</v>
      </c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5.75" customHeight="1">
      <c r="A685" s="32">
        <f>Positions!A686</f>
        <v>0</v>
      </c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5.75" customHeight="1">
      <c r="A686" s="32">
        <f>Positions!A687</f>
        <v>0</v>
      </c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5.75" customHeight="1">
      <c r="A687" s="32">
        <f>Positions!A688</f>
        <v>0</v>
      </c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5.75" customHeight="1">
      <c r="A688" s="32">
        <f>Positions!A689</f>
        <v>0</v>
      </c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5.75" customHeight="1">
      <c r="A689" s="32">
        <f>Positions!A690</f>
        <v>0</v>
      </c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5.75" customHeight="1">
      <c r="A690" s="32">
        <f>Positions!A691</f>
        <v>0</v>
      </c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5.75" customHeight="1">
      <c r="A691" s="32">
        <f>Positions!A692</f>
        <v>0</v>
      </c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5.75" customHeight="1">
      <c r="A692" s="32">
        <f>Positions!A693</f>
        <v>0</v>
      </c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5.75" customHeight="1">
      <c r="A693" s="32">
        <f>Positions!A694</f>
        <v>0</v>
      </c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5.75" customHeight="1">
      <c r="A694" s="32">
        <f>Positions!A695</f>
        <v>0</v>
      </c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5.75" customHeight="1">
      <c r="A695" s="32">
        <f>Positions!A696</f>
        <v>0</v>
      </c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5.75" customHeight="1">
      <c r="A696" s="32">
        <f>Positions!A697</f>
        <v>0</v>
      </c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5.75" customHeight="1">
      <c r="A697" s="32">
        <f>Positions!A698</f>
        <v>0</v>
      </c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5.75" customHeight="1">
      <c r="A698" s="32">
        <f>Positions!A699</f>
        <v>0</v>
      </c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5.75" customHeight="1">
      <c r="A699" s="32">
        <f>Positions!A700</f>
        <v>0</v>
      </c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5.75" customHeight="1">
      <c r="A700" s="32">
        <f>Positions!A701</f>
        <v>0</v>
      </c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5.75" customHeight="1">
      <c r="A701" s="32">
        <f>Positions!A702</f>
        <v>0</v>
      </c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5.75" customHeight="1">
      <c r="A702" s="32">
        <f>Positions!A703</f>
        <v>0</v>
      </c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5.75" customHeight="1">
      <c r="A703" s="32">
        <f>Positions!A704</f>
        <v>0</v>
      </c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5.75" customHeight="1">
      <c r="A704" s="32">
        <f>Positions!A705</f>
        <v>0</v>
      </c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5.75" customHeight="1">
      <c r="A705" s="32">
        <f>Positions!A706</f>
        <v>0</v>
      </c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5.75" customHeight="1">
      <c r="A706" s="32">
        <f>Positions!A707</f>
        <v>0</v>
      </c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5.75" customHeight="1">
      <c r="A707" s="32">
        <f>Positions!A708</f>
        <v>0</v>
      </c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5.75" customHeight="1">
      <c r="A708" s="32">
        <f>Positions!A709</f>
        <v>0</v>
      </c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5.75" customHeight="1">
      <c r="A709" s="32">
        <f>Positions!A710</f>
        <v>0</v>
      </c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5.75" customHeight="1">
      <c r="A710" s="32">
        <f>Positions!A711</f>
        <v>0</v>
      </c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5.75" customHeight="1">
      <c r="A711" s="32">
        <f>Positions!A712</f>
        <v>0</v>
      </c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5.75" customHeight="1">
      <c r="A712" s="32">
        <f>Positions!A713</f>
        <v>0</v>
      </c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5.75" customHeight="1">
      <c r="A713" s="32">
        <f>Positions!A714</f>
        <v>0</v>
      </c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5.75" customHeight="1">
      <c r="A714" s="32">
        <f>Positions!A715</f>
        <v>0</v>
      </c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5.75" customHeight="1">
      <c r="A715" s="32">
        <f>Positions!A716</f>
        <v>0</v>
      </c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5.75" customHeight="1">
      <c r="A716" s="32">
        <f>Positions!A717</f>
        <v>0</v>
      </c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5.75" customHeight="1">
      <c r="A717" s="32">
        <f>Positions!A718</f>
        <v>0</v>
      </c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5.75" customHeight="1">
      <c r="A718" s="32">
        <f>Positions!A719</f>
        <v>0</v>
      </c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5.75" customHeight="1">
      <c r="A719" s="32">
        <f>Positions!A720</f>
        <v>0</v>
      </c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5.75" customHeight="1">
      <c r="A720" s="32">
        <f>Positions!A721</f>
        <v>0</v>
      </c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5.75" customHeight="1">
      <c r="A721" s="32">
        <f>Positions!A722</f>
        <v>0</v>
      </c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5.75" customHeight="1">
      <c r="A722" s="32">
        <f>Positions!A723</f>
        <v>0</v>
      </c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5.75" customHeight="1">
      <c r="A723" s="32">
        <f>Positions!A724</f>
        <v>0</v>
      </c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5.75" customHeight="1">
      <c r="A724" s="32">
        <f>Positions!A725</f>
        <v>0</v>
      </c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5.75" customHeight="1">
      <c r="A725" s="32">
        <f>Positions!A726</f>
        <v>0</v>
      </c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5.75" customHeight="1">
      <c r="A726" s="32">
        <f>Positions!A727</f>
        <v>0</v>
      </c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5.75" customHeight="1">
      <c r="A727" s="32">
        <f>Positions!A728</f>
        <v>0</v>
      </c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5.75" customHeight="1">
      <c r="A728" s="32">
        <f>Positions!A729</f>
        <v>0</v>
      </c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5.75" customHeight="1">
      <c r="A729" s="32">
        <f>Positions!A730</f>
        <v>0</v>
      </c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5.75" customHeight="1">
      <c r="A730" s="32">
        <f>Positions!A731</f>
        <v>0</v>
      </c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5.75" customHeight="1">
      <c r="A731" s="32">
        <f>Positions!A732</f>
        <v>0</v>
      </c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5.75" customHeight="1">
      <c r="A732" s="32">
        <f>Positions!A733</f>
        <v>0</v>
      </c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5.75" customHeight="1">
      <c r="A733" s="32">
        <f>Positions!A734</f>
        <v>0</v>
      </c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5.75" customHeight="1">
      <c r="A734" s="32">
        <f>Positions!A735</f>
        <v>0</v>
      </c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5.75" customHeight="1">
      <c r="A735" s="32">
        <f>Positions!A736</f>
        <v>0</v>
      </c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5.75" customHeight="1">
      <c r="A736" s="32">
        <f>Positions!A737</f>
        <v>0</v>
      </c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5.75" customHeight="1">
      <c r="A737" s="32">
        <f>Positions!A738</f>
        <v>0</v>
      </c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5.75" customHeight="1">
      <c r="A738" s="32">
        <f>Positions!A739</f>
        <v>0</v>
      </c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5.75" customHeight="1">
      <c r="A739" s="32">
        <f>Positions!A740</f>
        <v>0</v>
      </c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5.75" customHeight="1">
      <c r="A740" s="32">
        <f>Positions!A741</f>
        <v>0</v>
      </c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5.75" customHeight="1">
      <c r="A741" s="32">
        <f>Positions!A742</f>
        <v>0</v>
      </c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5.75" customHeight="1">
      <c r="A742" s="32">
        <f>Positions!A743</f>
        <v>0</v>
      </c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5.75" customHeight="1">
      <c r="A743" s="32">
        <f>Positions!A744</f>
        <v>0</v>
      </c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5.75" customHeight="1">
      <c r="A744" s="32">
        <f>Positions!A745</f>
        <v>0</v>
      </c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5.75" customHeight="1">
      <c r="A745" s="32">
        <f>Positions!A746</f>
        <v>0</v>
      </c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5.75" customHeight="1">
      <c r="A746" s="32">
        <f>Positions!A747</f>
        <v>0</v>
      </c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5.75" customHeight="1">
      <c r="A747" s="32">
        <f>Positions!A748</f>
        <v>0</v>
      </c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5.75" customHeight="1">
      <c r="A748" s="32">
        <f>Positions!A749</f>
        <v>0</v>
      </c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5.75" customHeight="1">
      <c r="A749" s="32">
        <f>Positions!A750</f>
        <v>0</v>
      </c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5.75" customHeight="1">
      <c r="A750" s="32">
        <f>Positions!A751</f>
        <v>0</v>
      </c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5.75" customHeight="1">
      <c r="A751" s="32">
        <f>Positions!A752</f>
        <v>0</v>
      </c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5.75" customHeight="1">
      <c r="A752" s="32">
        <f>Positions!A753</f>
        <v>0</v>
      </c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5.75" customHeight="1">
      <c r="A753" s="32">
        <f>Positions!A754</f>
        <v>0</v>
      </c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5.75" customHeight="1">
      <c r="A754" s="32">
        <f>Positions!A755</f>
        <v>0</v>
      </c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5.75" customHeight="1">
      <c r="A755" s="32">
        <f>Positions!A756</f>
        <v>0</v>
      </c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5.75" customHeight="1">
      <c r="A756" s="32">
        <f>Positions!A757</f>
        <v>0</v>
      </c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5.75" customHeight="1">
      <c r="A757" s="32">
        <f>Positions!A758</f>
        <v>0</v>
      </c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5.75" customHeight="1">
      <c r="A758" s="32">
        <f>Positions!A759</f>
        <v>0</v>
      </c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5.75" customHeight="1">
      <c r="A759" s="32">
        <f>Positions!A760</f>
        <v>0</v>
      </c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5.75" customHeight="1">
      <c r="A760" s="32">
        <f>Positions!A761</f>
        <v>0</v>
      </c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5.75" customHeight="1">
      <c r="A761" s="32">
        <f>Positions!A762</f>
        <v>0</v>
      </c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5.75" customHeight="1">
      <c r="A762" s="32">
        <f>Positions!A763</f>
        <v>0</v>
      </c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5.75" customHeight="1">
      <c r="A763" s="32">
        <f>Positions!A764</f>
        <v>0</v>
      </c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5.75" customHeight="1">
      <c r="A764" s="32">
        <f>Positions!A765</f>
        <v>0</v>
      </c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5.75" customHeight="1">
      <c r="A765" s="32">
        <f>Positions!A766</f>
        <v>0</v>
      </c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5.75" customHeight="1">
      <c r="A766" s="32">
        <f>Positions!A767</f>
        <v>0</v>
      </c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5.75" customHeight="1">
      <c r="A767" s="32">
        <f>Positions!A768</f>
        <v>0</v>
      </c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5.75" customHeight="1">
      <c r="A768" s="32">
        <f>Positions!A769</f>
        <v>0</v>
      </c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5.75" customHeight="1">
      <c r="A769" s="32">
        <f>Positions!A770</f>
        <v>0</v>
      </c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5.75" customHeight="1">
      <c r="A770" s="32">
        <f>Positions!A771</f>
        <v>0</v>
      </c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5.75" customHeight="1">
      <c r="A771" s="32">
        <f>Positions!A772</f>
        <v>0</v>
      </c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5.75" customHeight="1">
      <c r="A772" s="32">
        <f>Positions!A773</f>
        <v>0</v>
      </c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5.75" customHeight="1">
      <c r="A773" s="32">
        <f>Positions!A774</f>
        <v>0</v>
      </c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5.75" customHeight="1">
      <c r="A774" s="32">
        <f>Positions!A775</f>
        <v>0</v>
      </c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5.75" customHeight="1">
      <c r="A775" s="32">
        <f>Positions!A776</f>
        <v>0</v>
      </c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5.75" customHeight="1">
      <c r="A776" s="32">
        <f>Positions!A777</f>
        <v>0</v>
      </c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5.75" customHeight="1">
      <c r="A777" s="32">
        <f>Positions!A778</f>
        <v>0</v>
      </c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5.75" customHeight="1">
      <c r="A778" s="32">
        <f>Positions!A779</f>
        <v>0</v>
      </c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5.75" customHeight="1">
      <c r="A779" s="32">
        <f>Positions!A780</f>
        <v>0</v>
      </c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5.75" customHeight="1">
      <c r="A780" s="32">
        <f>Positions!A781</f>
        <v>0</v>
      </c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5.75" customHeight="1">
      <c r="A781" s="32">
        <f>Positions!A782</f>
        <v>0</v>
      </c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5.75" customHeight="1">
      <c r="A782" s="32">
        <f>Positions!A783</f>
        <v>0</v>
      </c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5.75" customHeight="1">
      <c r="A783" s="32">
        <f>Positions!A784</f>
        <v>0</v>
      </c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5.75" customHeight="1">
      <c r="A784" s="32">
        <f>Positions!A785</f>
        <v>0</v>
      </c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5.75" customHeight="1">
      <c r="A785" s="32">
        <f>Positions!A786</f>
        <v>0</v>
      </c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5.75" customHeight="1">
      <c r="A786" s="32">
        <f>Positions!A787</f>
        <v>0</v>
      </c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5.75" customHeight="1">
      <c r="A787" s="32">
        <f>Positions!A788</f>
        <v>0</v>
      </c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5.75" customHeight="1">
      <c r="A788" s="32">
        <f>Positions!A789</f>
        <v>0</v>
      </c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5.75" customHeight="1">
      <c r="A789" s="32">
        <f>Positions!A790</f>
        <v>0</v>
      </c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5.75" customHeight="1">
      <c r="A790" s="32">
        <f>Positions!A791</f>
        <v>0</v>
      </c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5.75" customHeight="1">
      <c r="A791" s="32">
        <f>Positions!A792</f>
        <v>0</v>
      </c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5.75" customHeight="1">
      <c r="A792" s="32">
        <f>Positions!A793</f>
        <v>0</v>
      </c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5.75" customHeight="1">
      <c r="A793" s="32">
        <f>Positions!A794</f>
        <v>0</v>
      </c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5.75" customHeight="1">
      <c r="A794" s="32">
        <f>Positions!A795</f>
        <v>0</v>
      </c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5.75" customHeight="1">
      <c r="A795" s="32">
        <f>Positions!A796</f>
        <v>0</v>
      </c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5.75" customHeight="1">
      <c r="A796" s="32">
        <f>Positions!A797</f>
        <v>0</v>
      </c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5.75" customHeight="1">
      <c r="A797" s="32">
        <f>Positions!A798</f>
        <v>0</v>
      </c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5.75" customHeight="1">
      <c r="A798" s="32">
        <f>Positions!A799</f>
        <v>0</v>
      </c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5.75" customHeight="1">
      <c r="A799" s="32">
        <f>Positions!A800</f>
        <v>0</v>
      </c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5.75" customHeight="1">
      <c r="A800" s="32">
        <f>Positions!A801</f>
        <v>0</v>
      </c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5.75" customHeight="1">
      <c r="A801" s="32">
        <f>Positions!A802</f>
        <v>0</v>
      </c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5.75" customHeight="1">
      <c r="A802" s="32">
        <f>Positions!A803</f>
        <v>0</v>
      </c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5.75" customHeight="1">
      <c r="A803" s="32">
        <f>Positions!A804</f>
        <v>0</v>
      </c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5.75" customHeight="1">
      <c r="A804" s="32">
        <f>Positions!A805</f>
        <v>0</v>
      </c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5.75" customHeight="1">
      <c r="A805" s="32">
        <f>Positions!A806</f>
        <v>0</v>
      </c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5.75" customHeight="1">
      <c r="A806" s="32">
        <f>Positions!A807</f>
        <v>0</v>
      </c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5.75" customHeight="1">
      <c r="A807" s="32">
        <f>Positions!A808</f>
        <v>0</v>
      </c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5.75" customHeight="1">
      <c r="A808" s="32">
        <f>Positions!A809</f>
        <v>0</v>
      </c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5.75" customHeight="1">
      <c r="A809" s="32">
        <f>Positions!A810</f>
        <v>0</v>
      </c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5.75" customHeight="1">
      <c r="A810" s="32">
        <f>Positions!A811</f>
        <v>0</v>
      </c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5.75" customHeight="1">
      <c r="A811" s="32">
        <f>Positions!A812</f>
        <v>0</v>
      </c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5.75" customHeight="1">
      <c r="A812" s="32">
        <f>Positions!A813</f>
        <v>0</v>
      </c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5.75" customHeight="1">
      <c r="A813" s="32">
        <f>Positions!A814</f>
        <v>0</v>
      </c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5.75" customHeight="1">
      <c r="A814" s="32">
        <f>Positions!A815</f>
        <v>0</v>
      </c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5.75" customHeight="1">
      <c r="A815" s="32">
        <f>Positions!A816</f>
        <v>0</v>
      </c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5.75" customHeight="1">
      <c r="A816" s="32">
        <f>Positions!A817</f>
        <v>0</v>
      </c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5.75" customHeight="1">
      <c r="A817" s="32">
        <f>Positions!A818</f>
        <v>0</v>
      </c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5.75" customHeight="1">
      <c r="A818" s="32">
        <f>Positions!A819</f>
        <v>0</v>
      </c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5.75" customHeight="1">
      <c r="A819" s="32">
        <f>Positions!A820</f>
        <v>0</v>
      </c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5.75" customHeight="1">
      <c r="A820" s="32">
        <f>Positions!A821</f>
        <v>0</v>
      </c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5.75" customHeight="1">
      <c r="A821" s="32">
        <f>Positions!A822</f>
        <v>0</v>
      </c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5.75" customHeight="1">
      <c r="A822" s="32">
        <f>Positions!A823</f>
        <v>0</v>
      </c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5.75" customHeight="1">
      <c r="A823" s="32">
        <f>Positions!A824</f>
        <v>0</v>
      </c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5.75" customHeight="1">
      <c r="A824" s="32">
        <f>Positions!A825</f>
        <v>0</v>
      </c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5.75" customHeight="1">
      <c r="A825" s="32">
        <f>Positions!A826</f>
        <v>0</v>
      </c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5.75" customHeight="1">
      <c r="A826" s="32">
        <f>Positions!A827</f>
        <v>0</v>
      </c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5.75" customHeight="1">
      <c r="A827" s="32">
        <f>Positions!A828</f>
        <v>0</v>
      </c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5.75" customHeight="1">
      <c r="A828" s="32">
        <f>Positions!A829</f>
        <v>0</v>
      </c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5.75" customHeight="1">
      <c r="A829" s="32">
        <f>Positions!A830</f>
        <v>0</v>
      </c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5.75" customHeight="1">
      <c r="A830" s="32">
        <f>Positions!A831</f>
        <v>0</v>
      </c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5.75" customHeight="1">
      <c r="A831" s="32">
        <f>Positions!A832</f>
        <v>0</v>
      </c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5.75" customHeight="1">
      <c r="A832" s="32">
        <f>Positions!A833</f>
        <v>0</v>
      </c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5.75" customHeight="1">
      <c r="A833" s="32">
        <f>Positions!A834</f>
        <v>0</v>
      </c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5.75" customHeight="1">
      <c r="A834" s="32">
        <f>Positions!A835</f>
        <v>0</v>
      </c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5.75" customHeight="1">
      <c r="A835" s="32">
        <f>Positions!A836</f>
        <v>0</v>
      </c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5.75" customHeight="1">
      <c r="A836" s="32">
        <f>Positions!A837</f>
        <v>0</v>
      </c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5.75" customHeight="1">
      <c r="A837" s="32">
        <f>Positions!A838</f>
        <v>0</v>
      </c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5.75" customHeight="1">
      <c r="A838" s="32">
        <f>Positions!A839</f>
        <v>0</v>
      </c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5.75" customHeight="1">
      <c r="A839" s="32">
        <f>Positions!A840</f>
        <v>0</v>
      </c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5.75" customHeight="1">
      <c r="A840" s="32">
        <f>Positions!A841</f>
        <v>0</v>
      </c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5.75" customHeight="1">
      <c r="A841" s="32">
        <f>Positions!A842</f>
        <v>0</v>
      </c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5.75" customHeight="1">
      <c r="A842" s="32">
        <f>Positions!A843</f>
        <v>0</v>
      </c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5.75" customHeight="1">
      <c r="A843" s="32">
        <f>Positions!A844</f>
        <v>0</v>
      </c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5.75" customHeight="1">
      <c r="A844" s="32">
        <f>Positions!A845</f>
        <v>0</v>
      </c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5.75" customHeight="1">
      <c r="A845" s="32">
        <f>Positions!A846</f>
        <v>0</v>
      </c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5.75" customHeight="1">
      <c r="A846" s="32">
        <f>Positions!A847</f>
        <v>0</v>
      </c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5.75" customHeight="1">
      <c r="A847" s="32">
        <f>Positions!A848</f>
        <v>0</v>
      </c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5.75" customHeight="1">
      <c r="A848" s="32">
        <f>Positions!A849</f>
        <v>0</v>
      </c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5.75" customHeight="1">
      <c r="A849" s="32">
        <f>Positions!A850</f>
        <v>0</v>
      </c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5.75" customHeight="1">
      <c r="A850" s="32">
        <f>Positions!A851</f>
        <v>0</v>
      </c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5.75" customHeight="1">
      <c r="A851" s="32">
        <f>Positions!A852</f>
        <v>0</v>
      </c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5.75" customHeight="1">
      <c r="A852" s="32">
        <f>Positions!A853</f>
        <v>0</v>
      </c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5.75" customHeight="1">
      <c r="A853" s="32">
        <f>Positions!A854</f>
        <v>0</v>
      </c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5.75" customHeight="1">
      <c r="A854" s="32">
        <f>Positions!A855</f>
        <v>0</v>
      </c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5.75" customHeight="1">
      <c r="A855" s="32">
        <f>Positions!A856</f>
        <v>0</v>
      </c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5.75" customHeight="1">
      <c r="A856" s="32">
        <f>Positions!A857</f>
        <v>0</v>
      </c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5.75" customHeight="1">
      <c r="A857" s="32">
        <f>Positions!A858</f>
        <v>0</v>
      </c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5.75" customHeight="1">
      <c r="A858" s="32">
        <f>Positions!A859</f>
        <v>0</v>
      </c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5.75" customHeight="1">
      <c r="A859" s="32">
        <f>Positions!A860</f>
        <v>0</v>
      </c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5.75" customHeight="1">
      <c r="A860" s="32">
        <f>Positions!A861</f>
        <v>0</v>
      </c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5.75" customHeight="1">
      <c r="A861" s="32">
        <f>Positions!A862</f>
        <v>0</v>
      </c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5.75" customHeight="1">
      <c r="A862" s="32">
        <f>Positions!A863</f>
        <v>0</v>
      </c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5.75" customHeight="1">
      <c r="A863" s="32">
        <f>Positions!A864</f>
        <v>0</v>
      </c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5.75" customHeight="1">
      <c r="A864" s="32">
        <f>Positions!A865</f>
        <v>0</v>
      </c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5.75" customHeight="1">
      <c r="A865" s="32">
        <f>Positions!A866</f>
        <v>0</v>
      </c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5.75" customHeight="1">
      <c r="A866" s="32">
        <f>Positions!A867</f>
        <v>0</v>
      </c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5.75" customHeight="1">
      <c r="A867" s="32">
        <f>Positions!A868</f>
        <v>0</v>
      </c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5.75" customHeight="1">
      <c r="A868" s="32">
        <f>Positions!A869</f>
        <v>0</v>
      </c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5.75" customHeight="1">
      <c r="A869" s="32">
        <f>Positions!A870</f>
        <v>0</v>
      </c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5.75" customHeight="1">
      <c r="A870" s="32">
        <f>Positions!A871</f>
        <v>0</v>
      </c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5.75" customHeight="1">
      <c r="A871" s="32">
        <f>Positions!A872</f>
        <v>0</v>
      </c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5.75" customHeight="1">
      <c r="A872" s="32">
        <f>Positions!A873</f>
        <v>0</v>
      </c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5.75" customHeight="1">
      <c r="A873" s="32">
        <f>Positions!A874</f>
        <v>0</v>
      </c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5.75" customHeight="1">
      <c r="A874" s="32">
        <f>Positions!A875</f>
        <v>0</v>
      </c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5.75" customHeight="1">
      <c r="A875" s="32">
        <f>Positions!A876</f>
        <v>0</v>
      </c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5.75" customHeight="1">
      <c r="A876" s="32">
        <f>Positions!A877</f>
        <v>0</v>
      </c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5.75" customHeight="1">
      <c r="A877" s="32">
        <f>Positions!A878</f>
        <v>0</v>
      </c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5.75" customHeight="1">
      <c r="A878" s="32">
        <f>Positions!A879</f>
        <v>0</v>
      </c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5.75" customHeight="1">
      <c r="A879" s="32">
        <f>Positions!A880</f>
        <v>0</v>
      </c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5.75" customHeight="1">
      <c r="A880" s="32">
        <f>Positions!A881</f>
        <v>0</v>
      </c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5.75" customHeight="1">
      <c r="A881" s="32">
        <f>Positions!A882</f>
        <v>0</v>
      </c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5.75" customHeight="1">
      <c r="A882" s="32">
        <f>Positions!A883</f>
        <v>0</v>
      </c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5.75" customHeight="1">
      <c r="A883" s="32">
        <f>Positions!A884</f>
        <v>0</v>
      </c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5.75" customHeight="1">
      <c r="A884" s="32">
        <f>Positions!A885</f>
        <v>0</v>
      </c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5.75" customHeight="1">
      <c r="A885" s="32">
        <f>Positions!A886</f>
        <v>0</v>
      </c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5.75" customHeight="1">
      <c r="A886" s="32">
        <f>Positions!A887</f>
        <v>0</v>
      </c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5.75" customHeight="1">
      <c r="A887" s="32">
        <f>Positions!A888</f>
        <v>0</v>
      </c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5.75" customHeight="1">
      <c r="A888" s="32">
        <f>Positions!A889</f>
        <v>0</v>
      </c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5.75" customHeight="1">
      <c r="A889" s="32">
        <f>Positions!A890</f>
        <v>0</v>
      </c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5.75" customHeight="1">
      <c r="A890" s="32">
        <f>Positions!A891</f>
        <v>0</v>
      </c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5.75" customHeight="1">
      <c r="A891" s="32">
        <f>Positions!A892</f>
        <v>0</v>
      </c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5.75" customHeight="1">
      <c r="A892" s="32">
        <f>Positions!A893</f>
        <v>0</v>
      </c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5.75" customHeight="1">
      <c r="A893" s="32">
        <f>Positions!A894</f>
        <v>0</v>
      </c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5.75" customHeight="1">
      <c r="A894" s="32">
        <f>Positions!A895</f>
        <v>0</v>
      </c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5.75" customHeight="1">
      <c r="A895" s="32">
        <f>Positions!A896</f>
        <v>0</v>
      </c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5.75" customHeight="1">
      <c r="A896" s="32">
        <f>Positions!A897</f>
        <v>0</v>
      </c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5.75" customHeight="1">
      <c r="A897" s="32">
        <f>Positions!A898</f>
        <v>0</v>
      </c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5.75" customHeight="1">
      <c r="A898" s="32">
        <f>Positions!A899</f>
        <v>0</v>
      </c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5.75" customHeight="1">
      <c r="A899" s="32">
        <f>Positions!A900</f>
        <v>0</v>
      </c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5.75" customHeight="1">
      <c r="A900" s="32">
        <f>Positions!A901</f>
        <v>0</v>
      </c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5.75" customHeight="1">
      <c r="A901" s="32">
        <f>Positions!A902</f>
        <v>0</v>
      </c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5.75" customHeight="1">
      <c r="A902" s="32">
        <f>Positions!A903</f>
        <v>0</v>
      </c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5.75" customHeight="1">
      <c r="A903" s="32">
        <f>Positions!A904</f>
        <v>0</v>
      </c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5.75" customHeight="1">
      <c r="A904" s="32">
        <f>Positions!A905</f>
        <v>0</v>
      </c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5.75" customHeight="1">
      <c r="A905" s="32">
        <f>Positions!A906</f>
        <v>0</v>
      </c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5.75" customHeight="1">
      <c r="A906" s="32">
        <f>Positions!A907</f>
        <v>0</v>
      </c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5.75" customHeight="1">
      <c r="A907" s="32">
        <f>Positions!A908</f>
        <v>0</v>
      </c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5.75" customHeight="1">
      <c r="A908" s="32">
        <f>Positions!A909</f>
        <v>0</v>
      </c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5.75" customHeight="1">
      <c r="A909" s="32">
        <f>Positions!A910</f>
        <v>0</v>
      </c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5.75" customHeight="1">
      <c r="A910" s="32">
        <f>Positions!A911</f>
        <v>0</v>
      </c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5.75" customHeight="1">
      <c r="A911" s="32">
        <f>Positions!A912</f>
        <v>0</v>
      </c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5.75" customHeight="1">
      <c r="A912" s="32">
        <f>Positions!A913</f>
        <v>0</v>
      </c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5.75" customHeight="1">
      <c r="A913" s="32">
        <f>Positions!A914</f>
        <v>0</v>
      </c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5.75" customHeight="1">
      <c r="A914" s="32">
        <f>Positions!A915</f>
        <v>0</v>
      </c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5.75" customHeight="1">
      <c r="A915" s="32">
        <f>Positions!A916</f>
        <v>0</v>
      </c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5.75" customHeight="1">
      <c r="A916" s="32">
        <f>Positions!A917</f>
        <v>0</v>
      </c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5.75" customHeight="1">
      <c r="A917" s="32">
        <f>Positions!A918</f>
        <v>0</v>
      </c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5.75" customHeight="1">
      <c r="A918" s="32">
        <f>Positions!A919</f>
        <v>0</v>
      </c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5.75" customHeight="1">
      <c r="A919" s="32">
        <f>Positions!A920</f>
        <v>0</v>
      </c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5.75" customHeight="1">
      <c r="A920" s="32">
        <f>Positions!A921</f>
        <v>0</v>
      </c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5.75" customHeight="1">
      <c r="A921" s="32">
        <f>Positions!A922</f>
        <v>0</v>
      </c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5.75" customHeight="1">
      <c r="A922" s="32">
        <f>Positions!A923</f>
        <v>0</v>
      </c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5.75" customHeight="1">
      <c r="A923" s="32">
        <f>Positions!A924</f>
        <v>0</v>
      </c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5.75" customHeight="1">
      <c r="A924" s="32">
        <f>Positions!A925</f>
        <v>0</v>
      </c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5.75" customHeight="1">
      <c r="A925" s="32">
        <f>Positions!A926</f>
        <v>0</v>
      </c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5.75" customHeight="1">
      <c r="A926" s="32">
        <f>Positions!A927</f>
        <v>0</v>
      </c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5.75" customHeight="1">
      <c r="A927" s="32">
        <f>Positions!A928</f>
        <v>0</v>
      </c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5.75" customHeight="1">
      <c r="A928" s="32">
        <f>Positions!A929</f>
        <v>0</v>
      </c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5.75" customHeight="1">
      <c r="A929" s="32">
        <f>Positions!A930</f>
        <v>0</v>
      </c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5.75" customHeight="1">
      <c r="A930" s="32">
        <f>Positions!A931</f>
        <v>0</v>
      </c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5.75" customHeight="1">
      <c r="A931" s="32">
        <f>Positions!A932</f>
        <v>0</v>
      </c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5.75" customHeight="1">
      <c r="A932" s="32">
        <f>Positions!A933</f>
        <v>0</v>
      </c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5.75" customHeight="1">
      <c r="A933" s="32">
        <f>Positions!A934</f>
        <v>0</v>
      </c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5.75" customHeight="1">
      <c r="A934" s="32">
        <f>Positions!A935</f>
        <v>0</v>
      </c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5.75" customHeight="1">
      <c r="A935" s="32">
        <f>Positions!A936</f>
        <v>0</v>
      </c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5.75" customHeight="1">
      <c r="A936" s="32">
        <f>Positions!A937</f>
        <v>0</v>
      </c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5.75" customHeight="1">
      <c r="A937" s="32">
        <f>Positions!A938</f>
        <v>0</v>
      </c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5.75" customHeight="1">
      <c r="A938" s="32">
        <f>Positions!A939</f>
        <v>0</v>
      </c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5.75" customHeight="1">
      <c r="A939" s="32">
        <f>Positions!A940</f>
        <v>0</v>
      </c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5.75" customHeight="1">
      <c r="A940" s="32">
        <f>Positions!A941</f>
        <v>0</v>
      </c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5.75" customHeight="1">
      <c r="A941" s="32">
        <f>Positions!A942</f>
        <v>0</v>
      </c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5.75" customHeight="1">
      <c r="A942" s="32">
        <f>Positions!A943</f>
        <v>0</v>
      </c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5.75" customHeight="1">
      <c r="A943" s="32">
        <f>Positions!A944</f>
        <v>0</v>
      </c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5.75" customHeight="1">
      <c r="A944" s="32">
        <f>Positions!A945</f>
        <v>0</v>
      </c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5.75" customHeight="1">
      <c r="A945" s="32">
        <f>Positions!A946</f>
        <v>0</v>
      </c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5.75" customHeight="1">
      <c r="A946" s="32">
        <f>Positions!A947</f>
        <v>0</v>
      </c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5.75" customHeight="1">
      <c r="A947" s="32">
        <f>Positions!A948</f>
        <v>0</v>
      </c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5.75" customHeight="1">
      <c r="A948" s="32">
        <f>Positions!A949</f>
        <v>0</v>
      </c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5.75" customHeight="1">
      <c r="A949" s="32">
        <f>Positions!A950</f>
        <v>0</v>
      </c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5.75" customHeight="1">
      <c r="A950" s="32">
        <f>Positions!A951</f>
        <v>0</v>
      </c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5.75" customHeight="1">
      <c r="A951" s="32">
        <f>Positions!A952</f>
        <v>0</v>
      </c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5.75" customHeight="1">
      <c r="A952" s="32">
        <f>Positions!A953</f>
        <v>0</v>
      </c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5.75" customHeight="1">
      <c r="A953" s="32">
        <f>Positions!A954</f>
        <v>0</v>
      </c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5.75" customHeight="1">
      <c r="A954" s="32">
        <f>Positions!A955</f>
        <v>0</v>
      </c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5.75" customHeight="1">
      <c r="A955" s="32">
        <f>Positions!A956</f>
        <v>0</v>
      </c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5.75" customHeight="1">
      <c r="A956" s="32">
        <f>Positions!A957</f>
        <v>0</v>
      </c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5.75" customHeight="1">
      <c r="A957" s="32">
        <f>Positions!A958</f>
        <v>0</v>
      </c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5.75" customHeight="1">
      <c r="A958" s="32">
        <f>Positions!A959</f>
        <v>0</v>
      </c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5.75" customHeight="1">
      <c r="A959" s="32">
        <f>Positions!A960</f>
        <v>0</v>
      </c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5.75" customHeight="1">
      <c r="A960" s="32">
        <f>Positions!A961</f>
        <v>0</v>
      </c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5.75" customHeight="1">
      <c r="A961" s="32">
        <f>Positions!A962</f>
        <v>0</v>
      </c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5.75" customHeight="1">
      <c r="A962" s="32">
        <f>Positions!A963</f>
        <v>0</v>
      </c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5.75" customHeight="1">
      <c r="A963" s="32">
        <f>Positions!A964</f>
        <v>0</v>
      </c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5.75" customHeight="1">
      <c r="A964" s="32">
        <f>Positions!A965</f>
        <v>0</v>
      </c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5.75" customHeight="1">
      <c r="A965" s="32">
        <f>Positions!A966</f>
        <v>0</v>
      </c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5.75" customHeight="1">
      <c r="A966" s="32">
        <f>Positions!A967</f>
        <v>0</v>
      </c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5.75" customHeight="1">
      <c r="A967" s="32">
        <f>Positions!A968</f>
        <v>0</v>
      </c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5.75" customHeight="1">
      <c r="A968" s="32">
        <f>Positions!A969</f>
        <v>0</v>
      </c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5.75" customHeight="1">
      <c r="A969" s="32">
        <f>Positions!A970</f>
        <v>0</v>
      </c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5.75" customHeight="1">
      <c r="A970" s="32">
        <f>Positions!A971</f>
        <v>0</v>
      </c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5.75" customHeight="1">
      <c r="A971" s="32">
        <f>Positions!A972</f>
        <v>0</v>
      </c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5.75" customHeight="1">
      <c r="A972" s="32">
        <f>Positions!A973</f>
        <v>0</v>
      </c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5.75" customHeight="1">
      <c r="A973" s="32">
        <f>Positions!A974</f>
        <v>0</v>
      </c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5.75" customHeight="1">
      <c r="A974" s="32">
        <f>Positions!A975</f>
        <v>0</v>
      </c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5.75" customHeight="1">
      <c r="A975" s="32">
        <f>Positions!A976</f>
        <v>0</v>
      </c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5.75" customHeight="1">
      <c r="A976" s="32">
        <f>Positions!A977</f>
        <v>0</v>
      </c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5.75" customHeight="1">
      <c r="A977" s="32">
        <f>Positions!A978</f>
        <v>0</v>
      </c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5.75" customHeight="1">
      <c r="A978" s="32">
        <f>Positions!A979</f>
        <v>0</v>
      </c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5.75" customHeight="1">
      <c r="A979" s="32">
        <f>Positions!A980</f>
        <v>0</v>
      </c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5.75" customHeight="1">
      <c r="A980" s="32">
        <f>Positions!A981</f>
        <v>0</v>
      </c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5.75" customHeight="1">
      <c r="A981" s="32">
        <f>Positions!A982</f>
        <v>0</v>
      </c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5.75" customHeight="1">
      <c r="A982" s="32">
        <f>Positions!A983</f>
        <v>0</v>
      </c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5.75" customHeight="1">
      <c r="A983" s="32">
        <f>Positions!A984</f>
        <v>0</v>
      </c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5.75" customHeight="1">
      <c r="A984" s="32">
        <f>Positions!A985</f>
        <v>0</v>
      </c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5.75" customHeight="1">
      <c r="A985" s="32">
        <f>Positions!A986</f>
        <v>0</v>
      </c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5.75" customHeight="1">
      <c r="A986" s="32">
        <f>Positions!A987</f>
        <v>0</v>
      </c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5.75" customHeight="1">
      <c r="A987" s="32">
        <f>Positions!A988</f>
        <v>0</v>
      </c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5.75" customHeight="1">
      <c r="A988" s="32">
        <f>Positions!A989</f>
        <v>0</v>
      </c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5.75" customHeight="1">
      <c r="A989" s="32">
        <f>Positions!A990</f>
        <v>0</v>
      </c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5.75" customHeight="1">
      <c r="A990" s="32">
        <f>Positions!A991</f>
        <v>0</v>
      </c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5.75" customHeight="1">
      <c r="A991" s="32">
        <f>Positions!A992</f>
        <v>0</v>
      </c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5.75" customHeight="1">
      <c r="A992" s="32">
        <f>Positions!A993</f>
        <v>0</v>
      </c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5.75" customHeight="1">
      <c r="A993" s="32">
        <f>Positions!A994</f>
        <v>0</v>
      </c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5.75" customHeight="1">
      <c r="A994" s="32">
        <f>Positions!A995</f>
        <v>0</v>
      </c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5.75" customHeight="1">
      <c r="A995" s="32">
        <f>Positions!A996</f>
        <v>0</v>
      </c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5.75" customHeight="1">
      <c r="A996" s="32">
        <f>Positions!A997</f>
        <v>0</v>
      </c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5.75" customHeight="1">
      <c r="A997" s="32">
        <f>Positions!A998</f>
        <v>0</v>
      </c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5.75" customHeight="1">
      <c r="A998" s="32">
        <f>Positions!A999</f>
        <v>0</v>
      </c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5.75" customHeight="1">
      <c r="A999" s="32">
        <f>Positions!A1000</f>
        <v>0</v>
      </c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5.7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F9000"/>
    <outlinePr summaryBelow="0" summaryRight="0"/>
  </sheetPr>
  <dimension ref="A1:Z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6640625" defaultRowHeight="15" customHeight="1"/>
  <cols>
    <col min="1" max="6" width="12.6640625" customWidth="1"/>
  </cols>
  <sheetData>
    <row r="1" spans="1:26" ht="15.75" customHeight="1">
      <c r="B1" s="29">
        <f>Options!$C$5</f>
        <v>44409</v>
      </c>
      <c r="C1" s="29">
        <f>IF(B1&lt;&gt;"",IF(DATEDIF($B$1, EDATE(B1,1),"M")&lt;Options!$E$5,EDATE(B1,1),""),"")</f>
        <v>44440</v>
      </c>
      <c r="D1" s="29">
        <f>IF(C1&lt;&gt;"",IF(DATEDIF($B$1, EDATE(C1,1),"M")&lt;Options!$E$5,EDATE(C1,1),""),"")</f>
        <v>44470</v>
      </c>
      <c r="E1" s="29">
        <f>IF(D1&lt;&gt;"",IF(DATEDIF($B$1, EDATE(D1,1),"M")&lt;Options!$E$5,EDATE(D1,1),""),"")</f>
        <v>44501</v>
      </c>
      <c r="F1" s="29">
        <f>IF(E1&lt;&gt;"",IF(DATEDIF($B$1, EDATE(E1,1),"M")&lt;Options!$E$5,EDATE(E1,1),""),"")</f>
        <v>44531</v>
      </c>
      <c r="G1" s="29">
        <f>IF(F1&lt;&gt;"",IF(DATEDIF($B$1, EDATE(F1,1),"M")&lt;Options!$E$5,EDATE(F1,1),""),"")</f>
        <v>44562</v>
      </c>
      <c r="H1" s="29">
        <f>IF(G1&lt;&gt;"",IF(DATEDIF($B$1, EDATE(G1,1),"M")&lt;Options!$E$5,EDATE(G1,1),""),"")</f>
        <v>44593</v>
      </c>
      <c r="I1" s="29">
        <f>IF(H1&lt;&gt;"",IF(DATEDIF($B$1, EDATE(H1,1),"M")&lt;Options!$E$5,EDATE(H1,1),""),"")</f>
        <v>44621</v>
      </c>
      <c r="J1" s="29">
        <f>IF(I1&lt;&gt;"",IF(DATEDIF($B$1, EDATE(I1,1),"M")&lt;Options!$E$5,EDATE(I1,1),""),"")</f>
        <v>44652</v>
      </c>
      <c r="K1" s="29">
        <f>IF(J1&lt;&gt;"",IF(DATEDIF($B$1, EDATE(J1,1),"M")&lt;Options!$E$5,EDATE(J1,1),""),"")</f>
        <v>44682</v>
      </c>
      <c r="L1" s="29">
        <f>IF(K1&lt;&gt;"",IF(DATEDIF($B$1, EDATE(K1,1),"M")&lt;Options!$E$5,EDATE(K1,1),""),"")</f>
        <v>44713</v>
      </c>
      <c r="M1" s="29">
        <f>IF(L1&lt;&gt;"",IF(DATEDIF($B$1, EDATE(L1,1),"M")&lt;Options!$E$5,EDATE(L1,1),""),"")</f>
        <v>44743</v>
      </c>
      <c r="N1" s="29">
        <f>IF(M1&lt;&gt;"",IF(DATEDIF($B$1, EDATE(M1,1),"M")&lt;Options!$E$5,EDATE(M1,1),""),"")</f>
        <v>44774</v>
      </c>
      <c r="O1" s="29">
        <f>IF(N1&lt;&gt;"",IF(DATEDIF($B$1, EDATE(N1,1),"M")&lt;Options!$E$5,EDATE(N1,1),""),"")</f>
        <v>44805</v>
      </c>
      <c r="P1" s="29">
        <f>IF(O1&lt;&gt;"",IF(DATEDIF($B$1, EDATE(O1,1),"M")&lt;Options!$E$5,EDATE(O1,1),""),"")</f>
        <v>44835</v>
      </c>
      <c r="Q1" s="29">
        <f>IF(P1&lt;&gt;"",IF(DATEDIF($B$1, EDATE(P1,1),"M")&lt;Options!$E$5,EDATE(P1,1),""),"")</f>
        <v>44866</v>
      </c>
      <c r="R1" s="29">
        <f>IF(Q1&lt;&gt;"",IF(DATEDIF($B$1, EDATE(Q1,1),"M")&lt;Options!$E$5,EDATE(Q1,1),""),"")</f>
        <v>44896</v>
      </c>
      <c r="S1" s="29">
        <f>IF(R1&lt;&gt;"",IF(DATEDIF($B$1, EDATE(R1,1),"M")&lt;Options!$E$5,EDATE(R1,1),""),"")</f>
        <v>44927</v>
      </c>
      <c r="T1" s="29">
        <f>IF(S1&lt;&gt;"",IF(DATEDIF($B$1, EDATE(S1,1),"M")&lt;Options!$E$5,EDATE(S1,1),""),"")</f>
        <v>44958</v>
      </c>
      <c r="U1" s="29">
        <f>IF(T1&lt;&gt;"",IF(DATEDIF($B$1, EDATE(T1,1),"M")&lt;Options!$E$5,EDATE(T1,1),""),"")</f>
        <v>44986</v>
      </c>
      <c r="V1" s="29">
        <f>IF(U1&lt;&gt;"",IF(DATEDIF($B$1, EDATE(U1,1),"M")&lt;Options!$E$5,EDATE(U1,1),""),"")</f>
        <v>45017</v>
      </c>
      <c r="W1" s="29">
        <f>IF(V1&lt;&gt;"",IF(DATEDIF($B$1, EDATE(V1,1),"M")&lt;Options!$E$5,EDATE(V1,1),""),"")</f>
        <v>45047</v>
      </c>
      <c r="X1" s="29">
        <f>IF(W1&lt;&gt;"",IF(DATEDIF($B$1, EDATE(W1,1),"M")&lt;Options!$E$5,EDATE(W1,1),""),"")</f>
        <v>45078</v>
      </c>
      <c r="Y1" s="29">
        <f>IF(X1&lt;&gt;"",IF(DATEDIF($B$1, EDATE(X1,1),"M")&lt;Options!$E$5,EDATE(X1,1),""),"")</f>
        <v>45108</v>
      </c>
      <c r="Z1" s="29" t="str">
        <f>IF(Y1&lt;&gt;"",IF(DATEDIF($B$1, EDATE(Y1,1),"M")&lt;Options!$E$5,EDATE(Y1,1),""),"")</f>
        <v/>
      </c>
    </row>
    <row r="2" spans="1:26" ht="15.75" customHeight="1">
      <c r="A2" s="35" t="s">
        <v>44</v>
      </c>
      <c r="B2" s="36">
        <f t="shared" ref="B2:Z2" si="0">IF(B$1&lt;&gt;"",SUM(B4:B1002),"")</f>
        <v>7</v>
      </c>
      <c r="C2" s="36">
        <f t="shared" si="0"/>
        <v>7</v>
      </c>
      <c r="D2" s="36">
        <f t="shared" si="0"/>
        <v>7</v>
      </c>
      <c r="E2" s="36">
        <f t="shared" si="0"/>
        <v>7</v>
      </c>
      <c r="F2" s="36">
        <f t="shared" si="0"/>
        <v>7</v>
      </c>
      <c r="G2" s="36">
        <f t="shared" si="0"/>
        <v>14</v>
      </c>
      <c r="H2" s="36">
        <f t="shared" si="0"/>
        <v>14</v>
      </c>
      <c r="I2" s="36">
        <f t="shared" si="0"/>
        <v>14</v>
      </c>
      <c r="J2" s="36">
        <f t="shared" si="0"/>
        <v>14</v>
      </c>
      <c r="K2" s="36">
        <f t="shared" si="0"/>
        <v>14</v>
      </c>
      <c r="L2" s="36">
        <f t="shared" si="0"/>
        <v>14</v>
      </c>
      <c r="M2" s="36">
        <f t="shared" si="0"/>
        <v>14</v>
      </c>
      <c r="N2" s="36">
        <f t="shared" si="0"/>
        <v>25</v>
      </c>
      <c r="O2" s="36">
        <f t="shared" si="0"/>
        <v>25</v>
      </c>
      <c r="P2" s="36">
        <f t="shared" si="0"/>
        <v>25</v>
      </c>
      <c r="Q2" s="36">
        <f t="shared" si="0"/>
        <v>25</v>
      </c>
      <c r="R2" s="36">
        <f t="shared" si="0"/>
        <v>25</v>
      </c>
      <c r="S2" s="36">
        <f t="shared" si="0"/>
        <v>25</v>
      </c>
      <c r="T2" s="36">
        <f t="shared" si="0"/>
        <v>25</v>
      </c>
      <c r="U2" s="36">
        <f t="shared" si="0"/>
        <v>25</v>
      </c>
      <c r="V2" s="36">
        <f t="shared" si="0"/>
        <v>43</v>
      </c>
      <c r="W2" s="36">
        <f t="shared" si="0"/>
        <v>43</v>
      </c>
      <c r="X2" s="36">
        <f t="shared" si="0"/>
        <v>43</v>
      </c>
      <c r="Y2" s="36">
        <f t="shared" si="0"/>
        <v>43</v>
      </c>
      <c r="Z2" s="36" t="str">
        <f t="shared" si="0"/>
        <v/>
      </c>
    </row>
    <row r="3" spans="1:26" ht="15.75" customHeight="1">
      <c r="A3" s="30" t="s">
        <v>45</v>
      </c>
      <c r="B3" s="31">
        <f>IF(B$1&lt;&gt;"",B2*Options!$C$19,"")</f>
        <v>42</v>
      </c>
      <c r="C3" s="31">
        <f>IF(C$1&lt;&gt;"",C2*Options!$C$19,"")</f>
        <v>42</v>
      </c>
      <c r="D3" s="31">
        <f>IF(D$1&lt;&gt;"",D2*Options!$C$19,"")</f>
        <v>42</v>
      </c>
      <c r="E3" s="31">
        <f>IF(E$1&lt;&gt;"",E2*Options!$C$19,"")</f>
        <v>42</v>
      </c>
      <c r="F3" s="31">
        <f>IF(F$1&lt;&gt;"",F2*Options!$C$19,"")</f>
        <v>42</v>
      </c>
      <c r="G3" s="31">
        <f>IF(G$1&lt;&gt;"",G2*Options!$C$19,"")</f>
        <v>84</v>
      </c>
      <c r="H3" s="31">
        <f>IF(H$1&lt;&gt;"",H2*Options!$C$19,"")</f>
        <v>84</v>
      </c>
      <c r="I3" s="31">
        <f>IF(I$1&lt;&gt;"",I2*Options!$C$19,"")</f>
        <v>84</v>
      </c>
      <c r="J3" s="31">
        <f>IF(J$1&lt;&gt;"",J2*Options!$C$19,"")</f>
        <v>84</v>
      </c>
      <c r="K3" s="31">
        <f>IF(K$1&lt;&gt;"",K2*Options!$C$19,"")</f>
        <v>84</v>
      </c>
      <c r="L3" s="31">
        <f>IF(L$1&lt;&gt;"",L2*Options!$C$19,"")</f>
        <v>84</v>
      </c>
      <c r="M3" s="31">
        <f>IF(M$1&lt;&gt;"",M2*Options!$C$19,"")</f>
        <v>84</v>
      </c>
      <c r="N3" s="31">
        <f>IF(N$1&lt;&gt;"",N2*Options!$C$19,"")</f>
        <v>150</v>
      </c>
      <c r="O3" s="31">
        <f>IF(O$1&lt;&gt;"",O2*Options!$C$19,"")</f>
        <v>150</v>
      </c>
      <c r="P3" s="31">
        <f>IF(P$1&lt;&gt;"",P2*Options!$C$19,"")</f>
        <v>150</v>
      </c>
      <c r="Q3" s="31">
        <f>IF(Q$1&lt;&gt;"",Q2*Options!$C$19,"")</f>
        <v>150</v>
      </c>
      <c r="R3" s="31">
        <f>IF(R$1&lt;&gt;"",R2*Options!$C$19,"")</f>
        <v>150</v>
      </c>
      <c r="S3" s="31">
        <f>IF(S$1&lt;&gt;"",S2*Options!$C$19,"")</f>
        <v>150</v>
      </c>
      <c r="T3" s="31">
        <f>IF(T$1&lt;&gt;"",T2*Options!$C$19,"")</f>
        <v>150</v>
      </c>
      <c r="U3" s="31">
        <f>IF(U$1&lt;&gt;"",U2*Options!$C$19,"")</f>
        <v>150</v>
      </c>
      <c r="V3" s="31">
        <f>IF(V$1&lt;&gt;"",V2*Options!$C$19,"")</f>
        <v>258</v>
      </c>
      <c r="W3" s="31">
        <f>IF(W$1&lt;&gt;"",W2*Options!$C$19,"")</f>
        <v>258</v>
      </c>
      <c r="X3" s="31">
        <f>IF(X$1&lt;&gt;"",X2*Options!$C$19,"")</f>
        <v>258</v>
      </c>
      <c r="Y3" s="31">
        <f>IF(Y$1&lt;&gt;"",Y2*Options!$C$19,"")</f>
        <v>258</v>
      </c>
      <c r="Z3" s="31" t="str">
        <f>IF(Z$1&lt;&gt;"",Z2*Options!$C$19,"")</f>
        <v/>
      </c>
    </row>
    <row r="4" spans="1:26" ht="15.75" customHeight="1">
      <c r="A4" s="37" t="s">
        <v>46</v>
      </c>
      <c r="B4" s="37">
        <v>1</v>
      </c>
      <c r="C4" s="37">
        <v>1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I4" s="37">
        <v>1</v>
      </c>
      <c r="J4" s="37">
        <v>1</v>
      </c>
      <c r="K4" s="37">
        <v>1</v>
      </c>
      <c r="L4" s="37">
        <v>1</v>
      </c>
      <c r="M4" s="37">
        <v>1</v>
      </c>
      <c r="N4" s="37">
        <v>1</v>
      </c>
      <c r="O4" s="37">
        <v>1</v>
      </c>
      <c r="P4" s="37">
        <v>1</v>
      </c>
      <c r="Q4" s="37">
        <v>1</v>
      </c>
      <c r="R4" s="37">
        <v>1</v>
      </c>
      <c r="S4" s="37">
        <v>1</v>
      </c>
      <c r="T4" s="37">
        <v>1</v>
      </c>
      <c r="U4" s="37">
        <v>1</v>
      </c>
      <c r="V4" s="37">
        <v>1</v>
      </c>
      <c r="W4" s="37">
        <v>1</v>
      </c>
      <c r="X4" s="37">
        <v>1</v>
      </c>
      <c r="Y4" s="37">
        <v>1</v>
      </c>
      <c r="Z4" s="38"/>
    </row>
    <row r="5" spans="1:26" ht="15.75" customHeight="1">
      <c r="A5" s="37" t="s">
        <v>47</v>
      </c>
      <c r="B5" s="37">
        <v>1</v>
      </c>
      <c r="C5" s="37">
        <v>1</v>
      </c>
      <c r="D5" s="37">
        <v>1</v>
      </c>
      <c r="E5" s="37">
        <v>1</v>
      </c>
      <c r="F5" s="37">
        <v>1</v>
      </c>
      <c r="G5" s="37">
        <v>1</v>
      </c>
      <c r="H5" s="37">
        <v>1</v>
      </c>
      <c r="I5" s="37">
        <v>1</v>
      </c>
      <c r="J5" s="37">
        <v>1</v>
      </c>
      <c r="K5" s="37">
        <v>1</v>
      </c>
      <c r="L5" s="37">
        <v>1</v>
      </c>
      <c r="M5" s="37">
        <v>1</v>
      </c>
      <c r="N5" s="37">
        <v>1</v>
      </c>
      <c r="O5" s="37">
        <v>1</v>
      </c>
      <c r="P5" s="37">
        <v>1</v>
      </c>
      <c r="Q5" s="37">
        <v>1</v>
      </c>
      <c r="R5" s="37">
        <v>1</v>
      </c>
      <c r="S5" s="37">
        <v>1</v>
      </c>
      <c r="T5" s="37">
        <v>1</v>
      </c>
      <c r="U5" s="37">
        <v>1</v>
      </c>
      <c r="V5" s="37">
        <v>1</v>
      </c>
      <c r="W5" s="37">
        <v>1</v>
      </c>
      <c r="X5" s="37">
        <v>1</v>
      </c>
      <c r="Y5" s="37">
        <v>1</v>
      </c>
      <c r="Z5" s="38"/>
    </row>
    <row r="6" spans="1:26" ht="15.75" customHeight="1">
      <c r="A6" s="37" t="s">
        <v>48</v>
      </c>
      <c r="B6" s="37">
        <v>1</v>
      </c>
      <c r="C6" s="37">
        <v>1</v>
      </c>
      <c r="D6" s="37">
        <v>1</v>
      </c>
      <c r="E6" s="37">
        <v>1</v>
      </c>
      <c r="F6" s="37">
        <v>1</v>
      </c>
      <c r="G6" s="37">
        <v>1</v>
      </c>
      <c r="H6" s="37">
        <v>1</v>
      </c>
      <c r="I6" s="37">
        <v>1</v>
      </c>
      <c r="J6" s="37">
        <v>1</v>
      </c>
      <c r="K6" s="37">
        <v>1</v>
      </c>
      <c r="L6" s="37">
        <v>1</v>
      </c>
      <c r="M6" s="37">
        <v>1</v>
      </c>
      <c r="N6" s="37">
        <v>1</v>
      </c>
      <c r="O6" s="37">
        <v>1</v>
      </c>
      <c r="P6" s="37">
        <v>1</v>
      </c>
      <c r="Q6" s="37">
        <v>1</v>
      </c>
      <c r="R6" s="37">
        <v>1</v>
      </c>
      <c r="S6" s="37">
        <v>1</v>
      </c>
      <c r="T6" s="37">
        <v>1</v>
      </c>
      <c r="U6" s="37">
        <v>1</v>
      </c>
      <c r="V6" s="37">
        <v>1</v>
      </c>
      <c r="W6" s="37">
        <v>1</v>
      </c>
      <c r="X6" s="37">
        <v>1</v>
      </c>
      <c r="Y6" s="37">
        <v>1</v>
      </c>
      <c r="Z6" s="38"/>
    </row>
    <row r="7" spans="1:26" ht="15.75" customHeight="1">
      <c r="A7" s="37" t="s">
        <v>49</v>
      </c>
      <c r="B7" s="37">
        <v>2</v>
      </c>
      <c r="C7" s="37">
        <v>2</v>
      </c>
      <c r="D7" s="37">
        <v>2</v>
      </c>
      <c r="E7" s="37">
        <v>2</v>
      </c>
      <c r="F7" s="37">
        <v>2</v>
      </c>
      <c r="G7" s="37">
        <v>5</v>
      </c>
      <c r="H7" s="37">
        <v>5</v>
      </c>
      <c r="I7" s="37">
        <v>5</v>
      </c>
      <c r="J7" s="37">
        <v>5</v>
      </c>
      <c r="K7" s="37">
        <v>5</v>
      </c>
      <c r="L7" s="37">
        <v>5</v>
      </c>
      <c r="M7" s="37">
        <v>5</v>
      </c>
      <c r="N7" s="37">
        <v>10</v>
      </c>
      <c r="O7" s="37">
        <v>10</v>
      </c>
      <c r="P7" s="37">
        <v>10</v>
      </c>
      <c r="Q7" s="37">
        <v>10</v>
      </c>
      <c r="R7" s="37">
        <v>10</v>
      </c>
      <c r="S7" s="37">
        <v>10</v>
      </c>
      <c r="T7" s="37">
        <v>10</v>
      </c>
      <c r="U7" s="37">
        <v>10</v>
      </c>
      <c r="V7" s="37">
        <v>20</v>
      </c>
      <c r="W7" s="37">
        <v>20</v>
      </c>
      <c r="X7" s="37">
        <v>20</v>
      </c>
      <c r="Y7" s="37">
        <v>20</v>
      </c>
      <c r="Z7" s="38"/>
    </row>
    <row r="8" spans="1:26" ht="15.75" customHeight="1">
      <c r="A8" s="37" t="s">
        <v>50</v>
      </c>
      <c r="B8" s="37">
        <v>1</v>
      </c>
      <c r="C8" s="37">
        <v>1</v>
      </c>
      <c r="D8" s="37">
        <v>1</v>
      </c>
      <c r="E8" s="37">
        <v>1</v>
      </c>
      <c r="F8" s="37">
        <v>1</v>
      </c>
      <c r="G8" s="37">
        <v>3</v>
      </c>
      <c r="H8" s="37">
        <v>3</v>
      </c>
      <c r="I8" s="37">
        <v>3</v>
      </c>
      <c r="J8" s="37">
        <v>3</v>
      </c>
      <c r="K8" s="37">
        <v>3</v>
      </c>
      <c r="L8" s="37">
        <v>3</v>
      </c>
      <c r="M8" s="37">
        <v>3</v>
      </c>
      <c r="N8" s="37">
        <v>6</v>
      </c>
      <c r="O8" s="37">
        <v>6</v>
      </c>
      <c r="P8" s="37">
        <v>6</v>
      </c>
      <c r="Q8" s="37">
        <v>6</v>
      </c>
      <c r="R8" s="37">
        <v>6</v>
      </c>
      <c r="S8" s="37">
        <v>6</v>
      </c>
      <c r="T8" s="37">
        <v>6</v>
      </c>
      <c r="U8" s="37">
        <v>6</v>
      </c>
      <c r="V8" s="37">
        <v>10</v>
      </c>
      <c r="W8" s="37">
        <v>10</v>
      </c>
      <c r="X8" s="37">
        <v>10</v>
      </c>
      <c r="Y8" s="37">
        <v>10</v>
      </c>
      <c r="Z8" s="38"/>
    </row>
    <row r="9" spans="1:26" ht="15.75" customHeight="1">
      <c r="A9" s="38" t="s">
        <v>51</v>
      </c>
      <c r="B9" s="37">
        <v>1</v>
      </c>
      <c r="C9" s="37">
        <v>1</v>
      </c>
      <c r="D9" s="37">
        <v>1</v>
      </c>
      <c r="E9" s="37">
        <v>1</v>
      </c>
      <c r="F9" s="37">
        <v>1</v>
      </c>
      <c r="G9" s="37">
        <v>3</v>
      </c>
      <c r="H9" s="37">
        <v>3</v>
      </c>
      <c r="I9" s="37">
        <v>3</v>
      </c>
      <c r="J9" s="37">
        <v>3</v>
      </c>
      <c r="K9" s="37">
        <v>3</v>
      </c>
      <c r="L9" s="37">
        <v>3</v>
      </c>
      <c r="M9" s="37">
        <v>3</v>
      </c>
      <c r="N9" s="37">
        <v>6</v>
      </c>
      <c r="O9" s="37">
        <v>6</v>
      </c>
      <c r="P9" s="37">
        <v>6</v>
      </c>
      <c r="Q9" s="37">
        <v>6</v>
      </c>
      <c r="R9" s="37">
        <v>6</v>
      </c>
      <c r="S9" s="37">
        <v>6</v>
      </c>
      <c r="T9" s="37">
        <v>6</v>
      </c>
      <c r="U9" s="37">
        <v>6</v>
      </c>
      <c r="V9" s="37">
        <v>10</v>
      </c>
      <c r="W9" s="37">
        <v>10</v>
      </c>
      <c r="X9" s="37">
        <v>10</v>
      </c>
      <c r="Y9" s="37">
        <v>10</v>
      </c>
      <c r="Z9" s="38"/>
    </row>
    <row r="10" spans="1:26" ht="15.75" customHeight="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.75" customHeight="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5.75" customHeight="1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5.75" customHeight="1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5.75" customHeight="1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5.75" customHeight="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5.7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5.75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5.75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.7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5.75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5.75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5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5.7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5.7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F9000"/>
    <outlinePr summaryBelow="0" summaryRight="0"/>
  </sheetPr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" customHeight="1"/>
  <cols>
    <col min="1" max="6" width="12.6640625" customWidth="1"/>
  </cols>
  <sheetData>
    <row r="1" spans="1:26" ht="15.75" customHeight="1">
      <c r="B1" s="29">
        <f>Options!$C$5</f>
        <v>44409</v>
      </c>
      <c r="C1" s="29">
        <f>IF(B1&lt;&gt;"",IF(DATEDIF($B$1, EDATE(B1,1),"M")&lt;Options!$E$5,EDATE(B1,1),""),"")</f>
        <v>44440</v>
      </c>
      <c r="D1" s="29">
        <f>IF(C1&lt;&gt;"",IF(DATEDIF($B$1, EDATE(C1,1),"M")&lt;Options!$E$5,EDATE(C1,1),""),"")</f>
        <v>44470</v>
      </c>
      <c r="E1" s="29">
        <f>IF(D1&lt;&gt;"",IF(DATEDIF($B$1, EDATE(D1,1),"M")&lt;Options!$E$5,EDATE(D1,1),""),"")</f>
        <v>44501</v>
      </c>
      <c r="F1" s="29">
        <f>IF(E1&lt;&gt;"",IF(DATEDIF($B$1, EDATE(E1,1),"M")&lt;Options!$E$5,EDATE(E1,1),""),"")</f>
        <v>44531</v>
      </c>
      <c r="G1" s="29">
        <f>IF(F1&lt;&gt;"",IF(DATEDIF($B$1, EDATE(F1,1),"M")&lt;Options!$E$5,EDATE(F1,1),""),"")</f>
        <v>44562</v>
      </c>
      <c r="H1" s="29">
        <f>IF(G1&lt;&gt;"",IF(DATEDIF($B$1, EDATE(G1,1),"M")&lt;Options!$E$5,EDATE(G1,1),""),"")</f>
        <v>44593</v>
      </c>
      <c r="I1" s="29">
        <f>IF(H1&lt;&gt;"",IF(DATEDIF($B$1, EDATE(H1,1),"M")&lt;Options!$E$5,EDATE(H1,1),""),"")</f>
        <v>44621</v>
      </c>
      <c r="J1" s="29">
        <f>IF(I1&lt;&gt;"",IF(DATEDIF($B$1, EDATE(I1,1),"M")&lt;Options!$E$5,EDATE(I1,1),""),"")</f>
        <v>44652</v>
      </c>
      <c r="K1" s="29">
        <f>IF(J1&lt;&gt;"",IF(DATEDIF($B$1, EDATE(J1,1),"M")&lt;Options!$E$5,EDATE(J1,1),""),"")</f>
        <v>44682</v>
      </c>
      <c r="L1" s="29">
        <f>IF(K1&lt;&gt;"",IF(DATEDIF($B$1, EDATE(K1,1),"M")&lt;Options!$E$5,EDATE(K1,1),""),"")</f>
        <v>44713</v>
      </c>
      <c r="M1" s="29">
        <f>IF(L1&lt;&gt;"",IF(DATEDIF($B$1, EDATE(L1,1),"M")&lt;Options!$E$5,EDATE(L1,1),""),"")</f>
        <v>44743</v>
      </c>
      <c r="N1" s="29">
        <f>IF(M1&lt;&gt;"",IF(DATEDIF($B$1, EDATE(M1,1),"M")&lt;Options!$E$5,EDATE(M1,1),""),"")</f>
        <v>44774</v>
      </c>
      <c r="O1" s="29">
        <f>IF(N1&lt;&gt;"",IF(DATEDIF($B$1, EDATE(N1,1),"M")&lt;Options!$E$5,EDATE(N1,1),""),"")</f>
        <v>44805</v>
      </c>
      <c r="P1" s="29">
        <f>IF(O1&lt;&gt;"",IF(DATEDIF($B$1, EDATE(O1,1),"M")&lt;Options!$E$5,EDATE(O1,1),""),"")</f>
        <v>44835</v>
      </c>
      <c r="Q1" s="29">
        <f>IF(P1&lt;&gt;"",IF(DATEDIF($B$1, EDATE(P1,1),"M")&lt;Options!$E$5,EDATE(P1,1),""),"")</f>
        <v>44866</v>
      </c>
      <c r="R1" s="29">
        <f>IF(Q1&lt;&gt;"",IF(DATEDIF($B$1, EDATE(Q1,1),"M")&lt;Options!$E$5,EDATE(Q1,1),""),"")</f>
        <v>44896</v>
      </c>
      <c r="S1" s="29">
        <f>IF(R1&lt;&gt;"",IF(DATEDIF($B$1, EDATE(R1,1),"M")&lt;Options!$E$5,EDATE(R1,1),""),"")</f>
        <v>44927</v>
      </c>
      <c r="T1" s="29">
        <f>IF(S1&lt;&gt;"",IF(DATEDIF($B$1, EDATE(S1,1),"M")&lt;Options!$E$5,EDATE(S1,1),""),"")</f>
        <v>44958</v>
      </c>
      <c r="U1" s="29">
        <f>IF(T1&lt;&gt;"",IF(DATEDIF($B$1, EDATE(T1,1),"M")&lt;Options!$E$5,EDATE(T1,1),""),"")</f>
        <v>44986</v>
      </c>
      <c r="V1" s="29">
        <f>IF(U1&lt;&gt;"",IF(DATEDIF($B$1, EDATE(U1,1),"M")&lt;Options!$E$5,EDATE(U1,1),""),"")</f>
        <v>45017</v>
      </c>
      <c r="W1" s="29">
        <f>IF(V1&lt;&gt;"",IF(DATEDIF($B$1, EDATE(V1,1),"M")&lt;Options!$E$5,EDATE(V1,1),""),"")</f>
        <v>45047</v>
      </c>
      <c r="X1" s="29">
        <f>IF(W1&lt;&gt;"",IF(DATEDIF($B$1, EDATE(W1,1),"M")&lt;Options!$E$5,EDATE(W1,1),""),"")</f>
        <v>45078</v>
      </c>
      <c r="Y1" s="29">
        <f>IF(X1&lt;&gt;"",IF(DATEDIF($B$1, EDATE(X1,1),"M")&lt;Options!$E$5,EDATE(X1,1),""),"")</f>
        <v>45108</v>
      </c>
      <c r="Z1" s="29" t="str">
        <f>IF(Y1&lt;&gt;"",IF(DATEDIF($B$1, EDATE(Y1,1),"M")&lt;Options!$E$5,EDATE(Y1,1),""),"")</f>
        <v/>
      </c>
    </row>
    <row r="2" spans="1:26" ht="15.75" customHeight="1">
      <c r="A2" s="32" t="str">
        <f>Positions!A4</f>
        <v>СЕО</v>
      </c>
      <c r="B2" s="39">
        <v>350000</v>
      </c>
      <c r="C2" s="39">
        <v>350000</v>
      </c>
      <c r="D2" s="39">
        <v>350000</v>
      </c>
      <c r="E2" s="39">
        <v>350000</v>
      </c>
      <c r="F2" s="39">
        <v>350000</v>
      </c>
      <c r="G2" s="39">
        <v>350000</v>
      </c>
      <c r="H2" s="39">
        <v>350000</v>
      </c>
      <c r="I2" s="39">
        <v>350000</v>
      </c>
      <c r="J2" s="39">
        <v>350000</v>
      </c>
      <c r="K2" s="39">
        <v>350000</v>
      </c>
      <c r="L2" s="39">
        <v>350000</v>
      </c>
      <c r="M2" s="39">
        <v>350000</v>
      </c>
      <c r="N2" s="39">
        <v>350000</v>
      </c>
      <c r="O2" s="39">
        <v>350000</v>
      </c>
      <c r="P2" s="39">
        <v>350000</v>
      </c>
      <c r="Q2" s="39">
        <v>350000</v>
      </c>
      <c r="R2" s="39">
        <v>350000</v>
      </c>
      <c r="S2" s="39">
        <v>350000</v>
      </c>
      <c r="T2" s="39">
        <v>350000</v>
      </c>
      <c r="U2" s="39">
        <v>350000</v>
      </c>
      <c r="V2" s="39">
        <v>350000</v>
      </c>
      <c r="W2" s="39">
        <v>350000</v>
      </c>
      <c r="X2" s="39">
        <v>350000</v>
      </c>
      <c r="Y2" s="39">
        <v>350000</v>
      </c>
      <c r="Z2" s="38"/>
    </row>
    <row r="3" spans="1:26" ht="15.75" customHeight="1">
      <c r="A3" s="32" t="str">
        <f>Positions!A5</f>
        <v>COO</v>
      </c>
      <c r="B3" s="39">
        <v>300000</v>
      </c>
      <c r="C3" s="39">
        <v>300000</v>
      </c>
      <c r="D3" s="39">
        <v>300000</v>
      </c>
      <c r="E3" s="39">
        <v>300000</v>
      </c>
      <c r="F3" s="39">
        <v>300000</v>
      </c>
      <c r="G3" s="39">
        <v>300000</v>
      </c>
      <c r="H3" s="39">
        <v>300000</v>
      </c>
      <c r="I3" s="39">
        <v>300000</v>
      </c>
      <c r="J3" s="39">
        <v>300000</v>
      </c>
      <c r="K3" s="39">
        <v>300000</v>
      </c>
      <c r="L3" s="39">
        <v>300000</v>
      </c>
      <c r="M3" s="39">
        <v>300000</v>
      </c>
      <c r="N3" s="39">
        <v>300000</v>
      </c>
      <c r="O3" s="39">
        <v>300000</v>
      </c>
      <c r="P3" s="39">
        <v>300000</v>
      </c>
      <c r="Q3" s="39">
        <v>300000</v>
      </c>
      <c r="R3" s="39">
        <v>300000</v>
      </c>
      <c r="S3" s="39">
        <v>300000</v>
      </c>
      <c r="T3" s="39">
        <v>300000</v>
      </c>
      <c r="U3" s="39">
        <v>300000</v>
      </c>
      <c r="V3" s="39">
        <v>300000</v>
      </c>
      <c r="W3" s="39">
        <v>300000</v>
      </c>
      <c r="X3" s="39">
        <v>300000</v>
      </c>
      <c r="Y3" s="39">
        <v>300000</v>
      </c>
      <c r="Z3" s="38"/>
    </row>
    <row r="4" spans="1:26" ht="15.75" customHeight="1">
      <c r="A4" s="32" t="str">
        <f>Positions!A6</f>
        <v>СМО</v>
      </c>
      <c r="B4" s="39">
        <v>250000</v>
      </c>
      <c r="C4" s="39">
        <v>250000</v>
      </c>
      <c r="D4" s="39">
        <v>250000</v>
      </c>
      <c r="E4" s="39">
        <v>250000</v>
      </c>
      <c r="F4" s="39">
        <v>250000</v>
      </c>
      <c r="G4" s="39">
        <v>250000</v>
      </c>
      <c r="H4" s="39">
        <v>250000</v>
      </c>
      <c r="I4" s="39">
        <v>250000</v>
      </c>
      <c r="J4" s="39">
        <v>250000</v>
      </c>
      <c r="K4" s="39">
        <v>250000</v>
      </c>
      <c r="L4" s="39">
        <v>250000</v>
      </c>
      <c r="M4" s="39">
        <v>250000</v>
      </c>
      <c r="N4" s="39">
        <v>250000</v>
      </c>
      <c r="O4" s="39">
        <v>250000</v>
      </c>
      <c r="P4" s="39">
        <v>250000</v>
      </c>
      <c r="Q4" s="39">
        <v>250000</v>
      </c>
      <c r="R4" s="39">
        <v>250000</v>
      </c>
      <c r="S4" s="39">
        <v>250000</v>
      </c>
      <c r="T4" s="39">
        <v>250000</v>
      </c>
      <c r="U4" s="39">
        <v>250000</v>
      </c>
      <c r="V4" s="39">
        <v>250000</v>
      </c>
      <c r="W4" s="39">
        <v>250000</v>
      </c>
      <c r="X4" s="39">
        <v>250000</v>
      </c>
      <c r="Y4" s="39">
        <v>250000</v>
      </c>
      <c r="Z4" s="38"/>
    </row>
    <row r="5" spans="1:26" ht="15.75" customHeight="1">
      <c r="A5" s="32" t="str">
        <f>Positions!A7</f>
        <v>Support</v>
      </c>
      <c r="B5" s="39">
        <v>50000</v>
      </c>
      <c r="C5" s="39">
        <v>50000</v>
      </c>
      <c r="D5" s="39">
        <v>50000</v>
      </c>
      <c r="E5" s="39">
        <v>50000</v>
      </c>
      <c r="F5" s="39">
        <v>50000</v>
      </c>
      <c r="G5" s="39">
        <v>50000</v>
      </c>
      <c r="H5" s="39">
        <v>50000</v>
      </c>
      <c r="I5" s="39">
        <v>50000</v>
      </c>
      <c r="J5" s="39">
        <v>50000</v>
      </c>
      <c r="K5" s="39">
        <v>50000</v>
      </c>
      <c r="L5" s="39">
        <v>50000</v>
      </c>
      <c r="M5" s="39">
        <v>50000</v>
      </c>
      <c r="N5" s="39">
        <v>50000</v>
      </c>
      <c r="O5" s="39">
        <v>50000</v>
      </c>
      <c r="P5" s="39">
        <v>50000</v>
      </c>
      <c r="Q5" s="39">
        <v>50000</v>
      </c>
      <c r="R5" s="39">
        <v>50000</v>
      </c>
      <c r="S5" s="39">
        <v>50000</v>
      </c>
      <c r="T5" s="39">
        <v>50000</v>
      </c>
      <c r="U5" s="39">
        <v>50000</v>
      </c>
      <c r="V5" s="39">
        <v>50000</v>
      </c>
      <c r="W5" s="39">
        <v>50000</v>
      </c>
      <c r="X5" s="39">
        <v>50000</v>
      </c>
      <c r="Y5" s="39">
        <v>50000</v>
      </c>
      <c r="Z5" s="38"/>
    </row>
    <row r="6" spans="1:26" ht="15.75" customHeight="1">
      <c r="A6" s="32" t="str">
        <f>Positions!A8</f>
        <v>Marketing team</v>
      </c>
      <c r="B6" s="39">
        <v>120000</v>
      </c>
      <c r="C6" s="39">
        <v>120000</v>
      </c>
      <c r="D6" s="39">
        <v>120000</v>
      </c>
      <c r="E6" s="39">
        <v>120000</v>
      </c>
      <c r="F6" s="39">
        <v>120000</v>
      </c>
      <c r="G6" s="39">
        <v>120000</v>
      </c>
      <c r="H6" s="39">
        <v>120000</v>
      </c>
      <c r="I6" s="39">
        <v>120000</v>
      </c>
      <c r="J6" s="39">
        <v>120000</v>
      </c>
      <c r="K6" s="39">
        <v>120000</v>
      </c>
      <c r="L6" s="39">
        <v>120000</v>
      </c>
      <c r="M6" s="39">
        <v>120000</v>
      </c>
      <c r="N6" s="39">
        <v>120000</v>
      </c>
      <c r="O6" s="39">
        <v>120000</v>
      </c>
      <c r="P6" s="39">
        <v>120000</v>
      </c>
      <c r="Q6" s="39">
        <v>120000</v>
      </c>
      <c r="R6" s="39">
        <v>120000</v>
      </c>
      <c r="S6" s="39">
        <v>120000</v>
      </c>
      <c r="T6" s="39">
        <v>120000</v>
      </c>
      <c r="U6" s="39">
        <v>120000</v>
      </c>
      <c r="V6" s="39">
        <v>120000</v>
      </c>
      <c r="W6" s="39">
        <v>120000</v>
      </c>
      <c r="X6" s="39">
        <v>120000</v>
      </c>
      <c r="Y6" s="39">
        <v>120000</v>
      </c>
      <c r="Z6" s="38"/>
    </row>
    <row r="7" spans="1:26" ht="15.75" customHeight="1">
      <c r="A7" s="32" t="str">
        <f>Positions!A9</f>
        <v>Management team</v>
      </c>
      <c r="B7" s="39">
        <v>150000</v>
      </c>
      <c r="C7" s="39">
        <v>150000</v>
      </c>
      <c r="D7" s="39">
        <v>150000</v>
      </c>
      <c r="E7" s="39">
        <v>150000</v>
      </c>
      <c r="F7" s="39">
        <v>150000</v>
      </c>
      <c r="G7" s="39">
        <v>150000</v>
      </c>
      <c r="H7" s="39">
        <v>150000</v>
      </c>
      <c r="I7" s="39">
        <v>150000</v>
      </c>
      <c r="J7" s="39">
        <v>150000</v>
      </c>
      <c r="K7" s="39">
        <v>150000</v>
      </c>
      <c r="L7" s="39">
        <v>150000</v>
      </c>
      <c r="M7" s="39">
        <v>150000</v>
      </c>
      <c r="N7" s="39">
        <v>150000</v>
      </c>
      <c r="O7" s="39">
        <v>150000</v>
      </c>
      <c r="P7" s="39">
        <v>150000</v>
      </c>
      <c r="Q7" s="39">
        <v>150000</v>
      </c>
      <c r="R7" s="39">
        <v>150000</v>
      </c>
      <c r="S7" s="39">
        <v>150000</v>
      </c>
      <c r="T7" s="39">
        <v>150000</v>
      </c>
      <c r="U7" s="39">
        <v>150000</v>
      </c>
      <c r="V7" s="39">
        <v>150000</v>
      </c>
      <c r="W7" s="39">
        <v>150000</v>
      </c>
      <c r="X7" s="39">
        <v>150000</v>
      </c>
      <c r="Y7" s="39">
        <v>150000</v>
      </c>
      <c r="Z7" s="38"/>
    </row>
    <row r="8" spans="1:26" ht="15.75" customHeight="1">
      <c r="A8" s="32">
        <f>Positions!A10</f>
        <v>0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.75" customHeight="1">
      <c r="A9" s="32">
        <f>Positions!A11</f>
        <v>0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.75" customHeight="1">
      <c r="A10" s="32">
        <f>Positions!A12</f>
        <v>0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.75" customHeight="1">
      <c r="A11" s="32">
        <f>Positions!A13</f>
        <v>0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5.75" customHeight="1">
      <c r="A12" s="32">
        <f>Positions!A14</f>
        <v>0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5.75" customHeight="1">
      <c r="A13" s="32">
        <f>Positions!A15</f>
        <v>0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5.75" customHeight="1">
      <c r="A14" s="32">
        <f>Positions!A16</f>
        <v>0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5.75" customHeight="1">
      <c r="A15" s="32">
        <f>Positions!A17</f>
        <v>0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5.75" customHeight="1">
      <c r="A16" s="32">
        <f>Positions!A18</f>
        <v>0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5.75" customHeight="1">
      <c r="A17" s="32">
        <f>Positions!A19</f>
        <v>0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5.75" customHeight="1">
      <c r="A18" s="32">
        <f>Positions!A20</f>
        <v>0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.75" customHeight="1">
      <c r="A19" s="32">
        <f>Positions!A21</f>
        <v>0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5.75" customHeight="1">
      <c r="A20" s="32">
        <f>Positions!A22</f>
        <v>0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5.75" customHeight="1">
      <c r="A21" s="32">
        <f>Positions!A23</f>
        <v>0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5.75" customHeight="1">
      <c r="A22" s="32">
        <f>Positions!A24</f>
        <v>0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5.75" customHeight="1">
      <c r="A23" s="32">
        <f>Positions!A25</f>
        <v>0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5.75" customHeight="1">
      <c r="A24" s="32">
        <f>Positions!A26</f>
        <v>0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5.75" customHeight="1">
      <c r="A25" s="32">
        <f>Positions!A27</f>
        <v>0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5.75" customHeight="1">
      <c r="A26" s="32">
        <f>Positions!A28</f>
        <v>0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5.75" customHeight="1">
      <c r="A27" s="32">
        <f>Positions!A29</f>
        <v>0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.75" customHeight="1">
      <c r="A28" s="32">
        <f>Positions!A30</f>
        <v>0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5.75" customHeight="1">
      <c r="A29" s="32">
        <f>Positions!A31</f>
        <v>0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.75" customHeight="1">
      <c r="A30" s="32">
        <f>Positions!A32</f>
        <v>0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5.75" customHeight="1">
      <c r="A31" s="32">
        <f>Positions!A33</f>
        <v>0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5.75" customHeight="1">
      <c r="A32" s="32">
        <f>Positions!A34</f>
        <v>0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5.75" customHeight="1">
      <c r="A33" s="32">
        <f>Positions!A35</f>
        <v>0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5.75" customHeight="1">
      <c r="A34" s="32">
        <f>Positions!A36</f>
        <v>0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5.75" customHeight="1">
      <c r="A35" s="32">
        <f>Positions!A37</f>
        <v>0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5.75" customHeight="1">
      <c r="A36" s="32">
        <f>Positions!A38</f>
        <v>0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.75" customHeight="1">
      <c r="A37" s="32">
        <f>Positions!A39</f>
        <v>0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.75" customHeight="1">
      <c r="A38" s="32">
        <f>Positions!A40</f>
        <v>0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.75" customHeight="1">
      <c r="A39" s="32">
        <f>Positions!A41</f>
        <v>0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.75" customHeight="1">
      <c r="A40" s="32">
        <f>Positions!A42</f>
        <v>0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.75" customHeight="1">
      <c r="A41" s="32">
        <f>Positions!A43</f>
        <v>0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.75" customHeight="1">
      <c r="A42" s="32">
        <f>Positions!A44</f>
        <v>0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.75" customHeight="1">
      <c r="A43" s="32">
        <f>Positions!A45</f>
        <v>0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.75" customHeight="1">
      <c r="A44" s="32">
        <f>Positions!A46</f>
        <v>0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.75" customHeight="1">
      <c r="A45" s="32">
        <f>Positions!A47</f>
        <v>0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5.75" customHeight="1">
      <c r="A46" s="32">
        <f>Positions!A48</f>
        <v>0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.75" customHeight="1">
      <c r="A47" s="32">
        <f>Positions!A49</f>
        <v>0</v>
      </c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.75" customHeight="1">
      <c r="A48" s="32">
        <f>Positions!A50</f>
        <v>0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.75" customHeight="1">
      <c r="A49" s="32">
        <f>Positions!A51</f>
        <v>0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.75" customHeight="1">
      <c r="A50" s="32">
        <f>Positions!A52</f>
        <v>0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.75" customHeight="1">
      <c r="A51" s="32">
        <f>Positions!A53</f>
        <v>0</v>
      </c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.75" customHeight="1">
      <c r="A52" s="32">
        <f>Positions!A54</f>
        <v>0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.75" customHeight="1">
      <c r="A53" s="32">
        <f>Positions!A55</f>
        <v>0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5.75" customHeight="1">
      <c r="A54" s="32">
        <f>Positions!A56</f>
        <v>0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.75" customHeight="1">
      <c r="A55" s="32">
        <f>Positions!A57</f>
        <v>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.75" customHeight="1">
      <c r="A56" s="32">
        <f>Positions!A58</f>
        <v>0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5.75" customHeight="1">
      <c r="A57" s="32">
        <f>Positions!A59</f>
        <v>0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.75" customHeight="1">
      <c r="A58" s="32">
        <f>Positions!A60</f>
        <v>0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.75" customHeight="1">
      <c r="A59" s="32">
        <f>Positions!A61</f>
        <v>0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.75" customHeight="1">
      <c r="A60" s="32">
        <f>Positions!A62</f>
        <v>0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.75" customHeight="1">
      <c r="A61" s="32">
        <f>Positions!A63</f>
        <v>0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5.75" customHeight="1">
      <c r="A62" s="32">
        <f>Positions!A64</f>
        <v>0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.75" customHeight="1">
      <c r="A63" s="32">
        <f>Positions!A65</f>
        <v>0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.75" customHeight="1">
      <c r="A64" s="32">
        <f>Positions!A66</f>
        <v>0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.75" customHeight="1">
      <c r="A65" s="32">
        <f>Positions!A67</f>
        <v>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5.75" customHeight="1">
      <c r="A66" s="32">
        <f>Positions!A68</f>
        <v>0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.75" customHeight="1">
      <c r="A67" s="32">
        <f>Positions!A69</f>
        <v>0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.75" customHeight="1">
      <c r="A68" s="32">
        <f>Positions!A70</f>
        <v>0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.75" customHeight="1">
      <c r="A69" s="32">
        <f>Positions!A71</f>
        <v>0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.75" customHeight="1">
      <c r="A70" s="32">
        <f>Positions!A72</f>
        <v>0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5.75" customHeight="1">
      <c r="A71" s="32">
        <f>Positions!A73</f>
        <v>0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5.75" customHeight="1">
      <c r="A72" s="32">
        <f>Positions!A74</f>
        <v>0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5.75" customHeight="1">
      <c r="A73" s="32">
        <f>Positions!A75</f>
        <v>0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.75" customHeight="1">
      <c r="A74" s="32">
        <f>Positions!A76</f>
        <v>0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.75" customHeight="1">
      <c r="A75" s="32">
        <f>Positions!A77</f>
        <v>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.75" customHeight="1">
      <c r="A76" s="32">
        <f>Positions!A78</f>
        <v>0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5.75" customHeight="1">
      <c r="A77" s="32">
        <f>Positions!A79</f>
        <v>0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5.75" customHeight="1">
      <c r="A78" s="32">
        <f>Positions!A80</f>
        <v>0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5.75" customHeight="1">
      <c r="A79" s="32">
        <f>Positions!A81</f>
        <v>0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5.75" customHeight="1">
      <c r="A80" s="32">
        <f>Positions!A82</f>
        <v>0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5.75" customHeight="1">
      <c r="A81" s="32">
        <f>Positions!A83</f>
        <v>0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5.75" customHeight="1">
      <c r="A82" s="32">
        <f>Positions!A84</f>
        <v>0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5.75" customHeight="1">
      <c r="A83" s="32">
        <f>Positions!A85</f>
        <v>0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.75" customHeight="1">
      <c r="A84" s="32">
        <f>Positions!A86</f>
        <v>0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.75" customHeight="1">
      <c r="A85" s="32">
        <f>Positions!A87</f>
        <v>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.75" customHeight="1">
      <c r="A86" s="32">
        <f>Positions!A88</f>
        <v>0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.75" customHeight="1">
      <c r="A87" s="32">
        <f>Positions!A89</f>
        <v>0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.75" customHeight="1">
      <c r="A88" s="32">
        <f>Positions!A90</f>
        <v>0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.75" customHeight="1">
      <c r="A89" s="32">
        <f>Positions!A91</f>
        <v>0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5.75" customHeight="1">
      <c r="A90" s="32">
        <f>Positions!A92</f>
        <v>0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5.75" customHeight="1">
      <c r="A91" s="32">
        <f>Positions!A93</f>
        <v>0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5.75" customHeight="1">
      <c r="A92" s="32">
        <f>Positions!A94</f>
        <v>0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5.75" customHeight="1">
      <c r="A93" s="32">
        <f>Positions!A95</f>
        <v>0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5.75" customHeight="1">
      <c r="A94" s="32">
        <f>Positions!A96</f>
        <v>0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5.75" customHeight="1">
      <c r="A95" s="32">
        <f>Positions!A97</f>
        <v>0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5.75" customHeight="1">
      <c r="A96" s="32">
        <f>Positions!A98</f>
        <v>0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.75" customHeight="1">
      <c r="A97" s="32">
        <f>Positions!A99</f>
        <v>0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5.75" customHeight="1">
      <c r="A98" s="32">
        <f>Positions!A100</f>
        <v>0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5.75" customHeight="1">
      <c r="A99" s="32">
        <f>Positions!A101</f>
        <v>0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5.75" customHeight="1">
      <c r="A100" s="32">
        <f>Positions!A102</f>
        <v>0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5.75" customHeight="1">
      <c r="A101" s="32">
        <f>Positions!A103</f>
        <v>0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5.75" customHeight="1">
      <c r="A102" s="32">
        <f>Positions!A104</f>
        <v>0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5.75" customHeight="1">
      <c r="A103" s="32">
        <f>Positions!A105</f>
        <v>0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5.75" customHeight="1">
      <c r="A104" s="32">
        <f>Positions!A106</f>
        <v>0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5.75" customHeight="1">
      <c r="A105" s="32">
        <f>Positions!A107</f>
        <v>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5.75" customHeight="1">
      <c r="A106" s="32">
        <f>Positions!A108</f>
        <v>0</v>
      </c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5.75" customHeight="1">
      <c r="A107" s="32">
        <f>Positions!A109</f>
        <v>0</v>
      </c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5.75" customHeight="1">
      <c r="A108" s="32">
        <f>Positions!A110</f>
        <v>0</v>
      </c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5.75" customHeight="1">
      <c r="A109" s="32">
        <f>Positions!A111</f>
        <v>0</v>
      </c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5.75" customHeight="1">
      <c r="A110" s="32">
        <f>Positions!A112</f>
        <v>0</v>
      </c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5.75" customHeight="1">
      <c r="A111" s="32">
        <f>Positions!A113</f>
        <v>0</v>
      </c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5.75" customHeight="1">
      <c r="A112" s="32">
        <f>Positions!A114</f>
        <v>0</v>
      </c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5.75" customHeight="1">
      <c r="A113" s="32">
        <f>Positions!A115</f>
        <v>0</v>
      </c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5.75" customHeight="1">
      <c r="A114" s="32">
        <f>Positions!A116</f>
        <v>0</v>
      </c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5.75" customHeight="1">
      <c r="A115" s="32">
        <f>Positions!A117</f>
        <v>0</v>
      </c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5.75" customHeight="1">
      <c r="A116" s="32">
        <f>Positions!A118</f>
        <v>0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5.75" customHeight="1">
      <c r="A117" s="32">
        <f>Positions!A119</f>
        <v>0</v>
      </c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5.75" customHeight="1">
      <c r="A118" s="32">
        <f>Positions!A120</f>
        <v>0</v>
      </c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5.75" customHeight="1">
      <c r="A119" s="32">
        <f>Positions!A121</f>
        <v>0</v>
      </c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5.75" customHeight="1">
      <c r="A120" s="32">
        <f>Positions!A122</f>
        <v>0</v>
      </c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5.75" customHeight="1">
      <c r="A121" s="32">
        <f>Positions!A123</f>
        <v>0</v>
      </c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5.75" customHeight="1">
      <c r="A122" s="32">
        <f>Positions!A124</f>
        <v>0</v>
      </c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5.75" customHeight="1">
      <c r="A123" s="32">
        <f>Positions!A125</f>
        <v>0</v>
      </c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5.75" customHeight="1">
      <c r="A124" s="32">
        <f>Positions!A126</f>
        <v>0</v>
      </c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5.75" customHeight="1">
      <c r="A125" s="32">
        <f>Positions!A127</f>
        <v>0</v>
      </c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5.75" customHeight="1">
      <c r="A126" s="32">
        <f>Positions!A128</f>
        <v>0</v>
      </c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5.75" customHeight="1">
      <c r="A127" s="32">
        <f>Positions!A129</f>
        <v>0</v>
      </c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5.75" customHeight="1">
      <c r="A128" s="32">
        <f>Positions!A130</f>
        <v>0</v>
      </c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5.75" customHeight="1">
      <c r="A129" s="32">
        <f>Positions!A131</f>
        <v>0</v>
      </c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5.75" customHeight="1">
      <c r="A130" s="32">
        <f>Positions!A132</f>
        <v>0</v>
      </c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5.75" customHeight="1">
      <c r="A131" s="32">
        <f>Positions!A133</f>
        <v>0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5.75" customHeight="1">
      <c r="A132" s="32">
        <f>Positions!A134</f>
        <v>0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5.75" customHeight="1">
      <c r="A133" s="32">
        <f>Positions!A135</f>
        <v>0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5.75" customHeight="1">
      <c r="A134" s="32">
        <f>Positions!A136</f>
        <v>0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5.75" customHeight="1">
      <c r="A135" s="32">
        <f>Positions!A137</f>
        <v>0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5.75" customHeight="1">
      <c r="A136" s="32">
        <f>Positions!A138</f>
        <v>0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5.75" customHeight="1">
      <c r="A137" s="32">
        <f>Positions!A139</f>
        <v>0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5.75" customHeight="1">
      <c r="A138" s="32">
        <f>Positions!A140</f>
        <v>0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5.75" customHeight="1">
      <c r="A139" s="32">
        <f>Positions!A141</f>
        <v>0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5.75" customHeight="1">
      <c r="A140" s="32">
        <f>Positions!A142</f>
        <v>0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5.75" customHeight="1">
      <c r="A141" s="32">
        <f>Positions!A143</f>
        <v>0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5.75" customHeight="1">
      <c r="A142" s="32">
        <f>Positions!A144</f>
        <v>0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5.75" customHeight="1">
      <c r="A143" s="32">
        <f>Positions!A145</f>
        <v>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5.75" customHeight="1">
      <c r="A144" s="32">
        <f>Positions!A146</f>
        <v>0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5.75" customHeight="1">
      <c r="A145" s="32">
        <f>Positions!A147</f>
        <v>0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.75" customHeight="1">
      <c r="A146" s="32">
        <f>Positions!A148</f>
        <v>0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.75" customHeight="1">
      <c r="A147" s="32">
        <f>Positions!A149</f>
        <v>0</v>
      </c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5.75" customHeight="1">
      <c r="A148" s="32">
        <f>Positions!A150</f>
        <v>0</v>
      </c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.75" customHeight="1">
      <c r="A149" s="32">
        <f>Positions!A151</f>
        <v>0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.75" customHeight="1">
      <c r="A150" s="32">
        <f>Positions!A152</f>
        <v>0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5.75" customHeight="1">
      <c r="A151" s="32">
        <f>Positions!A153</f>
        <v>0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.75" customHeight="1">
      <c r="A152" s="32">
        <f>Positions!A154</f>
        <v>0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.75" customHeight="1">
      <c r="A153" s="32">
        <f>Positions!A155</f>
        <v>0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5.75" customHeight="1">
      <c r="A154" s="32">
        <f>Positions!A156</f>
        <v>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.75" customHeight="1">
      <c r="A155" s="32">
        <f>Positions!A157</f>
        <v>0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.75" customHeight="1">
      <c r="A156" s="32">
        <f>Positions!A158</f>
        <v>0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.75" customHeight="1">
      <c r="A157" s="32">
        <f>Positions!A159</f>
        <v>0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5.75" customHeight="1">
      <c r="A158" s="32">
        <f>Positions!A160</f>
        <v>0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5.75" customHeight="1">
      <c r="A159" s="32">
        <f>Positions!A161</f>
        <v>0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5.75" customHeight="1">
      <c r="A160" s="32">
        <f>Positions!A162</f>
        <v>0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5.75" customHeight="1">
      <c r="A161" s="32">
        <f>Positions!A163</f>
        <v>0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5.75" customHeight="1">
      <c r="A162" s="32">
        <f>Positions!A164</f>
        <v>0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5.75" customHeight="1">
      <c r="A163" s="32">
        <f>Positions!A165</f>
        <v>0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5.75" customHeight="1">
      <c r="A164" s="32">
        <f>Positions!A166</f>
        <v>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5.75" customHeight="1">
      <c r="A165" s="32">
        <f>Positions!A167</f>
        <v>0</v>
      </c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5.75" customHeight="1">
      <c r="A166" s="32">
        <f>Positions!A168</f>
        <v>0</v>
      </c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5.75" customHeight="1">
      <c r="A167" s="32">
        <f>Positions!A169</f>
        <v>0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5.75" customHeight="1">
      <c r="A168" s="32">
        <f>Positions!A170</f>
        <v>0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5.75" customHeight="1">
      <c r="A169" s="32">
        <f>Positions!A171</f>
        <v>0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5.75" customHeight="1">
      <c r="A170" s="32">
        <f>Positions!A172</f>
        <v>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5.75" customHeight="1">
      <c r="A171" s="32">
        <f>Positions!A173</f>
        <v>0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5.75" customHeight="1">
      <c r="A172" s="32">
        <f>Positions!A174</f>
        <v>0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5.75" customHeight="1">
      <c r="A173" s="32">
        <f>Positions!A175</f>
        <v>0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5.75" customHeight="1">
      <c r="A174" s="32">
        <f>Positions!A176</f>
        <v>0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5.75" customHeight="1">
      <c r="A175" s="32">
        <f>Positions!A177</f>
        <v>0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5.75" customHeight="1">
      <c r="A176" s="32">
        <f>Positions!A178</f>
        <v>0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5.75" customHeight="1">
      <c r="A177" s="32">
        <f>Positions!A179</f>
        <v>0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5.75" customHeight="1">
      <c r="A178" s="32">
        <f>Positions!A180</f>
        <v>0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5.75" customHeight="1">
      <c r="A179" s="32">
        <f>Positions!A181</f>
        <v>0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5.75" customHeight="1">
      <c r="A180" s="32">
        <f>Positions!A182</f>
        <v>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5.75" customHeight="1">
      <c r="A181" s="32">
        <f>Positions!A183</f>
        <v>0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5.75" customHeight="1">
      <c r="A182" s="32">
        <f>Positions!A184</f>
        <v>0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5.75" customHeight="1">
      <c r="A183" s="32">
        <f>Positions!A185</f>
        <v>0</v>
      </c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5.75" customHeight="1">
      <c r="A184" s="32">
        <f>Positions!A186</f>
        <v>0</v>
      </c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5.75" customHeight="1">
      <c r="A185" s="32">
        <f>Positions!A187</f>
        <v>0</v>
      </c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5.75" customHeight="1">
      <c r="A186" s="32">
        <f>Positions!A188</f>
        <v>0</v>
      </c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5.75" customHeight="1">
      <c r="A187" s="32">
        <f>Positions!A189</f>
        <v>0</v>
      </c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5.75" customHeight="1">
      <c r="A188" s="32">
        <f>Positions!A190</f>
        <v>0</v>
      </c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5.75" customHeight="1">
      <c r="A189" s="32">
        <f>Positions!A191</f>
        <v>0</v>
      </c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5.75" customHeight="1">
      <c r="A190" s="32">
        <f>Positions!A192</f>
        <v>0</v>
      </c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5.75" customHeight="1">
      <c r="A191" s="32">
        <f>Positions!A193</f>
        <v>0</v>
      </c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5.75" customHeight="1">
      <c r="A192" s="32">
        <f>Positions!A194</f>
        <v>0</v>
      </c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5.75" customHeight="1">
      <c r="A193" s="32">
        <f>Positions!A195</f>
        <v>0</v>
      </c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5.75" customHeight="1">
      <c r="A194" s="32">
        <f>Positions!A196</f>
        <v>0</v>
      </c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5.75" customHeight="1">
      <c r="A195" s="32">
        <f>Positions!A197</f>
        <v>0</v>
      </c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.75" customHeight="1">
      <c r="A196" s="32">
        <f>Positions!A198</f>
        <v>0</v>
      </c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5.75" customHeight="1">
      <c r="A197" s="32">
        <f>Positions!A199</f>
        <v>0</v>
      </c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5.75" customHeight="1">
      <c r="A198" s="32">
        <f>Positions!A200</f>
        <v>0</v>
      </c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5.75" customHeight="1">
      <c r="A199" s="32">
        <f>Positions!A201</f>
        <v>0</v>
      </c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5.75" customHeight="1">
      <c r="A200" s="32">
        <f>Positions!A202</f>
        <v>0</v>
      </c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5.75" customHeight="1">
      <c r="A201" s="32">
        <f>Positions!A203</f>
        <v>0</v>
      </c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5.75" customHeight="1">
      <c r="A202" s="32">
        <f>Positions!A204</f>
        <v>0</v>
      </c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5.75" customHeight="1">
      <c r="A203" s="32">
        <f>Positions!A205</f>
        <v>0</v>
      </c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5.75" customHeight="1">
      <c r="A204" s="32">
        <f>Positions!A206</f>
        <v>0</v>
      </c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5.75" customHeight="1">
      <c r="A205" s="32">
        <f>Positions!A207</f>
        <v>0</v>
      </c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5.75" customHeight="1">
      <c r="A206" s="32">
        <f>Positions!A208</f>
        <v>0</v>
      </c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5.75" customHeight="1">
      <c r="A207" s="32">
        <f>Positions!A209</f>
        <v>0</v>
      </c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5.75" customHeight="1">
      <c r="A208" s="32">
        <f>Positions!A210</f>
        <v>0</v>
      </c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5.75" customHeight="1">
      <c r="A209" s="32">
        <f>Positions!A211</f>
        <v>0</v>
      </c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5.75" customHeight="1">
      <c r="A210" s="32">
        <f>Positions!A212</f>
        <v>0</v>
      </c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5.75" customHeight="1">
      <c r="A211" s="32">
        <f>Positions!A213</f>
        <v>0</v>
      </c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5.75" customHeight="1">
      <c r="A212" s="32">
        <f>Positions!A214</f>
        <v>0</v>
      </c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5.75" customHeight="1">
      <c r="A213" s="32">
        <f>Positions!A215</f>
        <v>0</v>
      </c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5.75" customHeight="1">
      <c r="A214" s="32">
        <f>Positions!A216</f>
        <v>0</v>
      </c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5.75" customHeight="1">
      <c r="A215" s="32">
        <f>Positions!A217</f>
        <v>0</v>
      </c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5.75" customHeight="1">
      <c r="A216" s="32">
        <f>Positions!A218</f>
        <v>0</v>
      </c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5.75" customHeight="1">
      <c r="A217" s="32">
        <f>Positions!A219</f>
        <v>0</v>
      </c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5.75" customHeight="1">
      <c r="A218" s="32">
        <f>Positions!A220</f>
        <v>0</v>
      </c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5.75" customHeight="1">
      <c r="A219" s="32">
        <f>Positions!A221</f>
        <v>0</v>
      </c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5.75" customHeight="1">
      <c r="A220" s="32">
        <f>Positions!A222</f>
        <v>0</v>
      </c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5.75" customHeight="1">
      <c r="A221" s="32">
        <f>Positions!A223</f>
        <v>0</v>
      </c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5.75" customHeight="1">
      <c r="A222" s="32">
        <f>Positions!A224</f>
        <v>0</v>
      </c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5.75" customHeight="1">
      <c r="A223" s="32">
        <f>Positions!A225</f>
        <v>0</v>
      </c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5.75" customHeight="1">
      <c r="A224" s="32">
        <f>Positions!A226</f>
        <v>0</v>
      </c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5.75" customHeight="1">
      <c r="A225" s="32">
        <f>Positions!A227</f>
        <v>0</v>
      </c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5.75" customHeight="1">
      <c r="A226" s="32">
        <f>Positions!A228</f>
        <v>0</v>
      </c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5.75" customHeight="1">
      <c r="A227" s="32">
        <f>Positions!A229</f>
        <v>0</v>
      </c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5.75" customHeight="1">
      <c r="A228" s="32">
        <f>Positions!A230</f>
        <v>0</v>
      </c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5.75" customHeight="1">
      <c r="A229" s="32">
        <f>Positions!A231</f>
        <v>0</v>
      </c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5.75" customHeight="1">
      <c r="A230" s="32">
        <f>Positions!A232</f>
        <v>0</v>
      </c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5.75" customHeight="1">
      <c r="A231" s="32">
        <f>Positions!A233</f>
        <v>0</v>
      </c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.75" customHeight="1">
      <c r="A232" s="32">
        <f>Positions!A234</f>
        <v>0</v>
      </c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5.75" customHeight="1">
      <c r="A233" s="32">
        <f>Positions!A235</f>
        <v>0</v>
      </c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5.75" customHeight="1">
      <c r="A234" s="32">
        <f>Positions!A236</f>
        <v>0</v>
      </c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5.75" customHeight="1">
      <c r="A235" s="32">
        <f>Positions!A237</f>
        <v>0</v>
      </c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5.75" customHeight="1">
      <c r="A236" s="32">
        <f>Positions!A238</f>
        <v>0</v>
      </c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5.75" customHeight="1">
      <c r="A237" s="32">
        <f>Positions!A239</f>
        <v>0</v>
      </c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5.75" customHeight="1">
      <c r="A238" s="32">
        <f>Positions!A240</f>
        <v>0</v>
      </c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5.75" customHeight="1">
      <c r="A239" s="32">
        <f>Positions!A241</f>
        <v>0</v>
      </c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5.75" customHeight="1">
      <c r="A240" s="32">
        <f>Positions!A242</f>
        <v>0</v>
      </c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5.75" customHeight="1">
      <c r="A241" s="32">
        <f>Positions!A243</f>
        <v>0</v>
      </c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5.75" customHeight="1">
      <c r="A242" s="32">
        <f>Positions!A244</f>
        <v>0</v>
      </c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5.75" customHeight="1">
      <c r="A243" s="32">
        <f>Positions!A245</f>
        <v>0</v>
      </c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5.75" customHeight="1">
      <c r="A244" s="32">
        <f>Positions!A246</f>
        <v>0</v>
      </c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5.75" customHeight="1">
      <c r="A245" s="32">
        <f>Positions!A247</f>
        <v>0</v>
      </c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5.75" customHeight="1">
      <c r="A246" s="32">
        <f>Positions!A248</f>
        <v>0</v>
      </c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5.75" customHeight="1">
      <c r="A247" s="32">
        <f>Positions!A249</f>
        <v>0</v>
      </c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5.75" customHeight="1">
      <c r="A248" s="32">
        <f>Positions!A250</f>
        <v>0</v>
      </c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5.75" customHeight="1">
      <c r="A249" s="32">
        <f>Positions!A251</f>
        <v>0</v>
      </c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5.75" customHeight="1">
      <c r="A250" s="32">
        <f>Positions!A252</f>
        <v>0</v>
      </c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5.75" customHeight="1">
      <c r="A251" s="32">
        <f>Positions!A253</f>
        <v>0</v>
      </c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5.75" customHeight="1">
      <c r="A252" s="32">
        <f>Positions!A254</f>
        <v>0</v>
      </c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5.75" customHeight="1">
      <c r="A253" s="32">
        <f>Positions!A255</f>
        <v>0</v>
      </c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5.75" customHeight="1">
      <c r="A254" s="32">
        <f>Positions!A256</f>
        <v>0</v>
      </c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5.75" customHeight="1">
      <c r="A255" s="32">
        <f>Positions!A257</f>
        <v>0</v>
      </c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5.75" customHeight="1">
      <c r="A256" s="32">
        <f>Positions!A258</f>
        <v>0</v>
      </c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5.75" customHeight="1">
      <c r="A257" s="32">
        <f>Positions!A259</f>
        <v>0</v>
      </c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5.75" customHeight="1">
      <c r="A258" s="32">
        <f>Positions!A260</f>
        <v>0</v>
      </c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5.75" customHeight="1">
      <c r="A259" s="32">
        <f>Positions!A261</f>
        <v>0</v>
      </c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5.75" customHeight="1">
      <c r="A260" s="32">
        <f>Positions!A262</f>
        <v>0</v>
      </c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5.75" customHeight="1">
      <c r="A261" s="32">
        <f>Positions!A263</f>
        <v>0</v>
      </c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5.75" customHeight="1">
      <c r="A262" s="32">
        <f>Positions!A264</f>
        <v>0</v>
      </c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5.75" customHeight="1">
      <c r="A263" s="32">
        <f>Positions!A265</f>
        <v>0</v>
      </c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5.75" customHeight="1">
      <c r="A264" s="32">
        <f>Positions!A266</f>
        <v>0</v>
      </c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5.75" customHeight="1">
      <c r="A265" s="32">
        <f>Positions!A267</f>
        <v>0</v>
      </c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5.75" customHeight="1">
      <c r="A266" s="32">
        <f>Positions!A268</f>
        <v>0</v>
      </c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5.75" customHeight="1">
      <c r="A267" s="32">
        <f>Positions!A269</f>
        <v>0</v>
      </c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5.75" customHeight="1">
      <c r="A268" s="32">
        <f>Positions!A270</f>
        <v>0</v>
      </c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5.75" customHeight="1">
      <c r="A269" s="32">
        <f>Positions!A271</f>
        <v>0</v>
      </c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5.75" customHeight="1">
      <c r="A270" s="32">
        <f>Positions!A272</f>
        <v>0</v>
      </c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5.75" customHeight="1">
      <c r="A271" s="32">
        <f>Positions!A273</f>
        <v>0</v>
      </c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5.75" customHeight="1">
      <c r="A272" s="32">
        <f>Positions!A274</f>
        <v>0</v>
      </c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5.75" customHeight="1">
      <c r="A273" s="32">
        <f>Positions!A275</f>
        <v>0</v>
      </c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5.75" customHeight="1">
      <c r="A274" s="32">
        <f>Positions!A276</f>
        <v>0</v>
      </c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5.75" customHeight="1">
      <c r="A275" s="32">
        <f>Positions!A277</f>
        <v>0</v>
      </c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5.75" customHeight="1">
      <c r="A276" s="32">
        <f>Positions!A278</f>
        <v>0</v>
      </c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5.75" customHeight="1">
      <c r="A277" s="32">
        <f>Positions!A279</f>
        <v>0</v>
      </c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5.75" customHeight="1">
      <c r="A278" s="32">
        <f>Positions!A280</f>
        <v>0</v>
      </c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5.75" customHeight="1">
      <c r="A279" s="32">
        <f>Positions!A281</f>
        <v>0</v>
      </c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5.75" customHeight="1">
      <c r="A280" s="32">
        <f>Positions!A282</f>
        <v>0</v>
      </c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5.75" customHeight="1">
      <c r="A281" s="32">
        <f>Positions!A283</f>
        <v>0</v>
      </c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5.75" customHeight="1">
      <c r="A282" s="32">
        <f>Positions!A284</f>
        <v>0</v>
      </c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5.75" customHeight="1">
      <c r="A283" s="32">
        <f>Positions!A285</f>
        <v>0</v>
      </c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5.75" customHeight="1">
      <c r="A284" s="32">
        <f>Positions!A286</f>
        <v>0</v>
      </c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5.75" customHeight="1">
      <c r="A285" s="32">
        <f>Positions!A287</f>
        <v>0</v>
      </c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5.75" customHeight="1">
      <c r="A286" s="32">
        <f>Positions!A288</f>
        <v>0</v>
      </c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5.75" customHeight="1">
      <c r="A287" s="32">
        <f>Positions!A289</f>
        <v>0</v>
      </c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5.75" customHeight="1">
      <c r="A288" s="32">
        <f>Positions!A290</f>
        <v>0</v>
      </c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5.75" customHeight="1">
      <c r="A289" s="32">
        <f>Positions!A291</f>
        <v>0</v>
      </c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5.75" customHeight="1">
      <c r="A290" s="32">
        <f>Positions!A292</f>
        <v>0</v>
      </c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5.75" customHeight="1">
      <c r="A291" s="32">
        <f>Positions!A293</f>
        <v>0</v>
      </c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5.75" customHeight="1">
      <c r="A292" s="32">
        <f>Positions!A294</f>
        <v>0</v>
      </c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5.75" customHeight="1">
      <c r="A293" s="32">
        <f>Positions!A295</f>
        <v>0</v>
      </c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5.75" customHeight="1">
      <c r="A294" s="32">
        <f>Positions!A296</f>
        <v>0</v>
      </c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5.75" customHeight="1">
      <c r="A295" s="32">
        <f>Positions!A297</f>
        <v>0</v>
      </c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5.75" customHeight="1">
      <c r="A296" s="32">
        <f>Positions!A298</f>
        <v>0</v>
      </c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5.75" customHeight="1">
      <c r="A297" s="32">
        <f>Positions!A299</f>
        <v>0</v>
      </c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5.75" customHeight="1">
      <c r="A298" s="32">
        <f>Positions!A300</f>
        <v>0</v>
      </c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5.75" customHeight="1">
      <c r="A299" s="32">
        <f>Positions!A301</f>
        <v>0</v>
      </c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5.75" customHeight="1">
      <c r="A300" s="32">
        <f>Positions!A302</f>
        <v>0</v>
      </c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5.75" customHeight="1">
      <c r="A301" s="32">
        <f>Positions!A303</f>
        <v>0</v>
      </c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5.75" customHeight="1">
      <c r="A302" s="32">
        <f>Positions!A304</f>
        <v>0</v>
      </c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5.75" customHeight="1">
      <c r="A303" s="32">
        <f>Positions!A305</f>
        <v>0</v>
      </c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5.75" customHeight="1">
      <c r="A304" s="32">
        <f>Positions!A306</f>
        <v>0</v>
      </c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5.75" customHeight="1">
      <c r="A305" s="32">
        <f>Positions!A307</f>
        <v>0</v>
      </c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5.75" customHeight="1">
      <c r="A306" s="32">
        <f>Positions!A308</f>
        <v>0</v>
      </c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5.75" customHeight="1">
      <c r="A307" s="32">
        <f>Positions!A309</f>
        <v>0</v>
      </c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5.75" customHeight="1">
      <c r="A308" s="32">
        <f>Positions!A310</f>
        <v>0</v>
      </c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5.75" customHeight="1">
      <c r="A309" s="32">
        <f>Positions!A311</f>
        <v>0</v>
      </c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5.75" customHeight="1">
      <c r="A310" s="32">
        <f>Positions!A312</f>
        <v>0</v>
      </c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5.75" customHeight="1">
      <c r="A311" s="32">
        <f>Positions!A313</f>
        <v>0</v>
      </c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5.75" customHeight="1">
      <c r="A312" s="32">
        <f>Positions!A314</f>
        <v>0</v>
      </c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5.75" customHeight="1">
      <c r="A313" s="32">
        <f>Positions!A315</f>
        <v>0</v>
      </c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5.75" customHeight="1">
      <c r="A314" s="32">
        <f>Positions!A316</f>
        <v>0</v>
      </c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5.75" customHeight="1">
      <c r="A315" s="32">
        <f>Positions!A317</f>
        <v>0</v>
      </c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5.75" customHeight="1">
      <c r="A316" s="32">
        <f>Positions!A318</f>
        <v>0</v>
      </c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5.75" customHeight="1">
      <c r="A317" s="32">
        <f>Positions!A319</f>
        <v>0</v>
      </c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5.75" customHeight="1">
      <c r="A318" s="32">
        <f>Positions!A320</f>
        <v>0</v>
      </c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5.75" customHeight="1">
      <c r="A319" s="32">
        <f>Positions!A321</f>
        <v>0</v>
      </c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5.75" customHeight="1">
      <c r="A320" s="32">
        <f>Positions!A322</f>
        <v>0</v>
      </c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5.75" customHeight="1">
      <c r="A321" s="32">
        <f>Positions!A323</f>
        <v>0</v>
      </c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5.75" customHeight="1">
      <c r="A322" s="32">
        <f>Positions!A324</f>
        <v>0</v>
      </c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5.75" customHeight="1">
      <c r="A323" s="32">
        <f>Positions!A325</f>
        <v>0</v>
      </c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5.75" customHeight="1">
      <c r="A324" s="32">
        <f>Positions!A326</f>
        <v>0</v>
      </c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5.75" customHeight="1">
      <c r="A325" s="32">
        <f>Positions!A327</f>
        <v>0</v>
      </c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5.75" customHeight="1">
      <c r="A326" s="32">
        <f>Positions!A328</f>
        <v>0</v>
      </c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5.75" customHeight="1">
      <c r="A327" s="32">
        <f>Positions!A329</f>
        <v>0</v>
      </c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5.75" customHeight="1">
      <c r="A328" s="32">
        <f>Positions!A330</f>
        <v>0</v>
      </c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5.75" customHeight="1">
      <c r="A329" s="32">
        <f>Positions!A331</f>
        <v>0</v>
      </c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5.75" customHeight="1">
      <c r="A330" s="32">
        <f>Positions!A332</f>
        <v>0</v>
      </c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5.75" customHeight="1">
      <c r="A331" s="32">
        <f>Positions!A333</f>
        <v>0</v>
      </c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5.75" customHeight="1">
      <c r="A332" s="32">
        <f>Positions!A334</f>
        <v>0</v>
      </c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5.75" customHeight="1">
      <c r="A333" s="32">
        <f>Positions!A335</f>
        <v>0</v>
      </c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5.75" customHeight="1">
      <c r="A334" s="32">
        <f>Positions!A336</f>
        <v>0</v>
      </c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5.75" customHeight="1">
      <c r="A335" s="32">
        <f>Positions!A337</f>
        <v>0</v>
      </c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5.75" customHeight="1">
      <c r="A336" s="32">
        <f>Positions!A338</f>
        <v>0</v>
      </c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5.75" customHeight="1">
      <c r="A337" s="32">
        <f>Positions!A339</f>
        <v>0</v>
      </c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5.75" customHeight="1">
      <c r="A338" s="32">
        <f>Positions!A340</f>
        <v>0</v>
      </c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5.75" customHeight="1">
      <c r="A339" s="32">
        <f>Positions!A341</f>
        <v>0</v>
      </c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5.75" customHeight="1">
      <c r="A340" s="32">
        <f>Positions!A342</f>
        <v>0</v>
      </c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5.75" customHeight="1">
      <c r="A341" s="32">
        <f>Positions!A343</f>
        <v>0</v>
      </c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5.75" customHeight="1">
      <c r="A342" s="32">
        <f>Positions!A344</f>
        <v>0</v>
      </c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5.75" customHeight="1">
      <c r="A343" s="32">
        <f>Positions!A345</f>
        <v>0</v>
      </c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5.75" customHeight="1">
      <c r="A344" s="32">
        <f>Positions!A346</f>
        <v>0</v>
      </c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5.75" customHeight="1">
      <c r="A345" s="32">
        <f>Positions!A347</f>
        <v>0</v>
      </c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5.75" customHeight="1">
      <c r="A346" s="32">
        <f>Positions!A348</f>
        <v>0</v>
      </c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5.75" customHeight="1">
      <c r="A347" s="32">
        <f>Positions!A349</f>
        <v>0</v>
      </c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5.75" customHeight="1">
      <c r="A348" s="32">
        <f>Positions!A350</f>
        <v>0</v>
      </c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5.75" customHeight="1">
      <c r="A349" s="32">
        <f>Positions!A351</f>
        <v>0</v>
      </c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5.75" customHeight="1">
      <c r="A350" s="32">
        <f>Positions!A352</f>
        <v>0</v>
      </c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5.75" customHeight="1">
      <c r="A351" s="32">
        <f>Positions!A353</f>
        <v>0</v>
      </c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5.75" customHeight="1">
      <c r="A352" s="32">
        <f>Positions!A354</f>
        <v>0</v>
      </c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5.75" customHeight="1">
      <c r="A353" s="32">
        <f>Positions!A355</f>
        <v>0</v>
      </c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5.75" customHeight="1">
      <c r="A354" s="32">
        <f>Positions!A356</f>
        <v>0</v>
      </c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5.75" customHeight="1">
      <c r="A355" s="32">
        <f>Positions!A357</f>
        <v>0</v>
      </c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5.75" customHeight="1">
      <c r="A356" s="32">
        <f>Positions!A358</f>
        <v>0</v>
      </c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5.75" customHeight="1">
      <c r="A357" s="32">
        <f>Positions!A359</f>
        <v>0</v>
      </c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5.75" customHeight="1">
      <c r="A358" s="32">
        <f>Positions!A360</f>
        <v>0</v>
      </c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5.75" customHeight="1">
      <c r="A359" s="32">
        <f>Positions!A361</f>
        <v>0</v>
      </c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5.75" customHeight="1">
      <c r="A360" s="32">
        <f>Positions!A362</f>
        <v>0</v>
      </c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5.75" customHeight="1">
      <c r="A361" s="32">
        <f>Positions!A363</f>
        <v>0</v>
      </c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5.75" customHeight="1">
      <c r="A362" s="32">
        <f>Positions!A364</f>
        <v>0</v>
      </c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5.75" customHeight="1">
      <c r="A363" s="32">
        <f>Positions!A365</f>
        <v>0</v>
      </c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5.75" customHeight="1">
      <c r="A364" s="32">
        <f>Positions!A366</f>
        <v>0</v>
      </c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5.75" customHeight="1">
      <c r="A365" s="32">
        <f>Positions!A367</f>
        <v>0</v>
      </c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5.75" customHeight="1">
      <c r="A366" s="32">
        <f>Positions!A368</f>
        <v>0</v>
      </c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5.75" customHeight="1">
      <c r="A367" s="32">
        <f>Positions!A369</f>
        <v>0</v>
      </c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5.75" customHeight="1">
      <c r="A368" s="32">
        <f>Positions!A370</f>
        <v>0</v>
      </c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5.75" customHeight="1">
      <c r="A369" s="32">
        <f>Positions!A371</f>
        <v>0</v>
      </c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5.75" customHeight="1">
      <c r="A370" s="32">
        <f>Positions!A372</f>
        <v>0</v>
      </c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5.75" customHeight="1">
      <c r="A371" s="32">
        <f>Positions!A373</f>
        <v>0</v>
      </c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5.75" customHeight="1">
      <c r="A372" s="32">
        <f>Positions!A374</f>
        <v>0</v>
      </c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5.75" customHeight="1">
      <c r="A373" s="32">
        <f>Positions!A375</f>
        <v>0</v>
      </c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5.75" customHeight="1">
      <c r="A374" s="32">
        <f>Positions!A376</f>
        <v>0</v>
      </c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5.75" customHeight="1">
      <c r="A375" s="32">
        <f>Positions!A377</f>
        <v>0</v>
      </c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5.75" customHeight="1">
      <c r="A376" s="32">
        <f>Positions!A378</f>
        <v>0</v>
      </c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5.75" customHeight="1">
      <c r="A377" s="32">
        <f>Positions!A379</f>
        <v>0</v>
      </c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5.75" customHeight="1">
      <c r="A378" s="32">
        <f>Positions!A380</f>
        <v>0</v>
      </c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5.75" customHeight="1">
      <c r="A379" s="32">
        <f>Positions!A381</f>
        <v>0</v>
      </c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5.75" customHeight="1">
      <c r="A380" s="32">
        <f>Positions!A382</f>
        <v>0</v>
      </c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5.75" customHeight="1">
      <c r="A381" s="32">
        <f>Positions!A383</f>
        <v>0</v>
      </c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5.75" customHeight="1">
      <c r="A382" s="32">
        <f>Positions!A384</f>
        <v>0</v>
      </c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5.75" customHeight="1">
      <c r="A383" s="32">
        <f>Positions!A385</f>
        <v>0</v>
      </c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5.75" customHeight="1">
      <c r="A384" s="32">
        <f>Positions!A386</f>
        <v>0</v>
      </c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5.75" customHeight="1">
      <c r="A385" s="32">
        <f>Positions!A387</f>
        <v>0</v>
      </c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5.75" customHeight="1">
      <c r="A386" s="32">
        <f>Positions!A388</f>
        <v>0</v>
      </c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5.75" customHeight="1">
      <c r="A387" s="32">
        <f>Positions!A389</f>
        <v>0</v>
      </c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5.75" customHeight="1">
      <c r="A388" s="32">
        <f>Positions!A390</f>
        <v>0</v>
      </c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5.75" customHeight="1">
      <c r="A389" s="32">
        <f>Positions!A391</f>
        <v>0</v>
      </c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5.75" customHeight="1">
      <c r="A390" s="32">
        <f>Positions!A392</f>
        <v>0</v>
      </c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5.75" customHeight="1">
      <c r="A391" s="32">
        <f>Positions!A393</f>
        <v>0</v>
      </c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5.75" customHeight="1">
      <c r="A392" s="32">
        <f>Positions!A394</f>
        <v>0</v>
      </c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5.75" customHeight="1">
      <c r="A393" s="32">
        <f>Positions!A395</f>
        <v>0</v>
      </c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5.75" customHeight="1">
      <c r="A394" s="32">
        <f>Positions!A396</f>
        <v>0</v>
      </c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5.75" customHeight="1">
      <c r="A395" s="32">
        <f>Positions!A397</f>
        <v>0</v>
      </c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5.75" customHeight="1">
      <c r="A396" s="32">
        <f>Positions!A398</f>
        <v>0</v>
      </c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5.75" customHeight="1">
      <c r="A397" s="32">
        <f>Positions!A399</f>
        <v>0</v>
      </c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5.75" customHeight="1">
      <c r="A398" s="32">
        <f>Positions!A400</f>
        <v>0</v>
      </c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5.75" customHeight="1">
      <c r="A399" s="32">
        <f>Positions!A401</f>
        <v>0</v>
      </c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5.75" customHeight="1">
      <c r="A400" s="32">
        <f>Positions!A402</f>
        <v>0</v>
      </c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5.75" customHeight="1">
      <c r="A401" s="32">
        <f>Positions!A403</f>
        <v>0</v>
      </c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5.75" customHeight="1">
      <c r="A402" s="32">
        <f>Positions!A404</f>
        <v>0</v>
      </c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5.75" customHeight="1">
      <c r="A403" s="32">
        <f>Positions!A405</f>
        <v>0</v>
      </c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5.75" customHeight="1">
      <c r="A404" s="32">
        <f>Positions!A406</f>
        <v>0</v>
      </c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5.75" customHeight="1">
      <c r="A405" s="32">
        <f>Positions!A407</f>
        <v>0</v>
      </c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5.75" customHeight="1">
      <c r="A406" s="32">
        <f>Positions!A408</f>
        <v>0</v>
      </c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5.75" customHeight="1">
      <c r="A407" s="32">
        <f>Positions!A409</f>
        <v>0</v>
      </c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5.75" customHeight="1">
      <c r="A408" s="32">
        <f>Positions!A410</f>
        <v>0</v>
      </c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5.75" customHeight="1">
      <c r="A409" s="32">
        <f>Positions!A411</f>
        <v>0</v>
      </c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5.75" customHeight="1">
      <c r="A410" s="32">
        <f>Positions!A412</f>
        <v>0</v>
      </c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5.75" customHeight="1">
      <c r="A411" s="32">
        <f>Positions!A413</f>
        <v>0</v>
      </c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5.75" customHeight="1">
      <c r="A412" s="32">
        <f>Positions!A414</f>
        <v>0</v>
      </c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5.75" customHeight="1">
      <c r="A413" s="32">
        <f>Positions!A415</f>
        <v>0</v>
      </c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5.75" customHeight="1">
      <c r="A414" s="32">
        <f>Positions!A416</f>
        <v>0</v>
      </c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5.75" customHeight="1">
      <c r="A415" s="32">
        <f>Positions!A417</f>
        <v>0</v>
      </c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5.75" customHeight="1">
      <c r="A416" s="32">
        <f>Positions!A418</f>
        <v>0</v>
      </c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5.75" customHeight="1">
      <c r="A417" s="32">
        <f>Positions!A419</f>
        <v>0</v>
      </c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5.75" customHeight="1">
      <c r="A418" s="32">
        <f>Positions!A420</f>
        <v>0</v>
      </c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5.75" customHeight="1">
      <c r="A419" s="32">
        <f>Positions!A421</f>
        <v>0</v>
      </c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5.75" customHeight="1">
      <c r="A420" s="32">
        <f>Positions!A422</f>
        <v>0</v>
      </c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5.75" customHeight="1">
      <c r="A421" s="32">
        <f>Positions!A423</f>
        <v>0</v>
      </c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5.75" customHeight="1">
      <c r="A422" s="32">
        <f>Positions!A424</f>
        <v>0</v>
      </c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5.75" customHeight="1">
      <c r="A423" s="32">
        <f>Positions!A425</f>
        <v>0</v>
      </c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5.75" customHeight="1">
      <c r="A424" s="32">
        <f>Positions!A426</f>
        <v>0</v>
      </c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5.75" customHeight="1">
      <c r="A425" s="32">
        <f>Positions!A427</f>
        <v>0</v>
      </c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5.75" customHeight="1">
      <c r="A426" s="32">
        <f>Positions!A428</f>
        <v>0</v>
      </c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5.75" customHeight="1">
      <c r="A427" s="32">
        <f>Positions!A429</f>
        <v>0</v>
      </c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5.75" customHeight="1">
      <c r="A428" s="32">
        <f>Positions!A430</f>
        <v>0</v>
      </c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5.75" customHeight="1">
      <c r="A429" s="32">
        <f>Positions!A431</f>
        <v>0</v>
      </c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5.75" customHeight="1">
      <c r="A430" s="32">
        <f>Positions!A432</f>
        <v>0</v>
      </c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5.75" customHeight="1">
      <c r="A431" s="32">
        <f>Positions!A433</f>
        <v>0</v>
      </c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5.75" customHeight="1">
      <c r="A432" s="32">
        <f>Positions!A434</f>
        <v>0</v>
      </c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5.75" customHeight="1">
      <c r="A433" s="32">
        <f>Positions!A435</f>
        <v>0</v>
      </c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5.75" customHeight="1">
      <c r="A434" s="32">
        <f>Positions!A436</f>
        <v>0</v>
      </c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5.75" customHeight="1">
      <c r="A435" s="32">
        <f>Positions!A437</f>
        <v>0</v>
      </c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5.75" customHeight="1">
      <c r="A436" s="32">
        <f>Positions!A438</f>
        <v>0</v>
      </c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5.75" customHeight="1">
      <c r="A437" s="32">
        <f>Positions!A439</f>
        <v>0</v>
      </c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5.75" customHeight="1">
      <c r="A438" s="32">
        <f>Positions!A440</f>
        <v>0</v>
      </c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5.75" customHeight="1">
      <c r="A439" s="32">
        <f>Positions!A441</f>
        <v>0</v>
      </c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5.75" customHeight="1">
      <c r="A440" s="32">
        <f>Positions!A442</f>
        <v>0</v>
      </c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5.75" customHeight="1">
      <c r="A441" s="32">
        <f>Positions!A443</f>
        <v>0</v>
      </c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5.75" customHeight="1">
      <c r="A442" s="32">
        <f>Positions!A444</f>
        <v>0</v>
      </c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5.75" customHeight="1">
      <c r="A443" s="32">
        <f>Positions!A445</f>
        <v>0</v>
      </c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5.75" customHeight="1">
      <c r="A444" s="32">
        <f>Positions!A446</f>
        <v>0</v>
      </c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5.75" customHeight="1">
      <c r="A445" s="32">
        <f>Positions!A447</f>
        <v>0</v>
      </c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5.75" customHeight="1">
      <c r="A446" s="32">
        <f>Positions!A448</f>
        <v>0</v>
      </c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5.75" customHeight="1">
      <c r="A447" s="32">
        <f>Positions!A449</f>
        <v>0</v>
      </c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5.75" customHeight="1">
      <c r="A448" s="32">
        <f>Positions!A450</f>
        <v>0</v>
      </c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5.75" customHeight="1">
      <c r="A449" s="32">
        <f>Positions!A451</f>
        <v>0</v>
      </c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5.75" customHeight="1">
      <c r="A450" s="32">
        <f>Positions!A452</f>
        <v>0</v>
      </c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5.75" customHeight="1">
      <c r="A451" s="32">
        <f>Positions!A453</f>
        <v>0</v>
      </c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5.75" customHeight="1">
      <c r="A452" s="32">
        <f>Positions!A454</f>
        <v>0</v>
      </c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5.75" customHeight="1">
      <c r="A453" s="32">
        <f>Positions!A455</f>
        <v>0</v>
      </c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5.75" customHeight="1">
      <c r="A454" s="32">
        <f>Positions!A456</f>
        <v>0</v>
      </c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5.75" customHeight="1">
      <c r="A455" s="32">
        <f>Positions!A457</f>
        <v>0</v>
      </c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5.75" customHeight="1">
      <c r="A456" s="32">
        <f>Positions!A458</f>
        <v>0</v>
      </c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5.75" customHeight="1">
      <c r="A457" s="32">
        <f>Positions!A459</f>
        <v>0</v>
      </c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5.75" customHeight="1">
      <c r="A458" s="32">
        <f>Positions!A460</f>
        <v>0</v>
      </c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5.75" customHeight="1">
      <c r="A459" s="32">
        <f>Positions!A461</f>
        <v>0</v>
      </c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5.75" customHeight="1">
      <c r="A460" s="32">
        <f>Positions!A462</f>
        <v>0</v>
      </c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5.75" customHeight="1">
      <c r="A461" s="32">
        <f>Positions!A463</f>
        <v>0</v>
      </c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5.75" customHeight="1">
      <c r="A462" s="32">
        <f>Positions!A464</f>
        <v>0</v>
      </c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5.75" customHeight="1">
      <c r="A463" s="32">
        <f>Positions!A465</f>
        <v>0</v>
      </c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5.75" customHeight="1">
      <c r="A464" s="32">
        <f>Positions!A466</f>
        <v>0</v>
      </c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5.75" customHeight="1">
      <c r="A465" s="32">
        <f>Positions!A467</f>
        <v>0</v>
      </c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5.75" customHeight="1">
      <c r="A466" s="32">
        <f>Positions!A468</f>
        <v>0</v>
      </c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5.75" customHeight="1">
      <c r="A467" s="32">
        <f>Positions!A469</f>
        <v>0</v>
      </c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5.75" customHeight="1">
      <c r="A468" s="32">
        <f>Positions!A470</f>
        <v>0</v>
      </c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5.75" customHeight="1">
      <c r="A469" s="32">
        <f>Positions!A471</f>
        <v>0</v>
      </c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5.75" customHeight="1">
      <c r="A470" s="32">
        <f>Positions!A472</f>
        <v>0</v>
      </c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5.75" customHeight="1">
      <c r="A471" s="32">
        <f>Positions!A473</f>
        <v>0</v>
      </c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5.75" customHeight="1">
      <c r="A472" s="32">
        <f>Positions!A474</f>
        <v>0</v>
      </c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5.75" customHeight="1">
      <c r="A473" s="32">
        <f>Positions!A475</f>
        <v>0</v>
      </c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5.75" customHeight="1">
      <c r="A474" s="32">
        <f>Positions!A476</f>
        <v>0</v>
      </c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5.75" customHeight="1">
      <c r="A475" s="32">
        <f>Positions!A477</f>
        <v>0</v>
      </c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5.75" customHeight="1">
      <c r="A476" s="32">
        <f>Positions!A478</f>
        <v>0</v>
      </c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5.75" customHeight="1">
      <c r="A477" s="32">
        <f>Positions!A479</f>
        <v>0</v>
      </c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5.75" customHeight="1">
      <c r="A478" s="32">
        <f>Positions!A480</f>
        <v>0</v>
      </c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5.75" customHeight="1">
      <c r="A479" s="32">
        <f>Positions!A481</f>
        <v>0</v>
      </c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5.75" customHeight="1">
      <c r="A480" s="32">
        <f>Positions!A482</f>
        <v>0</v>
      </c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5.75" customHeight="1">
      <c r="A481" s="32">
        <f>Positions!A483</f>
        <v>0</v>
      </c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5.75" customHeight="1">
      <c r="A482" s="32">
        <f>Positions!A484</f>
        <v>0</v>
      </c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5.75" customHeight="1">
      <c r="A483" s="32">
        <f>Positions!A485</f>
        <v>0</v>
      </c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5.75" customHeight="1">
      <c r="A484" s="32">
        <f>Positions!A486</f>
        <v>0</v>
      </c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5.75" customHeight="1">
      <c r="A485" s="32">
        <f>Positions!A487</f>
        <v>0</v>
      </c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5.75" customHeight="1">
      <c r="A486" s="32">
        <f>Positions!A488</f>
        <v>0</v>
      </c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5.75" customHeight="1">
      <c r="A487" s="32">
        <f>Positions!A489</f>
        <v>0</v>
      </c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5.75" customHeight="1">
      <c r="A488" s="32">
        <f>Positions!A490</f>
        <v>0</v>
      </c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5.75" customHeight="1">
      <c r="A489" s="32">
        <f>Positions!A491</f>
        <v>0</v>
      </c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5.75" customHeight="1">
      <c r="A490" s="32">
        <f>Positions!A492</f>
        <v>0</v>
      </c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5.75" customHeight="1">
      <c r="A491" s="32">
        <f>Positions!A493</f>
        <v>0</v>
      </c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5.75" customHeight="1">
      <c r="A492" s="32">
        <f>Positions!A494</f>
        <v>0</v>
      </c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5.75" customHeight="1">
      <c r="A493" s="32">
        <f>Positions!A495</f>
        <v>0</v>
      </c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5.75" customHeight="1">
      <c r="A494" s="32">
        <f>Positions!A496</f>
        <v>0</v>
      </c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5.75" customHeight="1">
      <c r="A495" s="32">
        <f>Positions!A497</f>
        <v>0</v>
      </c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5.75" customHeight="1">
      <c r="A496" s="32">
        <f>Positions!A498</f>
        <v>0</v>
      </c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5.75" customHeight="1">
      <c r="A497" s="32">
        <f>Positions!A499</f>
        <v>0</v>
      </c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5.75" customHeight="1">
      <c r="A498" s="32">
        <f>Positions!A500</f>
        <v>0</v>
      </c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5.75" customHeight="1">
      <c r="A499" s="32">
        <f>Positions!A501</f>
        <v>0</v>
      </c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5.75" customHeight="1">
      <c r="A500" s="32">
        <f>Positions!A502</f>
        <v>0</v>
      </c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5.75" customHeight="1">
      <c r="A501" s="32">
        <f>Positions!A503</f>
        <v>0</v>
      </c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5.75" customHeight="1">
      <c r="A502" s="32">
        <f>Positions!A504</f>
        <v>0</v>
      </c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5.75" customHeight="1">
      <c r="A503" s="32">
        <f>Positions!A505</f>
        <v>0</v>
      </c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5.75" customHeight="1">
      <c r="A504" s="32">
        <f>Positions!A506</f>
        <v>0</v>
      </c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5.75" customHeight="1">
      <c r="A505" s="32">
        <f>Positions!A507</f>
        <v>0</v>
      </c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5.75" customHeight="1">
      <c r="A506" s="32">
        <f>Positions!A508</f>
        <v>0</v>
      </c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5.75" customHeight="1">
      <c r="A507" s="32">
        <f>Positions!A509</f>
        <v>0</v>
      </c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5.75" customHeight="1">
      <c r="A508" s="32">
        <f>Positions!A510</f>
        <v>0</v>
      </c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5.75" customHeight="1">
      <c r="A509" s="32">
        <f>Positions!A511</f>
        <v>0</v>
      </c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5.75" customHeight="1">
      <c r="A510" s="32">
        <f>Positions!A512</f>
        <v>0</v>
      </c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5.75" customHeight="1">
      <c r="A511" s="32">
        <f>Positions!A513</f>
        <v>0</v>
      </c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5.75" customHeight="1">
      <c r="A512" s="32">
        <f>Positions!A514</f>
        <v>0</v>
      </c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5.75" customHeight="1">
      <c r="A513" s="32">
        <f>Positions!A515</f>
        <v>0</v>
      </c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5.75" customHeight="1">
      <c r="A514" s="32">
        <f>Positions!A516</f>
        <v>0</v>
      </c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5.75" customHeight="1">
      <c r="A515" s="32">
        <f>Positions!A517</f>
        <v>0</v>
      </c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5.75" customHeight="1">
      <c r="A516" s="32">
        <f>Positions!A518</f>
        <v>0</v>
      </c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5.75" customHeight="1">
      <c r="A517" s="32">
        <f>Positions!A519</f>
        <v>0</v>
      </c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5.75" customHeight="1">
      <c r="A518" s="32">
        <f>Positions!A520</f>
        <v>0</v>
      </c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5.75" customHeight="1">
      <c r="A519" s="32">
        <f>Positions!A521</f>
        <v>0</v>
      </c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5.75" customHeight="1">
      <c r="A520" s="32">
        <f>Positions!A522</f>
        <v>0</v>
      </c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5.75" customHeight="1">
      <c r="A521" s="32">
        <f>Positions!A523</f>
        <v>0</v>
      </c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5.75" customHeight="1">
      <c r="A522" s="32">
        <f>Positions!A524</f>
        <v>0</v>
      </c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5.75" customHeight="1">
      <c r="A523" s="32">
        <f>Positions!A525</f>
        <v>0</v>
      </c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5.75" customHeight="1">
      <c r="A524" s="32">
        <f>Positions!A526</f>
        <v>0</v>
      </c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5.75" customHeight="1">
      <c r="A525" s="32">
        <f>Positions!A527</f>
        <v>0</v>
      </c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5.75" customHeight="1">
      <c r="A526" s="32">
        <f>Positions!A528</f>
        <v>0</v>
      </c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5.75" customHeight="1">
      <c r="A527" s="32">
        <f>Positions!A529</f>
        <v>0</v>
      </c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5.75" customHeight="1">
      <c r="A528" s="32">
        <f>Positions!A530</f>
        <v>0</v>
      </c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5.75" customHeight="1">
      <c r="A529" s="32">
        <f>Positions!A531</f>
        <v>0</v>
      </c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5.75" customHeight="1">
      <c r="A530" s="32">
        <f>Positions!A532</f>
        <v>0</v>
      </c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5.75" customHeight="1">
      <c r="A531" s="32">
        <f>Positions!A533</f>
        <v>0</v>
      </c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5.75" customHeight="1">
      <c r="A532" s="32">
        <f>Positions!A534</f>
        <v>0</v>
      </c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5.75" customHeight="1">
      <c r="A533" s="32">
        <f>Positions!A535</f>
        <v>0</v>
      </c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5.75" customHeight="1">
      <c r="A534" s="32">
        <f>Positions!A536</f>
        <v>0</v>
      </c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5.75" customHeight="1">
      <c r="A535" s="32">
        <f>Positions!A537</f>
        <v>0</v>
      </c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5.75" customHeight="1">
      <c r="A536" s="32">
        <f>Positions!A538</f>
        <v>0</v>
      </c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5.75" customHeight="1">
      <c r="A537" s="32">
        <f>Positions!A539</f>
        <v>0</v>
      </c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5.75" customHeight="1">
      <c r="A538" s="32">
        <f>Positions!A540</f>
        <v>0</v>
      </c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5.75" customHeight="1">
      <c r="A539" s="32">
        <f>Positions!A541</f>
        <v>0</v>
      </c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5.75" customHeight="1">
      <c r="A540" s="32">
        <f>Positions!A542</f>
        <v>0</v>
      </c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5.75" customHeight="1">
      <c r="A541" s="32">
        <f>Positions!A543</f>
        <v>0</v>
      </c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5.75" customHeight="1">
      <c r="A542" s="32">
        <f>Positions!A544</f>
        <v>0</v>
      </c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5.75" customHeight="1">
      <c r="A543" s="32">
        <f>Positions!A545</f>
        <v>0</v>
      </c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5.75" customHeight="1">
      <c r="A544" s="32">
        <f>Positions!A546</f>
        <v>0</v>
      </c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5.75" customHeight="1">
      <c r="A545" s="32">
        <f>Positions!A547</f>
        <v>0</v>
      </c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5.75" customHeight="1">
      <c r="A546" s="32">
        <f>Positions!A548</f>
        <v>0</v>
      </c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5.75" customHeight="1">
      <c r="A547" s="32">
        <f>Positions!A549</f>
        <v>0</v>
      </c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5.75" customHeight="1">
      <c r="A548" s="32">
        <f>Positions!A550</f>
        <v>0</v>
      </c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5.75" customHeight="1">
      <c r="A549" s="32">
        <f>Positions!A551</f>
        <v>0</v>
      </c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5.75" customHeight="1">
      <c r="A550" s="32">
        <f>Positions!A552</f>
        <v>0</v>
      </c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5.75" customHeight="1">
      <c r="A551" s="32">
        <f>Positions!A553</f>
        <v>0</v>
      </c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5.75" customHeight="1">
      <c r="A552" s="32">
        <f>Positions!A554</f>
        <v>0</v>
      </c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5.75" customHeight="1">
      <c r="A553" s="32">
        <f>Positions!A555</f>
        <v>0</v>
      </c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5.75" customHeight="1">
      <c r="A554" s="32">
        <f>Positions!A556</f>
        <v>0</v>
      </c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5.75" customHeight="1">
      <c r="A555" s="32">
        <f>Positions!A557</f>
        <v>0</v>
      </c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5.75" customHeight="1">
      <c r="A556" s="32">
        <f>Positions!A558</f>
        <v>0</v>
      </c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5.75" customHeight="1">
      <c r="A557" s="32">
        <f>Positions!A559</f>
        <v>0</v>
      </c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5.75" customHeight="1">
      <c r="A558" s="32">
        <f>Positions!A560</f>
        <v>0</v>
      </c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5.75" customHeight="1">
      <c r="A559" s="32">
        <f>Positions!A561</f>
        <v>0</v>
      </c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5.75" customHeight="1">
      <c r="A560" s="32">
        <f>Positions!A562</f>
        <v>0</v>
      </c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5.75" customHeight="1">
      <c r="A561" s="32">
        <f>Positions!A563</f>
        <v>0</v>
      </c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5.75" customHeight="1">
      <c r="A562" s="32">
        <f>Positions!A564</f>
        <v>0</v>
      </c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5.75" customHeight="1">
      <c r="A563" s="32">
        <f>Positions!A565</f>
        <v>0</v>
      </c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5.75" customHeight="1">
      <c r="A564" s="32">
        <f>Positions!A566</f>
        <v>0</v>
      </c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5.75" customHeight="1">
      <c r="A565" s="32">
        <f>Positions!A567</f>
        <v>0</v>
      </c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5.75" customHeight="1">
      <c r="A566" s="32">
        <f>Positions!A568</f>
        <v>0</v>
      </c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5.75" customHeight="1">
      <c r="A567" s="32">
        <f>Positions!A569</f>
        <v>0</v>
      </c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5.75" customHeight="1">
      <c r="A568" s="32">
        <f>Positions!A570</f>
        <v>0</v>
      </c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5.75" customHeight="1">
      <c r="A569" s="32">
        <f>Positions!A571</f>
        <v>0</v>
      </c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5.75" customHeight="1">
      <c r="A570" s="32">
        <f>Positions!A572</f>
        <v>0</v>
      </c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5.75" customHeight="1">
      <c r="A571" s="32">
        <f>Positions!A573</f>
        <v>0</v>
      </c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5.75" customHeight="1">
      <c r="A572" s="32">
        <f>Positions!A574</f>
        <v>0</v>
      </c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5.75" customHeight="1">
      <c r="A573" s="32">
        <f>Positions!A575</f>
        <v>0</v>
      </c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5.75" customHeight="1">
      <c r="A574" s="32">
        <f>Positions!A576</f>
        <v>0</v>
      </c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5.75" customHeight="1">
      <c r="A575" s="32">
        <f>Positions!A577</f>
        <v>0</v>
      </c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5.75" customHeight="1">
      <c r="A576" s="32">
        <f>Positions!A578</f>
        <v>0</v>
      </c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5.75" customHeight="1">
      <c r="A577" s="32">
        <f>Positions!A579</f>
        <v>0</v>
      </c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5.75" customHeight="1">
      <c r="A578" s="32">
        <f>Positions!A580</f>
        <v>0</v>
      </c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5.75" customHeight="1">
      <c r="A579" s="32">
        <f>Positions!A581</f>
        <v>0</v>
      </c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5.75" customHeight="1">
      <c r="A580" s="32">
        <f>Positions!A582</f>
        <v>0</v>
      </c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5.75" customHeight="1">
      <c r="A581" s="32">
        <f>Positions!A583</f>
        <v>0</v>
      </c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5.75" customHeight="1">
      <c r="A582" s="32">
        <f>Positions!A584</f>
        <v>0</v>
      </c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5.75" customHeight="1">
      <c r="A583" s="32">
        <f>Positions!A585</f>
        <v>0</v>
      </c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5.75" customHeight="1">
      <c r="A584" s="32">
        <f>Positions!A586</f>
        <v>0</v>
      </c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5.75" customHeight="1">
      <c r="A585" s="32">
        <f>Positions!A587</f>
        <v>0</v>
      </c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5.75" customHeight="1">
      <c r="A586" s="32">
        <f>Positions!A588</f>
        <v>0</v>
      </c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5.75" customHeight="1">
      <c r="A587" s="32">
        <f>Positions!A589</f>
        <v>0</v>
      </c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5.75" customHeight="1">
      <c r="A588" s="32">
        <f>Positions!A590</f>
        <v>0</v>
      </c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5.75" customHeight="1">
      <c r="A589" s="32">
        <f>Positions!A591</f>
        <v>0</v>
      </c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5.75" customHeight="1">
      <c r="A590" s="32">
        <f>Positions!A592</f>
        <v>0</v>
      </c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5.75" customHeight="1">
      <c r="A591" s="32">
        <f>Positions!A593</f>
        <v>0</v>
      </c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5.75" customHeight="1">
      <c r="A592" s="32">
        <f>Positions!A594</f>
        <v>0</v>
      </c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5.75" customHeight="1">
      <c r="A593" s="32">
        <f>Positions!A595</f>
        <v>0</v>
      </c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5.75" customHeight="1">
      <c r="A594" s="32">
        <f>Positions!A596</f>
        <v>0</v>
      </c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5.75" customHeight="1">
      <c r="A595" s="32">
        <f>Positions!A597</f>
        <v>0</v>
      </c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5.75" customHeight="1">
      <c r="A596" s="32">
        <f>Positions!A598</f>
        <v>0</v>
      </c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5.75" customHeight="1">
      <c r="A597" s="32">
        <f>Positions!A599</f>
        <v>0</v>
      </c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5.75" customHeight="1">
      <c r="A598" s="32">
        <f>Positions!A600</f>
        <v>0</v>
      </c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5.75" customHeight="1">
      <c r="A599" s="32">
        <f>Positions!A601</f>
        <v>0</v>
      </c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5.75" customHeight="1">
      <c r="A600" s="32">
        <f>Positions!A602</f>
        <v>0</v>
      </c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5.75" customHeight="1">
      <c r="A601" s="32">
        <f>Positions!A603</f>
        <v>0</v>
      </c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5.75" customHeight="1">
      <c r="A602" s="32">
        <f>Positions!A604</f>
        <v>0</v>
      </c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5.75" customHeight="1">
      <c r="A603" s="32">
        <f>Positions!A605</f>
        <v>0</v>
      </c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5.75" customHeight="1">
      <c r="A604" s="32">
        <f>Positions!A606</f>
        <v>0</v>
      </c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5.75" customHeight="1">
      <c r="A605" s="32">
        <f>Positions!A607</f>
        <v>0</v>
      </c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5.75" customHeight="1">
      <c r="A606" s="32">
        <f>Positions!A608</f>
        <v>0</v>
      </c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5.75" customHeight="1">
      <c r="A607" s="32">
        <f>Positions!A609</f>
        <v>0</v>
      </c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5.75" customHeight="1">
      <c r="A608" s="32">
        <f>Positions!A610</f>
        <v>0</v>
      </c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5.75" customHeight="1">
      <c r="A609" s="32">
        <f>Positions!A611</f>
        <v>0</v>
      </c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5.75" customHeight="1">
      <c r="A610" s="32">
        <f>Positions!A612</f>
        <v>0</v>
      </c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5.75" customHeight="1">
      <c r="A611" s="32">
        <f>Positions!A613</f>
        <v>0</v>
      </c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5.75" customHeight="1">
      <c r="A612" s="32">
        <f>Positions!A614</f>
        <v>0</v>
      </c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5.75" customHeight="1">
      <c r="A613" s="32">
        <f>Positions!A615</f>
        <v>0</v>
      </c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5.75" customHeight="1">
      <c r="A614" s="32">
        <f>Positions!A616</f>
        <v>0</v>
      </c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5.75" customHeight="1">
      <c r="A615" s="32">
        <f>Positions!A617</f>
        <v>0</v>
      </c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5.75" customHeight="1">
      <c r="A616" s="32">
        <f>Positions!A618</f>
        <v>0</v>
      </c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5.75" customHeight="1">
      <c r="A617" s="32">
        <f>Positions!A619</f>
        <v>0</v>
      </c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5.75" customHeight="1">
      <c r="A618" s="32">
        <f>Positions!A620</f>
        <v>0</v>
      </c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5.75" customHeight="1">
      <c r="A619" s="32">
        <f>Positions!A621</f>
        <v>0</v>
      </c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5.75" customHeight="1">
      <c r="A620" s="32">
        <f>Positions!A622</f>
        <v>0</v>
      </c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5.75" customHeight="1">
      <c r="A621" s="32">
        <f>Positions!A623</f>
        <v>0</v>
      </c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5.75" customHeight="1">
      <c r="A622" s="32">
        <f>Positions!A624</f>
        <v>0</v>
      </c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5.75" customHeight="1">
      <c r="A623" s="32">
        <f>Positions!A625</f>
        <v>0</v>
      </c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5.75" customHeight="1">
      <c r="A624" s="32">
        <f>Positions!A626</f>
        <v>0</v>
      </c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5.75" customHeight="1">
      <c r="A625" s="32">
        <f>Positions!A627</f>
        <v>0</v>
      </c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5.75" customHeight="1">
      <c r="A626" s="32">
        <f>Positions!A628</f>
        <v>0</v>
      </c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5.75" customHeight="1">
      <c r="A627" s="32">
        <f>Positions!A629</f>
        <v>0</v>
      </c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5.75" customHeight="1">
      <c r="A628" s="32">
        <f>Positions!A630</f>
        <v>0</v>
      </c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5.75" customHeight="1">
      <c r="A629" s="32">
        <f>Positions!A631</f>
        <v>0</v>
      </c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5.75" customHeight="1">
      <c r="A630" s="32">
        <f>Positions!A632</f>
        <v>0</v>
      </c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5.75" customHeight="1">
      <c r="A631" s="32">
        <f>Positions!A633</f>
        <v>0</v>
      </c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5.75" customHeight="1">
      <c r="A632" s="32">
        <f>Positions!A634</f>
        <v>0</v>
      </c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5.75" customHeight="1">
      <c r="A633" s="32">
        <f>Positions!A635</f>
        <v>0</v>
      </c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5.75" customHeight="1">
      <c r="A634" s="32">
        <f>Positions!A636</f>
        <v>0</v>
      </c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5.75" customHeight="1">
      <c r="A635" s="32">
        <f>Positions!A637</f>
        <v>0</v>
      </c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5.75" customHeight="1">
      <c r="A636" s="32">
        <f>Positions!A638</f>
        <v>0</v>
      </c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5.75" customHeight="1">
      <c r="A637" s="32">
        <f>Positions!A639</f>
        <v>0</v>
      </c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5.75" customHeight="1">
      <c r="A638" s="32">
        <f>Positions!A640</f>
        <v>0</v>
      </c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5.75" customHeight="1">
      <c r="A639" s="32">
        <f>Positions!A641</f>
        <v>0</v>
      </c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5.75" customHeight="1">
      <c r="A640" s="32">
        <f>Positions!A642</f>
        <v>0</v>
      </c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5.75" customHeight="1">
      <c r="A641" s="32">
        <f>Positions!A643</f>
        <v>0</v>
      </c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5.75" customHeight="1">
      <c r="A642" s="32">
        <f>Positions!A644</f>
        <v>0</v>
      </c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5.75" customHeight="1">
      <c r="A643" s="32">
        <f>Positions!A645</f>
        <v>0</v>
      </c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5.75" customHeight="1">
      <c r="A644" s="32">
        <f>Positions!A646</f>
        <v>0</v>
      </c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5.75" customHeight="1">
      <c r="A645" s="32">
        <f>Positions!A647</f>
        <v>0</v>
      </c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5.75" customHeight="1">
      <c r="A646" s="32">
        <f>Positions!A648</f>
        <v>0</v>
      </c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5.75" customHeight="1">
      <c r="A647" s="32">
        <f>Positions!A649</f>
        <v>0</v>
      </c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5.75" customHeight="1">
      <c r="A648" s="32">
        <f>Positions!A650</f>
        <v>0</v>
      </c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5.75" customHeight="1">
      <c r="A649" s="32">
        <f>Positions!A651</f>
        <v>0</v>
      </c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5.75" customHeight="1">
      <c r="A650" s="32">
        <f>Positions!A652</f>
        <v>0</v>
      </c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5.75" customHeight="1">
      <c r="A651" s="32">
        <f>Positions!A653</f>
        <v>0</v>
      </c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5.75" customHeight="1">
      <c r="A652" s="32">
        <f>Positions!A654</f>
        <v>0</v>
      </c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5.75" customHeight="1">
      <c r="A653" s="32">
        <f>Positions!A655</f>
        <v>0</v>
      </c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5.75" customHeight="1">
      <c r="A654" s="32">
        <f>Positions!A656</f>
        <v>0</v>
      </c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5.75" customHeight="1">
      <c r="A655" s="32">
        <f>Positions!A657</f>
        <v>0</v>
      </c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5.75" customHeight="1">
      <c r="A656" s="32">
        <f>Positions!A658</f>
        <v>0</v>
      </c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5.75" customHeight="1">
      <c r="A657" s="32">
        <f>Positions!A659</f>
        <v>0</v>
      </c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5.75" customHeight="1">
      <c r="A658" s="32">
        <f>Positions!A660</f>
        <v>0</v>
      </c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5.75" customHeight="1">
      <c r="A659" s="32">
        <f>Positions!A661</f>
        <v>0</v>
      </c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5.75" customHeight="1">
      <c r="A660" s="32">
        <f>Positions!A662</f>
        <v>0</v>
      </c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5.75" customHeight="1">
      <c r="A661" s="32">
        <f>Positions!A663</f>
        <v>0</v>
      </c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5.75" customHeight="1">
      <c r="A662" s="32">
        <f>Positions!A664</f>
        <v>0</v>
      </c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5.75" customHeight="1">
      <c r="A663" s="32">
        <f>Positions!A665</f>
        <v>0</v>
      </c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5.75" customHeight="1">
      <c r="A664" s="32">
        <f>Positions!A666</f>
        <v>0</v>
      </c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5.75" customHeight="1">
      <c r="A665" s="32">
        <f>Positions!A667</f>
        <v>0</v>
      </c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5.75" customHeight="1">
      <c r="A666" s="32">
        <f>Positions!A668</f>
        <v>0</v>
      </c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5.75" customHeight="1">
      <c r="A667" s="32">
        <f>Positions!A669</f>
        <v>0</v>
      </c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5.75" customHeight="1">
      <c r="A668" s="32">
        <f>Positions!A670</f>
        <v>0</v>
      </c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5.75" customHeight="1">
      <c r="A669" s="32">
        <f>Positions!A671</f>
        <v>0</v>
      </c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5.75" customHeight="1">
      <c r="A670" s="32">
        <f>Positions!A672</f>
        <v>0</v>
      </c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5.75" customHeight="1">
      <c r="A671" s="32">
        <f>Positions!A673</f>
        <v>0</v>
      </c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5.75" customHeight="1">
      <c r="A672" s="32">
        <f>Positions!A674</f>
        <v>0</v>
      </c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5.75" customHeight="1">
      <c r="A673" s="32">
        <f>Positions!A675</f>
        <v>0</v>
      </c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5.75" customHeight="1">
      <c r="A674" s="32">
        <f>Positions!A676</f>
        <v>0</v>
      </c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5.75" customHeight="1">
      <c r="A675" s="32">
        <f>Positions!A677</f>
        <v>0</v>
      </c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5.75" customHeight="1">
      <c r="A676" s="32">
        <f>Positions!A678</f>
        <v>0</v>
      </c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5.75" customHeight="1">
      <c r="A677" s="32">
        <f>Positions!A679</f>
        <v>0</v>
      </c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5.75" customHeight="1">
      <c r="A678" s="32">
        <f>Positions!A680</f>
        <v>0</v>
      </c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5.75" customHeight="1">
      <c r="A679" s="32">
        <f>Positions!A681</f>
        <v>0</v>
      </c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5.75" customHeight="1">
      <c r="A680" s="32">
        <f>Positions!A682</f>
        <v>0</v>
      </c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5.75" customHeight="1">
      <c r="A681" s="32">
        <f>Positions!A683</f>
        <v>0</v>
      </c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5.75" customHeight="1">
      <c r="A682" s="32">
        <f>Positions!A684</f>
        <v>0</v>
      </c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5.75" customHeight="1">
      <c r="A683" s="32">
        <f>Positions!A685</f>
        <v>0</v>
      </c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5.75" customHeight="1">
      <c r="A684" s="32">
        <f>Positions!A686</f>
        <v>0</v>
      </c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5.75" customHeight="1">
      <c r="A685" s="32">
        <f>Positions!A687</f>
        <v>0</v>
      </c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5.75" customHeight="1">
      <c r="A686" s="32">
        <f>Positions!A688</f>
        <v>0</v>
      </c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5.75" customHeight="1">
      <c r="A687" s="32">
        <f>Positions!A689</f>
        <v>0</v>
      </c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5.75" customHeight="1">
      <c r="A688" s="32">
        <f>Positions!A690</f>
        <v>0</v>
      </c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5.75" customHeight="1">
      <c r="A689" s="32">
        <f>Positions!A691</f>
        <v>0</v>
      </c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5.75" customHeight="1">
      <c r="A690" s="32">
        <f>Positions!A692</f>
        <v>0</v>
      </c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5.75" customHeight="1">
      <c r="A691" s="32">
        <f>Positions!A693</f>
        <v>0</v>
      </c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5.75" customHeight="1">
      <c r="A692" s="32">
        <f>Positions!A694</f>
        <v>0</v>
      </c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5.75" customHeight="1">
      <c r="A693" s="32">
        <f>Positions!A695</f>
        <v>0</v>
      </c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5.75" customHeight="1">
      <c r="A694" s="32">
        <f>Positions!A696</f>
        <v>0</v>
      </c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5.75" customHeight="1">
      <c r="A695" s="32">
        <f>Positions!A697</f>
        <v>0</v>
      </c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5.75" customHeight="1">
      <c r="A696" s="32">
        <f>Positions!A698</f>
        <v>0</v>
      </c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5.75" customHeight="1">
      <c r="A697" s="32">
        <f>Positions!A699</f>
        <v>0</v>
      </c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5.75" customHeight="1">
      <c r="A698" s="32">
        <f>Positions!A700</f>
        <v>0</v>
      </c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5.75" customHeight="1">
      <c r="A699" s="32">
        <f>Positions!A701</f>
        <v>0</v>
      </c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5.75" customHeight="1">
      <c r="A700" s="32">
        <f>Positions!A702</f>
        <v>0</v>
      </c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5.75" customHeight="1">
      <c r="A701" s="32">
        <f>Positions!A703</f>
        <v>0</v>
      </c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5.75" customHeight="1">
      <c r="A702" s="32">
        <f>Positions!A704</f>
        <v>0</v>
      </c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5.75" customHeight="1">
      <c r="A703" s="32">
        <f>Positions!A705</f>
        <v>0</v>
      </c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5.75" customHeight="1">
      <c r="A704" s="32">
        <f>Positions!A706</f>
        <v>0</v>
      </c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5.75" customHeight="1">
      <c r="A705" s="32">
        <f>Positions!A707</f>
        <v>0</v>
      </c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5.75" customHeight="1">
      <c r="A706" s="32">
        <f>Positions!A708</f>
        <v>0</v>
      </c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5.75" customHeight="1">
      <c r="A707" s="32">
        <f>Positions!A709</f>
        <v>0</v>
      </c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5.75" customHeight="1">
      <c r="A708" s="32">
        <f>Positions!A710</f>
        <v>0</v>
      </c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5.75" customHeight="1">
      <c r="A709" s="32">
        <f>Positions!A711</f>
        <v>0</v>
      </c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5.75" customHeight="1">
      <c r="A710" s="32">
        <f>Positions!A712</f>
        <v>0</v>
      </c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5.75" customHeight="1">
      <c r="A711" s="32">
        <f>Positions!A713</f>
        <v>0</v>
      </c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5.75" customHeight="1">
      <c r="A712" s="32">
        <f>Positions!A714</f>
        <v>0</v>
      </c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5.75" customHeight="1">
      <c r="A713" s="32">
        <f>Positions!A715</f>
        <v>0</v>
      </c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5.75" customHeight="1">
      <c r="A714" s="32">
        <f>Positions!A716</f>
        <v>0</v>
      </c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5.75" customHeight="1">
      <c r="A715" s="32">
        <f>Positions!A717</f>
        <v>0</v>
      </c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5.75" customHeight="1">
      <c r="A716" s="32">
        <f>Positions!A718</f>
        <v>0</v>
      </c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5.75" customHeight="1">
      <c r="A717" s="32">
        <f>Positions!A719</f>
        <v>0</v>
      </c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5.75" customHeight="1">
      <c r="A718" s="32">
        <f>Positions!A720</f>
        <v>0</v>
      </c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5.75" customHeight="1">
      <c r="A719" s="32">
        <f>Positions!A721</f>
        <v>0</v>
      </c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5.75" customHeight="1">
      <c r="A720" s="32">
        <f>Positions!A722</f>
        <v>0</v>
      </c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5.75" customHeight="1">
      <c r="A721" s="32">
        <f>Positions!A723</f>
        <v>0</v>
      </c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5.75" customHeight="1">
      <c r="A722" s="32">
        <f>Positions!A724</f>
        <v>0</v>
      </c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5.75" customHeight="1">
      <c r="A723" s="32">
        <f>Positions!A725</f>
        <v>0</v>
      </c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5.75" customHeight="1">
      <c r="A724" s="32">
        <f>Positions!A726</f>
        <v>0</v>
      </c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5.75" customHeight="1">
      <c r="A725" s="32">
        <f>Positions!A727</f>
        <v>0</v>
      </c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5.75" customHeight="1">
      <c r="A726" s="32">
        <f>Positions!A728</f>
        <v>0</v>
      </c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5.75" customHeight="1">
      <c r="A727" s="32">
        <f>Positions!A729</f>
        <v>0</v>
      </c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5.75" customHeight="1">
      <c r="A728" s="32">
        <f>Positions!A730</f>
        <v>0</v>
      </c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5.75" customHeight="1">
      <c r="A729" s="32">
        <f>Positions!A731</f>
        <v>0</v>
      </c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5.75" customHeight="1">
      <c r="A730" s="32">
        <f>Positions!A732</f>
        <v>0</v>
      </c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5.75" customHeight="1">
      <c r="A731" s="32">
        <f>Positions!A733</f>
        <v>0</v>
      </c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5.75" customHeight="1">
      <c r="A732" s="32">
        <f>Positions!A734</f>
        <v>0</v>
      </c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5.75" customHeight="1">
      <c r="A733" s="32">
        <f>Positions!A735</f>
        <v>0</v>
      </c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5.75" customHeight="1">
      <c r="A734" s="32">
        <f>Positions!A736</f>
        <v>0</v>
      </c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5.75" customHeight="1">
      <c r="A735" s="32">
        <f>Positions!A737</f>
        <v>0</v>
      </c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5.75" customHeight="1">
      <c r="A736" s="32">
        <f>Positions!A738</f>
        <v>0</v>
      </c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5.75" customHeight="1">
      <c r="A737" s="32">
        <f>Positions!A739</f>
        <v>0</v>
      </c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5.75" customHeight="1">
      <c r="A738" s="32">
        <f>Positions!A740</f>
        <v>0</v>
      </c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5.75" customHeight="1">
      <c r="A739" s="32">
        <f>Positions!A741</f>
        <v>0</v>
      </c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5.75" customHeight="1">
      <c r="A740" s="32">
        <f>Positions!A742</f>
        <v>0</v>
      </c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5.75" customHeight="1">
      <c r="A741" s="32">
        <f>Positions!A743</f>
        <v>0</v>
      </c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5.75" customHeight="1">
      <c r="A742" s="32">
        <f>Positions!A744</f>
        <v>0</v>
      </c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5.75" customHeight="1">
      <c r="A743" s="32">
        <f>Positions!A745</f>
        <v>0</v>
      </c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5.75" customHeight="1">
      <c r="A744" s="32">
        <f>Positions!A746</f>
        <v>0</v>
      </c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5.75" customHeight="1">
      <c r="A745" s="32">
        <f>Positions!A747</f>
        <v>0</v>
      </c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5.75" customHeight="1">
      <c r="A746" s="32">
        <f>Positions!A748</f>
        <v>0</v>
      </c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5.75" customHeight="1">
      <c r="A747" s="32">
        <f>Positions!A749</f>
        <v>0</v>
      </c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5.75" customHeight="1">
      <c r="A748" s="32">
        <f>Positions!A750</f>
        <v>0</v>
      </c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5.75" customHeight="1">
      <c r="A749" s="32">
        <f>Positions!A751</f>
        <v>0</v>
      </c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5.75" customHeight="1">
      <c r="A750" s="32">
        <f>Positions!A752</f>
        <v>0</v>
      </c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5.75" customHeight="1">
      <c r="A751" s="32">
        <f>Positions!A753</f>
        <v>0</v>
      </c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5.75" customHeight="1">
      <c r="A752" s="32">
        <f>Positions!A754</f>
        <v>0</v>
      </c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5.75" customHeight="1">
      <c r="A753" s="32">
        <f>Positions!A755</f>
        <v>0</v>
      </c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5.75" customHeight="1">
      <c r="A754" s="32">
        <f>Positions!A756</f>
        <v>0</v>
      </c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5.75" customHeight="1">
      <c r="A755" s="32">
        <f>Positions!A757</f>
        <v>0</v>
      </c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5.75" customHeight="1">
      <c r="A756" s="32">
        <f>Positions!A758</f>
        <v>0</v>
      </c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5.75" customHeight="1">
      <c r="A757" s="32">
        <f>Positions!A759</f>
        <v>0</v>
      </c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5.75" customHeight="1">
      <c r="A758" s="32">
        <f>Positions!A760</f>
        <v>0</v>
      </c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5.75" customHeight="1">
      <c r="A759" s="32">
        <f>Positions!A761</f>
        <v>0</v>
      </c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5.75" customHeight="1">
      <c r="A760" s="32">
        <f>Positions!A762</f>
        <v>0</v>
      </c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5.75" customHeight="1">
      <c r="A761" s="32">
        <f>Positions!A763</f>
        <v>0</v>
      </c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5.75" customHeight="1">
      <c r="A762" s="32">
        <f>Positions!A764</f>
        <v>0</v>
      </c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5.75" customHeight="1">
      <c r="A763" s="32">
        <f>Positions!A765</f>
        <v>0</v>
      </c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5.75" customHeight="1">
      <c r="A764" s="32">
        <f>Positions!A766</f>
        <v>0</v>
      </c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5.75" customHeight="1">
      <c r="A765" s="32">
        <f>Positions!A767</f>
        <v>0</v>
      </c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5.75" customHeight="1">
      <c r="A766" s="32">
        <f>Positions!A768</f>
        <v>0</v>
      </c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5.75" customHeight="1">
      <c r="A767" s="32">
        <f>Positions!A769</f>
        <v>0</v>
      </c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5.75" customHeight="1">
      <c r="A768" s="32">
        <f>Positions!A770</f>
        <v>0</v>
      </c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5.75" customHeight="1">
      <c r="A769" s="32">
        <f>Positions!A771</f>
        <v>0</v>
      </c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5.75" customHeight="1">
      <c r="A770" s="32">
        <f>Positions!A772</f>
        <v>0</v>
      </c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5.75" customHeight="1">
      <c r="A771" s="32">
        <f>Positions!A773</f>
        <v>0</v>
      </c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5.75" customHeight="1">
      <c r="A772" s="32">
        <f>Positions!A774</f>
        <v>0</v>
      </c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5.75" customHeight="1">
      <c r="A773" s="32">
        <f>Positions!A775</f>
        <v>0</v>
      </c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5.75" customHeight="1">
      <c r="A774" s="32">
        <f>Positions!A776</f>
        <v>0</v>
      </c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5.75" customHeight="1">
      <c r="A775" s="32">
        <f>Positions!A777</f>
        <v>0</v>
      </c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5.75" customHeight="1">
      <c r="A776" s="32">
        <f>Positions!A778</f>
        <v>0</v>
      </c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5.75" customHeight="1">
      <c r="A777" s="32">
        <f>Positions!A779</f>
        <v>0</v>
      </c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5.75" customHeight="1">
      <c r="A778" s="32">
        <f>Positions!A780</f>
        <v>0</v>
      </c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5.75" customHeight="1">
      <c r="A779" s="32">
        <f>Positions!A781</f>
        <v>0</v>
      </c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5.75" customHeight="1">
      <c r="A780" s="32">
        <f>Positions!A782</f>
        <v>0</v>
      </c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5.75" customHeight="1">
      <c r="A781" s="32">
        <f>Positions!A783</f>
        <v>0</v>
      </c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5.75" customHeight="1">
      <c r="A782" s="32">
        <f>Positions!A784</f>
        <v>0</v>
      </c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5.75" customHeight="1">
      <c r="A783" s="32">
        <f>Positions!A785</f>
        <v>0</v>
      </c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5.75" customHeight="1">
      <c r="A784" s="32">
        <f>Positions!A786</f>
        <v>0</v>
      </c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5.75" customHeight="1">
      <c r="A785" s="32">
        <f>Positions!A787</f>
        <v>0</v>
      </c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5.75" customHeight="1">
      <c r="A786" s="32">
        <f>Positions!A788</f>
        <v>0</v>
      </c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5.75" customHeight="1">
      <c r="A787" s="32">
        <f>Positions!A789</f>
        <v>0</v>
      </c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5.75" customHeight="1">
      <c r="A788" s="32">
        <f>Positions!A790</f>
        <v>0</v>
      </c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5.75" customHeight="1">
      <c r="A789" s="32">
        <f>Positions!A791</f>
        <v>0</v>
      </c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5.75" customHeight="1">
      <c r="A790" s="32">
        <f>Positions!A792</f>
        <v>0</v>
      </c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5.75" customHeight="1">
      <c r="A791" s="32">
        <f>Positions!A793</f>
        <v>0</v>
      </c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5.75" customHeight="1">
      <c r="A792" s="32">
        <f>Positions!A794</f>
        <v>0</v>
      </c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5.75" customHeight="1">
      <c r="A793" s="32">
        <f>Positions!A795</f>
        <v>0</v>
      </c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5.75" customHeight="1">
      <c r="A794" s="32">
        <f>Positions!A796</f>
        <v>0</v>
      </c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5.75" customHeight="1">
      <c r="A795" s="32">
        <f>Positions!A797</f>
        <v>0</v>
      </c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5.75" customHeight="1">
      <c r="A796" s="32">
        <f>Positions!A798</f>
        <v>0</v>
      </c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5.75" customHeight="1">
      <c r="A797" s="32">
        <f>Positions!A799</f>
        <v>0</v>
      </c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5.75" customHeight="1">
      <c r="A798" s="32">
        <f>Positions!A800</f>
        <v>0</v>
      </c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5.75" customHeight="1">
      <c r="A799" s="32">
        <f>Positions!A801</f>
        <v>0</v>
      </c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5.75" customHeight="1">
      <c r="A800" s="32">
        <f>Positions!A802</f>
        <v>0</v>
      </c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5.75" customHeight="1">
      <c r="A801" s="32">
        <f>Positions!A803</f>
        <v>0</v>
      </c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5.75" customHeight="1">
      <c r="A802" s="32">
        <f>Positions!A804</f>
        <v>0</v>
      </c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5.75" customHeight="1">
      <c r="A803" s="32">
        <f>Positions!A805</f>
        <v>0</v>
      </c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5.75" customHeight="1">
      <c r="A804" s="32">
        <f>Positions!A806</f>
        <v>0</v>
      </c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5.75" customHeight="1">
      <c r="A805" s="32">
        <f>Positions!A807</f>
        <v>0</v>
      </c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5.75" customHeight="1">
      <c r="A806" s="32">
        <f>Positions!A808</f>
        <v>0</v>
      </c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5.75" customHeight="1">
      <c r="A807" s="32">
        <f>Positions!A809</f>
        <v>0</v>
      </c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5.75" customHeight="1">
      <c r="A808" s="32">
        <f>Positions!A810</f>
        <v>0</v>
      </c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5.75" customHeight="1">
      <c r="A809" s="32">
        <f>Positions!A811</f>
        <v>0</v>
      </c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5.75" customHeight="1">
      <c r="A810" s="32">
        <f>Positions!A812</f>
        <v>0</v>
      </c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5.75" customHeight="1">
      <c r="A811" s="32">
        <f>Positions!A813</f>
        <v>0</v>
      </c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5.75" customHeight="1">
      <c r="A812" s="32">
        <f>Positions!A814</f>
        <v>0</v>
      </c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5.75" customHeight="1">
      <c r="A813" s="32">
        <f>Positions!A815</f>
        <v>0</v>
      </c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5.75" customHeight="1">
      <c r="A814" s="32">
        <f>Positions!A816</f>
        <v>0</v>
      </c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5.75" customHeight="1">
      <c r="A815" s="32">
        <f>Positions!A817</f>
        <v>0</v>
      </c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5.75" customHeight="1">
      <c r="A816" s="32">
        <f>Positions!A818</f>
        <v>0</v>
      </c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5.75" customHeight="1">
      <c r="A817" s="32">
        <f>Positions!A819</f>
        <v>0</v>
      </c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5.75" customHeight="1">
      <c r="A818" s="32">
        <f>Positions!A820</f>
        <v>0</v>
      </c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5.75" customHeight="1">
      <c r="A819" s="32">
        <f>Positions!A821</f>
        <v>0</v>
      </c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5.75" customHeight="1">
      <c r="A820" s="32">
        <f>Positions!A822</f>
        <v>0</v>
      </c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5.75" customHeight="1">
      <c r="A821" s="32">
        <f>Positions!A823</f>
        <v>0</v>
      </c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5.75" customHeight="1">
      <c r="A822" s="32">
        <f>Positions!A824</f>
        <v>0</v>
      </c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5.75" customHeight="1">
      <c r="A823" s="32">
        <f>Positions!A825</f>
        <v>0</v>
      </c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5.75" customHeight="1">
      <c r="A824" s="32">
        <f>Positions!A826</f>
        <v>0</v>
      </c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5.75" customHeight="1">
      <c r="A825" s="32">
        <f>Positions!A827</f>
        <v>0</v>
      </c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5.75" customHeight="1">
      <c r="A826" s="32">
        <f>Positions!A828</f>
        <v>0</v>
      </c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5.75" customHeight="1">
      <c r="A827" s="32">
        <f>Positions!A829</f>
        <v>0</v>
      </c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5.75" customHeight="1">
      <c r="A828" s="32">
        <f>Positions!A830</f>
        <v>0</v>
      </c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5.75" customHeight="1">
      <c r="A829" s="32">
        <f>Positions!A831</f>
        <v>0</v>
      </c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5.75" customHeight="1">
      <c r="A830" s="32">
        <f>Positions!A832</f>
        <v>0</v>
      </c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5.75" customHeight="1">
      <c r="A831" s="32">
        <f>Positions!A833</f>
        <v>0</v>
      </c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5.75" customHeight="1">
      <c r="A832" s="32">
        <f>Positions!A834</f>
        <v>0</v>
      </c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5.75" customHeight="1">
      <c r="A833" s="32">
        <f>Positions!A835</f>
        <v>0</v>
      </c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5.75" customHeight="1">
      <c r="A834" s="32">
        <f>Positions!A836</f>
        <v>0</v>
      </c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5.75" customHeight="1">
      <c r="A835" s="32">
        <f>Positions!A837</f>
        <v>0</v>
      </c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5.75" customHeight="1">
      <c r="A836" s="32">
        <f>Positions!A838</f>
        <v>0</v>
      </c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5.75" customHeight="1">
      <c r="A837" s="32">
        <f>Positions!A839</f>
        <v>0</v>
      </c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5.75" customHeight="1">
      <c r="A838" s="32">
        <f>Positions!A840</f>
        <v>0</v>
      </c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5.75" customHeight="1">
      <c r="A839" s="32">
        <f>Positions!A841</f>
        <v>0</v>
      </c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5.75" customHeight="1">
      <c r="A840" s="32">
        <f>Positions!A842</f>
        <v>0</v>
      </c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5.75" customHeight="1">
      <c r="A841" s="32">
        <f>Positions!A843</f>
        <v>0</v>
      </c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5.75" customHeight="1">
      <c r="A842" s="32">
        <f>Positions!A844</f>
        <v>0</v>
      </c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5.75" customHeight="1">
      <c r="A843" s="32">
        <f>Positions!A845</f>
        <v>0</v>
      </c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5.75" customHeight="1">
      <c r="A844" s="32">
        <f>Positions!A846</f>
        <v>0</v>
      </c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5.75" customHeight="1">
      <c r="A845" s="32">
        <f>Positions!A847</f>
        <v>0</v>
      </c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5.75" customHeight="1">
      <c r="A846" s="32">
        <f>Positions!A848</f>
        <v>0</v>
      </c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5.75" customHeight="1">
      <c r="A847" s="32">
        <f>Positions!A849</f>
        <v>0</v>
      </c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5.75" customHeight="1">
      <c r="A848" s="32">
        <f>Positions!A850</f>
        <v>0</v>
      </c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5.75" customHeight="1">
      <c r="A849" s="32">
        <f>Positions!A851</f>
        <v>0</v>
      </c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5.75" customHeight="1">
      <c r="A850" s="32">
        <f>Positions!A852</f>
        <v>0</v>
      </c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5.75" customHeight="1">
      <c r="A851" s="32">
        <f>Positions!A853</f>
        <v>0</v>
      </c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5.75" customHeight="1">
      <c r="A852" s="32">
        <f>Positions!A854</f>
        <v>0</v>
      </c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5.75" customHeight="1">
      <c r="A853" s="32">
        <f>Positions!A855</f>
        <v>0</v>
      </c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5.75" customHeight="1">
      <c r="A854" s="32">
        <f>Positions!A856</f>
        <v>0</v>
      </c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5.75" customHeight="1">
      <c r="A855" s="32">
        <f>Positions!A857</f>
        <v>0</v>
      </c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5.75" customHeight="1">
      <c r="A856" s="32">
        <f>Positions!A858</f>
        <v>0</v>
      </c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5.75" customHeight="1">
      <c r="A857" s="32">
        <f>Positions!A859</f>
        <v>0</v>
      </c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5.75" customHeight="1">
      <c r="A858" s="32">
        <f>Positions!A860</f>
        <v>0</v>
      </c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5.75" customHeight="1">
      <c r="A859" s="32">
        <f>Positions!A861</f>
        <v>0</v>
      </c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5.75" customHeight="1">
      <c r="A860" s="32">
        <f>Positions!A862</f>
        <v>0</v>
      </c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5.75" customHeight="1">
      <c r="A861" s="32">
        <f>Positions!A863</f>
        <v>0</v>
      </c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5.75" customHeight="1">
      <c r="A862" s="32">
        <f>Positions!A864</f>
        <v>0</v>
      </c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5.75" customHeight="1">
      <c r="A863" s="32">
        <f>Positions!A865</f>
        <v>0</v>
      </c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5.75" customHeight="1">
      <c r="A864" s="32">
        <f>Positions!A866</f>
        <v>0</v>
      </c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5.75" customHeight="1">
      <c r="A865" s="32">
        <f>Positions!A867</f>
        <v>0</v>
      </c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5.75" customHeight="1">
      <c r="A866" s="32">
        <f>Positions!A868</f>
        <v>0</v>
      </c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5.75" customHeight="1">
      <c r="A867" s="32">
        <f>Positions!A869</f>
        <v>0</v>
      </c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5.75" customHeight="1">
      <c r="A868" s="32">
        <f>Positions!A870</f>
        <v>0</v>
      </c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5.75" customHeight="1">
      <c r="A869" s="32">
        <f>Positions!A871</f>
        <v>0</v>
      </c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5.75" customHeight="1">
      <c r="A870" s="32">
        <f>Positions!A872</f>
        <v>0</v>
      </c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5.75" customHeight="1">
      <c r="A871" s="32">
        <f>Positions!A873</f>
        <v>0</v>
      </c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5.75" customHeight="1">
      <c r="A872" s="32">
        <f>Positions!A874</f>
        <v>0</v>
      </c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5.75" customHeight="1">
      <c r="A873" s="32">
        <f>Positions!A875</f>
        <v>0</v>
      </c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5.75" customHeight="1">
      <c r="A874" s="32">
        <f>Positions!A876</f>
        <v>0</v>
      </c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5.75" customHeight="1">
      <c r="A875" s="32">
        <f>Positions!A877</f>
        <v>0</v>
      </c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5.75" customHeight="1">
      <c r="A876" s="32">
        <f>Positions!A878</f>
        <v>0</v>
      </c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5.75" customHeight="1">
      <c r="A877" s="32">
        <f>Positions!A879</f>
        <v>0</v>
      </c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5.75" customHeight="1">
      <c r="A878" s="32">
        <f>Positions!A880</f>
        <v>0</v>
      </c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5.75" customHeight="1">
      <c r="A879" s="32">
        <f>Positions!A881</f>
        <v>0</v>
      </c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5.75" customHeight="1">
      <c r="A880" s="32">
        <f>Positions!A882</f>
        <v>0</v>
      </c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5.75" customHeight="1">
      <c r="A881" s="32">
        <f>Positions!A883</f>
        <v>0</v>
      </c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5.75" customHeight="1">
      <c r="A882" s="32">
        <f>Positions!A884</f>
        <v>0</v>
      </c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5.75" customHeight="1">
      <c r="A883" s="32">
        <f>Positions!A885</f>
        <v>0</v>
      </c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5.75" customHeight="1">
      <c r="A884" s="32">
        <f>Positions!A886</f>
        <v>0</v>
      </c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5.75" customHeight="1">
      <c r="A885" s="32">
        <f>Positions!A887</f>
        <v>0</v>
      </c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5.75" customHeight="1">
      <c r="A886" s="32">
        <f>Positions!A888</f>
        <v>0</v>
      </c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5.75" customHeight="1">
      <c r="A887" s="32">
        <f>Positions!A889</f>
        <v>0</v>
      </c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5.75" customHeight="1">
      <c r="A888" s="32">
        <f>Positions!A890</f>
        <v>0</v>
      </c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5.75" customHeight="1">
      <c r="A889" s="32">
        <f>Positions!A891</f>
        <v>0</v>
      </c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5.75" customHeight="1">
      <c r="A890" s="32">
        <f>Positions!A892</f>
        <v>0</v>
      </c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5.75" customHeight="1">
      <c r="A891" s="32">
        <f>Positions!A893</f>
        <v>0</v>
      </c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5.75" customHeight="1">
      <c r="A892" s="32">
        <f>Positions!A894</f>
        <v>0</v>
      </c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5.75" customHeight="1">
      <c r="A893" s="32">
        <f>Positions!A895</f>
        <v>0</v>
      </c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5.75" customHeight="1">
      <c r="A894" s="32">
        <f>Positions!A896</f>
        <v>0</v>
      </c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5.75" customHeight="1">
      <c r="A895" s="32">
        <f>Positions!A897</f>
        <v>0</v>
      </c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5.75" customHeight="1">
      <c r="A896" s="32">
        <f>Positions!A898</f>
        <v>0</v>
      </c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5.75" customHeight="1">
      <c r="A897" s="32">
        <f>Positions!A899</f>
        <v>0</v>
      </c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5.75" customHeight="1">
      <c r="A898" s="32">
        <f>Positions!A900</f>
        <v>0</v>
      </c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5.75" customHeight="1">
      <c r="A899" s="32">
        <f>Positions!A901</f>
        <v>0</v>
      </c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5.75" customHeight="1">
      <c r="A900" s="32">
        <f>Positions!A902</f>
        <v>0</v>
      </c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5.75" customHeight="1">
      <c r="A901" s="32">
        <f>Positions!A903</f>
        <v>0</v>
      </c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5.75" customHeight="1">
      <c r="A902" s="32">
        <f>Positions!A904</f>
        <v>0</v>
      </c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5.75" customHeight="1">
      <c r="A903" s="32">
        <f>Positions!A905</f>
        <v>0</v>
      </c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5.75" customHeight="1">
      <c r="A904" s="32">
        <f>Positions!A906</f>
        <v>0</v>
      </c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5.75" customHeight="1">
      <c r="A905" s="32">
        <f>Positions!A907</f>
        <v>0</v>
      </c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5.75" customHeight="1">
      <c r="A906" s="32">
        <f>Positions!A908</f>
        <v>0</v>
      </c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5.75" customHeight="1">
      <c r="A907" s="32">
        <f>Positions!A909</f>
        <v>0</v>
      </c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5.75" customHeight="1">
      <c r="A908" s="32">
        <f>Positions!A910</f>
        <v>0</v>
      </c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5.75" customHeight="1">
      <c r="A909" s="32">
        <f>Positions!A911</f>
        <v>0</v>
      </c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5.75" customHeight="1">
      <c r="A910" s="32">
        <f>Positions!A912</f>
        <v>0</v>
      </c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5.75" customHeight="1">
      <c r="A911" s="32">
        <f>Positions!A913</f>
        <v>0</v>
      </c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5.75" customHeight="1">
      <c r="A912" s="32">
        <f>Positions!A914</f>
        <v>0</v>
      </c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5.75" customHeight="1">
      <c r="A913" s="32">
        <f>Positions!A915</f>
        <v>0</v>
      </c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5.75" customHeight="1">
      <c r="A914" s="32">
        <f>Positions!A916</f>
        <v>0</v>
      </c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5.75" customHeight="1">
      <c r="A915" s="32">
        <f>Positions!A917</f>
        <v>0</v>
      </c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5.75" customHeight="1">
      <c r="A916" s="32">
        <f>Positions!A918</f>
        <v>0</v>
      </c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5.75" customHeight="1">
      <c r="A917" s="32">
        <f>Positions!A919</f>
        <v>0</v>
      </c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5.75" customHeight="1">
      <c r="A918" s="32">
        <f>Positions!A920</f>
        <v>0</v>
      </c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5.75" customHeight="1">
      <c r="A919" s="32">
        <f>Positions!A921</f>
        <v>0</v>
      </c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5.75" customHeight="1">
      <c r="A920" s="32">
        <f>Positions!A922</f>
        <v>0</v>
      </c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5.75" customHeight="1">
      <c r="A921" s="32">
        <f>Positions!A923</f>
        <v>0</v>
      </c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5.75" customHeight="1">
      <c r="A922" s="32">
        <f>Positions!A924</f>
        <v>0</v>
      </c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5.75" customHeight="1">
      <c r="A923" s="32">
        <f>Positions!A925</f>
        <v>0</v>
      </c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5.75" customHeight="1">
      <c r="A924" s="32">
        <f>Positions!A926</f>
        <v>0</v>
      </c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5.75" customHeight="1">
      <c r="A925" s="32">
        <f>Positions!A927</f>
        <v>0</v>
      </c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5.75" customHeight="1">
      <c r="A926" s="32">
        <f>Positions!A928</f>
        <v>0</v>
      </c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5.75" customHeight="1">
      <c r="A927" s="32">
        <f>Positions!A929</f>
        <v>0</v>
      </c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5.75" customHeight="1">
      <c r="A928" s="32">
        <f>Positions!A930</f>
        <v>0</v>
      </c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5.75" customHeight="1">
      <c r="A929" s="32">
        <f>Positions!A931</f>
        <v>0</v>
      </c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5.75" customHeight="1">
      <c r="A930" s="32">
        <f>Positions!A932</f>
        <v>0</v>
      </c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5.75" customHeight="1">
      <c r="A931" s="32">
        <f>Positions!A933</f>
        <v>0</v>
      </c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5.75" customHeight="1">
      <c r="A932" s="32">
        <f>Positions!A934</f>
        <v>0</v>
      </c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5.75" customHeight="1">
      <c r="A933" s="32">
        <f>Positions!A935</f>
        <v>0</v>
      </c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5.75" customHeight="1">
      <c r="A934" s="32">
        <f>Positions!A936</f>
        <v>0</v>
      </c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5.75" customHeight="1">
      <c r="A935" s="32">
        <f>Positions!A937</f>
        <v>0</v>
      </c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5.75" customHeight="1">
      <c r="A936" s="32">
        <f>Positions!A938</f>
        <v>0</v>
      </c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5.75" customHeight="1">
      <c r="A937" s="32">
        <f>Positions!A939</f>
        <v>0</v>
      </c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5.75" customHeight="1">
      <c r="A938" s="32">
        <f>Positions!A940</f>
        <v>0</v>
      </c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5.75" customHeight="1">
      <c r="A939" s="32">
        <f>Positions!A941</f>
        <v>0</v>
      </c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5.75" customHeight="1">
      <c r="A940" s="32">
        <f>Positions!A942</f>
        <v>0</v>
      </c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5.75" customHeight="1">
      <c r="A941" s="32">
        <f>Positions!A943</f>
        <v>0</v>
      </c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5.75" customHeight="1">
      <c r="A942" s="32">
        <f>Positions!A944</f>
        <v>0</v>
      </c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5.75" customHeight="1">
      <c r="A943" s="32">
        <f>Positions!A945</f>
        <v>0</v>
      </c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5.75" customHeight="1">
      <c r="A944" s="32">
        <f>Positions!A946</f>
        <v>0</v>
      </c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5.75" customHeight="1">
      <c r="A945" s="32">
        <f>Positions!A947</f>
        <v>0</v>
      </c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5.75" customHeight="1">
      <c r="A946" s="32">
        <f>Positions!A948</f>
        <v>0</v>
      </c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5.75" customHeight="1">
      <c r="A947" s="32">
        <f>Positions!A949</f>
        <v>0</v>
      </c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5.75" customHeight="1">
      <c r="A948" s="32">
        <f>Positions!A950</f>
        <v>0</v>
      </c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5.75" customHeight="1">
      <c r="A949" s="32">
        <f>Positions!A951</f>
        <v>0</v>
      </c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5.75" customHeight="1">
      <c r="A950" s="32">
        <f>Positions!A952</f>
        <v>0</v>
      </c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5.75" customHeight="1">
      <c r="A951" s="32">
        <f>Positions!A953</f>
        <v>0</v>
      </c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5.75" customHeight="1">
      <c r="A952" s="32">
        <f>Positions!A954</f>
        <v>0</v>
      </c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5.75" customHeight="1">
      <c r="A953" s="32">
        <f>Positions!A955</f>
        <v>0</v>
      </c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5.75" customHeight="1">
      <c r="A954" s="32">
        <f>Positions!A956</f>
        <v>0</v>
      </c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5.75" customHeight="1">
      <c r="A955" s="32">
        <f>Positions!A957</f>
        <v>0</v>
      </c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5.75" customHeight="1">
      <c r="A956" s="32">
        <f>Positions!A958</f>
        <v>0</v>
      </c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5.75" customHeight="1">
      <c r="A957" s="32">
        <f>Positions!A959</f>
        <v>0</v>
      </c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5.75" customHeight="1">
      <c r="A958" s="32">
        <f>Positions!A960</f>
        <v>0</v>
      </c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5.75" customHeight="1">
      <c r="A959" s="32">
        <f>Positions!A961</f>
        <v>0</v>
      </c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5.75" customHeight="1">
      <c r="A960" s="32">
        <f>Positions!A962</f>
        <v>0</v>
      </c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5.75" customHeight="1">
      <c r="A961" s="32">
        <f>Positions!A963</f>
        <v>0</v>
      </c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5.75" customHeight="1">
      <c r="A962" s="32">
        <f>Positions!A964</f>
        <v>0</v>
      </c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5.75" customHeight="1">
      <c r="A963" s="32">
        <f>Positions!A965</f>
        <v>0</v>
      </c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5.75" customHeight="1">
      <c r="A964" s="32">
        <f>Positions!A966</f>
        <v>0</v>
      </c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5.75" customHeight="1">
      <c r="A965" s="32">
        <f>Positions!A967</f>
        <v>0</v>
      </c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5.75" customHeight="1">
      <c r="A966" s="32">
        <f>Positions!A968</f>
        <v>0</v>
      </c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5.75" customHeight="1">
      <c r="A967" s="32">
        <f>Positions!A969</f>
        <v>0</v>
      </c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5.75" customHeight="1">
      <c r="A968" s="32">
        <f>Positions!A970</f>
        <v>0</v>
      </c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5.75" customHeight="1">
      <c r="A969" s="32">
        <f>Positions!A971</f>
        <v>0</v>
      </c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5.75" customHeight="1">
      <c r="A970" s="32">
        <f>Positions!A972</f>
        <v>0</v>
      </c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5.75" customHeight="1">
      <c r="A971" s="32">
        <f>Positions!A973</f>
        <v>0</v>
      </c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5.75" customHeight="1">
      <c r="A972" s="32">
        <f>Positions!A974</f>
        <v>0</v>
      </c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5.75" customHeight="1">
      <c r="A973" s="32">
        <f>Positions!A975</f>
        <v>0</v>
      </c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5.75" customHeight="1">
      <c r="A974" s="32">
        <f>Positions!A976</f>
        <v>0</v>
      </c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5.75" customHeight="1">
      <c r="A975" s="32">
        <f>Positions!A977</f>
        <v>0</v>
      </c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5.75" customHeight="1">
      <c r="A976" s="32">
        <f>Positions!A978</f>
        <v>0</v>
      </c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5.75" customHeight="1">
      <c r="A977" s="32">
        <f>Positions!A979</f>
        <v>0</v>
      </c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5.75" customHeight="1">
      <c r="A978" s="32">
        <f>Positions!A980</f>
        <v>0</v>
      </c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5.75" customHeight="1">
      <c r="A979" s="32">
        <f>Positions!A981</f>
        <v>0</v>
      </c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5.75" customHeight="1">
      <c r="A980" s="32">
        <f>Positions!A982</f>
        <v>0</v>
      </c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5.75" customHeight="1">
      <c r="A981" s="32">
        <f>Positions!A983</f>
        <v>0</v>
      </c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5.75" customHeight="1">
      <c r="A982" s="32">
        <f>Positions!A984</f>
        <v>0</v>
      </c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5.75" customHeight="1">
      <c r="A983" s="32">
        <f>Positions!A985</f>
        <v>0</v>
      </c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5.75" customHeight="1">
      <c r="A984" s="32">
        <f>Positions!A986</f>
        <v>0</v>
      </c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5.75" customHeight="1">
      <c r="A985" s="32">
        <f>Positions!A987</f>
        <v>0</v>
      </c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5.75" customHeight="1">
      <c r="A986" s="32">
        <f>Positions!A988</f>
        <v>0</v>
      </c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5.75" customHeight="1">
      <c r="A987" s="32">
        <f>Positions!A989</f>
        <v>0</v>
      </c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5.75" customHeight="1">
      <c r="A988" s="32">
        <f>Positions!A990</f>
        <v>0</v>
      </c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5.75" customHeight="1">
      <c r="A989" s="32">
        <f>Positions!A991</f>
        <v>0</v>
      </c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5.75" customHeight="1">
      <c r="A990" s="32">
        <f>Positions!A992</f>
        <v>0</v>
      </c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5.75" customHeight="1">
      <c r="A991" s="32">
        <f>Positions!A993</f>
        <v>0</v>
      </c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5.75" customHeight="1">
      <c r="A992" s="32">
        <f>Positions!A994</f>
        <v>0</v>
      </c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5.75" customHeight="1">
      <c r="A993" s="32">
        <f>Positions!A995</f>
        <v>0</v>
      </c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5.75" customHeight="1">
      <c r="A994" s="32">
        <f>Positions!A996</f>
        <v>0</v>
      </c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5.75" customHeight="1">
      <c r="A995" s="32">
        <f>Positions!A997</f>
        <v>0</v>
      </c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5.75" customHeight="1">
      <c r="A996" s="32">
        <f>Positions!A998</f>
        <v>0</v>
      </c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5.75" customHeight="1">
      <c r="A997" s="32">
        <f>Positions!A999</f>
        <v>0</v>
      </c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5.75" customHeight="1">
      <c r="A998" s="32">
        <f>Positions!A1000</f>
        <v>0</v>
      </c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5.75" customHeight="1">
      <c r="A999" s="32">
        <f>Positions!A1001</f>
        <v>0</v>
      </c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5.75" customHeight="1">
      <c r="A1000" s="32">
        <f>Positions!A1002</f>
        <v>0</v>
      </c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F9000"/>
    <outlinePr summaryBelow="0" summaryRight="0"/>
  </sheetPr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" customHeight="1"/>
  <cols>
    <col min="1" max="1" width="18.44140625" customWidth="1"/>
    <col min="2" max="8" width="17" customWidth="1"/>
    <col min="12" max="12" width="15.21875" customWidth="1"/>
    <col min="13" max="13" width="16.109375" customWidth="1"/>
  </cols>
  <sheetData>
    <row r="1" spans="1:26" ht="15" customHeight="1">
      <c r="A1" s="28"/>
      <c r="B1" s="29">
        <f>Options!$C$5</f>
        <v>44409</v>
      </c>
      <c r="C1" s="29">
        <f>IF(B1&lt;&gt;"",IF(DATEDIF($B$1, EDATE(B1,1),"M")&lt;Options!$E$5,EDATE(B1,1),""),"")</f>
        <v>44440</v>
      </c>
      <c r="D1" s="29">
        <f>IF(C1&lt;&gt;"",IF(DATEDIF($B$1, EDATE(C1,1),"M")&lt;Options!$E$5,EDATE(C1,1),""),"")</f>
        <v>44470</v>
      </c>
      <c r="E1" s="29">
        <f>IF(D1&lt;&gt;"",IF(DATEDIF($B$1, EDATE(D1,1),"M")&lt;Options!$E$5,EDATE(D1,1),""),"")</f>
        <v>44501</v>
      </c>
      <c r="F1" s="29">
        <f>IF(E1&lt;&gt;"",IF(DATEDIF($B$1, EDATE(E1,1),"M")&lt;Options!$E$5,EDATE(E1,1),""),"")</f>
        <v>44531</v>
      </c>
      <c r="G1" s="29">
        <f>IF(F1&lt;&gt;"",IF(DATEDIF($B$1, EDATE(F1,1),"M")&lt;Options!$E$5,EDATE(F1,1),""),"")</f>
        <v>44562</v>
      </c>
      <c r="H1" s="29">
        <f>IF(G1&lt;&gt;"",IF(DATEDIF($B$1, EDATE(G1,1),"M")&lt;Options!$E$5,EDATE(G1,1),""),"")</f>
        <v>44593</v>
      </c>
      <c r="I1" s="29">
        <f>IF(H1&lt;&gt;"",IF(DATEDIF($B$1, EDATE(H1,1),"M")&lt;Options!$E$5,EDATE(H1,1),""),"")</f>
        <v>44621</v>
      </c>
      <c r="J1" s="29">
        <f>IF(I1&lt;&gt;"",IF(DATEDIF($B$1, EDATE(I1,1),"M")&lt;Options!$E$5,EDATE(I1,1),""),"")</f>
        <v>44652</v>
      </c>
      <c r="K1" s="29">
        <f>IF(J1&lt;&gt;"",IF(DATEDIF($B$1, EDATE(J1,1),"M")&lt;Options!$E$5,EDATE(J1,1),""),"")</f>
        <v>44682</v>
      </c>
      <c r="L1" s="29">
        <f>IF(K1&lt;&gt;"",IF(DATEDIF($B$1, EDATE(K1,1),"M")&lt;Options!$E$5,EDATE(K1,1),""),"")</f>
        <v>44713</v>
      </c>
      <c r="M1" s="29">
        <f>IF(L1&lt;&gt;"",IF(DATEDIF($B$1, EDATE(L1,1),"M")&lt;Options!$E$5,EDATE(L1,1),""),"")</f>
        <v>44743</v>
      </c>
      <c r="N1" s="29">
        <f>IF(M1&lt;&gt;"",IF(DATEDIF($B$1, EDATE(M1,1),"M")&lt;Options!$E$5,EDATE(M1,1),""),"")</f>
        <v>44774</v>
      </c>
      <c r="O1" s="29">
        <f>IF(N1&lt;&gt;"",IF(DATEDIF($B$1, EDATE(N1,1),"M")&lt;Options!$E$5,EDATE(N1,1),""),"")</f>
        <v>44805</v>
      </c>
      <c r="P1" s="29">
        <f>IF(O1&lt;&gt;"",IF(DATEDIF($B$1, EDATE(O1,1),"M")&lt;Options!$E$5,EDATE(O1,1),""),"")</f>
        <v>44835</v>
      </c>
      <c r="Q1" s="29">
        <f>IF(P1&lt;&gt;"",IF(DATEDIF($B$1, EDATE(P1,1),"M")&lt;Options!$E$5,EDATE(P1,1),""),"")</f>
        <v>44866</v>
      </c>
      <c r="R1" s="29">
        <f>IF(Q1&lt;&gt;"",IF(DATEDIF($B$1, EDATE(Q1,1),"M")&lt;Options!$E$5,EDATE(Q1,1),""),"")</f>
        <v>44896</v>
      </c>
      <c r="S1" s="29">
        <f>IF(R1&lt;&gt;"",IF(DATEDIF($B$1, EDATE(R1,1),"M")&lt;Options!$E$5,EDATE(R1,1),""),"")</f>
        <v>44927</v>
      </c>
      <c r="T1" s="29">
        <f>IF(S1&lt;&gt;"",IF(DATEDIF($B$1, EDATE(S1,1),"M")&lt;Options!$E$5,EDATE(S1,1),""),"")</f>
        <v>44958</v>
      </c>
      <c r="U1" s="29">
        <f>IF(T1&lt;&gt;"",IF(DATEDIF($B$1, EDATE(T1,1),"M")&lt;Options!$E$5,EDATE(T1,1),""),"")</f>
        <v>44986</v>
      </c>
      <c r="V1" s="29">
        <f>IF(U1&lt;&gt;"",IF(DATEDIF($B$1, EDATE(U1,1),"M")&lt;Options!$E$5,EDATE(U1,1),""),"")</f>
        <v>45017</v>
      </c>
      <c r="W1" s="29">
        <f>IF(V1&lt;&gt;"",IF(DATEDIF($B$1, EDATE(V1,1),"M")&lt;Options!$E$5,EDATE(V1,1),""),"")</f>
        <v>45047</v>
      </c>
      <c r="X1" s="29">
        <f>IF(W1&lt;&gt;"",IF(DATEDIF($B$1, EDATE(W1,1),"M")&lt;Options!$E$5,EDATE(W1,1),""),"")</f>
        <v>45078</v>
      </c>
      <c r="Y1" s="29">
        <f>IF(X1&lt;&gt;"",IF(DATEDIF($B$1, EDATE(X1,1),"M")&lt;Options!$E$5,EDATE(X1,1),""),"")</f>
        <v>45108</v>
      </c>
      <c r="Z1" s="29" t="str">
        <f>IF(Y1&lt;&gt;"",IF(DATEDIF($B$1, EDATE(Y1,1),"M")&lt;Options!$E$5,EDATE(Y1,1),""),"")</f>
        <v/>
      </c>
    </row>
    <row r="2" spans="1:26" ht="15.75" customHeight="1">
      <c r="A2" s="28" t="s">
        <v>15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5.75" customHeight="1">
      <c r="A3" s="42" t="s">
        <v>52</v>
      </c>
      <c r="B3" s="43" t="e">
        <f ca="1">_xludf.ifs(B1&lt;Options!$C$21,0,B1=Options!$C$21,Options!$C$15,Options!$C$21&lt;B1,IF(B1&lt;&gt;"",IF(Options!$G$4="Linear",A3+(Options!$E$15/(Options!$E$5-Options!$E$21-1)),pow((Options!$D$15/Options!$C$15),(1/(Options!$E$5-Options!$E$21-1)))*A3),""))</f>
        <v>#NAME?</v>
      </c>
      <c r="C3" s="43" t="e">
        <f ca="1">_xludf.ifs(C1&lt;Options!$C$21,0,C1=Options!$C$21,Options!$C$15,Options!$C$21&lt;C1,IF(C1&lt;&gt;"",IF(Options!$G$4="Linear",B3+(Options!$E$15/(Options!$E$5-Options!$E$21-1)),pow((Options!$D$15/Options!$C$15),(1/(Options!$E$5-Options!$E$21-1)))*B3),""))</f>
        <v>#NAME?</v>
      </c>
      <c r="D3" s="43" t="e">
        <f ca="1">_xludf.ifs(D1&lt;Options!$C$21,0,D1=Options!$C$21,Options!$C$15,Options!$C$21&lt;D1,IF(D1&lt;&gt;"",IF(Options!$G$4="Linear",C3+(Options!$E$15/(Options!$E$5-Options!$E$21-1)),pow((Options!$D$15/Options!$C$15),(1/(Options!$E$5-Options!$E$21-1)))*C3),""))</f>
        <v>#NAME?</v>
      </c>
      <c r="E3" s="43" t="e">
        <f ca="1">_xludf.ifs(E1&lt;Options!$C$21,0,E1=Options!$C$21,Options!$C$15,Options!$C$21&lt;E1,IF(E1&lt;&gt;"",IF(Options!$G$4="Linear",D3+(Options!$E$15/(Options!$E$5-Options!$E$21-1)),pow((Options!$D$15/Options!$C$15),(1/(Options!$E$5-Options!$E$21-1)))*D3),""))</f>
        <v>#NAME?</v>
      </c>
      <c r="F3" s="43" t="e">
        <f ca="1">_xludf.ifs(F1&lt;Options!$C$21,0,F1=Options!$C$21,Options!$C$15,Options!$C$21&lt;F1,IF(F1&lt;&gt;"",IF(Options!$G$4="Linear",E3+(Options!$E$15/(Options!$E$5-Options!$E$21-1)),pow((Options!$D$15/Options!$C$15),(1/(Options!$E$5-Options!$E$21-1)))*E3),""))</f>
        <v>#NAME?</v>
      </c>
      <c r="G3" s="43" t="e">
        <f ca="1">_xludf.ifs(G1&lt;Options!$C$21,0,G1=Options!$C$21,Options!$C$15,Options!$C$21&lt;G1,IF(G1&lt;&gt;"",IF(Options!$G$4="Linear",F3+(Options!$E$15/(Options!$E$5-Options!$E$21-1)),pow((Options!$D$15/Options!$C$15),(1/(Options!$E$5-Options!$E$21-1)))*F3),""))</f>
        <v>#NAME?</v>
      </c>
      <c r="H3" s="43" t="e">
        <f ca="1">_xludf.ifs(H1&lt;Options!$C$21,0,H1=Options!$C$21,Options!$C$15,Options!$C$21&lt;H1,IF(H1&lt;&gt;"",IF(Options!$G$4="Linear",G3+(Options!$E$15/(Options!$E$5-Options!$E$21-1)),pow((Options!$D$15/Options!$C$15),(1/(Options!$E$5-Options!$E$21-1)))*G3),""))</f>
        <v>#NAME?</v>
      </c>
      <c r="I3" s="43" t="e">
        <f ca="1">_xludf.ifs(I1&lt;Options!$C$21,0,I1=Options!$C$21,Options!$C$15,Options!$C$21&lt;I1,IF(I1&lt;&gt;"",IF(Options!$G$4="Linear",H3+(Options!$E$15/(Options!$E$5-Options!$E$21-1)),pow((Options!$D$15/Options!$C$15),(1/(Options!$E$5-Options!$E$21-1)))*H3),""))</f>
        <v>#NAME?</v>
      </c>
      <c r="J3" s="43" t="e">
        <f ca="1">_xludf.ifs(J1&lt;Options!$C$21,0,J1=Options!$C$21,Options!$C$15,Options!$C$21&lt;J1,IF(J1&lt;&gt;"",IF(Options!$G$4="Linear",I3+(Options!$E$15/(Options!$E$5-Options!$E$21-1)),pow((Options!$D$15/Options!$C$15),(1/(Options!$E$5-Options!$E$21-1)))*I3),""))</f>
        <v>#NAME?</v>
      </c>
      <c r="K3" s="43" t="e">
        <f ca="1">_xludf.ifs(K1&lt;Options!$C$21,0,K1=Options!$C$21,Options!$C$15,Options!$C$21&lt;K1,IF(K1&lt;&gt;"",IF(Options!$G$4="Linear",J3+(Options!$E$15/(Options!$E$5-Options!$E$21-1)),pow((Options!$D$15/Options!$C$15),(1/(Options!$E$5-Options!$E$21-1)))*J3),""))</f>
        <v>#NAME?</v>
      </c>
      <c r="L3" s="43" t="e">
        <f ca="1">_xludf.ifs(L1&lt;Options!$C$21,0,L1=Options!$C$21,Options!$C$15,Options!$C$21&lt;L1,IF(L1&lt;&gt;"",IF(Options!$G$4="Linear",K3+(Options!$E$15/(Options!$E$5-Options!$E$21-1)),pow((Options!$D$15/Options!$C$15),(1/(Options!$E$5-Options!$E$21-1)))*K3),""))</f>
        <v>#NAME?</v>
      </c>
      <c r="M3" s="43" t="e">
        <f ca="1">_xludf.ifs(M1&lt;Options!$C$21,0,M1=Options!$C$21,Options!$C$15,Options!$C$21&lt;M1,IF(M1&lt;&gt;"",IF(Options!$G$4="Linear",L3+(Options!$E$15/(Options!$E$5-Options!$E$21-1)),pow((Options!$D$15/Options!$C$15),(1/(Options!$E$5-Options!$E$21-1)))*L3),""))</f>
        <v>#NAME?</v>
      </c>
      <c r="N3" s="42" t="e">
        <f ca="1">_xludf.ifs(N1&lt;Options!$C$21,0,N1=Options!$C$21,Options!$C$15,Options!$C$21&lt;N1,IF(N1&lt;&gt;"",IF(Options!$G$4="Linear",M3+(Options!$E$15/(Options!$E$5-Options!$E$21-1)),pow((Options!$D$15/Options!$C$15),(1/(Options!$E$5-Options!$E$21-1)))*M3),""))</f>
        <v>#NAME?</v>
      </c>
      <c r="O3" s="42" t="e">
        <f ca="1">_xludf.ifs(O1&lt;Options!$C$21,0,O1=Options!$C$21,Options!$C$15,Options!$C$21&lt;O1,IF(O1&lt;&gt;"",IF(Options!$G$4="Linear",N3+(Options!$E$15/(Options!$E$5-Options!$E$21-1)),pow((Options!$D$15/Options!$C$15),(1/(Options!$E$5-Options!$E$21-1)))*N3),""))</f>
        <v>#NAME?</v>
      </c>
      <c r="P3" s="42" t="e">
        <f ca="1">_xludf.ifs(P1&lt;Options!$C$21,0,P1=Options!$C$21,Options!$C$15,Options!$C$21&lt;P1,IF(P1&lt;&gt;"",IF(Options!$G$4="Linear",O3+(Options!$E$15/(Options!$E$5-Options!$E$21-1)),pow((Options!$D$15/Options!$C$15),(1/(Options!$E$5-Options!$E$21-1)))*O3),""))</f>
        <v>#NAME?</v>
      </c>
      <c r="Q3" s="42" t="e">
        <f ca="1">_xludf.ifs(Q1&lt;Options!$C$21,0,Q1=Options!$C$21,Options!$C$15,Options!$C$21&lt;Q1,IF(Q1&lt;&gt;"",IF(Options!$G$4="Linear",P3+(Options!$E$15/(Options!$E$5-Options!$E$21-1)),pow((Options!$D$15/Options!$C$15),(1/(Options!$E$5-Options!$E$21-1)))*P3),""))</f>
        <v>#NAME?</v>
      </c>
      <c r="R3" s="42" t="e">
        <f ca="1">_xludf.ifs(R1&lt;Options!$C$21,0,R1=Options!$C$21,Options!$C$15,Options!$C$21&lt;R1,IF(R1&lt;&gt;"",IF(Options!$G$4="Linear",Q3+(Options!$E$15/(Options!$E$5-Options!$E$21-1)),pow((Options!$D$15/Options!$C$15),(1/(Options!$E$5-Options!$E$21-1)))*Q3),""))</f>
        <v>#NAME?</v>
      </c>
      <c r="S3" s="42" t="e">
        <f ca="1">_xludf.ifs(S1&lt;Options!$C$21,0,S1=Options!$C$21,Options!$C$15,Options!$C$21&lt;S1,IF(S1&lt;&gt;"",IF(Options!$G$4="Linear",R3+(Options!$E$15/(Options!$E$5-Options!$E$21-1)),pow((Options!$D$15/Options!$C$15),(1/(Options!$E$5-Options!$E$21-1)))*R3),""))</f>
        <v>#NAME?</v>
      </c>
      <c r="T3" s="42" t="e">
        <f ca="1">_xludf.ifs(T1&lt;Options!$C$21,0,T1=Options!$C$21,Options!$C$15,Options!$C$21&lt;T1,IF(T1&lt;&gt;"",IF(Options!$G$4="Linear",S3+(Options!$E$15/(Options!$E$5-Options!$E$21-1)),pow((Options!$D$15/Options!$C$15),(1/(Options!$E$5-Options!$E$21-1)))*S3),""))</f>
        <v>#NAME?</v>
      </c>
      <c r="U3" s="42" t="e">
        <f ca="1">_xludf.ifs(U1&lt;Options!$C$21,0,U1=Options!$C$21,Options!$C$15,Options!$C$21&lt;U1,IF(U1&lt;&gt;"",IF(Options!$G$4="Linear",T3+(Options!$E$15/(Options!$E$5-Options!$E$21-1)),pow((Options!$D$15/Options!$C$15),(1/(Options!$E$5-Options!$E$21-1)))*T3),""))</f>
        <v>#NAME?</v>
      </c>
      <c r="V3" s="42" t="e">
        <f ca="1">_xludf.ifs(V1&lt;Options!$C$21,0,V1=Options!$C$21,Options!$C$15,Options!$C$21&lt;V1,IF(V1&lt;&gt;"",IF(Options!$G$4="Linear",U3+(Options!$E$15/(Options!$E$5-Options!$E$21-1)),pow((Options!$D$15/Options!$C$15),(1/(Options!$E$5-Options!$E$21-1)))*U3),""))</f>
        <v>#NAME?</v>
      </c>
      <c r="W3" s="42" t="e">
        <f ca="1">_xludf.ifs(W1&lt;Options!$C$21,0,W1=Options!$C$21,Options!$C$15,Options!$C$21&lt;W1,IF(W1&lt;&gt;"",IF(Options!$G$4="Linear",V3+(Options!$E$15/(Options!$E$5-Options!$E$21-1)),pow((Options!$D$15/Options!$C$15),(1/(Options!$E$5-Options!$E$21-1)))*V3),""))</f>
        <v>#NAME?</v>
      </c>
      <c r="X3" s="42" t="e">
        <f ca="1">_xludf.ifs(X1&lt;Options!$C$21,0,X1=Options!$C$21,Options!$C$15,Options!$C$21&lt;X1,IF(X1&lt;&gt;"",IF(Options!$G$4="Linear",W3+(Options!$E$15/(Options!$E$5-Options!$E$21-1)),pow((Options!$D$15/Options!$C$15),(1/(Options!$E$5-Options!$E$21-1)))*W3),""))</f>
        <v>#NAME?</v>
      </c>
      <c r="Y3" s="42" t="e">
        <f ca="1">_xludf.ifs(Y1&lt;Options!$C$21,0,Y1=Options!$C$21,Options!$C$15,Options!$C$21&lt;Y1,IF(Y1&lt;&gt;"",IF(Options!$G$4="Linear",X3+(Options!$E$15/(Options!$E$5-Options!$E$21-1)),pow((Options!$D$15/Options!$C$15),(1/(Options!$E$5-Options!$E$21-1)))*X3),""))</f>
        <v>#NAME?</v>
      </c>
      <c r="Z3" s="42" t="str">
        <f>IF(Z1&lt;&gt;"",IF(Options!$G$4="Linear",Y3+(Options!$E$15/(Options!$E$5-1)),pow((Options!$D$15/Options!$C$15),(1/(Options!$E$5-1)))*Y3),"")</f>
        <v/>
      </c>
    </row>
    <row r="4" spans="1:26" ht="15.75" customHeight="1">
      <c r="A4" s="15" t="s">
        <v>53</v>
      </c>
      <c r="B4" s="44" t="e">
        <f t="shared" ref="B4:Z4" ca="1" si="0">IF(B1&lt;&gt;"",IF(B3&gt;0,B11/B3,0),"")</f>
        <v>#NAME?</v>
      </c>
      <c r="C4" s="44" t="e">
        <f t="shared" ca="1" si="0"/>
        <v>#NAME?</v>
      </c>
      <c r="D4" s="44" t="e">
        <f t="shared" ca="1" si="0"/>
        <v>#NAME?</v>
      </c>
      <c r="E4" s="44" t="e">
        <f t="shared" ca="1" si="0"/>
        <v>#NAME?</v>
      </c>
      <c r="F4" s="44" t="e">
        <f t="shared" ca="1" si="0"/>
        <v>#NAME?</v>
      </c>
      <c r="G4" s="44" t="e">
        <f t="shared" ca="1" si="0"/>
        <v>#NAME?</v>
      </c>
      <c r="H4" s="44" t="e">
        <f t="shared" ca="1" si="0"/>
        <v>#NAME?</v>
      </c>
      <c r="I4" s="44" t="e">
        <f t="shared" ca="1" si="0"/>
        <v>#NAME?</v>
      </c>
      <c r="J4" s="44" t="e">
        <f t="shared" ca="1" si="0"/>
        <v>#NAME?</v>
      </c>
      <c r="K4" s="44" t="e">
        <f t="shared" ca="1" si="0"/>
        <v>#NAME?</v>
      </c>
      <c r="L4" s="44" t="e">
        <f t="shared" ca="1" si="0"/>
        <v>#NAME?</v>
      </c>
      <c r="M4" s="44" t="e">
        <f t="shared" ca="1" si="0"/>
        <v>#NAME?</v>
      </c>
      <c r="N4" s="45" t="e">
        <f t="shared" ca="1" si="0"/>
        <v>#NAME?</v>
      </c>
      <c r="O4" s="45" t="e">
        <f t="shared" ca="1" si="0"/>
        <v>#NAME?</v>
      </c>
      <c r="P4" s="45" t="e">
        <f t="shared" ca="1" si="0"/>
        <v>#NAME?</v>
      </c>
      <c r="Q4" s="45" t="e">
        <f t="shared" ca="1" si="0"/>
        <v>#NAME?</v>
      </c>
      <c r="R4" s="45" t="e">
        <f t="shared" ca="1" si="0"/>
        <v>#NAME?</v>
      </c>
      <c r="S4" s="45" t="e">
        <f t="shared" ca="1" si="0"/>
        <v>#NAME?</v>
      </c>
      <c r="T4" s="45" t="e">
        <f t="shared" ca="1" si="0"/>
        <v>#NAME?</v>
      </c>
      <c r="U4" s="45" t="e">
        <f t="shared" ca="1" si="0"/>
        <v>#NAME?</v>
      </c>
      <c r="V4" s="45" t="e">
        <f t="shared" ca="1" si="0"/>
        <v>#NAME?</v>
      </c>
      <c r="W4" s="45" t="e">
        <f t="shared" ca="1" si="0"/>
        <v>#NAME?</v>
      </c>
      <c r="X4" s="45" t="e">
        <f t="shared" ca="1" si="0"/>
        <v>#NAME?</v>
      </c>
      <c r="Y4" s="45" t="e">
        <f t="shared" ca="1" si="0"/>
        <v>#NAME?</v>
      </c>
      <c r="Z4" s="45" t="str">
        <f t="shared" si="0"/>
        <v/>
      </c>
    </row>
    <row r="5" spans="1:26" ht="15.75" customHeight="1">
      <c r="A5" s="46" t="s">
        <v>54</v>
      </c>
      <c r="B5" s="47" t="e">
        <f ca="1">_xludf.ifs(B1&lt;Options!$C$21,0,B1=Options!$C$21,UE!$G$3,Options!$C$21&lt;B1,IF(B1&lt;&gt;"",IF(Options!$G$4="Linear",A5+((UE!$G$4-UE!$G$3)/(Options!$E$5-Options!$E$21-1)),pow((UE!$G$4/UE!$G$3),(1/(Options!$E$5-Options!$E$21-1)))*A5),""))</f>
        <v>#NAME?</v>
      </c>
      <c r="C5" s="47" t="e">
        <f ca="1">_xludf.ifs(C1&lt;Options!$C$21,0,C1=Options!$C$21,UE!$G$3,Options!$C$21&lt;C1,IF(C1&lt;&gt;"",IF(Options!$G$4="Linear",B5+((UE!$G$4-UE!$G$3)/(Options!$E$5-Options!$E$21-1)),pow((UE!$G$4/UE!$G$3),(1/(Options!$E$5-Options!$E$21-1)))*B5),""))</f>
        <v>#NAME?</v>
      </c>
      <c r="D5" s="47" t="e">
        <f ca="1">_xludf.ifs(D1&lt;Options!$C$21,0,D1=Options!$C$21,UE!$G$3,Options!$C$21&lt;D1,IF(D1&lt;&gt;"",IF(Options!$G$4="Linear",C5+((UE!$G$4-UE!$G$3)/(Options!$E$5-Options!$E$21-1)),pow((UE!$G$4/UE!$G$3),(1/(Options!$E$5-Options!$E$21-1)))*C5),""))</f>
        <v>#NAME?</v>
      </c>
      <c r="E5" s="47" t="e">
        <f ca="1">_xludf.ifs(E1&lt;Options!$C$21,0,E1=Options!$C$21,UE!$G$3,Options!$C$21&lt;E1,IF(E1&lt;&gt;"",IF(Options!$G$4="Linear",D5+((UE!$G$4-UE!$G$3)/(Options!$E$5-Options!$E$21-1)),pow((UE!$G$4/UE!$G$3),(1/(Options!$E$5-Options!$E$21-1)))*D5),""))</f>
        <v>#NAME?</v>
      </c>
      <c r="F5" s="47" t="e">
        <f ca="1">_xludf.ifs(F1&lt;Options!$C$21,0,F1=Options!$C$21,UE!$G$3,Options!$C$21&lt;F1,IF(F1&lt;&gt;"",IF(Options!$G$4="Linear",E5+((UE!$G$4-UE!$G$3)/(Options!$E$5-Options!$E$21-1)),pow((UE!$G$4/UE!$G$3),(1/(Options!$E$5-Options!$E$21-1)))*E5),""))</f>
        <v>#NAME?</v>
      </c>
      <c r="G5" s="47" t="e">
        <f ca="1">_xludf.ifs(G1&lt;Options!$C$21,0,G1=Options!$C$21,UE!$G$3,Options!$C$21&lt;G1,IF(G1&lt;&gt;"",IF(Options!$G$4="Linear",F5+((UE!$G$4-UE!$G$3)/(Options!$E$5-Options!$E$21-1)),pow((UE!$G$4/UE!$G$3),(1/(Options!$E$5-Options!$E$21-1)))*F5),""))</f>
        <v>#NAME?</v>
      </c>
      <c r="H5" s="47" t="e">
        <f ca="1">_xludf.ifs(H1&lt;Options!$C$21,0,H1=Options!$C$21,UE!$G$3,Options!$C$21&lt;H1,IF(H1&lt;&gt;"",IF(Options!$G$4="Linear",G5+((UE!$G$4-UE!$G$3)/(Options!$E$5-Options!$E$21-1)),pow((UE!$G$4/UE!$G$3),(1/(Options!$E$5-Options!$E$21-1)))*G5),""))</f>
        <v>#NAME?</v>
      </c>
      <c r="I5" s="47" t="e">
        <f ca="1">_xludf.ifs(I1&lt;Options!$C$21,0,I1=Options!$C$21,UE!$G$3,Options!$C$21&lt;I1,IF(I1&lt;&gt;"",IF(Options!$G$4="Linear",H5+((UE!$G$4-UE!$G$3)/(Options!$E$5-Options!$E$21-1)),pow((UE!$G$4/UE!$G$3),(1/(Options!$E$5-Options!$E$21-1)))*H5),""))</f>
        <v>#NAME?</v>
      </c>
      <c r="J5" s="47" t="e">
        <f ca="1">_xludf.ifs(J1&lt;Options!$C$21,0,J1=Options!$C$21,UE!$G$3,Options!$C$21&lt;J1,IF(J1&lt;&gt;"",IF(Options!$G$4="Linear",I5+((UE!$G$4-UE!$G$3)/(Options!$E$5-Options!$E$21-1)),pow((UE!$G$4/UE!$G$3),(1/(Options!$E$5-Options!$E$21-1)))*I5),""))</f>
        <v>#NAME?</v>
      </c>
      <c r="K5" s="47" t="e">
        <f ca="1">_xludf.ifs(K1&lt;Options!$C$21,0,K1=Options!$C$21,UE!$G$3,Options!$C$21&lt;K1,IF(K1&lt;&gt;"",IF(Options!$G$4="Linear",J5+((UE!$G$4-UE!$G$3)/(Options!$E$5-Options!$E$21-1)),pow((UE!$G$4/UE!$G$3),(1/(Options!$E$5-Options!$E$21-1)))*J5),""))</f>
        <v>#NAME?</v>
      </c>
      <c r="L5" s="47" t="e">
        <f ca="1">_xludf.ifs(L1&lt;Options!$C$21,0,L1=Options!$C$21,UE!$G$3,Options!$C$21&lt;L1,IF(L1&lt;&gt;"",IF(Options!$G$4="Linear",K5+((UE!$G$4-UE!$G$3)/(Options!$E$5-Options!$E$21-1)),pow((UE!$G$4/UE!$G$3),(1/(Options!$E$5-Options!$E$21-1)))*K5),""))</f>
        <v>#NAME?</v>
      </c>
      <c r="M5" s="47" t="e">
        <f ca="1">_xludf.ifs(M1&lt;Options!$C$21,0,M1=Options!$C$21,UE!$G$3,Options!$C$21&lt;M1,IF(M1&lt;&gt;"",IF(Options!$G$4="Linear",L5+((UE!$G$4-UE!$G$3)/(Options!$E$5-Options!$E$21-1)),pow((UE!$G$4/UE!$G$3),(1/(Options!$E$5-Options!$E$21-1)))*L5),""))</f>
        <v>#NAME?</v>
      </c>
      <c r="N5" s="46" t="e">
        <f ca="1">_xludf.ifs(N1&lt;Options!$C$21,0,N1=Options!$C$21,UE!$G$3,Options!$C$21&lt;N1,IF(N1&lt;&gt;"",IF(Options!$G$4="Linear",M5+((UE!$G$4-UE!$G$3)/(Options!$E$5-Options!$E$21-1)),pow((UE!$G$4/UE!$G$3),(1/(Options!$E$5-Options!$E$21-1)))*M5),""))</f>
        <v>#NAME?</v>
      </c>
      <c r="O5" s="46" t="e">
        <f ca="1">_xludf.ifs(O1&lt;Options!$C$21,0,O1=Options!$C$21,UE!$G$3,Options!$C$21&lt;O1,IF(O1&lt;&gt;"",IF(Options!$G$4="Linear",N5+((UE!$G$4-UE!$G$3)/(Options!$E$5-Options!$E$21-1)),pow((UE!$G$4/UE!$G$3),(1/(Options!$E$5-Options!$E$21-1)))*N5),""))</f>
        <v>#NAME?</v>
      </c>
      <c r="P5" s="46" t="e">
        <f ca="1">_xludf.ifs(P1&lt;Options!$C$21,0,P1=Options!$C$21,UE!$G$3,Options!$C$21&lt;P1,IF(P1&lt;&gt;"",IF(Options!$G$4="Linear",O5+((UE!$G$4-UE!$G$3)/(Options!$E$5-Options!$E$21-1)),pow((UE!$G$4/UE!$G$3),(1/(Options!$E$5-Options!$E$21-1)))*O5),""))</f>
        <v>#NAME?</v>
      </c>
      <c r="Q5" s="46" t="e">
        <f ca="1">_xludf.ifs(Q1&lt;Options!$C$21,0,Q1=Options!$C$21,UE!$G$3,Options!$C$21&lt;Q1,IF(Q1&lt;&gt;"",IF(Options!$G$4="Linear",P5+((UE!$G$4-UE!$G$3)/(Options!$E$5-Options!$E$21-1)),pow((UE!$G$4/UE!$G$3),(1/(Options!$E$5-Options!$E$21-1)))*P5),""))</f>
        <v>#NAME?</v>
      </c>
      <c r="R5" s="46" t="e">
        <f ca="1">_xludf.ifs(R1&lt;Options!$C$21,0,R1=Options!$C$21,UE!$G$3,Options!$C$21&lt;R1,IF(R1&lt;&gt;"",IF(Options!$G$4="Linear",Q5+((UE!$G$4-UE!$G$3)/(Options!$E$5-Options!$E$21-1)),pow((UE!$G$4/UE!$G$3),(1/(Options!$E$5-Options!$E$21-1)))*Q5),""))</f>
        <v>#NAME?</v>
      </c>
      <c r="S5" s="46" t="e">
        <f ca="1">_xludf.ifs(S1&lt;Options!$C$21,0,S1=Options!$C$21,UE!$G$3,Options!$C$21&lt;S1,IF(S1&lt;&gt;"",IF(Options!$G$4="Linear",R5+((UE!$G$4-UE!$G$3)/(Options!$E$5-Options!$E$21-1)),pow((UE!$G$4/UE!$G$3),(1/(Options!$E$5-Options!$E$21-1)))*R5),""))</f>
        <v>#NAME?</v>
      </c>
      <c r="T5" s="46" t="e">
        <f ca="1">_xludf.ifs(T1&lt;Options!$C$21,0,T1=Options!$C$21,UE!$G$3,Options!$C$21&lt;T1,IF(T1&lt;&gt;"",IF(Options!$G$4="Linear",S5+((UE!$G$4-UE!$G$3)/(Options!$E$5-Options!$E$21-1)),pow((UE!$G$4/UE!$G$3),(1/(Options!$E$5-Options!$E$21-1)))*S5),""))</f>
        <v>#NAME?</v>
      </c>
      <c r="U5" s="46" t="e">
        <f ca="1">_xludf.ifs(U1&lt;Options!$C$21,0,U1=Options!$C$21,UE!$G$3,Options!$C$21&lt;U1,IF(U1&lt;&gt;"",IF(Options!$G$4="Linear",T5+((UE!$G$4-UE!$G$3)/(Options!$E$5-Options!$E$21-1)),pow((UE!$G$4/UE!$G$3),(1/(Options!$E$5-Options!$E$21-1)))*T5),""))</f>
        <v>#NAME?</v>
      </c>
      <c r="V5" s="46" t="e">
        <f ca="1">_xludf.ifs(V1&lt;Options!$C$21,0,V1=Options!$C$21,UE!$G$3,Options!$C$21&lt;V1,IF(V1&lt;&gt;"",IF(Options!$G$4="Linear",U5+((UE!$G$4-UE!$G$3)/(Options!$E$5-Options!$E$21-1)),pow((UE!$G$4/UE!$G$3),(1/(Options!$E$5-Options!$E$21-1)))*U5),""))</f>
        <v>#NAME?</v>
      </c>
      <c r="W5" s="46" t="e">
        <f ca="1">_xludf.ifs(W1&lt;Options!$C$21,0,W1=Options!$C$21,UE!$G$3,Options!$C$21&lt;W1,IF(W1&lt;&gt;"",IF(Options!$G$4="Linear",V5+((UE!$G$4-UE!$G$3)/(Options!$E$5-Options!$E$21-1)),pow((UE!$G$4/UE!$G$3),(1/(Options!$E$5-Options!$E$21-1)))*V5),""))</f>
        <v>#NAME?</v>
      </c>
      <c r="X5" s="46" t="e">
        <f ca="1">_xludf.ifs(X1&lt;Options!$C$21,0,X1=Options!$C$21,UE!$G$3,Options!$C$21&lt;X1,IF(X1&lt;&gt;"",IF(Options!$G$4="Linear",W5+((UE!$G$4-UE!$G$3)/(Options!$E$5-Options!$E$21-1)),pow((UE!$G$4/UE!$G$3),(1/(Options!$E$5-Options!$E$21-1)))*W5),""))</f>
        <v>#NAME?</v>
      </c>
      <c r="Y5" s="46" t="e">
        <f ca="1">_xludf.ifs(Y1&lt;Options!$C$21,0,Y1=Options!$C$21,UE!$G$3,Options!$C$21&lt;Y1,IF(Y1&lt;&gt;"",IF(Options!$G$4="Linear",X5+((UE!$G$4-UE!$G$3)/(Options!$E$5-Options!$E$21-1)),pow((UE!$G$4/UE!$G$3),(1/(Options!$E$5-Options!$E$21-1)))*X5),""))</f>
        <v>#NAME?</v>
      </c>
      <c r="Z5" s="46" t="e">
        <f ca="1">_xludf.ifs(Z1&lt;Options!$C$21,0,Z1=Options!$C$21,UE!$G$3,Options!$C$21&lt;Z1,IF(Z1&lt;&gt;"",IF(Options!$G$4="Linear",Y5+((UE!$G$4-UE!$G$3)/(Options!$E$5-Options!$E$21-1)),pow((UE!$G$4/UE!$G$3),(1/(Options!$E$5-Options!$E$21-1)))*Y5),""))</f>
        <v>#NAME?</v>
      </c>
    </row>
    <row r="6" spans="1:26" ht="15.75" customHeight="1">
      <c r="A6" s="15" t="s">
        <v>55</v>
      </c>
      <c r="B6" s="44" t="e">
        <f t="shared" ref="B6:Z6" ca="1" si="1">IF(B1&lt;&gt;"",IF(AND(B5&gt;0,B11&gt;1),(B11-1)/(B5*B11-1),IF(B5=1,1,0)),"")</f>
        <v>#NAME?</v>
      </c>
      <c r="C6" s="44" t="e">
        <f t="shared" ca="1" si="1"/>
        <v>#NAME?</v>
      </c>
      <c r="D6" s="44" t="e">
        <f t="shared" ca="1" si="1"/>
        <v>#NAME?</v>
      </c>
      <c r="E6" s="44" t="e">
        <f t="shared" ca="1" si="1"/>
        <v>#NAME?</v>
      </c>
      <c r="F6" s="44" t="e">
        <f t="shared" ca="1" si="1"/>
        <v>#NAME?</v>
      </c>
      <c r="G6" s="44" t="e">
        <f t="shared" ca="1" si="1"/>
        <v>#NAME?</v>
      </c>
      <c r="H6" s="44" t="e">
        <f t="shared" ca="1" si="1"/>
        <v>#NAME?</v>
      </c>
      <c r="I6" s="44" t="e">
        <f t="shared" ca="1" si="1"/>
        <v>#NAME?</v>
      </c>
      <c r="J6" s="44" t="e">
        <f t="shared" ca="1" si="1"/>
        <v>#NAME?</v>
      </c>
      <c r="K6" s="44" t="e">
        <f t="shared" ca="1" si="1"/>
        <v>#NAME?</v>
      </c>
      <c r="L6" s="44" t="e">
        <f t="shared" ca="1" si="1"/>
        <v>#NAME?</v>
      </c>
      <c r="M6" s="44" t="e">
        <f t="shared" ca="1" si="1"/>
        <v>#NAME?</v>
      </c>
      <c r="N6" s="44" t="e">
        <f t="shared" ca="1" si="1"/>
        <v>#NAME?</v>
      </c>
      <c r="O6" s="44" t="e">
        <f t="shared" ca="1" si="1"/>
        <v>#NAME?</v>
      </c>
      <c r="P6" s="44" t="e">
        <f t="shared" ca="1" si="1"/>
        <v>#NAME?</v>
      </c>
      <c r="Q6" s="44" t="e">
        <f t="shared" ca="1" si="1"/>
        <v>#NAME?</v>
      </c>
      <c r="R6" s="44" t="e">
        <f t="shared" ca="1" si="1"/>
        <v>#NAME?</v>
      </c>
      <c r="S6" s="44" t="e">
        <f t="shared" ca="1" si="1"/>
        <v>#NAME?</v>
      </c>
      <c r="T6" s="44" t="e">
        <f t="shared" ca="1" si="1"/>
        <v>#NAME?</v>
      </c>
      <c r="U6" s="44" t="e">
        <f t="shared" ca="1" si="1"/>
        <v>#NAME?</v>
      </c>
      <c r="V6" s="44" t="e">
        <f t="shared" ca="1" si="1"/>
        <v>#NAME?</v>
      </c>
      <c r="W6" s="44" t="e">
        <f t="shared" ca="1" si="1"/>
        <v>#NAME?</v>
      </c>
      <c r="X6" s="44" t="e">
        <f t="shared" ca="1" si="1"/>
        <v>#NAME?</v>
      </c>
      <c r="Y6" s="44" t="e">
        <f t="shared" ca="1" si="1"/>
        <v>#NAME?</v>
      </c>
      <c r="Z6" s="44" t="str">
        <f t="shared" si="1"/>
        <v/>
      </c>
    </row>
    <row r="7" spans="1:26" ht="15.75" customHeight="1">
      <c r="A7" s="48" t="s">
        <v>0</v>
      </c>
      <c r="B7" s="49" t="e">
        <f ca="1">_xludf.ifs(
  B1&lt;Options!$C$21,0,
  B1=Options!$C$21,IF(UE!$F$3&gt;0,UE!$F$3,1),
  Options!$C$21&lt;B1,
  IF(
    B1&lt;&gt;"",
    IF(
      Options!$G$4="Linear",
      A7+((UE!$F$4-UE!$F$3)/(Options!$E$5-Options!$E$21-1)),
      IF(UE!$F$3&gt;0,pow((UE!$F$4/UE!$F$3),(1/(Options!$E$5-Options!$E$21-1)))*A7,pow((UE!$F$4),(1/(Options!$E$5-Options!$E$21-1)))*A7)
     ),""
  )
)</f>
        <v>#NAME?</v>
      </c>
      <c r="C7" s="49" t="e">
        <f ca="1">_xludf.ifs(
  C1&lt;Options!$C$21,0,
  C1=Options!$C$21,IF(UE!$F$3&gt;0,UE!$F$3,1),
  Options!$C$21&lt;C1,
  IF(
    C1&lt;&gt;"",
    IF(
      Options!$G$4="Linear",
      B7+((UE!$F$4-UE!$F$3)/(Options!$E$5-Options!$E$21-1)),
      IF(UE!$F$3&gt;0,pow((UE!$F$4/UE!$F$3),(1/(Options!$E$5-Options!$E$21-1)))*B7,pow((UE!$F$4),(1/(Options!$E$5-Options!$E$21-1)))*B7)
     ),""
  )
)</f>
        <v>#NAME?</v>
      </c>
      <c r="D7" s="49" t="e">
        <f ca="1">_xludf.ifs(
  D1&lt;Options!$C$21,0,
  D1=Options!$C$21,IF(UE!$F$3&gt;0,UE!$F$3,1),
  Options!$C$21&lt;D1,
  IF(
    D1&lt;&gt;"",
    IF(
      Options!$G$4="Linear",
      C7+((UE!$F$4-UE!$F$3)/(Options!$E$5-Options!$E$21-1)),
      IF(UE!$F$3&gt;0,pow((UE!$F$4/UE!$F$3),(1/(Options!$E$5-Options!$E$21-1)))*C7,pow((UE!$F$4),(1/(Options!$E$5-Options!$E$21-1)))*C7)
     ),""
  )
)</f>
        <v>#NAME?</v>
      </c>
      <c r="E7" s="49" t="e">
        <f ca="1">_xludf.ifs(
  E1&lt;Options!$C$21,0,
  E1=Options!$C$21,IF(UE!$F$3&gt;0,UE!$F$3,1),
  Options!$C$21&lt;E1,
  IF(
    E1&lt;&gt;"",
    IF(
      Options!$G$4="Linear",
      D7+((UE!$F$4-UE!$F$3)/(Options!$E$5-Options!$E$21-1)),
      IF(UE!$F$3&gt;0,pow((UE!$F$4/UE!$F$3),(1/(Options!$E$5-Options!$E$21-1)))*D7,pow((UE!$F$4),(1/(Options!$E$5-Options!$E$21-1)))*D7)
     ),""
  )
)</f>
        <v>#NAME?</v>
      </c>
      <c r="F7" s="49" t="e">
        <f ca="1">_xludf.ifs(
  F1&lt;Options!$C$21,0,
  F1=Options!$C$21,IF(UE!$F$3&gt;0,UE!$F$3,1),
  Options!$C$21&lt;F1,
  IF(
    F1&lt;&gt;"",
    IF(
      Options!$G$4="Linear",
      E7+((UE!$F$4-UE!$F$3)/(Options!$E$5-Options!$E$21-1)),
      IF(UE!$F$3&gt;0,pow((UE!$F$4/UE!$F$3),(1/(Options!$E$5-Options!$E$21-1)))*E7,pow((UE!$F$4),(1/(Options!$E$5-Options!$E$21-1)))*E7)
     ),""
  )
)</f>
        <v>#NAME?</v>
      </c>
      <c r="G7" s="49" t="e">
        <f ca="1">_xludf.ifs(
  G1&lt;Options!$C$21,0,
  G1=Options!$C$21,IF(UE!$F$3&gt;0,UE!$F$3,1),
  Options!$C$21&lt;G1,
  IF(
    G1&lt;&gt;"",
    IF(
      Options!$G$4="Linear",
      F7+((UE!$F$4-UE!$F$3)/(Options!$E$5-Options!$E$21-1)),
      IF(UE!$F$3&gt;0,pow((UE!$F$4/UE!$F$3),(1/(Options!$E$5-Options!$E$21-1)))*F7,pow((UE!$F$4),(1/(Options!$E$5-Options!$E$21-1)))*F7)
     ),""
  )
)</f>
        <v>#NAME?</v>
      </c>
      <c r="H7" s="49" t="e">
        <f ca="1">_xludf.ifs(
  H1&lt;Options!$C$21,0,
  H1=Options!$C$21,IF(UE!$F$3&gt;0,UE!$F$3,1),
  Options!$C$21&lt;H1,
  IF(
    H1&lt;&gt;"",
    IF(
      Options!$G$4="Linear",
      G7+((UE!$F$4-UE!$F$3)/(Options!$E$5-Options!$E$21-1)),
      IF(UE!$F$3&gt;0,pow((UE!$F$4/UE!$F$3),(1/(Options!$E$5-Options!$E$21-1)))*G7,pow((UE!$F$4),(1/(Options!$E$5-Options!$E$21-1)))*G7)
     ),""
  )
)</f>
        <v>#NAME?</v>
      </c>
      <c r="I7" s="49" t="e">
        <f ca="1">_xludf.ifs(
  I1&lt;Options!$C$21,0,
  I1=Options!$C$21,IF(UE!$F$3&gt;0,UE!$F$3,1),
  Options!$C$21&lt;I1,
  IF(
    I1&lt;&gt;"",
    IF(
      Options!$G$4="Linear",
      H7+((UE!$F$4-UE!$F$3)/(Options!$E$5-Options!$E$21-1)),
      IF(UE!$F$3&gt;0,pow((UE!$F$4/UE!$F$3),(1/(Options!$E$5-Options!$E$21-1)))*H7,pow((UE!$F$4),(1/(Options!$E$5-Options!$E$21-1)))*H7)
     ),""
  )
)</f>
        <v>#NAME?</v>
      </c>
      <c r="J7" s="49" t="e">
        <f ca="1">_xludf.ifs(
  J1&lt;Options!$C$21,0,
  J1=Options!$C$21,IF(UE!$F$3&gt;0,UE!$F$3,1),
  Options!$C$21&lt;J1,
  IF(
    J1&lt;&gt;"",
    IF(
      Options!$G$4="Linear",
      I7+((UE!$F$4-UE!$F$3)/(Options!$E$5-Options!$E$21-1)),
      IF(UE!$F$3&gt;0,pow((UE!$F$4/UE!$F$3),(1/(Options!$E$5-Options!$E$21-1)))*I7,pow((UE!$F$4),(1/(Options!$E$5-Options!$E$21-1)))*I7)
     ),""
  )
)</f>
        <v>#NAME?</v>
      </c>
      <c r="K7" s="49" t="e">
        <f ca="1">_xludf.ifs(
  K1&lt;Options!$C$21,0,
  K1=Options!$C$21,IF(UE!$F$3&gt;0,UE!$F$3,1),
  Options!$C$21&lt;K1,
  IF(
    K1&lt;&gt;"",
    IF(
      Options!$G$4="Linear",
      J7+((UE!$F$4-UE!$F$3)/(Options!$E$5-Options!$E$21-1)),
      IF(UE!$F$3&gt;0,pow((UE!$F$4/UE!$F$3),(1/(Options!$E$5-Options!$E$21-1)))*J7,pow((UE!$F$4),(1/(Options!$E$5-Options!$E$21-1)))*J7)
     ),""
  )
)</f>
        <v>#NAME?</v>
      </c>
      <c r="L7" s="49" t="e">
        <f ca="1">_xludf.ifs(
  L1&lt;Options!$C$21,0,
  L1=Options!$C$21,IF(UE!$F$3&gt;0,UE!$F$3,1),
  Options!$C$21&lt;L1,
  IF(
    L1&lt;&gt;"",
    IF(
      Options!$G$4="Linear",
      K7+((UE!$F$4-UE!$F$3)/(Options!$E$5-Options!$E$21-1)),
      IF(UE!$F$3&gt;0,pow((UE!$F$4/UE!$F$3),(1/(Options!$E$5-Options!$E$21-1)))*K7,pow((UE!$F$4),(1/(Options!$E$5-Options!$E$21-1)))*K7)
     ),""
  )
)</f>
        <v>#NAME?</v>
      </c>
      <c r="M7" s="49" t="e">
        <f ca="1">_xludf.ifs(
  M1&lt;Options!$C$21,0,
  M1=Options!$C$21,IF(UE!$F$3&gt;0,UE!$F$3,1),
  Options!$C$21&lt;M1,
  IF(
    M1&lt;&gt;"",
    IF(
      Options!$G$4="Linear",
      L7+((UE!$F$4-UE!$F$3)/(Options!$E$5-Options!$E$21-1)),
      IF(UE!$F$3&gt;0,pow((UE!$F$4/UE!$F$3),(1/(Options!$E$5-Options!$E$21-1)))*L7,pow((UE!$F$4),(1/(Options!$E$5-Options!$E$21-1)))*L7)
     ),""
  )
)</f>
        <v>#NAME?</v>
      </c>
      <c r="N7" s="49" t="e">
        <f ca="1">_xludf.ifs(
  N1&lt;Options!$C$21,0,
  N1=Options!$C$21,IF(UE!$F$3&gt;0,UE!$F$3,1),
  Options!$C$21&lt;N1,
  IF(
    N1&lt;&gt;"",
    IF(
      Options!$G$4="Linear",
      M7+((UE!$F$4-UE!$F$3)/(Options!$E$5-Options!$E$21-1)),
      IF(UE!$F$3&gt;0,pow((UE!$F$4/UE!$F$3),(1/(Options!$E$5-Options!$E$21-1)))*M7,pow((UE!$F$4),(1/(Options!$E$5-Options!$E$21-1)))*M7)
     ),""
  )
)</f>
        <v>#NAME?</v>
      </c>
      <c r="O7" s="49" t="e">
        <f ca="1">_xludf.ifs(
  O1&lt;Options!$C$21,0,
  O1=Options!$C$21,IF(UE!$F$3&gt;0,UE!$F$3,1),
  Options!$C$21&lt;O1,
  IF(
    O1&lt;&gt;"",
    IF(
      Options!$G$4="Linear",
      N7+((UE!$F$4-UE!$F$3)/(Options!$E$5-Options!$E$21-1)),
      IF(UE!$F$3&gt;0,pow((UE!$F$4/UE!$F$3),(1/(Options!$E$5-Options!$E$21-1)))*N7,pow((UE!$F$4),(1/(Options!$E$5-Options!$E$21-1)))*N7)
     ),""
  )
)</f>
        <v>#NAME?</v>
      </c>
      <c r="P7" s="49" t="e">
        <f ca="1">_xludf.ifs(
  P1&lt;Options!$C$21,0,
  P1=Options!$C$21,IF(UE!$F$3&gt;0,UE!$F$3,1),
  Options!$C$21&lt;P1,
  IF(
    P1&lt;&gt;"",
    IF(
      Options!$G$4="Linear",
      O7+((UE!$F$4-UE!$F$3)/(Options!$E$5-Options!$E$21-1)),
      IF(UE!$F$3&gt;0,pow((UE!$F$4/UE!$F$3),(1/(Options!$E$5-Options!$E$21-1)))*O7,pow((UE!$F$4),(1/(Options!$E$5-Options!$E$21-1)))*O7)
     ),""
  )
)</f>
        <v>#NAME?</v>
      </c>
      <c r="Q7" s="49" t="e">
        <f ca="1">_xludf.ifs(
  Q1&lt;Options!$C$21,0,
  Q1=Options!$C$21,IF(UE!$F$3&gt;0,UE!$F$3,1),
  Options!$C$21&lt;Q1,
  IF(
    Q1&lt;&gt;"",
    IF(
      Options!$G$4="Linear",
      P7+((UE!$F$4-UE!$F$3)/(Options!$E$5-Options!$E$21-1)),
      IF(UE!$F$3&gt;0,pow((UE!$F$4/UE!$F$3),(1/(Options!$E$5-Options!$E$21-1)))*P7,pow((UE!$F$4),(1/(Options!$E$5-Options!$E$21-1)))*P7)
     ),""
  )
)</f>
        <v>#NAME?</v>
      </c>
      <c r="R7" s="49" t="e">
        <f ca="1">_xludf.ifs(
  R1&lt;Options!$C$21,0,
  R1=Options!$C$21,IF(UE!$F$3&gt;0,UE!$F$3,1),
  Options!$C$21&lt;R1,
  IF(
    R1&lt;&gt;"",
    IF(
      Options!$G$4="Linear",
      Q7+((UE!$F$4-UE!$F$3)/(Options!$E$5-Options!$E$21-1)),
      IF(UE!$F$3&gt;0,pow((UE!$F$4/UE!$F$3),(1/(Options!$E$5-Options!$E$21-1)))*Q7,pow((UE!$F$4),(1/(Options!$E$5-Options!$E$21-1)))*Q7)
     ),""
  )
)</f>
        <v>#NAME?</v>
      </c>
      <c r="S7" s="49" t="e">
        <f ca="1">_xludf.ifs(
  S1&lt;Options!$C$21,0,
  S1=Options!$C$21,IF(UE!$F$3&gt;0,UE!$F$3,1),
  Options!$C$21&lt;S1,
  IF(
    S1&lt;&gt;"",
    IF(
      Options!$G$4="Linear",
      R7+((UE!$F$4-UE!$F$3)/(Options!$E$5-Options!$E$21-1)),
      IF(UE!$F$3&gt;0,pow((UE!$F$4/UE!$F$3),(1/(Options!$E$5-Options!$E$21-1)))*R7,pow((UE!$F$4),(1/(Options!$E$5-Options!$E$21-1)))*R7)
     ),""
  )
)</f>
        <v>#NAME?</v>
      </c>
      <c r="T7" s="49" t="e">
        <f ca="1">_xludf.ifs(
  T1&lt;Options!$C$21,0,
  T1=Options!$C$21,IF(UE!$F$3&gt;0,UE!$F$3,1),
  Options!$C$21&lt;T1,
  IF(
    T1&lt;&gt;"",
    IF(
      Options!$G$4="Linear",
      S7+((UE!$F$4-UE!$F$3)/(Options!$E$5-Options!$E$21-1)),
      IF(UE!$F$3&gt;0,pow((UE!$F$4/UE!$F$3),(1/(Options!$E$5-Options!$E$21-1)))*S7,pow((UE!$F$4),(1/(Options!$E$5-Options!$E$21-1)))*S7)
     ),""
  )
)</f>
        <v>#NAME?</v>
      </c>
      <c r="U7" s="49" t="e">
        <f ca="1">_xludf.ifs(
  U1&lt;Options!$C$21,0,
  U1=Options!$C$21,IF(UE!$F$3&gt;0,UE!$F$3,1),
  Options!$C$21&lt;U1,
  IF(
    U1&lt;&gt;"",
    IF(
      Options!$G$4="Linear",
      T7+((UE!$F$4-UE!$F$3)/(Options!$E$5-Options!$E$21-1)),
      IF(UE!$F$3&gt;0,pow((UE!$F$4/UE!$F$3),(1/(Options!$E$5-Options!$E$21-1)))*T7,pow((UE!$F$4),(1/(Options!$E$5-Options!$E$21-1)))*T7)
     ),""
  )
)</f>
        <v>#NAME?</v>
      </c>
      <c r="V7" s="49" t="e">
        <f ca="1">_xludf.ifs(
  V1&lt;Options!$C$21,0,
  V1=Options!$C$21,IF(UE!$F$3&gt;0,UE!$F$3,1),
  Options!$C$21&lt;V1,
  IF(
    V1&lt;&gt;"",
    IF(
      Options!$G$4="Linear",
      U7+((UE!$F$4-UE!$F$3)/(Options!$E$5-Options!$E$21-1)),
      IF(UE!$F$3&gt;0,pow((UE!$F$4/UE!$F$3),(1/(Options!$E$5-Options!$E$21-1)))*U7,pow((UE!$F$4),(1/(Options!$E$5-Options!$E$21-1)))*U7)
     ),""
  )
)</f>
        <v>#NAME?</v>
      </c>
      <c r="W7" s="49" t="e">
        <f ca="1">_xludf.ifs(
  W1&lt;Options!$C$21,0,
  W1=Options!$C$21,IF(UE!$F$3&gt;0,UE!$F$3,1),
  Options!$C$21&lt;W1,
  IF(
    W1&lt;&gt;"",
    IF(
      Options!$G$4="Linear",
      V7+((UE!$F$4-UE!$F$3)/(Options!$E$5-Options!$E$21-1)),
      IF(UE!$F$3&gt;0,pow((UE!$F$4/UE!$F$3),(1/(Options!$E$5-Options!$E$21-1)))*V7,pow((UE!$F$4),(1/(Options!$E$5-Options!$E$21-1)))*V7)
     ),""
  )
)</f>
        <v>#NAME?</v>
      </c>
      <c r="X7" s="49" t="e">
        <f ca="1">_xludf.ifs(
  X1&lt;Options!$C$21,0,
  X1=Options!$C$21,IF(UE!$F$3&gt;0,UE!$F$3,1),
  Options!$C$21&lt;X1,
  IF(
    X1&lt;&gt;"",
    IF(
      Options!$G$4="Linear",
      W7+((UE!$F$4-UE!$F$3)/(Options!$E$5-Options!$E$21-1)),
      IF(UE!$F$3&gt;0,pow((UE!$F$4/UE!$F$3),(1/(Options!$E$5-Options!$E$21-1)))*W7,pow((UE!$F$4),(1/(Options!$E$5-Options!$E$21-1)))*W7)
     ),""
  )
)</f>
        <v>#NAME?</v>
      </c>
      <c r="Y7" s="49" t="e">
        <f ca="1">_xludf.ifs(
  Y1&lt;Options!$C$21,0,
  Y1=Options!$C$21,IF(UE!$F$3&gt;0,UE!$F$3,1),
  Options!$C$21&lt;Y1,
  IF(
    Y1&lt;&gt;"",
    IF(
      Options!$G$4="Linear",
      X7+((UE!$F$4-UE!$F$3)/(Options!$E$5-Options!$E$21-1)),
      IF(UE!$F$3&gt;0,pow((UE!$F$4/UE!$F$3),(1/(Options!$E$5-Options!$E$21-1)))*X7,pow((UE!$F$4),(1/(Options!$E$5-Options!$E$21-1)))*X7)
     ),""
  )
)</f>
        <v>#NAME?</v>
      </c>
      <c r="Z7" s="49" t="e">
        <f ca="1">_xludf.ifs(
  Z1&lt;Options!$C$21,0,
  Z1=Options!$C$21,IF(UE!$F$3&gt;0,UE!$F$3,1),
  Options!$C$21&lt;Z1,
  IF(
    Z1&lt;&gt;"",
    IF(
      Options!$G$4="Linear",
      Y7+((UE!$F$4-UE!$F$3)/(Options!$E$5-Options!$E$21-1)),
      IF(UE!$F$3&gt;0,pow((UE!$F$4/UE!$F$3),(1/(Options!$E$5-Options!$E$21-1)))*Y7,pow((UE!$F$4),(1/(Options!$E$5-Options!$E$21-1)))*Y7)
     ),""
  )
)</f>
        <v>#NAME?</v>
      </c>
    </row>
    <row r="8" spans="1:26" ht="15.75" customHeight="1">
      <c r="A8" s="48" t="s">
        <v>56</v>
      </c>
      <c r="B8" s="49" t="e">
        <f ca="1">_xludf.ifs(B$1&lt;Options!$C$21,0,B$1=Options!$C$21,UE!$H$3,Options!$C$21&lt;B$1,IF(B$1&lt;&gt;"",IF(Options!$G$4="Linear",A8+((UE!$H$4-UE!$H$3)/(Options!$E$5-Options!$E$21-1)),IF(UE!$H$3&gt;0,pow((UE!$H$4/UE!$H$3),(1/(Options!$E$5-Options!$E$21-1)))*A8,0)),""))</f>
        <v>#NAME?</v>
      </c>
      <c r="C8" s="49" t="e">
        <f ca="1">_xludf.ifs(C$1&lt;Options!$C$21,0,C$1=Options!$C$21,UE!$H$3,Options!$C$21&lt;C$1,IF(C$1&lt;&gt;"",IF(Options!$G$4="Linear",B8+((UE!$H$4-UE!$H$3)/(Options!$E$5-Options!$E$21-1)),IF(UE!$H$3&gt;0,pow((UE!$H$4/UE!$H$3),(1/(Options!$E$5-Options!$E$21-1)))*B8,0)),""))</f>
        <v>#NAME?</v>
      </c>
      <c r="D8" s="49" t="e">
        <f ca="1">_xludf.ifs(D$1&lt;Options!$C$21,0,D$1=Options!$C$21,UE!$H$3,Options!$C$21&lt;D$1,IF(D$1&lt;&gt;"",IF(Options!$G$4="Linear",C8+((UE!$H$4-UE!$H$3)/(Options!$E$5-Options!$E$21-1)),IF(UE!$H$3&gt;0,pow((UE!$H$4/UE!$H$3),(1/(Options!$E$5-Options!$E$21-1)))*C8,0)),""))</f>
        <v>#NAME?</v>
      </c>
      <c r="E8" s="49" t="e">
        <f ca="1">_xludf.ifs(E$1&lt;Options!$C$21,0,E$1=Options!$C$21,UE!$H$3,Options!$C$21&lt;E$1,IF(E$1&lt;&gt;"",IF(Options!$G$4="Linear",D8+((UE!$H$4-UE!$H$3)/(Options!$E$5-Options!$E$21-1)),IF(UE!$H$3&gt;0,pow((UE!$H$4/UE!$H$3),(1/(Options!$E$5-Options!$E$21-1)))*D8,0)),""))</f>
        <v>#NAME?</v>
      </c>
      <c r="F8" s="49" t="e">
        <f ca="1">_xludf.ifs(F$1&lt;Options!$C$21,0,F$1=Options!$C$21,UE!$H$3,Options!$C$21&lt;F$1,IF(F$1&lt;&gt;"",IF(Options!$G$4="Linear",E8+((UE!$H$4-UE!$H$3)/(Options!$E$5-Options!$E$21-1)),IF(UE!$H$3&gt;0,pow((UE!$H$4/UE!$H$3),(1/(Options!$E$5-Options!$E$21-1)))*E8,0)),""))</f>
        <v>#NAME?</v>
      </c>
      <c r="G8" s="49" t="e">
        <f ca="1">_xludf.ifs(G$1&lt;Options!$C$21,0,G$1=Options!$C$21,UE!$H$3,Options!$C$21&lt;G$1,IF(G$1&lt;&gt;"",IF(Options!$G$4="Linear",F8+((UE!$H$4-UE!$H$3)/(Options!$E$5-Options!$E$21-1)),IF(UE!$H$3&gt;0,pow((UE!$H$4/UE!$H$3),(1/(Options!$E$5-Options!$E$21-1)))*F8,0)),""))</f>
        <v>#NAME?</v>
      </c>
      <c r="H8" s="49" t="e">
        <f ca="1">_xludf.ifs(H$1&lt;Options!$C$21,0,H$1=Options!$C$21,UE!$H$3,Options!$C$21&lt;H$1,IF(H$1&lt;&gt;"",IF(Options!$G$4="Linear",G8+((UE!$H$4-UE!$H$3)/(Options!$E$5-Options!$E$21-1)),IF(UE!$H$3&gt;0,pow((UE!$H$4/UE!$H$3),(1/(Options!$E$5-Options!$E$21-1)))*G8,0)),""))</f>
        <v>#NAME?</v>
      </c>
      <c r="I8" s="49" t="e">
        <f ca="1">_xludf.ifs(I$1&lt;Options!$C$21,0,I$1=Options!$C$21,UE!$H$3,Options!$C$21&lt;I$1,IF(I$1&lt;&gt;"",IF(Options!$G$4="Linear",H8+((UE!$H$4-UE!$H$3)/(Options!$E$5-Options!$E$21-1)),IF(UE!$H$3&gt;0,pow((UE!$H$4/UE!$H$3),(1/(Options!$E$5-Options!$E$21-1)))*H8,0)),""))</f>
        <v>#NAME?</v>
      </c>
      <c r="J8" s="49" t="e">
        <f ca="1">_xludf.ifs(J$1&lt;Options!$C$21,0,J$1=Options!$C$21,UE!$H$3,Options!$C$21&lt;J$1,IF(J$1&lt;&gt;"",IF(Options!$G$4="Linear",I8+((UE!$H$4-UE!$H$3)/(Options!$E$5-Options!$E$21-1)),IF(UE!$H$3&gt;0,pow((UE!$H$4/UE!$H$3),(1/(Options!$E$5-Options!$E$21-1)))*I8,0)),""))</f>
        <v>#NAME?</v>
      </c>
      <c r="K8" s="49" t="e">
        <f ca="1">_xludf.ifs(K$1&lt;Options!$C$21,0,K$1=Options!$C$21,UE!$H$3,Options!$C$21&lt;K$1,IF(K$1&lt;&gt;"",IF(Options!$G$4="Linear",J8+((UE!$H$4-UE!$H$3)/(Options!$E$5-Options!$E$21-1)),IF(UE!$H$3&gt;0,pow((UE!$H$4/UE!$H$3),(1/(Options!$E$5-Options!$E$21-1)))*J8,0)),""))</f>
        <v>#NAME?</v>
      </c>
      <c r="L8" s="49" t="e">
        <f ca="1">_xludf.ifs(L$1&lt;Options!$C$21,0,L$1=Options!$C$21,UE!$H$3,Options!$C$21&lt;L$1,IF(L$1&lt;&gt;"",IF(Options!$G$4="Linear",K8+((UE!$H$4-UE!$H$3)/(Options!$E$5-Options!$E$21-1)),IF(UE!$H$3&gt;0,pow((UE!$H$4/UE!$H$3),(1/(Options!$E$5-Options!$E$21-1)))*K8,0)),""))</f>
        <v>#NAME?</v>
      </c>
      <c r="M8" s="49" t="e">
        <f ca="1">_xludf.ifs(M$1&lt;Options!$C$21,0,M$1=Options!$C$21,UE!$H$3,Options!$C$21&lt;M$1,IF(M$1&lt;&gt;"",IF(Options!$G$4="Linear",L8+((UE!$H$4-UE!$H$3)/(Options!$E$5-Options!$E$21-1)),IF(UE!$H$3&gt;0,pow((UE!$H$4/UE!$H$3),(1/(Options!$E$5-Options!$E$21-1)))*L8,0)),""))</f>
        <v>#NAME?</v>
      </c>
      <c r="N8" s="48" t="e">
        <f ca="1">_xludf.ifs(N$1&lt;Options!$C$21,0,N$1=Options!$C$21,UE!$H$3,Options!$C$21&lt;N$1,IF(N$1&lt;&gt;"",IF(Options!$G$4="Linear",M8+((UE!$H$4-UE!$H$3)/(Options!$E$5-Options!$E$21-1)),IF(UE!$H$3&gt;0,pow((UE!$H$4/UE!$H$3),(1/(Options!$E$5-Options!$E$21-1)))*M8,0)),""))</f>
        <v>#NAME?</v>
      </c>
      <c r="O8" s="48" t="e">
        <f ca="1">_xludf.ifs(O$1&lt;Options!$C$21,0,O$1=Options!$C$21,UE!$H$3,Options!$C$21&lt;O$1,IF(O$1&lt;&gt;"",IF(Options!$G$4="Linear",N8+((UE!$H$4-UE!$H$3)/(Options!$E$5-Options!$E$21-1)),IF(UE!$H$3&gt;0,pow((UE!$H$4/UE!$H$3),(1/(Options!$E$5-Options!$E$21-1)))*N8,0)),""))</f>
        <v>#NAME?</v>
      </c>
      <c r="P8" s="48" t="e">
        <f ca="1">_xludf.ifs(P$1&lt;Options!$C$21,0,P$1=Options!$C$21,UE!$H$3,Options!$C$21&lt;P$1,IF(P$1&lt;&gt;"",IF(Options!$G$4="Linear",O8+((UE!$H$4-UE!$H$3)/(Options!$E$5-Options!$E$21-1)),IF(UE!$H$3&gt;0,pow((UE!$H$4/UE!$H$3),(1/(Options!$E$5-Options!$E$21-1)))*O8,0)),""))</f>
        <v>#NAME?</v>
      </c>
      <c r="Q8" s="48" t="e">
        <f ca="1">_xludf.ifs(Q$1&lt;Options!$C$21,0,Q$1=Options!$C$21,UE!$H$3,Options!$C$21&lt;Q$1,IF(Q$1&lt;&gt;"",IF(Options!$G$4="Linear",P8+((UE!$H$4-UE!$H$3)/(Options!$E$5-Options!$E$21-1)),IF(UE!$H$3&gt;0,pow((UE!$H$4/UE!$H$3),(1/(Options!$E$5-Options!$E$21-1)))*P8,0)),""))</f>
        <v>#NAME?</v>
      </c>
      <c r="R8" s="48" t="e">
        <f ca="1">_xludf.ifs(R$1&lt;Options!$C$21,0,R$1=Options!$C$21,UE!$H$3,Options!$C$21&lt;R$1,IF(R$1&lt;&gt;"",IF(Options!$G$4="Linear",Q8+((UE!$H$4-UE!$H$3)/(Options!$E$5-Options!$E$21-1)),IF(UE!$H$3&gt;0,pow((UE!$H$4/UE!$H$3),(1/(Options!$E$5-Options!$E$21-1)))*Q8,0)),""))</f>
        <v>#NAME?</v>
      </c>
      <c r="S8" s="48" t="e">
        <f ca="1">_xludf.ifs(S$1&lt;Options!$C$21,0,S$1=Options!$C$21,UE!$H$3,Options!$C$21&lt;S$1,IF(S$1&lt;&gt;"",IF(Options!$G$4="Linear",R8+((UE!$H$4-UE!$H$3)/(Options!$E$5-Options!$E$21-1)),IF(UE!$H$3&gt;0,pow((UE!$H$4/UE!$H$3),(1/(Options!$E$5-Options!$E$21-1)))*R8,0)),""))</f>
        <v>#NAME?</v>
      </c>
      <c r="T8" s="48" t="e">
        <f ca="1">_xludf.ifs(T$1&lt;Options!$C$21,0,T$1=Options!$C$21,UE!$H$3,Options!$C$21&lt;T$1,IF(T$1&lt;&gt;"",IF(Options!$G$4="Linear",S8+((UE!$H$4-UE!$H$3)/(Options!$E$5-Options!$E$21-1)),IF(UE!$H$3&gt;0,pow((UE!$H$4/UE!$H$3),(1/(Options!$E$5-Options!$E$21-1)))*S8,0)),""))</f>
        <v>#NAME?</v>
      </c>
      <c r="U8" s="48" t="e">
        <f ca="1">_xludf.ifs(U$1&lt;Options!$C$21,0,U$1=Options!$C$21,UE!$H$3,Options!$C$21&lt;U$1,IF(U$1&lt;&gt;"",IF(Options!$G$4="Linear",T8+((UE!$H$4-UE!$H$3)/(Options!$E$5-Options!$E$21-1)),IF(UE!$H$3&gt;0,pow((UE!$H$4/UE!$H$3),(1/(Options!$E$5-Options!$E$21-1)))*T8,0)),""))</f>
        <v>#NAME?</v>
      </c>
      <c r="V8" s="48" t="e">
        <f ca="1">_xludf.ifs(V$1&lt;Options!$C$21,0,V$1=Options!$C$21,UE!$H$3,Options!$C$21&lt;V$1,IF(V$1&lt;&gt;"",IF(Options!$G$4="Linear",U8+((UE!$H$4-UE!$H$3)/(Options!$E$5-Options!$E$21-1)),IF(UE!$H$3&gt;0,pow((UE!$H$4/UE!$H$3),(1/(Options!$E$5-Options!$E$21-1)))*U8,0)),""))</f>
        <v>#NAME?</v>
      </c>
      <c r="W8" s="48" t="e">
        <f ca="1">_xludf.ifs(W$1&lt;Options!$C$21,0,W$1=Options!$C$21,UE!$H$3,Options!$C$21&lt;W$1,IF(W$1&lt;&gt;"",IF(Options!$G$4="Linear",V8+((UE!$H$4-UE!$H$3)/(Options!$E$5-Options!$E$21-1)),IF(UE!$H$3&gt;0,pow((UE!$H$4/UE!$H$3),(1/(Options!$E$5-Options!$E$21-1)))*V8,0)),""))</f>
        <v>#NAME?</v>
      </c>
      <c r="X8" s="48" t="e">
        <f ca="1">_xludf.ifs(X$1&lt;Options!$C$21,0,X$1=Options!$C$21,UE!$H$3,Options!$C$21&lt;X$1,IF(X$1&lt;&gt;"",IF(Options!$G$4="Linear",W8+((UE!$H$4-UE!$H$3)/(Options!$E$5-Options!$E$21-1)),IF(UE!$H$3&gt;0,pow((UE!$H$4/UE!$H$3),(1/(Options!$E$5-Options!$E$21-1)))*W8,0)),""))</f>
        <v>#NAME?</v>
      </c>
      <c r="Y8" s="48" t="e">
        <f ca="1">_xludf.ifs(Y$1&lt;Options!$C$21,0,Y$1=Options!$C$21,UE!$H$3,Options!$C$21&lt;Y$1,IF(Y$1&lt;&gt;"",IF(Options!$G$4="Linear",X8+((UE!$H$4-UE!$H$3)/(Options!$E$5-Options!$E$21-1)),IF(UE!$H$3&gt;0,pow((UE!$H$4/UE!$H$3),(1/(Options!$E$5-Options!$E$21-1)))*X8,0)),""))</f>
        <v>#NAME?</v>
      </c>
      <c r="Z8" s="48" t="e">
        <f ca="1">_xludf.ifs(Z$1&lt;Options!$C$21,0,Z$1=Options!$C$21,UE!$H$3,Options!$C$21&lt;Z$1,IF(Z$1&lt;&gt;"",IF(Options!$G$4="Linear",Y8+((UE!$H$4-UE!$H$3)/(Options!$E$5-Options!$E$21-1)),IF(UE!$H$3&gt;0,pow((UE!$H$4/UE!$H$3),(1/(Options!$E$5-Options!$E$21-1)))*Y8,0)),""))</f>
        <v>#NAME?</v>
      </c>
    </row>
    <row r="9" spans="1:26" ht="15.75" customHeight="1">
      <c r="A9" s="48" t="s">
        <v>5</v>
      </c>
      <c r="B9" s="49" t="e">
        <f t="shared" ref="B9:Z9" ca="1" si="2">IF(B1&lt;&gt;"",IF(B3&gt;0,B20/B3,0),"")</f>
        <v>#NAME?</v>
      </c>
      <c r="C9" s="49" t="e">
        <f t="shared" ca="1" si="2"/>
        <v>#NAME?</v>
      </c>
      <c r="D9" s="49" t="e">
        <f t="shared" ca="1" si="2"/>
        <v>#NAME?</v>
      </c>
      <c r="E9" s="49" t="e">
        <f t="shared" ca="1" si="2"/>
        <v>#NAME?</v>
      </c>
      <c r="F9" s="49" t="e">
        <f t="shared" ca="1" si="2"/>
        <v>#NAME?</v>
      </c>
      <c r="G9" s="49" t="e">
        <f t="shared" ca="1" si="2"/>
        <v>#NAME?</v>
      </c>
      <c r="H9" s="49" t="e">
        <f t="shared" ca="1" si="2"/>
        <v>#NAME?</v>
      </c>
      <c r="I9" s="49" t="e">
        <f t="shared" ca="1" si="2"/>
        <v>#NAME?</v>
      </c>
      <c r="J9" s="49" t="e">
        <f t="shared" ca="1" si="2"/>
        <v>#NAME?</v>
      </c>
      <c r="K9" s="49" t="e">
        <f t="shared" ca="1" si="2"/>
        <v>#NAME?</v>
      </c>
      <c r="L9" s="49" t="e">
        <f t="shared" ca="1" si="2"/>
        <v>#NAME?</v>
      </c>
      <c r="M9" s="49" t="e">
        <f t="shared" ca="1" si="2"/>
        <v>#NAME?</v>
      </c>
      <c r="N9" s="48" t="e">
        <f t="shared" ca="1" si="2"/>
        <v>#NAME?</v>
      </c>
      <c r="O9" s="48" t="e">
        <f t="shared" ca="1" si="2"/>
        <v>#NAME?</v>
      </c>
      <c r="P9" s="48" t="e">
        <f t="shared" ca="1" si="2"/>
        <v>#NAME?</v>
      </c>
      <c r="Q9" s="48" t="e">
        <f t="shared" ca="1" si="2"/>
        <v>#NAME?</v>
      </c>
      <c r="R9" s="48" t="e">
        <f t="shared" ca="1" si="2"/>
        <v>#NAME?</v>
      </c>
      <c r="S9" s="48" t="e">
        <f t="shared" ca="1" si="2"/>
        <v>#NAME?</v>
      </c>
      <c r="T9" s="48" t="e">
        <f t="shared" ca="1" si="2"/>
        <v>#NAME?</v>
      </c>
      <c r="U9" s="48" t="e">
        <f t="shared" ca="1" si="2"/>
        <v>#NAME?</v>
      </c>
      <c r="V9" s="48" t="e">
        <f t="shared" ca="1" si="2"/>
        <v>#NAME?</v>
      </c>
      <c r="W9" s="48" t="e">
        <f t="shared" ca="1" si="2"/>
        <v>#NAME?</v>
      </c>
      <c r="X9" s="48" t="e">
        <f t="shared" ca="1" si="2"/>
        <v>#NAME?</v>
      </c>
      <c r="Y9" s="48" t="e">
        <f t="shared" ca="1" si="2"/>
        <v>#NAME?</v>
      </c>
      <c r="Z9" s="48" t="str">
        <f t="shared" si="2"/>
        <v/>
      </c>
    </row>
    <row r="10" spans="1:26" ht="15.75" customHeight="1">
      <c r="A10" s="28" t="s">
        <v>57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>
      <c r="A11" s="42" t="s">
        <v>58</v>
      </c>
      <c r="B11" s="43" t="e">
        <f ca="1">_xludf.ifs(
  B$1&lt;Options!$C$21,0,
  B$1=Options!$C$21,IF(UE!$D$3&gt;0,UE!$D$3,1),
  Options!$C$21&lt;B$1,IF(
    B$1&lt;&gt;"",
    IF(
      Options!$G$4="Linear",
      A11+((Options!$E$7)/(Options!$E$5-Options!$E$21-1)),
      IF(UE!$D$3&gt;0,pow((UE!$D$4/UE!$D$3),(1/(Options!$E$5-Options!$E$21-1)))*A11,pow(UE!$D$4,(1/(Options!$E$5-Options!$E$21-1)))*A11)
    ),
    ""
  )
)</f>
        <v>#NAME?</v>
      </c>
      <c r="C11" s="43" t="e">
        <f ca="1">_xludf.ifs(
  C$1&lt;Options!$C$21,0,
  C$1=Options!$C$21,IF(UE!$D$3&gt;0,UE!$D$3,1),
  Options!$C$21&lt;C$1,IF(
    C$1&lt;&gt;"",
    IF(
      Options!$G$4="Linear",
      B11+((Options!$E$7)/(Options!$E$5-Options!$E$21-1)),
      IF(UE!$D$3&gt;0,pow((UE!$D$4/UE!$D$3),(1/(Options!$E$5-Options!$E$21-1)))*B11,pow(UE!$D$4,(1/(Options!$E$5-Options!$E$21-1)))*B11)
    ),
    ""
  )
)</f>
        <v>#NAME?</v>
      </c>
      <c r="D11" s="43" t="e">
        <f ca="1">_xludf.ifs(
  D$1&lt;Options!$C$21,0,
  D$1=Options!$C$21,IF(UE!$D$3&gt;0,UE!$D$3,1),
  Options!$C$21&lt;D$1,IF(
    D$1&lt;&gt;"",
    IF(
      Options!$G$4="Linear",
      C11+((Options!$E$7)/(Options!$E$5-Options!$E$21-1)),
      IF(UE!$D$3&gt;0,pow((UE!$D$4/UE!$D$3),(1/(Options!$E$5-Options!$E$21-1)))*C11,pow(UE!$D$4,(1/(Options!$E$5-Options!$E$21-1)))*C11)
    ),
    ""
  )
)</f>
        <v>#NAME?</v>
      </c>
      <c r="E11" s="43" t="e">
        <f ca="1">_xludf.ifs(
  E$1&lt;Options!$C$21,0,
  E$1=Options!$C$21,IF(UE!$D$3&gt;0,UE!$D$3,1),
  Options!$C$21&lt;E$1,IF(
    E$1&lt;&gt;"",
    IF(
      Options!$G$4="Linear",
      D11+((Options!$E$7)/(Options!$E$5-Options!$E$21-1)),
      IF(UE!$D$3&gt;0,pow((UE!$D$4/UE!$D$3),(1/(Options!$E$5-Options!$E$21-1)))*D11,pow(UE!$D$4,(1/(Options!$E$5-Options!$E$21-1)))*D11)
    ),
    ""
  )
)</f>
        <v>#NAME?</v>
      </c>
      <c r="F11" s="43" t="e">
        <f ca="1">_xludf.ifs(
  F$1&lt;Options!$C$21,0,
  F$1=Options!$C$21,IF(UE!$D$3&gt;0,UE!$D$3,1),
  Options!$C$21&lt;F$1,IF(
    F$1&lt;&gt;"",
    IF(
      Options!$G$4="Linear",
      E11+((Options!$E$7)/(Options!$E$5-Options!$E$21-1)),
      IF(UE!$D$3&gt;0,pow((UE!$D$4/UE!$D$3),(1/(Options!$E$5-Options!$E$21-1)))*E11,pow(UE!$D$4,(1/(Options!$E$5-Options!$E$21-1)))*E11)
    ),
    ""
  )
)</f>
        <v>#NAME?</v>
      </c>
      <c r="G11" s="43" t="e">
        <f ca="1">_xludf.ifs(
  G$1&lt;Options!$C$21,0,
  G$1=Options!$C$21,IF(UE!$D$3&gt;0,UE!$D$3,1),
  Options!$C$21&lt;G$1,IF(
    G$1&lt;&gt;"",
    IF(
      Options!$G$4="Linear",
      F11+((Options!$E$7)/(Options!$E$5-Options!$E$21-1)),
      IF(UE!$D$3&gt;0,pow((UE!$D$4/UE!$D$3),(1/(Options!$E$5-Options!$E$21-1)))*F11,pow(UE!$D$4,(1/(Options!$E$5-Options!$E$21-1)))*F11)
    ),
    ""
  )
)</f>
        <v>#NAME?</v>
      </c>
      <c r="H11" s="43" t="e">
        <f ca="1">_xludf.ifs(
  H$1&lt;Options!$C$21,0,
  H$1=Options!$C$21,IF(UE!$D$3&gt;0,UE!$D$3,1),
  Options!$C$21&lt;H$1,IF(
    H$1&lt;&gt;"",
    IF(
      Options!$G$4="Linear",
      G11+((Options!$E$7)/(Options!$E$5-Options!$E$21-1)),
      IF(UE!$D$3&gt;0,pow((UE!$D$4/UE!$D$3),(1/(Options!$E$5-Options!$E$21-1)))*G11,pow(UE!$D$4,(1/(Options!$E$5-Options!$E$21-1)))*G11)
    ),
    ""
  )
)</f>
        <v>#NAME?</v>
      </c>
      <c r="I11" s="43" t="e">
        <f ca="1">_xludf.ifs(
  I$1&lt;Options!$C$21,0,
  I$1=Options!$C$21,IF(UE!$D$3&gt;0,UE!$D$3,1),
  Options!$C$21&lt;I$1,IF(
    I$1&lt;&gt;"",
    IF(
      Options!$G$4="Linear",
      H11+((Options!$E$7)/(Options!$E$5-Options!$E$21-1)),
      IF(UE!$D$3&gt;0,pow((UE!$D$4/UE!$D$3),(1/(Options!$E$5-Options!$E$21-1)))*H11,pow(UE!$D$4,(1/(Options!$E$5-Options!$E$21-1)))*H11)
    ),
    ""
  )
)</f>
        <v>#NAME?</v>
      </c>
      <c r="J11" s="43" t="e">
        <f ca="1">_xludf.ifs(
  J$1&lt;Options!$C$21,0,
  J$1=Options!$C$21,IF(UE!$D$3&gt;0,UE!$D$3,1),
  Options!$C$21&lt;J$1,IF(
    J$1&lt;&gt;"",
    IF(
      Options!$G$4="Linear",
      I11+((Options!$E$7)/(Options!$E$5-Options!$E$21-1)),
      IF(UE!$D$3&gt;0,pow((UE!$D$4/UE!$D$3),(1/(Options!$E$5-Options!$E$21-1)))*I11,pow(UE!$D$4,(1/(Options!$E$5-Options!$E$21-1)))*I11)
    ),
    ""
  )
)</f>
        <v>#NAME?</v>
      </c>
      <c r="K11" s="43" t="e">
        <f ca="1">_xludf.ifs(
  K$1&lt;Options!$C$21,0,
  K$1=Options!$C$21,IF(UE!$D$3&gt;0,UE!$D$3,1),
  Options!$C$21&lt;K$1,IF(
    K$1&lt;&gt;"",
    IF(
      Options!$G$4="Linear",
      J11+((Options!$E$7)/(Options!$E$5-Options!$E$21-1)),
      IF(UE!$D$3&gt;0,pow((UE!$D$4/UE!$D$3),(1/(Options!$E$5-Options!$E$21-1)))*J11,pow(UE!$D$4,(1/(Options!$E$5-Options!$E$21-1)))*J11)
    ),
    ""
  )
)</f>
        <v>#NAME?</v>
      </c>
      <c r="L11" s="43" t="e">
        <f ca="1">_xludf.ifs(
  L$1&lt;Options!$C$21,0,
  L$1=Options!$C$21,IF(UE!$D$3&gt;0,UE!$D$3,1),
  Options!$C$21&lt;L$1,IF(
    L$1&lt;&gt;"",
    IF(
      Options!$G$4="Linear",
      K11+((Options!$E$7)/(Options!$E$5-Options!$E$21-1)),
      IF(UE!$D$3&gt;0,pow((UE!$D$4/UE!$D$3),(1/(Options!$E$5-Options!$E$21-1)))*K11,pow(UE!$D$4,(1/(Options!$E$5-Options!$E$21-1)))*K11)
    ),
    ""
  )
)</f>
        <v>#NAME?</v>
      </c>
      <c r="M11" s="43" t="e">
        <f ca="1">_xludf.ifs(
  M$1&lt;Options!$C$21,0,
  M$1=Options!$C$21,IF(UE!$D$3&gt;0,UE!$D$3,1),
  Options!$C$21&lt;M$1,IF(
    M$1&lt;&gt;"",
    IF(
      Options!$G$4="Linear",
      L11+((Options!$E$7)/(Options!$E$5-Options!$E$21-1)),
      IF(UE!$D$3&gt;0,pow((UE!$D$4/UE!$D$3),(1/(Options!$E$5-Options!$E$21-1)))*L11,pow(UE!$D$4,(1/(Options!$E$5-Options!$E$21-1)))*L11)
    ),
    ""
  )
)</f>
        <v>#NAME?</v>
      </c>
      <c r="N11" s="43" t="e">
        <f ca="1">_xludf.ifs(
  N$1&lt;Options!$C$21,0,
  N$1=Options!$C$21,IF(UE!$D$3&gt;0,UE!$D$3,1),
  Options!$C$21&lt;N$1,IF(
    N$1&lt;&gt;"",
    IF(
      Options!$G$4="Linear",
      M11+((Options!$E$7)/(Options!$E$5-Options!$E$21-1)),
      IF(UE!$D$3&gt;0,pow((UE!$D$4/UE!$D$3),(1/(Options!$E$5-Options!$E$21-1)))*M11,pow(UE!$D$4,(1/(Options!$E$5-Options!$E$21-1)))*M11)
    ),
    ""
  )
)</f>
        <v>#NAME?</v>
      </c>
      <c r="O11" s="43" t="e">
        <f ca="1">_xludf.ifs(
  O$1&lt;Options!$C$21,0,
  O$1=Options!$C$21,IF(UE!$D$3&gt;0,UE!$D$3,1),
  Options!$C$21&lt;O$1,IF(
    O$1&lt;&gt;"",
    IF(
      Options!$G$4="Linear",
      N11+((Options!$E$7)/(Options!$E$5-Options!$E$21-1)),
      IF(UE!$D$3&gt;0,pow((UE!$D$4/UE!$D$3),(1/(Options!$E$5-Options!$E$21-1)))*N11,pow(UE!$D$4,(1/(Options!$E$5-Options!$E$21-1)))*N11)
    ),
    ""
  )
)</f>
        <v>#NAME?</v>
      </c>
      <c r="P11" s="43" t="e">
        <f ca="1">_xludf.ifs(
  P$1&lt;Options!$C$21,0,
  P$1=Options!$C$21,IF(UE!$D$3&gt;0,UE!$D$3,1),
  Options!$C$21&lt;P$1,IF(
    P$1&lt;&gt;"",
    IF(
      Options!$G$4="Linear",
      O11+((Options!$E$7)/(Options!$E$5-Options!$E$21-1)),
      IF(UE!$D$3&gt;0,pow((UE!$D$4/UE!$D$3),(1/(Options!$E$5-Options!$E$21-1)))*O11,pow(UE!$D$4,(1/(Options!$E$5-Options!$E$21-1)))*O11)
    ),
    ""
  )
)</f>
        <v>#NAME?</v>
      </c>
      <c r="Q11" s="43" t="e">
        <f ca="1">_xludf.ifs(
  Q$1&lt;Options!$C$21,0,
  Q$1=Options!$C$21,IF(UE!$D$3&gt;0,UE!$D$3,1),
  Options!$C$21&lt;Q$1,IF(
    Q$1&lt;&gt;"",
    IF(
      Options!$G$4="Linear",
      P11+((Options!$E$7)/(Options!$E$5-Options!$E$21-1)),
      IF(UE!$D$3&gt;0,pow((UE!$D$4/UE!$D$3),(1/(Options!$E$5-Options!$E$21-1)))*P11,pow(UE!$D$4,(1/(Options!$E$5-Options!$E$21-1)))*P11)
    ),
    ""
  )
)</f>
        <v>#NAME?</v>
      </c>
      <c r="R11" s="43" t="e">
        <f ca="1">_xludf.ifs(
  R$1&lt;Options!$C$21,0,
  R$1=Options!$C$21,IF(UE!$D$3&gt;0,UE!$D$3,1),
  Options!$C$21&lt;R$1,IF(
    R$1&lt;&gt;"",
    IF(
      Options!$G$4="Linear",
      Q11+((Options!$E$7)/(Options!$E$5-Options!$E$21-1)),
      IF(UE!$D$3&gt;0,pow((UE!$D$4/UE!$D$3),(1/(Options!$E$5-Options!$E$21-1)))*Q11,pow(UE!$D$4,(1/(Options!$E$5-Options!$E$21-1)))*Q11)
    ),
    ""
  )
)</f>
        <v>#NAME?</v>
      </c>
      <c r="S11" s="43" t="e">
        <f ca="1">_xludf.ifs(
  S$1&lt;Options!$C$21,0,
  S$1=Options!$C$21,IF(UE!$D$3&gt;0,UE!$D$3,1),
  Options!$C$21&lt;S$1,IF(
    S$1&lt;&gt;"",
    IF(
      Options!$G$4="Linear",
      R11+((Options!$E$7)/(Options!$E$5-Options!$E$21-1)),
      IF(UE!$D$3&gt;0,pow((UE!$D$4/UE!$D$3),(1/(Options!$E$5-Options!$E$21-1)))*R11,pow(UE!$D$4,(1/(Options!$E$5-Options!$E$21-1)))*R11)
    ),
    ""
  )
)</f>
        <v>#NAME?</v>
      </c>
      <c r="T11" s="43" t="e">
        <f ca="1">_xludf.ifs(
  T$1&lt;Options!$C$21,0,
  T$1=Options!$C$21,IF(UE!$D$3&gt;0,UE!$D$3,1),
  Options!$C$21&lt;T$1,IF(
    T$1&lt;&gt;"",
    IF(
      Options!$G$4="Linear",
      S11+((Options!$E$7)/(Options!$E$5-Options!$E$21-1)),
      IF(UE!$D$3&gt;0,pow((UE!$D$4/UE!$D$3),(1/(Options!$E$5-Options!$E$21-1)))*S11,pow(UE!$D$4,(1/(Options!$E$5-Options!$E$21-1)))*S11)
    ),
    ""
  )
)</f>
        <v>#NAME?</v>
      </c>
      <c r="U11" s="43" t="e">
        <f ca="1">_xludf.ifs(
  U$1&lt;Options!$C$21,0,
  U$1=Options!$C$21,IF(UE!$D$3&gt;0,UE!$D$3,1),
  Options!$C$21&lt;U$1,IF(
    U$1&lt;&gt;"",
    IF(
      Options!$G$4="Linear",
      T11+((Options!$E$7)/(Options!$E$5-Options!$E$21-1)),
      IF(UE!$D$3&gt;0,pow((UE!$D$4/UE!$D$3),(1/(Options!$E$5-Options!$E$21-1)))*T11,pow(UE!$D$4,(1/(Options!$E$5-Options!$E$21-1)))*T11)
    ),
    ""
  )
)</f>
        <v>#NAME?</v>
      </c>
      <c r="V11" s="43" t="e">
        <f ca="1">_xludf.ifs(
  V$1&lt;Options!$C$21,0,
  V$1=Options!$C$21,IF(UE!$D$3&gt;0,UE!$D$3,1),
  Options!$C$21&lt;V$1,IF(
    V$1&lt;&gt;"",
    IF(
      Options!$G$4="Linear",
      U11+((Options!$E$7)/(Options!$E$5-Options!$E$21-1)),
      IF(UE!$D$3&gt;0,pow((UE!$D$4/UE!$D$3),(1/(Options!$E$5-Options!$E$21-1)))*U11,pow(UE!$D$4,(1/(Options!$E$5-Options!$E$21-1)))*U11)
    ),
    ""
  )
)</f>
        <v>#NAME?</v>
      </c>
      <c r="W11" s="43" t="e">
        <f ca="1">_xludf.ifs(
  W$1&lt;Options!$C$21,0,
  W$1=Options!$C$21,IF(UE!$D$3&gt;0,UE!$D$3,1),
  Options!$C$21&lt;W$1,IF(
    W$1&lt;&gt;"",
    IF(
      Options!$G$4="Linear",
      V11+((Options!$E$7)/(Options!$E$5-Options!$E$21-1)),
      IF(UE!$D$3&gt;0,pow((UE!$D$4/UE!$D$3),(1/(Options!$E$5-Options!$E$21-1)))*V11,pow(UE!$D$4,(1/(Options!$E$5-Options!$E$21-1)))*V11)
    ),
    ""
  )
)</f>
        <v>#NAME?</v>
      </c>
      <c r="X11" s="43" t="e">
        <f ca="1">_xludf.ifs(
  X$1&lt;Options!$C$21,0,
  X$1=Options!$C$21,IF(UE!$D$3&gt;0,UE!$D$3,1),
  Options!$C$21&lt;X$1,IF(
    X$1&lt;&gt;"",
    IF(
      Options!$G$4="Linear",
      W11+((Options!$E$7)/(Options!$E$5-Options!$E$21-1)),
      IF(UE!$D$3&gt;0,pow((UE!$D$4/UE!$D$3),(1/(Options!$E$5-Options!$E$21-1)))*W11,pow(UE!$D$4,(1/(Options!$E$5-Options!$E$21-1)))*W11)
    ),
    ""
  )
)</f>
        <v>#NAME?</v>
      </c>
      <c r="Y11" s="43" t="e">
        <f ca="1">_xludf.ifs(
  Y$1&lt;Options!$C$21,0,
  Y$1=Options!$C$21,IF(UE!$D$3&gt;0,UE!$D$3,1),
  Options!$C$21&lt;Y$1,IF(
    Y$1&lt;&gt;"",
    IF(
      Options!$G$4="Linear",
      X11+((Options!$E$7)/(Options!$E$5-Options!$E$21-1)),
      IF(UE!$D$3&gt;0,pow((UE!$D$4/UE!$D$3),(1/(Options!$E$5-Options!$E$21-1)))*X11,pow(UE!$D$4,(1/(Options!$E$5-Options!$E$21-1)))*X11)
    ),
    ""
  )
)</f>
        <v>#NAME?</v>
      </c>
      <c r="Z11" s="43" t="e">
        <f ca="1">_xludf.ifs(
  Z$1&lt;Options!$C$21,0,
  Z$1=Options!$C$21,IF(UE!$D$3&gt;0,UE!$D$3,1),
  Options!$C$21&lt;Z$1,IF(
    Z$1&lt;&gt;"",
    IF(
      Options!$G$4="Linear",
      Y11+((Options!$E$7)/(Options!$E$5-Options!$E$21-1)),
      IF(UE!$D$3&gt;0,pow((UE!$D$4/UE!$D$3),(1/(Options!$E$5-Options!$E$21-1)))*Y11,pow(UE!$D$4,(1/(Options!$E$5-Options!$E$21-1)))*Y11)
    ),
    ""
  )
)</f>
        <v>#NAME?</v>
      </c>
    </row>
    <row r="12" spans="1:26" ht="15.75" customHeight="1">
      <c r="A12" s="42" t="s">
        <v>59</v>
      </c>
      <c r="B12" s="51">
        <v>0</v>
      </c>
      <c r="C12" s="43" t="e">
        <f t="shared" ref="C12:Z12" ca="1" si="3">IF(C1&lt;&gt;"",B14-C13,"")</f>
        <v>#NAME?</v>
      </c>
      <c r="D12" s="43" t="e">
        <f t="shared" ca="1" si="3"/>
        <v>#NAME?</v>
      </c>
      <c r="E12" s="43" t="e">
        <f t="shared" ca="1" si="3"/>
        <v>#NAME?</v>
      </c>
      <c r="F12" s="43" t="e">
        <f t="shared" ca="1" si="3"/>
        <v>#NAME?</v>
      </c>
      <c r="G12" s="43" t="e">
        <f t="shared" ca="1" si="3"/>
        <v>#NAME?</v>
      </c>
      <c r="H12" s="43" t="e">
        <f t="shared" ca="1" si="3"/>
        <v>#NAME?</v>
      </c>
      <c r="I12" s="43" t="e">
        <f t="shared" ca="1" si="3"/>
        <v>#NAME?</v>
      </c>
      <c r="J12" s="43" t="e">
        <f t="shared" ca="1" si="3"/>
        <v>#NAME?</v>
      </c>
      <c r="K12" s="43" t="e">
        <f t="shared" ca="1" si="3"/>
        <v>#NAME?</v>
      </c>
      <c r="L12" s="43" t="e">
        <f t="shared" ca="1" si="3"/>
        <v>#NAME?</v>
      </c>
      <c r="M12" s="43" t="e">
        <f t="shared" ca="1" si="3"/>
        <v>#NAME?</v>
      </c>
      <c r="N12" s="42" t="e">
        <f t="shared" ca="1" si="3"/>
        <v>#NAME?</v>
      </c>
      <c r="O12" s="42" t="e">
        <f t="shared" ca="1" si="3"/>
        <v>#NAME?</v>
      </c>
      <c r="P12" s="42" t="e">
        <f t="shared" ca="1" si="3"/>
        <v>#NAME?</v>
      </c>
      <c r="Q12" s="42" t="e">
        <f t="shared" ca="1" si="3"/>
        <v>#NAME?</v>
      </c>
      <c r="R12" s="42" t="e">
        <f t="shared" ca="1" si="3"/>
        <v>#NAME?</v>
      </c>
      <c r="S12" s="42" t="e">
        <f t="shared" ca="1" si="3"/>
        <v>#NAME?</v>
      </c>
      <c r="T12" s="42" t="e">
        <f t="shared" ca="1" si="3"/>
        <v>#NAME?</v>
      </c>
      <c r="U12" s="42" t="e">
        <f t="shared" ca="1" si="3"/>
        <v>#NAME?</v>
      </c>
      <c r="V12" s="42" t="e">
        <f t="shared" ca="1" si="3"/>
        <v>#NAME?</v>
      </c>
      <c r="W12" s="42" t="e">
        <f t="shared" ca="1" si="3"/>
        <v>#NAME?</v>
      </c>
      <c r="X12" s="42" t="e">
        <f t="shared" ca="1" si="3"/>
        <v>#NAME?</v>
      </c>
      <c r="Y12" s="42" t="e">
        <f t="shared" ca="1" si="3"/>
        <v>#NAME?</v>
      </c>
      <c r="Z12" s="42" t="str">
        <f t="shared" si="3"/>
        <v/>
      </c>
    </row>
    <row r="13" spans="1:26" ht="15.75" customHeight="1">
      <c r="A13" s="42" t="s">
        <v>60</v>
      </c>
      <c r="B13" s="43">
        <v>0</v>
      </c>
      <c r="C13" s="43" t="e">
        <f t="shared" ref="C13:Z13" ca="1" si="4">IF(C1&lt;&gt;"",B6*B14,"")</f>
        <v>#NAME?</v>
      </c>
      <c r="D13" s="43" t="e">
        <f t="shared" ca="1" si="4"/>
        <v>#NAME?</v>
      </c>
      <c r="E13" s="43" t="e">
        <f t="shared" ca="1" si="4"/>
        <v>#NAME?</v>
      </c>
      <c r="F13" s="43" t="e">
        <f t="shared" ca="1" si="4"/>
        <v>#NAME?</v>
      </c>
      <c r="G13" s="43" t="e">
        <f t="shared" ca="1" si="4"/>
        <v>#NAME?</v>
      </c>
      <c r="H13" s="43" t="e">
        <f t="shared" ca="1" si="4"/>
        <v>#NAME?</v>
      </c>
      <c r="I13" s="43" t="e">
        <f t="shared" ca="1" si="4"/>
        <v>#NAME?</v>
      </c>
      <c r="J13" s="43" t="e">
        <f t="shared" ca="1" si="4"/>
        <v>#NAME?</v>
      </c>
      <c r="K13" s="43" t="e">
        <f t="shared" ca="1" si="4"/>
        <v>#NAME?</v>
      </c>
      <c r="L13" s="43" t="e">
        <f t="shared" ca="1" si="4"/>
        <v>#NAME?</v>
      </c>
      <c r="M13" s="43" t="e">
        <f t="shared" ca="1" si="4"/>
        <v>#NAME?</v>
      </c>
      <c r="N13" s="42" t="e">
        <f t="shared" ca="1" si="4"/>
        <v>#NAME?</v>
      </c>
      <c r="O13" s="42" t="e">
        <f t="shared" ca="1" si="4"/>
        <v>#NAME?</v>
      </c>
      <c r="P13" s="42" t="e">
        <f t="shared" ca="1" si="4"/>
        <v>#NAME?</v>
      </c>
      <c r="Q13" s="42" t="e">
        <f t="shared" ca="1" si="4"/>
        <v>#NAME?</v>
      </c>
      <c r="R13" s="42" t="e">
        <f t="shared" ca="1" si="4"/>
        <v>#NAME?</v>
      </c>
      <c r="S13" s="42" t="e">
        <f t="shared" ca="1" si="4"/>
        <v>#NAME?</v>
      </c>
      <c r="T13" s="42" t="e">
        <f t="shared" ca="1" si="4"/>
        <v>#NAME?</v>
      </c>
      <c r="U13" s="42" t="e">
        <f t="shared" ca="1" si="4"/>
        <v>#NAME?</v>
      </c>
      <c r="V13" s="42" t="e">
        <f t="shared" ca="1" si="4"/>
        <v>#NAME?</v>
      </c>
      <c r="W13" s="42" t="e">
        <f t="shared" ca="1" si="4"/>
        <v>#NAME?</v>
      </c>
      <c r="X13" s="42" t="e">
        <f t="shared" ca="1" si="4"/>
        <v>#NAME?</v>
      </c>
      <c r="Y13" s="42" t="e">
        <f t="shared" ca="1" si="4"/>
        <v>#NAME?</v>
      </c>
      <c r="Z13" s="42" t="str">
        <f t="shared" si="4"/>
        <v/>
      </c>
    </row>
    <row r="14" spans="1:26" ht="15.75" customHeight="1">
      <c r="A14" s="42" t="s">
        <v>61</v>
      </c>
      <c r="B14" s="43" t="e">
        <f ca="1">B12+B11</f>
        <v>#NAME?</v>
      </c>
      <c r="C14" s="43" t="e">
        <f t="shared" ref="C14:Z14" ca="1" si="5">IF(C1&lt;&gt;"",C12+C11,"")</f>
        <v>#NAME?</v>
      </c>
      <c r="D14" s="43" t="e">
        <f t="shared" ca="1" si="5"/>
        <v>#NAME?</v>
      </c>
      <c r="E14" s="43" t="e">
        <f t="shared" ca="1" si="5"/>
        <v>#NAME?</v>
      </c>
      <c r="F14" s="43" t="e">
        <f t="shared" ca="1" si="5"/>
        <v>#NAME?</v>
      </c>
      <c r="G14" s="43" t="e">
        <f t="shared" ca="1" si="5"/>
        <v>#NAME?</v>
      </c>
      <c r="H14" s="43" t="e">
        <f t="shared" ca="1" si="5"/>
        <v>#NAME?</v>
      </c>
      <c r="I14" s="43" t="e">
        <f t="shared" ca="1" si="5"/>
        <v>#NAME?</v>
      </c>
      <c r="J14" s="43" t="e">
        <f t="shared" ca="1" si="5"/>
        <v>#NAME?</v>
      </c>
      <c r="K14" s="43" t="e">
        <f t="shared" ca="1" si="5"/>
        <v>#NAME?</v>
      </c>
      <c r="L14" s="43" t="e">
        <f t="shared" ca="1" si="5"/>
        <v>#NAME?</v>
      </c>
      <c r="M14" s="43" t="e">
        <f t="shared" ca="1" si="5"/>
        <v>#NAME?</v>
      </c>
      <c r="N14" s="42" t="e">
        <f t="shared" ca="1" si="5"/>
        <v>#NAME?</v>
      </c>
      <c r="O14" s="42" t="e">
        <f t="shared" ca="1" si="5"/>
        <v>#NAME?</v>
      </c>
      <c r="P14" s="42" t="e">
        <f t="shared" ca="1" si="5"/>
        <v>#NAME?</v>
      </c>
      <c r="Q14" s="42" t="e">
        <f t="shared" ca="1" si="5"/>
        <v>#NAME?</v>
      </c>
      <c r="R14" s="42" t="e">
        <f t="shared" ca="1" si="5"/>
        <v>#NAME?</v>
      </c>
      <c r="S14" s="42" t="e">
        <f t="shared" ca="1" si="5"/>
        <v>#NAME?</v>
      </c>
      <c r="T14" s="42" t="e">
        <f t="shared" ca="1" si="5"/>
        <v>#NAME?</v>
      </c>
      <c r="U14" s="42" t="e">
        <f t="shared" ca="1" si="5"/>
        <v>#NAME?</v>
      </c>
      <c r="V14" s="42" t="e">
        <f t="shared" ca="1" si="5"/>
        <v>#NAME?</v>
      </c>
      <c r="W14" s="42" t="e">
        <f t="shared" ca="1" si="5"/>
        <v>#NAME?</v>
      </c>
      <c r="X14" s="42" t="e">
        <f t="shared" ca="1" si="5"/>
        <v>#NAME?</v>
      </c>
      <c r="Y14" s="42" t="e">
        <f t="shared" ca="1" si="5"/>
        <v>#NAME?</v>
      </c>
      <c r="Z14" s="42" t="str">
        <f t="shared" si="5"/>
        <v/>
      </c>
    </row>
    <row r="15" spans="1:26" ht="15.75" customHeight="1">
      <c r="A15" s="28" t="s">
        <v>62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>
      <c r="A16" s="48" t="s">
        <v>63</v>
      </c>
      <c r="B16" s="49" t="e">
        <f ca="1">_xludf.ifs(B$1&lt;Options!$C$21,0,B$1=Options!$C$21,Options!$C$8,Options!$C$21&lt;B$1,IF(B$1&lt;&gt;"",IF(Options!$G$4="Linear",A16+((Options!$E$8)/(Options!$E$5-Options!$E$21-1)),pow((Options!$D$8/Options!$C$8),(1/(Options!$E$5-Options!$E$21-1)))*A16),""))</f>
        <v>#NAME?</v>
      </c>
      <c r="C16" s="49" t="e">
        <f ca="1">_xludf.ifs(C$1&lt;Options!$C$21,0,C$1=Options!$C$21,Options!$C$8,Options!$C$21&lt;C$1,IF(C$1&lt;&gt;"",IF(Options!$G$4="Linear",B16+((Options!$E$8)/(Options!$E$5-Options!$E$21-1)),pow((Options!$D$8/Options!$C$8),(1/(Options!$E$5-Options!$E$21-1)))*B16),""))</f>
        <v>#NAME?</v>
      </c>
      <c r="D16" s="49" t="e">
        <f ca="1">_xludf.ifs(D$1&lt;Options!$C$21,0,D$1=Options!$C$21,Options!$C$8,Options!$C$21&lt;D$1,IF(D$1&lt;&gt;"",IF(Options!$G$4="Linear",C16+((Options!$E$8)/(Options!$E$5-Options!$E$21-1)),pow((Options!$D$8/Options!$C$8),(1/(Options!$E$5-Options!$E$21-1)))*C16),""))</f>
        <v>#NAME?</v>
      </c>
      <c r="E16" s="49" t="e">
        <f ca="1">_xludf.ifs(E$1&lt;Options!$C$21,0,E$1=Options!$C$21,Options!$C$8,Options!$C$21&lt;E$1,IF(E$1&lt;&gt;"",IF(Options!$G$4="Linear",D16+((Options!$E$8)/(Options!$E$5-Options!$E$21-1)),pow((Options!$D$8/Options!$C$8),(1/(Options!$E$5-Options!$E$21-1)))*D16),""))</f>
        <v>#NAME?</v>
      </c>
      <c r="F16" s="49" t="e">
        <f ca="1">_xludf.ifs(F$1&lt;Options!$C$21,0,F$1=Options!$C$21,Options!$C$8,Options!$C$21&lt;F$1,IF(F$1&lt;&gt;"",IF(Options!$G$4="Linear",E16+((Options!$E$8)/(Options!$E$5-Options!$E$21-1)),pow((Options!$D$8/Options!$C$8),(1/(Options!$E$5-Options!$E$21-1)))*E16),""))</f>
        <v>#NAME?</v>
      </c>
      <c r="G16" s="49" t="e">
        <f ca="1">_xludf.ifs(G$1&lt;Options!$C$21,0,G$1=Options!$C$21,Options!$C$8,Options!$C$21&lt;G$1,IF(G$1&lt;&gt;"",IF(Options!$G$4="Linear",F16+((Options!$E$8)/(Options!$E$5-Options!$E$21-1)),pow((Options!$D$8/Options!$C$8),(1/(Options!$E$5-Options!$E$21-1)))*F16),""))</f>
        <v>#NAME?</v>
      </c>
      <c r="H16" s="49" t="e">
        <f ca="1">_xludf.ifs(H$1&lt;Options!$C$21,0,H$1=Options!$C$21,Options!$C$8,Options!$C$21&lt;H$1,IF(H$1&lt;&gt;"",IF(Options!$G$4="Linear",G16+((Options!$E$8)/(Options!$E$5-Options!$E$21-1)),pow((Options!$D$8/Options!$C$8),(1/(Options!$E$5-Options!$E$21-1)))*G16),""))</f>
        <v>#NAME?</v>
      </c>
      <c r="I16" s="49" t="e">
        <f ca="1">_xludf.ifs(I$1&lt;Options!$C$21,0,I$1=Options!$C$21,Options!$C$8,Options!$C$21&lt;I$1,IF(I$1&lt;&gt;"",IF(Options!$G$4="Linear",H16+((Options!$E$8)/(Options!$E$5-Options!$E$21-1)),pow((Options!$D$8/Options!$C$8),(1/(Options!$E$5-Options!$E$21-1)))*H16),""))</f>
        <v>#NAME?</v>
      </c>
      <c r="J16" s="49" t="e">
        <f ca="1">_xludf.ifs(J$1&lt;Options!$C$21,0,J$1=Options!$C$21,Options!$C$8,Options!$C$21&lt;J$1,IF(J$1&lt;&gt;"",IF(Options!$G$4="Linear",I16+((Options!$E$8)/(Options!$E$5-Options!$E$21-1)),pow((Options!$D$8/Options!$C$8),(1/(Options!$E$5-Options!$E$21-1)))*I16),""))</f>
        <v>#NAME?</v>
      </c>
      <c r="K16" s="49" t="e">
        <f ca="1">_xludf.ifs(K$1&lt;Options!$C$21,0,K$1=Options!$C$21,Options!$C$8,Options!$C$21&lt;K$1,IF(K$1&lt;&gt;"",IF(Options!$G$4="Linear",J16+((Options!$E$8)/(Options!$E$5-Options!$E$21-1)),pow((Options!$D$8/Options!$C$8),(1/(Options!$E$5-Options!$E$21-1)))*J16),""))</f>
        <v>#NAME?</v>
      </c>
      <c r="L16" s="49" t="e">
        <f ca="1">_xludf.ifs(L$1&lt;Options!$C$21,0,L$1=Options!$C$21,Options!$C$8,Options!$C$21&lt;L$1,IF(L$1&lt;&gt;"",IF(Options!$G$4="Linear",K16+((Options!$E$8)/(Options!$E$5-Options!$E$21-1)),pow((Options!$D$8/Options!$C$8),(1/(Options!$E$5-Options!$E$21-1)))*K16),""))</f>
        <v>#NAME?</v>
      </c>
      <c r="M16" s="49" t="e">
        <f ca="1">_xludf.ifs(M$1&lt;Options!$C$21,0,M$1=Options!$C$21,Options!$C$8,Options!$C$21&lt;M$1,IF(M$1&lt;&gt;"",IF(Options!$G$4="Linear",L16+((Options!$E$8)/(Options!$E$5-Options!$E$21-1)),pow((Options!$D$8/Options!$C$8),(1/(Options!$E$5-Options!$E$21-1)))*L16),""))</f>
        <v>#NAME?</v>
      </c>
      <c r="N16" s="48" t="e">
        <f ca="1">_xludf.ifs(N$1&lt;Options!$C$21,0,N$1=Options!$C$21,Options!$C$8,Options!$C$21&lt;N$1,IF(N$1&lt;&gt;"",IF(Options!$G$4="Linear",M16+((Options!$E$8)/(Options!$E$5-Options!$E$21-1)),pow((Options!$D$8/Options!$C$8),(1/(Options!$E$5-Options!$E$21-1)))*M16),""))</f>
        <v>#NAME?</v>
      </c>
      <c r="O16" s="48" t="e">
        <f ca="1">_xludf.ifs(O$1&lt;Options!$C$21,0,O$1=Options!$C$21,Options!$C$8,Options!$C$21&lt;O$1,IF(O$1&lt;&gt;"",IF(Options!$G$4="Linear",N16+((Options!$E$8)/(Options!$E$5-Options!$E$21-1)),pow((Options!$D$8/Options!$C$8),(1/(Options!$E$5-Options!$E$21-1)))*N16),""))</f>
        <v>#NAME?</v>
      </c>
      <c r="P16" s="48" t="e">
        <f ca="1">_xludf.ifs(P$1&lt;Options!$C$21,0,P$1=Options!$C$21,Options!$C$8,Options!$C$21&lt;P$1,IF(P$1&lt;&gt;"",IF(Options!$G$4="Linear",O16+((Options!$E$8)/(Options!$E$5-Options!$E$21-1)),pow((Options!$D$8/Options!$C$8),(1/(Options!$E$5-Options!$E$21-1)))*O16),""))</f>
        <v>#NAME?</v>
      </c>
      <c r="Q16" s="48" t="e">
        <f ca="1">_xludf.ifs(Q$1&lt;Options!$C$21,0,Q$1=Options!$C$21,Options!$C$8,Options!$C$21&lt;Q$1,IF(Q$1&lt;&gt;"",IF(Options!$G$4="Linear",P16+((Options!$E$8)/(Options!$E$5-Options!$E$21-1)),pow((Options!$D$8/Options!$C$8),(1/(Options!$E$5-Options!$E$21-1)))*P16),""))</f>
        <v>#NAME?</v>
      </c>
      <c r="R16" s="48" t="e">
        <f ca="1">_xludf.ifs(R$1&lt;Options!$C$21,0,R$1=Options!$C$21,Options!$C$8,Options!$C$21&lt;R$1,IF(R$1&lt;&gt;"",IF(Options!$G$4="Linear",Q16+((Options!$E$8)/(Options!$E$5-Options!$E$21-1)),pow((Options!$D$8/Options!$C$8),(1/(Options!$E$5-Options!$E$21-1)))*Q16),""))</f>
        <v>#NAME?</v>
      </c>
      <c r="S16" s="48" t="e">
        <f ca="1">_xludf.ifs(S$1&lt;Options!$C$21,0,S$1=Options!$C$21,Options!$C$8,Options!$C$21&lt;S$1,IF(S$1&lt;&gt;"",IF(Options!$G$4="Linear",R16+((Options!$E$8)/(Options!$E$5-Options!$E$21-1)),pow((Options!$D$8/Options!$C$8),(1/(Options!$E$5-Options!$E$21-1)))*R16),""))</f>
        <v>#NAME?</v>
      </c>
      <c r="T16" s="48" t="e">
        <f ca="1">_xludf.ifs(T$1&lt;Options!$C$21,0,T$1=Options!$C$21,Options!$C$8,Options!$C$21&lt;T$1,IF(T$1&lt;&gt;"",IF(Options!$G$4="Linear",S16+((Options!$E$8)/(Options!$E$5-Options!$E$21-1)),pow((Options!$D$8/Options!$C$8),(1/(Options!$E$5-Options!$E$21-1)))*S16),""))</f>
        <v>#NAME?</v>
      </c>
      <c r="U16" s="48" t="e">
        <f ca="1">_xludf.ifs(U$1&lt;Options!$C$21,0,U$1=Options!$C$21,Options!$C$8,Options!$C$21&lt;U$1,IF(U$1&lt;&gt;"",IF(Options!$G$4="Linear",T16+((Options!$E$8)/(Options!$E$5-Options!$E$21-1)),pow((Options!$D$8/Options!$C$8),(1/(Options!$E$5-Options!$E$21-1)))*T16),""))</f>
        <v>#NAME?</v>
      </c>
      <c r="V16" s="48" t="e">
        <f ca="1">_xludf.ifs(V$1&lt;Options!$C$21,0,V$1=Options!$C$21,Options!$C$8,Options!$C$21&lt;V$1,IF(V$1&lt;&gt;"",IF(Options!$G$4="Linear",U16+((Options!$E$8)/(Options!$E$5-Options!$E$21-1)),pow((Options!$D$8/Options!$C$8),(1/(Options!$E$5-Options!$E$21-1)))*U16),""))</f>
        <v>#NAME?</v>
      </c>
      <c r="W16" s="48" t="e">
        <f ca="1">_xludf.ifs(W$1&lt;Options!$C$21,0,W$1=Options!$C$21,Options!$C$8,Options!$C$21&lt;W$1,IF(W$1&lt;&gt;"",IF(Options!$G$4="Linear",V16+((Options!$E$8)/(Options!$E$5-Options!$E$21-1)),pow((Options!$D$8/Options!$C$8),(1/(Options!$E$5-Options!$E$21-1)))*V16),""))</f>
        <v>#NAME?</v>
      </c>
      <c r="X16" s="48" t="e">
        <f ca="1">_xludf.ifs(X$1&lt;Options!$C$21,0,X$1=Options!$C$21,Options!$C$8,Options!$C$21&lt;X$1,IF(X$1&lt;&gt;"",IF(Options!$G$4="Linear",W16+((Options!$E$8)/(Options!$E$5-Options!$E$21-1)),pow((Options!$D$8/Options!$C$8),(1/(Options!$E$5-Options!$E$21-1)))*W16),""))</f>
        <v>#NAME?</v>
      </c>
      <c r="Y16" s="48" t="e">
        <f ca="1">_xludf.ifs(Y$1&lt;Options!$C$21,0,Y$1=Options!$C$21,Options!$C$8,Options!$C$21&lt;Y$1,IF(Y$1&lt;&gt;"",IF(Options!$G$4="Linear",X16+((Options!$E$8)/(Options!$E$5-Options!$E$21-1)),pow((Options!$D$8/Options!$C$8),(1/(Options!$E$5-Options!$E$21-1)))*X16),""))</f>
        <v>#NAME?</v>
      </c>
      <c r="Z16" s="48" t="e">
        <f ca="1">_xludf.ifs(Z$1&lt;Options!$C$21,0,Z$1=Options!$C$21,Options!$C$8,Options!$C$21&lt;Z$1,IF(Z$1&lt;&gt;"",IF(Options!$G$4="Linear",Y16+((Options!$E$8)/(Options!$E$5-Options!$E$21-1)),pow((Options!$D$8/Options!$C$8),(1/(Options!$E$5-Options!$E$21-1)))*Y16),""))</f>
        <v>#NAME?</v>
      </c>
    </row>
    <row r="17" spans="1:26" ht="15.75" customHeight="1">
      <c r="A17" s="48" t="s">
        <v>64</v>
      </c>
      <c r="B17" s="49" t="e">
        <f ca="1">B16*B14</f>
        <v>#NAME?</v>
      </c>
      <c r="C17" s="49" t="e">
        <f t="shared" ref="C17:Z17" ca="1" si="6">IF(C1&lt;&gt;"",C16*C14,"")</f>
        <v>#NAME?</v>
      </c>
      <c r="D17" s="49" t="e">
        <f t="shared" ca="1" si="6"/>
        <v>#NAME?</v>
      </c>
      <c r="E17" s="49" t="e">
        <f t="shared" ca="1" si="6"/>
        <v>#NAME?</v>
      </c>
      <c r="F17" s="49" t="e">
        <f t="shared" ca="1" si="6"/>
        <v>#NAME?</v>
      </c>
      <c r="G17" s="49" t="e">
        <f t="shared" ca="1" si="6"/>
        <v>#NAME?</v>
      </c>
      <c r="H17" s="49" t="e">
        <f t="shared" ca="1" si="6"/>
        <v>#NAME?</v>
      </c>
      <c r="I17" s="49" t="e">
        <f t="shared" ca="1" si="6"/>
        <v>#NAME?</v>
      </c>
      <c r="J17" s="49" t="e">
        <f t="shared" ca="1" si="6"/>
        <v>#NAME?</v>
      </c>
      <c r="K17" s="49" t="e">
        <f t="shared" ca="1" si="6"/>
        <v>#NAME?</v>
      </c>
      <c r="L17" s="49" t="e">
        <f t="shared" ca="1" si="6"/>
        <v>#NAME?</v>
      </c>
      <c r="M17" s="49" t="e">
        <f t="shared" ca="1" si="6"/>
        <v>#NAME?</v>
      </c>
      <c r="N17" s="48" t="e">
        <f t="shared" ca="1" si="6"/>
        <v>#NAME?</v>
      </c>
      <c r="O17" s="48" t="e">
        <f t="shared" ca="1" si="6"/>
        <v>#NAME?</v>
      </c>
      <c r="P17" s="48" t="e">
        <f t="shared" ca="1" si="6"/>
        <v>#NAME?</v>
      </c>
      <c r="Q17" s="48" t="e">
        <f t="shared" ca="1" si="6"/>
        <v>#NAME?</v>
      </c>
      <c r="R17" s="48" t="e">
        <f t="shared" ca="1" si="6"/>
        <v>#NAME?</v>
      </c>
      <c r="S17" s="48" t="e">
        <f t="shared" ca="1" si="6"/>
        <v>#NAME?</v>
      </c>
      <c r="T17" s="48" t="e">
        <f t="shared" ca="1" si="6"/>
        <v>#NAME?</v>
      </c>
      <c r="U17" s="48" t="e">
        <f t="shared" ca="1" si="6"/>
        <v>#NAME?</v>
      </c>
      <c r="V17" s="48" t="e">
        <f t="shared" ca="1" si="6"/>
        <v>#NAME?</v>
      </c>
      <c r="W17" s="48" t="e">
        <f t="shared" ca="1" si="6"/>
        <v>#NAME?</v>
      </c>
      <c r="X17" s="48" t="e">
        <f t="shared" ca="1" si="6"/>
        <v>#NAME?</v>
      </c>
      <c r="Y17" s="48" t="e">
        <f t="shared" ca="1" si="6"/>
        <v>#NAME?</v>
      </c>
      <c r="Z17" s="48" t="str">
        <f t="shared" si="6"/>
        <v/>
      </c>
    </row>
    <row r="18" spans="1:26" ht="15.75" customHeight="1">
      <c r="A18" s="30" t="s">
        <v>65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 ht="15.75" customHeight="1">
      <c r="A19" s="48" t="s">
        <v>66</v>
      </c>
      <c r="B19" s="49" t="e">
        <f ca="1">B14*B7+B11*B8</f>
        <v>#NAME?</v>
      </c>
      <c r="C19" s="49" t="e">
        <f t="shared" ref="C19:Z19" ca="1" si="7">IF(C1&lt;&gt;"",C14*C7+C11*C8,"")</f>
        <v>#NAME?</v>
      </c>
      <c r="D19" s="49" t="e">
        <f t="shared" ca="1" si="7"/>
        <v>#NAME?</v>
      </c>
      <c r="E19" s="49" t="e">
        <f t="shared" ca="1" si="7"/>
        <v>#NAME?</v>
      </c>
      <c r="F19" s="49" t="e">
        <f t="shared" ca="1" si="7"/>
        <v>#NAME?</v>
      </c>
      <c r="G19" s="49" t="e">
        <f t="shared" ca="1" si="7"/>
        <v>#NAME?</v>
      </c>
      <c r="H19" s="49" t="e">
        <f t="shared" ca="1" si="7"/>
        <v>#NAME?</v>
      </c>
      <c r="I19" s="49" t="e">
        <f t="shared" ca="1" si="7"/>
        <v>#NAME?</v>
      </c>
      <c r="J19" s="49" t="e">
        <f t="shared" ca="1" si="7"/>
        <v>#NAME?</v>
      </c>
      <c r="K19" s="49" t="e">
        <f t="shared" ca="1" si="7"/>
        <v>#NAME?</v>
      </c>
      <c r="L19" s="49" t="e">
        <f t="shared" ca="1" si="7"/>
        <v>#NAME?</v>
      </c>
      <c r="M19" s="49" t="e">
        <f t="shared" ca="1" si="7"/>
        <v>#NAME?</v>
      </c>
      <c r="N19" s="48" t="e">
        <f t="shared" ca="1" si="7"/>
        <v>#NAME?</v>
      </c>
      <c r="O19" s="48" t="e">
        <f t="shared" ca="1" si="7"/>
        <v>#NAME?</v>
      </c>
      <c r="P19" s="48" t="e">
        <f t="shared" ca="1" si="7"/>
        <v>#NAME?</v>
      </c>
      <c r="Q19" s="48" t="e">
        <f t="shared" ca="1" si="7"/>
        <v>#NAME?</v>
      </c>
      <c r="R19" s="48" t="e">
        <f t="shared" ca="1" si="7"/>
        <v>#NAME?</v>
      </c>
      <c r="S19" s="48" t="e">
        <f t="shared" ca="1" si="7"/>
        <v>#NAME?</v>
      </c>
      <c r="T19" s="48" t="e">
        <f t="shared" ca="1" si="7"/>
        <v>#NAME?</v>
      </c>
      <c r="U19" s="48" t="e">
        <f t="shared" ca="1" si="7"/>
        <v>#NAME?</v>
      </c>
      <c r="V19" s="48" t="e">
        <f t="shared" ca="1" si="7"/>
        <v>#NAME?</v>
      </c>
      <c r="W19" s="48" t="e">
        <f t="shared" ca="1" si="7"/>
        <v>#NAME?</v>
      </c>
      <c r="X19" s="48" t="e">
        <f t="shared" ca="1" si="7"/>
        <v>#NAME?</v>
      </c>
      <c r="Y19" s="48" t="e">
        <f t="shared" ca="1" si="7"/>
        <v>#NAME?</v>
      </c>
      <c r="Z19" s="48" t="str">
        <f t="shared" si="7"/>
        <v/>
      </c>
    </row>
    <row r="20" spans="1:26" ht="15.75" customHeight="1">
      <c r="A20" s="48" t="s">
        <v>67</v>
      </c>
      <c r="B20" s="49" t="e">
        <f ca="1">_xludf.ifs(B$1&lt;Options!$C$21,0,B$1=Options!$C$21,Options!$C$14,Options!$C$21&lt;B$1,IF(B$1&lt;&gt;"",IF(Options!$G$4="Linear",A20+((Options!$E$14)/(Options!$E$5-Options!$E$21-1)),pow((Options!$D$14/Options!$C$14),(1/(Options!$E$5-Options!$E$21-1)))*A20),""))</f>
        <v>#NAME?</v>
      </c>
      <c r="C20" s="49" t="e">
        <f ca="1">_xludf.ifs(C$1&lt;Options!$C$21,0,C$1=Options!$C$21,Options!$C$14,Options!$C$21&lt;C$1,IF(C$1&lt;&gt;"",IF(Options!$G$4="Linear",B20+((Options!$E$14)/(Options!$E$5-Options!$E$21-1)),pow((Options!$D$14/Options!$C$14),(1/(Options!$E$5-Options!$E$21-1)))*B20),""))</f>
        <v>#NAME?</v>
      </c>
      <c r="D20" s="49" t="e">
        <f ca="1">_xludf.ifs(D$1&lt;Options!$C$21,0,D$1=Options!$C$21,Options!$C$14,Options!$C$21&lt;D$1,IF(D$1&lt;&gt;"",IF(Options!$G$4="Linear",C20+((Options!$E$14)/(Options!$E$5-Options!$E$21-1)),pow((Options!$D$14/Options!$C$14),(1/(Options!$E$5-Options!$E$21-1)))*C20),""))</f>
        <v>#NAME?</v>
      </c>
      <c r="E20" s="49" t="e">
        <f ca="1">_xludf.ifs(E$1&lt;Options!$C$21,0,E$1=Options!$C$21,Options!$C$14,Options!$C$21&lt;E$1,IF(E$1&lt;&gt;"",IF(Options!$G$4="Linear",D20+((Options!$E$14)/(Options!$E$5-Options!$E$21-1)),pow((Options!$D$14/Options!$C$14),(1/(Options!$E$5-Options!$E$21-1)))*D20),""))</f>
        <v>#NAME?</v>
      </c>
      <c r="F20" s="49" t="e">
        <f ca="1">_xludf.ifs(F$1&lt;Options!$C$21,0,F$1=Options!$C$21,Options!$C$14,Options!$C$21&lt;F$1,IF(F$1&lt;&gt;"",IF(Options!$G$4="Linear",E20+((Options!$E$14)/(Options!$E$5-Options!$E$21-1)),pow((Options!$D$14/Options!$C$14),(1/(Options!$E$5-Options!$E$21-1)))*E20),""))</f>
        <v>#NAME?</v>
      </c>
      <c r="G20" s="49" t="e">
        <f ca="1">_xludf.ifs(G$1&lt;Options!$C$21,0,G$1=Options!$C$21,Options!$C$14,Options!$C$21&lt;G$1,IF(G$1&lt;&gt;"",IF(Options!$G$4="Linear",F20+((Options!$E$14)/(Options!$E$5-Options!$E$21-1)),pow((Options!$D$14/Options!$C$14),(1/(Options!$E$5-Options!$E$21-1)))*F20),""))</f>
        <v>#NAME?</v>
      </c>
      <c r="H20" s="49" t="e">
        <f ca="1">_xludf.ifs(H$1&lt;Options!$C$21,0,H$1=Options!$C$21,Options!$C$14,Options!$C$21&lt;H$1,IF(H$1&lt;&gt;"",IF(Options!$G$4="Linear",G20+((Options!$E$14)/(Options!$E$5-Options!$E$21-1)),pow((Options!$D$14/Options!$C$14),(1/(Options!$E$5-Options!$E$21-1)))*G20),""))</f>
        <v>#NAME?</v>
      </c>
      <c r="I20" s="49" t="e">
        <f ca="1">_xludf.ifs(I$1&lt;Options!$C$21,0,I$1=Options!$C$21,Options!$C$14,Options!$C$21&lt;I$1,IF(I$1&lt;&gt;"",IF(Options!$G$4="Linear",H20+((Options!$E$14)/(Options!$E$5-Options!$E$21-1)),pow((Options!$D$14/Options!$C$14),(1/(Options!$E$5-Options!$E$21-1)))*H20),""))</f>
        <v>#NAME?</v>
      </c>
      <c r="J20" s="49" t="e">
        <f ca="1">_xludf.ifs(J$1&lt;Options!$C$21,0,J$1=Options!$C$21,Options!$C$14,Options!$C$21&lt;J$1,IF(J$1&lt;&gt;"",IF(Options!$G$4="Linear",I20+((Options!$E$14)/(Options!$E$5-Options!$E$21-1)),pow((Options!$D$14/Options!$C$14),(1/(Options!$E$5-Options!$E$21-1)))*I20),""))</f>
        <v>#NAME?</v>
      </c>
      <c r="K20" s="49" t="e">
        <f ca="1">_xludf.ifs(K$1&lt;Options!$C$21,0,K$1=Options!$C$21,Options!$C$14,Options!$C$21&lt;K$1,IF(K$1&lt;&gt;"",IF(Options!$G$4="Linear",J20+((Options!$E$14)/(Options!$E$5-Options!$E$21-1)),pow((Options!$D$14/Options!$C$14),(1/(Options!$E$5-Options!$E$21-1)))*J20),""))</f>
        <v>#NAME?</v>
      </c>
      <c r="L20" s="49" t="e">
        <f ca="1">_xludf.ifs(L$1&lt;Options!$C$21,0,L$1=Options!$C$21,Options!$C$14,Options!$C$21&lt;L$1,IF(L$1&lt;&gt;"",IF(Options!$G$4="Linear",K20+((Options!$E$14)/(Options!$E$5-Options!$E$21-1)),pow((Options!$D$14/Options!$C$14),(1/(Options!$E$5-Options!$E$21-1)))*K20),""))</f>
        <v>#NAME?</v>
      </c>
      <c r="M20" s="49" t="e">
        <f ca="1">_xludf.ifs(M$1&lt;Options!$C$21,0,M$1=Options!$C$21,Options!$C$14,Options!$C$21&lt;M$1,IF(M$1&lt;&gt;"",IF(Options!$G$4="Linear",L20+((Options!$E$14)/(Options!$E$5-Options!$E$21-1)),pow((Options!$D$14/Options!$C$14),(1/(Options!$E$5-Options!$E$21-1)))*L20),""))</f>
        <v>#NAME?</v>
      </c>
      <c r="N20" s="48" t="e">
        <f ca="1">_xludf.ifs(N$1&lt;Options!$C$21,0,N$1=Options!$C$21,Options!$C$14,Options!$C$21&lt;N$1,IF(N$1&lt;&gt;"",IF(Options!$G$4="Linear",M20+((Options!$E$14)/(Options!$E$5-Options!$E$21-1)),pow((Options!$D$14/Options!$C$14),(1/(Options!$E$5-Options!$E$21-1)))*M20),""))</f>
        <v>#NAME?</v>
      </c>
      <c r="O20" s="48" t="e">
        <f ca="1">_xludf.ifs(O$1&lt;Options!$C$21,0,O$1=Options!$C$21,Options!$C$14,Options!$C$21&lt;O$1,IF(O$1&lt;&gt;"",IF(Options!$G$4="Linear",N20+((Options!$E$14)/(Options!$E$5-Options!$E$21-1)),pow((Options!$D$14/Options!$C$14),(1/(Options!$E$5-Options!$E$21-1)))*N20),""))</f>
        <v>#NAME?</v>
      </c>
      <c r="P20" s="48" t="e">
        <f ca="1">_xludf.ifs(P$1&lt;Options!$C$21,0,P$1=Options!$C$21,Options!$C$14,Options!$C$21&lt;P$1,IF(P$1&lt;&gt;"",IF(Options!$G$4="Linear",O20+((Options!$E$14)/(Options!$E$5-Options!$E$21-1)),pow((Options!$D$14/Options!$C$14),(1/(Options!$E$5-Options!$E$21-1)))*O20),""))</f>
        <v>#NAME?</v>
      </c>
      <c r="Q20" s="48" t="e">
        <f ca="1">_xludf.ifs(Q$1&lt;Options!$C$21,0,Q$1=Options!$C$21,Options!$C$14,Options!$C$21&lt;Q$1,IF(Q$1&lt;&gt;"",IF(Options!$G$4="Linear",P20+((Options!$E$14)/(Options!$E$5-Options!$E$21-1)),pow((Options!$D$14/Options!$C$14),(1/(Options!$E$5-Options!$E$21-1)))*P20),""))</f>
        <v>#NAME?</v>
      </c>
      <c r="R20" s="48" t="e">
        <f ca="1">_xludf.ifs(R$1&lt;Options!$C$21,0,R$1=Options!$C$21,Options!$C$14,Options!$C$21&lt;R$1,IF(R$1&lt;&gt;"",IF(Options!$G$4="Linear",Q20+((Options!$E$14)/(Options!$E$5-Options!$E$21-1)),pow((Options!$D$14/Options!$C$14),(1/(Options!$E$5-Options!$E$21-1)))*Q20),""))</f>
        <v>#NAME?</v>
      </c>
      <c r="S20" s="48" t="e">
        <f ca="1">_xludf.ifs(S$1&lt;Options!$C$21,0,S$1=Options!$C$21,Options!$C$14,Options!$C$21&lt;S$1,IF(S$1&lt;&gt;"",IF(Options!$G$4="Linear",R20+((Options!$E$14)/(Options!$E$5-Options!$E$21-1)),pow((Options!$D$14/Options!$C$14),(1/(Options!$E$5-Options!$E$21-1)))*R20),""))</f>
        <v>#NAME?</v>
      </c>
      <c r="T20" s="48" t="e">
        <f ca="1">_xludf.ifs(T$1&lt;Options!$C$21,0,T$1=Options!$C$21,Options!$C$14,Options!$C$21&lt;T$1,IF(T$1&lt;&gt;"",IF(Options!$G$4="Linear",S20+((Options!$E$14)/(Options!$E$5-Options!$E$21-1)),pow((Options!$D$14/Options!$C$14),(1/(Options!$E$5-Options!$E$21-1)))*S20),""))</f>
        <v>#NAME?</v>
      </c>
      <c r="U20" s="48" t="e">
        <f ca="1">_xludf.ifs(U$1&lt;Options!$C$21,0,U$1=Options!$C$21,Options!$C$14,Options!$C$21&lt;U$1,IF(U$1&lt;&gt;"",IF(Options!$G$4="Linear",T20+((Options!$E$14)/(Options!$E$5-Options!$E$21-1)),pow((Options!$D$14/Options!$C$14),(1/(Options!$E$5-Options!$E$21-1)))*T20),""))</f>
        <v>#NAME?</v>
      </c>
      <c r="V20" s="48" t="e">
        <f ca="1">_xludf.ifs(V$1&lt;Options!$C$21,0,V$1=Options!$C$21,Options!$C$14,Options!$C$21&lt;V$1,IF(V$1&lt;&gt;"",IF(Options!$G$4="Linear",U20+((Options!$E$14)/(Options!$E$5-Options!$E$21-1)),pow((Options!$D$14/Options!$C$14),(1/(Options!$E$5-Options!$E$21-1)))*U20),""))</f>
        <v>#NAME?</v>
      </c>
      <c r="W20" s="48" t="e">
        <f ca="1">_xludf.ifs(W$1&lt;Options!$C$21,0,W$1=Options!$C$21,Options!$C$14,Options!$C$21&lt;W$1,IF(W$1&lt;&gt;"",IF(Options!$G$4="Linear",V20+((Options!$E$14)/(Options!$E$5-Options!$E$21-1)),pow((Options!$D$14/Options!$C$14),(1/(Options!$E$5-Options!$E$21-1)))*V20),""))</f>
        <v>#NAME?</v>
      </c>
      <c r="X20" s="48" t="e">
        <f ca="1">_xludf.ifs(X$1&lt;Options!$C$21,0,X$1=Options!$C$21,Options!$C$14,Options!$C$21&lt;X$1,IF(X$1&lt;&gt;"",IF(Options!$G$4="Linear",W20+((Options!$E$14)/(Options!$E$5-Options!$E$21-1)),pow((Options!$D$14/Options!$C$14),(1/(Options!$E$5-Options!$E$21-1)))*W20),""))</f>
        <v>#NAME?</v>
      </c>
      <c r="Y20" s="48" t="e">
        <f ca="1">_xludf.ifs(Y$1&lt;Options!$C$21,0,Y$1=Options!$C$21,Options!$C$14,Options!$C$21&lt;Y$1,IF(Y$1&lt;&gt;"",IF(Options!$G$4="Linear",X20+((Options!$E$14)/(Options!$E$5-Options!$E$21-1)),pow((Options!$D$14/Options!$C$14),(1/(Options!$E$5-Options!$E$21-1)))*X20),""))</f>
        <v>#NAME?</v>
      </c>
      <c r="Z20" s="48" t="e">
        <f ca="1">_xludf.ifs(Z$1&lt;Options!$C$21,0,Z$1=Options!$C$21,Options!$C$14,Options!$C$21&lt;Z$1,IF(Z$1&lt;&gt;"",IF(Options!$G$4="Linear",Y20+((Options!$E$14)/(Options!$E$5-Options!$E$21-1)),pow((Options!$D$14/Options!$C$14),(1/(Options!$E$5-Options!$E$21-1)))*Y20),""))</f>
        <v>#NAME?</v>
      </c>
    </row>
    <row r="21" spans="1:26" ht="15.75" customHeight="1">
      <c r="A21" s="48" t="s">
        <v>68</v>
      </c>
      <c r="B21" s="49">
        <f>IF(B1&lt;&gt;"",Roster!B$2,"")</f>
        <v>1270000</v>
      </c>
      <c r="C21" s="49">
        <f>IF(C1&lt;&gt;"",Roster!C$2,"")</f>
        <v>1270000</v>
      </c>
      <c r="D21" s="49">
        <f>IF(D1&lt;&gt;"",Roster!D$2,"")</f>
        <v>1270000</v>
      </c>
      <c r="E21" s="49">
        <f>IF(E1&lt;&gt;"",Roster!E$2,"")</f>
        <v>1270000</v>
      </c>
      <c r="F21" s="49">
        <f>IF(F1&lt;&gt;"",Roster!F$2,"")</f>
        <v>1270000</v>
      </c>
      <c r="G21" s="49">
        <f>IF(G1&lt;&gt;"",Roster!G$2,"")</f>
        <v>1960000</v>
      </c>
      <c r="H21" s="49">
        <f>IF(H1&lt;&gt;"",Roster!H$2,"")</f>
        <v>1960000</v>
      </c>
      <c r="I21" s="49">
        <f>IF(I1&lt;&gt;"",Roster!I$2,"")</f>
        <v>1960000</v>
      </c>
      <c r="J21" s="49">
        <f>IF(J1&lt;&gt;"",Roster!J$2,"")</f>
        <v>1960000</v>
      </c>
      <c r="K21" s="49">
        <f>IF(K1&lt;&gt;"",Roster!K$2,"")</f>
        <v>1960000</v>
      </c>
      <c r="L21" s="49">
        <f>IF(L1&lt;&gt;"",Roster!L$2,"")</f>
        <v>1960000</v>
      </c>
      <c r="M21" s="49">
        <f>IF(M1&lt;&gt;"",Roster!M$2,"")</f>
        <v>1960000</v>
      </c>
      <c r="N21" s="48">
        <f>IF(N1&lt;&gt;"",Roster!N$2,"")</f>
        <v>3020000</v>
      </c>
      <c r="O21" s="48">
        <f>IF(O1&lt;&gt;"",Roster!O$2,"")</f>
        <v>3020000</v>
      </c>
      <c r="P21" s="48">
        <f>IF(P1&lt;&gt;"",Roster!P$2,"")</f>
        <v>3020000</v>
      </c>
      <c r="Q21" s="48">
        <f>IF(Q1&lt;&gt;"",Roster!Q$2,"")</f>
        <v>3020000</v>
      </c>
      <c r="R21" s="48">
        <f>IF(R1&lt;&gt;"",Roster!R$2,"")</f>
        <v>3020000</v>
      </c>
      <c r="S21" s="48">
        <f>IF(S1&lt;&gt;"",Roster!S$2,"")</f>
        <v>3020000</v>
      </c>
      <c r="T21" s="48">
        <f>IF(T1&lt;&gt;"",Roster!T$2,"")</f>
        <v>3020000</v>
      </c>
      <c r="U21" s="48">
        <f>IF(U1&lt;&gt;"",Roster!U$2,"")</f>
        <v>3020000</v>
      </c>
      <c r="V21" s="48">
        <f>IF(V1&lt;&gt;"",Roster!V$2,"")</f>
        <v>4600000</v>
      </c>
      <c r="W21" s="48">
        <f>IF(W1&lt;&gt;"",Roster!W$2,"")</f>
        <v>4600000</v>
      </c>
      <c r="X21" s="48">
        <f>IF(X1&lt;&gt;"",Roster!X$2,"")</f>
        <v>4600000</v>
      </c>
      <c r="Y21" s="48">
        <f>IF(Y1&lt;&gt;"",Roster!Y$2,"")</f>
        <v>4600000</v>
      </c>
      <c r="Z21" s="48" t="str">
        <f>IF(Z1&lt;&gt;"",Roster!Z$2,"")</f>
        <v/>
      </c>
    </row>
    <row r="22" spans="1:26" ht="15.75" customHeight="1">
      <c r="A22" s="48" t="s">
        <v>69</v>
      </c>
      <c r="B22" s="49">
        <f>IF(B1&lt;&gt;"",Positions!B3*Options!$C$20,"")</f>
        <v>50400</v>
      </c>
      <c r="C22" s="49">
        <f>IF(C1&lt;&gt;"",Positions!C3*Options!$C$20,"")</f>
        <v>50400</v>
      </c>
      <c r="D22" s="49">
        <f>IF(D1&lt;&gt;"",Positions!D3*Options!$C$20,"")</f>
        <v>50400</v>
      </c>
      <c r="E22" s="49">
        <f>IF(E1&lt;&gt;"",Positions!E3*Options!$C$20,"")</f>
        <v>50400</v>
      </c>
      <c r="F22" s="49">
        <f>IF(F1&lt;&gt;"",Positions!F3*Options!$C$20,"")</f>
        <v>50400</v>
      </c>
      <c r="G22" s="49">
        <f>IF(G1&lt;&gt;"",Positions!G3*Options!$C$20,"")</f>
        <v>100800</v>
      </c>
      <c r="H22" s="49">
        <f>IF(H1&lt;&gt;"",Positions!H3*Options!$C$20,"")</f>
        <v>100800</v>
      </c>
      <c r="I22" s="49">
        <f>IF(I1&lt;&gt;"",Positions!I3*Options!$C$20,"")</f>
        <v>100800</v>
      </c>
      <c r="J22" s="49">
        <f>IF(J1&lt;&gt;"",Positions!J3*Options!$C$20,"")</f>
        <v>100800</v>
      </c>
      <c r="K22" s="49">
        <f>IF(K1&lt;&gt;"",Positions!K3*Options!$C$20,"")</f>
        <v>100800</v>
      </c>
      <c r="L22" s="49">
        <f>IF(L1&lt;&gt;"",Positions!L3*Options!$C$20,"")</f>
        <v>100800</v>
      </c>
      <c r="M22" s="49">
        <f>IF(M1&lt;&gt;"",Positions!M3*Options!$C$20,"")</f>
        <v>100800</v>
      </c>
      <c r="N22" s="48">
        <f>IF(N1&lt;&gt;"",Positions!N3*Options!$C$20,"")</f>
        <v>180000</v>
      </c>
      <c r="O22" s="48">
        <f>IF(O1&lt;&gt;"",Positions!O3*Options!$C$20,"")</f>
        <v>180000</v>
      </c>
      <c r="P22" s="48">
        <f>IF(P1&lt;&gt;"",Positions!P3*Options!$C$20,"")</f>
        <v>180000</v>
      </c>
      <c r="Q22" s="48">
        <f>IF(Q1&lt;&gt;"",Positions!Q3*Options!$C$20,"")</f>
        <v>180000</v>
      </c>
      <c r="R22" s="48">
        <f>IF(R1&lt;&gt;"",Positions!R3*Options!$C$20,"")</f>
        <v>180000</v>
      </c>
      <c r="S22" s="48">
        <f>IF(S1&lt;&gt;"",Positions!S3*Options!$C$20,"")</f>
        <v>180000</v>
      </c>
      <c r="T22" s="48">
        <f>IF(T1&lt;&gt;"",Positions!T3*Options!$C$20,"")</f>
        <v>180000</v>
      </c>
      <c r="U22" s="48">
        <f>IF(U1&lt;&gt;"",Positions!U3*Options!$C$20,"")</f>
        <v>180000</v>
      </c>
      <c r="V22" s="48">
        <f>IF(V1&lt;&gt;"",Positions!V3*Options!$C$20,"")</f>
        <v>309600</v>
      </c>
      <c r="W22" s="48">
        <f>IF(W1&lt;&gt;"",Positions!W3*Options!$C$20,"")</f>
        <v>309600</v>
      </c>
      <c r="X22" s="48">
        <f>IF(X1&lt;&gt;"",Positions!X3*Options!$C$20,"")</f>
        <v>309600</v>
      </c>
      <c r="Y22" s="48">
        <f>IF(Y1&lt;&gt;"",Positions!Y3*Options!$C$20,"")</f>
        <v>309600</v>
      </c>
      <c r="Z22" s="48" t="str">
        <f>IF(Z1&lt;&gt;"",Positions!Z3*Options!$C$20,"")</f>
        <v/>
      </c>
    </row>
    <row r="23" spans="1:26" ht="15.75" customHeight="1">
      <c r="A23" s="48" t="s">
        <v>70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5.75" customHeight="1">
      <c r="A24" s="30" t="s">
        <v>71</v>
      </c>
      <c r="B24" s="49" t="e">
        <f t="shared" ref="B24:Z24" ca="1" si="8">IF(B1&lt;&gt;"",SUM(B19:B23),"")</f>
        <v>#NAME?</v>
      </c>
      <c r="C24" s="49" t="e">
        <f t="shared" ca="1" si="8"/>
        <v>#NAME?</v>
      </c>
      <c r="D24" s="49" t="e">
        <f t="shared" ca="1" si="8"/>
        <v>#NAME?</v>
      </c>
      <c r="E24" s="49" t="e">
        <f t="shared" ca="1" si="8"/>
        <v>#NAME?</v>
      </c>
      <c r="F24" s="49" t="e">
        <f t="shared" ca="1" si="8"/>
        <v>#NAME?</v>
      </c>
      <c r="G24" s="49" t="e">
        <f t="shared" ca="1" si="8"/>
        <v>#NAME?</v>
      </c>
      <c r="H24" s="49" t="e">
        <f t="shared" ca="1" si="8"/>
        <v>#NAME?</v>
      </c>
      <c r="I24" s="49" t="e">
        <f t="shared" ca="1" si="8"/>
        <v>#NAME?</v>
      </c>
      <c r="J24" s="49" t="e">
        <f t="shared" ca="1" si="8"/>
        <v>#NAME?</v>
      </c>
      <c r="K24" s="49" t="e">
        <f t="shared" ca="1" si="8"/>
        <v>#NAME?</v>
      </c>
      <c r="L24" s="49" t="e">
        <f t="shared" ca="1" si="8"/>
        <v>#NAME?</v>
      </c>
      <c r="M24" s="49" t="e">
        <f t="shared" ca="1" si="8"/>
        <v>#NAME?</v>
      </c>
      <c r="N24" s="48" t="e">
        <f t="shared" ca="1" si="8"/>
        <v>#NAME?</v>
      </c>
      <c r="O24" s="48" t="e">
        <f t="shared" ca="1" si="8"/>
        <v>#NAME?</v>
      </c>
      <c r="P24" s="48" t="e">
        <f t="shared" ca="1" si="8"/>
        <v>#NAME?</v>
      </c>
      <c r="Q24" s="48" t="e">
        <f t="shared" ca="1" si="8"/>
        <v>#NAME?</v>
      </c>
      <c r="R24" s="48" t="e">
        <f t="shared" ca="1" si="8"/>
        <v>#NAME?</v>
      </c>
      <c r="S24" s="48" t="e">
        <f t="shared" ca="1" si="8"/>
        <v>#NAME?</v>
      </c>
      <c r="T24" s="48" t="e">
        <f t="shared" ca="1" si="8"/>
        <v>#NAME?</v>
      </c>
      <c r="U24" s="48" t="e">
        <f t="shared" ca="1" si="8"/>
        <v>#NAME?</v>
      </c>
      <c r="V24" s="48" t="e">
        <f t="shared" ca="1" si="8"/>
        <v>#NAME?</v>
      </c>
      <c r="W24" s="48" t="e">
        <f t="shared" ca="1" si="8"/>
        <v>#NAME?</v>
      </c>
      <c r="X24" s="48" t="e">
        <f t="shared" ca="1" si="8"/>
        <v>#NAME?</v>
      </c>
      <c r="Y24" s="48" t="e">
        <f t="shared" ca="1" si="8"/>
        <v>#NAME?</v>
      </c>
      <c r="Z24" s="48" t="str">
        <f t="shared" si="8"/>
        <v/>
      </c>
    </row>
    <row r="25" spans="1:26" ht="15.75" customHeight="1">
      <c r="A25" s="30" t="s">
        <v>72</v>
      </c>
      <c r="B25" s="30" t="e">
        <f t="shared" ref="B25:Z25" ca="1" si="9">IF(B1&lt;&gt;"",B17-B24,"")</f>
        <v>#NAME?</v>
      </c>
      <c r="C25" s="30" t="e">
        <f t="shared" ca="1" si="9"/>
        <v>#NAME?</v>
      </c>
      <c r="D25" s="30" t="e">
        <f t="shared" ca="1" si="9"/>
        <v>#NAME?</v>
      </c>
      <c r="E25" s="30" t="e">
        <f t="shared" ca="1" si="9"/>
        <v>#NAME?</v>
      </c>
      <c r="F25" s="30" t="e">
        <f t="shared" ca="1" si="9"/>
        <v>#NAME?</v>
      </c>
      <c r="G25" s="30" t="e">
        <f t="shared" ca="1" si="9"/>
        <v>#NAME?</v>
      </c>
      <c r="H25" s="30" t="e">
        <f t="shared" ca="1" si="9"/>
        <v>#NAME?</v>
      </c>
      <c r="I25" s="30" t="e">
        <f t="shared" ca="1" si="9"/>
        <v>#NAME?</v>
      </c>
      <c r="J25" s="30" t="e">
        <f t="shared" ca="1" si="9"/>
        <v>#NAME?</v>
      </c>
      <c r="K25" s="30" t="e">
        <f t="shared" ca="1" si="9"/>
        <v>#NAME?</v>
      </c>
      <c r="L25" s="30" t="e">
        <f t="shared" ca="1" si="9"/>
        <v>#NAME?</v>
      </c>
      <c r="M25" s="30" t="e">
        <f t="shared" ca="1" si="9"/>
        <v>#NAME?</v>
      </c>
      <c r="N25" s="30" t="e">
        <f t="shared" ca="1" si="9"/>
        <v>#NAME?</v>
      </c>
      <c r="O25" s="30" t="e">
        <f t="shared" ca="1" si="9"/>
        <v>#NAME?</v>
      </c>
      <c r="P25" s="30" t="e">
        <f t="shared" ca="1" si="9"/>
        <v>#NAME?</v>
      </c>
      <c r="Q25" s="30" t="e">
        <f t="shared" ca="1" si="9"/>
        <v>#NAME?</v>
      </c>
      <c r="R25" s="30" t="e">
        <f t="shared" ca="1" si="9"/>
        <v>#NAME?</v>
      </c>
      <c r="S25" s="30" t="e">
        <f t="shared" ca="1" si="9"/>
        <v>#NAME?</v>
      </c>
      <c r="T25" s="30" t="e">
        <f t="shared" ca="1" si="9"/>
        <v>#NAME?</v>
      </c>
      <c r="U25" s="30" t="e">
        <f t="shared" ca="1" si="9"/>
        <v>#NAME?</v>
      </c>
      <c r="V25" s="30" t="e">
        <f t="shared" ca="1" si="9"/>
        <v>#NAME?</v>
      </c>
      <c r="W25" s="30" t="e">
        <f t="shared" ca="1" si="9"/>
        <v>#NAME?</v>
      </c>
      <c r="X25" s="30" t="e">
        <f t="shared" ca="1" si="9"/>
        <v>#NAME?</v>
      </c>
      <c r="Y25" s="30" t="e">
        <f t="shared" ca="1" si="9"/>
        <v>#NAME?</v>
      </c>
      <c r="Z25" s="30" t="str">
        <f t="shared" si="9"/>
        <v/>
      </c>
    </row>
    <row r="26" spans="1: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Z25">
    <cfRule type="cellIs" dxfId="2" priority="1" operator="greaterThan">
      <formula>0</formula>
    </cfRule>
  </conditionalFormatting>
  <conditionalFormatting sqref="B25:Z25">
    <cfRule type="cellIs" dxfId="1" priority="2" operator="lessThan">
      <formula>0</formula>
    </cfRule>
  </conditionalFormatting>
  <conditionalFormatting sqref="B25:Z25">
    <cfRule type="cellIs" dxfId="0" priority="3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666666"/>
    <outlinePr summaryBelow="0" summaryRight="0"/>
  </sheetPr>
  <dimension ref="A1:N1000"/>
  <sheetViews>
    <sheetView workbookViewId="0"/>
  </sheetViews>
  <sheetFormatPr defaultColWidth="12.6640625" defaultRowHeight="15" customHeight="1"/>
  <cols>
    <col min="1" max="1" width="13.109375" customWidth="1"/>
    <col min="2" max="6" width="12.6640625" customWidth="1"/>
    <col min="11" max="11" width="15.33203125" customWidth="1"/>
    <col min="14" max="14" width="21" customWidth="1"/>
  </cols>
  <sheetData>
    <row r="1" spans="1:14" ht="15.75" customHeight="1">
      <c r="A1" s="1"/>
      <c r="B1" s="53" t="s">
        <v>73</v>
      </c>
      <c r="C1" s="54" t="s">
        <v>74</v>
      </c>
      <c r="D1" s="55" t="s">
        <v>75</v>
      </c>
      <c r="E1" s="54" t="s">
        <v>76</v>
      </c>
      <c r="F1" s="54" t="s">
        <v>77</v>
      </c>
      <c r="G1" s="54" t="s">
        <v>78</v>
      </c>
      <c r="H1" s="54" t="s">
        <v>79</v>
      </c>
      <c r="I1" s="55" t="s">
        <v>80</v>
      </c>
      <c r="J1" s="55" t="s">
        <v>81</v>
      </c>
      <c r="K1" s="53" t="s">
        <v>82</v>
      </c>
      <c r="L1" s="53" t="s">
        <v>83</v>
      </c>
      <c r="M1" s="53" t="s">
        <v>84</v>
      </c>
      <c r="N1" s="55" t="s">
        <v>85</v>
      </c>
    </row>
    <row r="2" spans="1:14" ht="15.75" customHeight="1">
      <c r="A2" s="1"/>
      <c r="B2" s="56" t="s">
        <v>32</v>
      </c>
      <c r="C2" s="57" t="s">
        <v>86</v>
      </c>
      <c r="D2" s="58" t="s">
        <v>87</v>
      </c>
      <c r="E2" s="57" t="s">
        <v>19</v>
      </c>
      <c r="F2" s="57" t="s">
        <v>88</v>
      </c>
      <c r="G2" s="57" t="s">
        <v>89</v>
      </c>
      <c r="H2" s="57" t="s">
        <v>90</v>
      </c>
      <c r="I2" s="59" t="s">
        <v>91</v>
      </c>
      <c r="J2" s="59" t="s">
        <v>92</v>
      </c>
      <c r="K2" s="56" t="s">
        <v>93</v>
      </c>
      <c r="L2" s="56" t="s">
        <v>94</v>
      </c>
      <c r="M2" s="56" t="s">
        <v>95</v>
      </c>
      <c r="N2" s="59" t="s">
        <v>96</v>
      </c>
    </row>
    <row r="3" spans="1:14" ht="32.25" customHeight="1">
      <c r="A3" s="60" t="s">
        <v>8</v>
      </c>
      <c r="B3" s="61">
        <f>Options!C15</f>
        <v>200</v>
      </c>
      <c r="C3" s="62">
        <f t="shared" ref="C3:C4" si="0">IF(B3&gt;0,D3/B3,0)</f>
        <v>0.2</v>
      </c>
      <c r="D3" s="61">
        <f>Options!C7</f>
        <v>40</v>
      </c>
      <c r="E3" s="63">
        <f>Options!C8</f>
        <v>25000</v>
      </c>
      <c r="F3" s="63">
        <f>Options!C9+E3*Options!C10</f>
        <v>8605</v>
      </c>
      <c r="G3" s="64">
        <f>IF(Options!$C$16&lt;&gt;"",Options!$C$16,IF(AND(Options!$C$17&gt;0,D3&gt;0),(((D3-(1-Options!$C$17))/(1-(1-Options!$C$17))))/D3,1))</f>
        <v>10</v>
      </c>
      <c r="H3" s="63">
        <f>Options!C11+E3*Options!C12</f>
        <v>0</v>
      </c>
      <c r="I3" s="63">
        <f t="shared" ref="I3:I4" si="1">(E3-F3)*G3-H3</f>
        <v>163950</v>
      </c>
      <c r="J3" s="63">
        <f t="shared" ref="J3:J4" si="2">I3*C3</f>
        <v>32790</v>
      </c>
      <c r="K3" s="63">
        <f>Options!C14</f>
        <v>50000</v>
      </c>
      <c r="L3" s="63">
        <f t="shared" ref="L3:L4" si="3">IF(D3&gt;0,K3/D3,0)</f>
        <v>1250</v>
      </c>
      <c r="M3" s="63">
        <f t="shared" ref="M3:M4" si="4">IF(B3&gt;0,K3/B3,0)</f>
        <v>250</v>
      </c>
      <c r="N3" s="63">
        <f t="shared" ref="N3:N4" si="5">B3*(J3-M3)</f>
        <v>6508000</v>
      </c>
    </row>
    <row r="4" spans="1:14" ht="32.25" customHeight="1">
      <c r="A4" s="60" t="s">
        <v>9</v>
      </c>
      <c r="B4" s="61">
        <f>Options!D15</f>
        <v>450</v>
      </c>
      <c r="C4" s="62">
        <f t="shared" si="0"/>
        <v>0.2</v>
      </c>
      <c r="D4" s="61">
        <f>Options!D7</f>
        <v>90</v>
      </c>
      <c r="E4" s="63">
        <f>Options!D8</f>
        <v>25000</v>
      </c>
      <c r="F4" s="63">
        <f>Options!D9+E4*Options!D10</f>
        <v>8605</v>
      </c>
      <c r="G4" s="64">
        <f>IF(Options!$D$16&lt;&gt;"",Options!$D$16,IF(AND(Options!$D$17&gt;0,D4&gt;0),(((D4-(1-Options!$D$17))/(1-(1-Options!$D$17))))/D4,1))</f>
        <v>10</v>
      </c>
      <c r="H4" s="63">
        <f>Options!D11+E4*Options!D12</f>
        <v>0</v>
      </c>
      <c r="I4" s="63">
        <f t="shared" si="1"/>
        <v>163950</v>
      </c>
      <c r="J4" s="63">
        <f t="shared" si="2"/>
        <v>32790</v>
      </c>
      <c r="K4" s="63">
        <f>Options!D14</f>
        <v>50000</v>
      </c>
      <c r="L4" s="63">
        <f t="shared" si="3"/>
        <v>555.55555555555554</v>
      </c>
      <c r="M4" s="63">
        <f t="shared" si="4"/>
        <v>111.11111111111111</v>
      </c>
      <c r="N4" s="63">
        <f t="shared" si="5"/>
        <v>14705500</v>
      </c>
    </row>
    <row r="5" spans="1:14" ht="15.75" customHeight="1"/>
    <row r="6" spans="1:14" ht="15.75" customHeight="1"/>
    <row r="7" spans="1:14" ht="15.75" customHeight="1"/>
    <row r="8" spans="1:14" ht="15.75" customHeight="1"/>
    <row r="9" spans="1:14" ht="15.75" customHeight="1"/>
    <row r="10" spans="1:14" ht="15.75" customHeight="1"/>
    <row r="11" spans="1:14" ht="15.75" customHeight="1"/>
    <row r="12" spans="1:14" ht="15.75" customHeight="1"/>
    <row r="13" spans="1:14" ht="15.75" customHeight="1"/>
    <row r="14" spans="1:14" ht="15.75" customHeight="1"/>
    <row r="15" spans="1:14" ht="15.75" customHeight="1"/>
    <row r="16" spans="1:1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666666"/>
    <outlinePr summaryBelow="0" summaryRight="0"/>
  </sheetPr>
  <dimension ref="A1:N1000"/>
  <sheetViews>
    <sheetView tabSelected="1" workbookViewId="0">
      <selection sqref="A1:E1"/>
    </sheetView>
  </sheetViews>
  <sheetFormatPr defaultColWidth="12.6640625" defaultRowHeight="15" customHeight="1"/>
  <cols>
    <col min="1" max="1" width="34.109375" customWidth="1"/>
    <col min="2" max="2" width="12.6640625" customWidth="1"/>
    <col min="3" max="12" width="11.6640625" customWidth="1"/>
    <col min="13" max="13" width="4.77734375" customWidth="1"/>
    <col min="14" max="14" width="18.88671875" customWidth="1"/>
  </cols>
  <sheetData>
    <row r="1" spans="1:14" ht="45" customHeight="1">
      <c r="A1" s="77" t="s">
        <v>97</v>
      </c>
      <c r="B1" s="68"/>
      <c r="C1" s="68"/>
      <c r="D1" s="68"/>
      <c r="E1" s="68"/>
      <c r="F1" s="65">
        <f ca="1">COUNTIF('P&amp;L'!25:25,"&lt;0")</f>
        <v>0</v>
      </c>
      <c r="H1" s="78" t="s">
        <v>98</v>
      </c>
      <c r="I1" s="68"/>
      <c r="J1" s="68"/>
      <c r="K1" s="68"/>
      <c r="L1" s="68"/>
      <c r="M1" s="74"/>
      <c r="N1" s="66">
        <f ca="1">-SUMIF('P&amp;L'!25:25,"&lt;0")</f>
        <v>0</v>
      </c>
    </row>
    <row r="2" spans="1:14" ht="15.75" customHeight="1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</row>
    <row r="3" spans="1:14" ht="15.75" customHeigh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</row>
    <row r="4" spans="1:14" ht="15.75" customHeigh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</row>
    <row r="5" spans="1:14" ht="15.75" customHeight="1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pans="1:14" ht="15.75" customHeight="1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</row>
    <row r="7" spans="1:14" ht="15.75" customHeight="1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</row>
    <row r="8" spans="1:14" ht="15.75" customHeight="1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</row>
    <row r="9" spans="1:14" ht="15.75" customHeight="1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</row>
    <row r="10" spans="1:14" ht="15.75" customHeight="1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</row>
    <row r="11" spans="1:14" ht="15.75" customHeight="1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</row>
    <row r="12" spans="1:14" ht="15.75" customHeight="1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</row>
    <row r="13" spans="1:14" ht="15.75" customHeight="1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</row>
    <row r="14" spans="1:14" ht="15.75" customHeight="1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</row>
    <row r="15" spans="1:14" ht="15.75" customHeight="1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</row>
    <row r="16" spans="1:14" ht="15.75" customHeight="1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</row>
    <row r="17" spans="1:14" ht="15.75" customHeight="1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</row>
    <row r="18" spans="1:14" ht="15.75" customHeight="1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</row>
    <row r="19" spans="1:14" ht="15.75" customHeight="1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</row>
    <row r="20" spans="1:14" ht="15.75" customHeight="1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</row>
    <row r="21" spans="1:14" ht="15.75" customHeight="1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</row>
    <row r="22" spans="1:14" ht="15.75" customHeight="1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</row>
    <row r="23" spans="1:14" ht="15.75" customHeight="1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</row>
    <row r="24" spans="1:14" ht="15.75" customHeight="1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</row>
    <row r="25" spans="1:14" ht="15.75" customHeight="1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</row>
    <row r="26" spans="1:14" ht="15.75" customHeight="1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</row>
    <row r="27" spans="1:14" ht="15.75" customHeight="1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</row>
    <row r="28" spans="1:14" ht="15.75" customHeight="1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</row>
    <row r="29" spans="1:14" ht="15.75" customHeight="1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</row>
    <row r="30" spans="1:14" ht="15.75" customHeight="1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</row>
    <row r="31" spans="1:14" ht="15.75" customHeight="1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</row>
    <row r="32" spans="1:14" ht="15.75" customHeight="1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</row>
    <row r="33" spans="1:14" ht="15.75" customHeight="1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</row>
    <row r="34" spans="1:14" ht="15.75" customHeight="1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</row>
    <row r="35" spans="1:14" ht="15.75" customHeight="1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</row>
    <row r="36" spans="1:14" ht="15.75" customHeight="1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</row>
    <row r="37" spans="1:14" ht="15.75" customHeight="1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1:14" ht="15.75" customHeight="1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</row>
    <row r="39" spans="1:14" ht="15.75" customHeight="1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</row>
    <row r="40" spans="1:14" ht="15.75" customHeight="1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</row>
    <row r="41" spans="1:14" ht="15.75" customHeight="1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</row>
    <row r="42" spans="1:14" ht="15.75" customHeight="1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</row>
    <row r="43" spans="1:14" ht="15.75" customHeight="1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</row>
    <row r="44" spans="1:14" ht="15.75" customHeight="1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</row>
    <row r="45" spans="1:14" ht="15.75" customHeight="1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1:14" ht="15.75" customHeight="1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</row>
    <row r="47" spans="1:14" ht="15.75" customHeight="1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</row>
    <row r="48" spans="1:14" ht="15.75" customHeight="1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</row>
    <row r="49" spans="1:14" ht="15.75" customHeight="1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</row>
    <row r="50" spans="1:14" ht="15.75" customHeight="1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</row>
    <row r="51" spans="1:14" ht="15.75" customHeight="1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</row>
    <row r="52" spans="1:14" ht="15.75" customHeight="1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</row>
    <row r="53" spans="1:14" ht="15.75" customHeight="1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</row>
    <row r="54" spans="1:14" ht="15.75" customHeight="1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</row>
    <row r="55" spans="1:14" ht="15.75" customHeight="1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</row>
    <row r="56" spans="1:14" ht="15.75" customHeight="1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</row>
    <row r="57" spans="1:14" ht="15.75" customHeight="1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</row>
    <row r="58" spans="1:14" ht="15.75" customHeight="1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</row>
    <row r="59" spans="1:14" ht="15.75" customHeight="1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</row>
    <row r="60" spans="1:14" ht="15.75" customHeight="1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</row>
    <row r="61" spans="1:14" ht="15.75" customHeight="1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1:14" ht="15.75" customHeight="1"/>
    <row r="63" spans="1:14" ht="15.75" customHeight="1"/>
    <row r="64" spans="1:1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H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Аренда звук.обор-я</vt:lpstr>
      <vt:lpstr>Options</vt:lpstr>
      <vt:lpstr>Roster</vt:lpstr>
      <vt:lpstr>Positions</vt:lpstr>
      <vt:lpstr>Salary</vt:lpstr>
      <vt:lpstr>P&amp;L</vt:lpstr>
      <vt:lpstr>UE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</cp:lastModifiedBy>
  <dcterms:modified xsi:type="dcterms:W3CDTF">2023-07-02T05:22:10Z</dcterms:modified>
</cp:coreProperties>
</file>