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10. Юнит-экономика\4.2. Семинар №5\ДЗ\"/>
    </mc:Choice>
  </mc:AlternateContent>
  <xr:revisionPtr revIDLastSave="0" documentId="13_ncr:1_{765B8F25-C3FC-4922-B4B6-0C1ECE9475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бязательно для заполнения" sheetId="1" r:id="rId1"/>
    <sheet name="Урок 1" sheetId="2" r:id="rId2"/>
    <sheet name="Урок 2" sheetId="3" r:id="rId3"/>
    <sheet name="Урок 4" sheetId="4" r:id="rId4"/>
    <sheet name="Урок 5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4" l="1"/>
  <c r="S7" i="4" s="1"/>
  <c r="R8" i="4"/>
  <c r="S8" i="4" s="1"/>
  <c r="R9" i="4"/>
  <c r="S9" i="4" s="1"/>
  <c r="R10" i="4"/>
  <c r="S10" i="4" s="1"/>
  <c r="G7" i="4"/>
  <c r="F8" i="4"/>
  <c r="I8" i="4" s="1"/>
  <c r="M8" i="4" s="1"/>
  <c r="F9" i="4"/>
  <c r="G9" i="4" s="1"/>
  <c r="F10" i="4"/>
  <c r="I10" i="4" s="1"/>
  <c r="M10" i="4" s="1"/>
  <c r="F7" i="4"/>
  <c r="I7" i="4" s="1"/>
  <c r="M7" i="4" s="1"/>
  <c r="C8" i="4"/>
  <c r="C9" i="4"/>
  <c r="C10" i="4"/>
  <c r="C7" i="4"/>
  <c r="U9" i="4" l="1"/>
  <c r="V9" i="4" s="1"/>
  <c r="G10" i="4"/>
  <c r="U10" i="4" s="1"/>
  <c r="V10" i="4" s="1"/>
  <c r="U7" i="4"/>
  <c r="V7" i="4" s="1"/>
  <c r="I9" i="4"/>
  <c r="M9" i="4" s="1"/>
  <c r="T7" i="4"/>
  <c r="T10" i="4"/>
  <c r="T8" i="4"/>
  <c r="G8" i="4"/>
  <c r="U8" i="4" s="1"/>
  <c r="V8" i="4" s="1"/>
  <c r="T9" i="4"/>
</calcChain>
</file>

<file path=xl/sharedStrings.xml><?xml version="1.0" encoding="utf-8"?>
<sst xmlns="http://schemas.openxmlformats.org/spreadsheetml/2006/main" count="206" uniqueCount="167">
  <si>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</si>
  <si>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</si>
  <si>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</si>
  <si>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>💡 Перенос текста на новую строку в текущей ячейке:
MAC - command + Enter
Windows - alt + Enter</t>
  </si>
  <si>
    <t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</si>
  <si>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t>Проблема:</t>
  </si>
  <si>
    <t>Кто будет пользоваться:</t>
  </si>
  <si>
    <t>Решение:</t>
  </si>
  <si>
    <t>Кто будет платить:</t>
  </si>
  <si>
    <t>LEAN CANVAS MODEL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</si>
  <si>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</si>
  <si>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</si>
  <si>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</si>
  <si>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</si>
  <si>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</si>
  <si>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Существующие альтернативы</t>
  </si>
  <si>
    <t>Ключевые метрики</t>
  </si>
  <si>
    <t>Высокоуровневый концепт</t>
  </si>
  <si>
    <t>Каналы выхода на клиентов</t>
  </si>
  <si>
    <t>Ранние последователи</t>
  </si>
  <si>
    <t>Структура расходов</t>
  </si>
  <si>
    <t>Потоки выручки</t>
  </si>
  <si>
    <t>Курс "Юнит-экономика"</t>
  </si>
  <si>
    <t>Домашнее задание №1</t>
  </si>
  <si>
    <t xml:space="preserve">Текст домашнего задания: 
Перечислите основные метрики вашего продукта и объясните, почему вы выбрали именно эти метрики.  </t>
  </si>
  <si>
    <t>Метрика</t>
  </si>
  <si>
    <t>Обозначение (сокращение)</t>
  </si>
  <si>
    <t>Описание</t>
  </si>
  <si>
    <t>Обоснование выбора</t>
  </si>
  <si>
    <t>Ключевая метрика продукта</t>
  </si>
  <si>
    <t>Основные метрики</t>
  </si>
  <si>
    <t>Специфичные метрики (если есть)</t>
  </si>
  <si>
    <t>Домашнее задание №2</t>
  </si>
  <si>
    <t>Текст домашнего задания: 
1. Выберите юнит-масштабирования в продукте, обснуйте выбор. 
2. Выпишите метрики доходной части продукта и метрики расходной части продукта относительно одного юнита-масштабирования.</t>
  </si>
  <si>
    <t>Юнит-масштабирования:</t>
  </si>
  <si>
    <t>Обоснование выбора:</t>
  </si>
  <si>
    <t>Доходная часть</t>
  </si>
  <si>
    <t>Расходная часть</t>
  </si>
  <si>
    <t>Метрики оборота</t>
  </si>
  <si>
    <t>Операционные издержки</t>
  </si>
  <si>
    <t>Метрики маркетинга</t>
  </si>
  <si>
    <t>Домашнее задание №4</t>
  </si>
  <si>
    <r>
      <rPr>
        <sz val="12"/>
        <color theme="1"/>
        <rFont val="IBM Plex Sans"/>
        <family val="2"/>
      </rPr>
      <t xml:space="preserve">Текст домашнего задания: 
Рассчитайте юнит-экономику своего продукта. 
</t>
    </r>
    <r>
      <rPr>
        <i/>
        <sz val="12"/>
        <color theme="1"/>
        <rFont val="IBM Plex Sans"/>
        <family val="2"/>
      </rPr>
      <t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</si>
  <si>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>Когорта</t>
  </si>
  <si>
    <t>Маркетинг</t>
  </si>
  <si>
    <t>Доходы:</t>
  </si>
  <si>
    <t>Прибыль до маркетинга</t>
  </si>
  <si>
    <t>Прибыль после маркетинга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</si>
  <si>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</si>
  <si>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</si>
  <si>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</si>
  <si>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</si>
  <si>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</si>
  <si>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CAC</t>
  </si>
  <si>
    <t>LT</t>
  </si>
  <si>
    <t>Всего заказов на когорту</t>
  </si>
  <si>
    <t>Стоимость реактивации покупателя</t>
  </si>
  <si>
    <t>Средний чек</t>
  </si>
  <si>
    <t>Стоимость доставки</t>
  </si>
  <si>
    <t>Все операционные расходы</t>
  </si>
  <si>
    <t>Валовая прибыль с одного клиента</t>
  </si>
  <si>
    <t>Валовая прибыль с когорты</t>
  </si>
  <si>
    <t>Домашнее задание №5</t>
  </si>
  <si>
    <t>Текст домашнего задания: 
Составьте PnL собственного продукта, исходя из составленной ранее юнит-экономики.  
Воспользуйтесь инструментами или шаблонами, разбираемыми в рамках прошедшего семинара и лекции.</t>
  </si>
  <si>
    <t>Предоставление аренды звукового оборудования по доступным ценам с возможностью доставки и установки на месте проведения мероприятия.</t>
  </si>
  <si>
    <t>Арендатор (Заказчик).</t>
  </si>
  <si>
    <t>Высокие цены на приобретение профессионального музыкальное оборудование для выступлений и организаций мероприятий.</t>
  </si>
  <si>
    <t>1. Организаторы концертов и фестивалей;
2. Свадебные агентства и пары, планирующие свадьбу;
3. Компании, организующие корпоративные мероприятия;
4. Диджеи и музыканты.</t>
  </si>
  <si>
    <t xml:space="preserve">Организаторы мероприятий, диджеи и музыканты нуждаются в профессиональном звуковом оборудовании для выступлений, но часто сталкиваются с высокими ценами на музыкальное оборудование.  
Так например,  цена стартового капитала на приобретение профессионального музыкального оборудования может варьироваться от 200000 рублей до нескольких миллионов. Чтобы приобрести микшерный пульт и несколько активных колонок, потребуется минимум 200000 рублей. </t>
  </si>
  <si>
    <t>1. Организаторы мероприятий (концерты, свадьбы, корпоративы, тематические вечеринки и т.д.); 
2. Диджеи; 
3. Музыканты.</t>
  </si>
  <si>
    <t xml:space="preserve">1. Частные лица и компании, которые предлагают аренду звукового оборудования через различные онлайн-платформы;
2. Арендные компании, которые помимо музыкального оборудования предлагают  и другое оборудование для мероприятий: световое оборудование и видеооборудование;
3. Музыкальные магазины, которые предлагают аренду звукового оборудования для мероприятий;
4. Компании, которые специализируются на аренде конкретного типа звукового оборудования;
5. Производители звукового оборудования, которые предоставляют услуги аренды своих продуктов.
</t>
  </si>
  <si>
    <t xml:space="preserve">1. Реклама в социальных сетях; 
2. Реклама на специализированных онлайн-платформах;
3. Телефонное радио (рекомендации от довольных клиентов).                        
</t>
  </si>
  <si>
    <t>1. Знакомые, работающие в сфере организаций концертов, фестивалей и т.п.; 
2. Начинающие музыканты.</t>
  </si>
  <si>
    <t>Доступ к лучшим поставщикам звукового оборудования и возможность получать его по более выгодным ценам, чем конкуренты.</t>
  </si>
  <si>
    <t>Наша компания предоставляет широкий выбор звукового оборудования различных типов и марок для проведения мероприятий любого уровня и масштаба. 
А также обеспечиваем быструю и надежную доставку, установку и техническую поддержку во время мероприятий.</t>
  </si>
  <si>
    <t>- Аренда качественного звукового оборудования по доступным ценам;
- Доставка и установка оборудования на мероприятие;
- Техническая поддержка во время мероприятия.</t>
  </si>
  <si>
    <t>1. Аренда звукового оборудования для проведения концертов, фестивалей, свадеб, тематических вечеринок, корпоративов и т.д ;
2. Продажа дополнительных услуг (установка, техническая поддержка, дополнительное оборудование);
3. Расширение ассортимента предлагаемых услуг (аренда светового оборудования, видеооборудования) и музыкального оборудования.</t>
  </si>
  <si>
    <t xml:space="preserve">AvP - cредний чек (средняя стоимость аренды звукового оборудования на одно мероприятие)
</t>
  </si>
  <si>
    <t xml:space="preserve">AvP </t>
  </si>
  <si>
    <t>Average Price</t>
  </si>
  <si>
    <t>Клиент (арендатор) в большинстве своем на мероприятие арендует группу оборудования, поэтому средний чек является ключевой метрикой данного продукта</t>
  </si>
  <si>
    <t>-</t>
  </si>
  <si>
    <t>Продукт: Прокат звукового оборудования для организации мероприятий</t>
  </si>
  <si>
    <t>Customer Acquisition Cost</t>
  </si>
  <si>
    <t>Стоимость привлечения клиента (расходы на маркетинг и рекламу за месяц, деленные на количество привлеченных клиентов)</t>
  </si>
  <si>
    <t>Стоимость обслуживания клиента (расходы на обслуживание клиента, включая установку и техническую поддержку, деленные на количество клиентов)</t>
  </si>
  <si>
    <t>1. Покупка  звукового оборудования;
2.  Затраты на привлечение клиентов (реклама и маркетинг);
3. ФОТ команды технической поддержки, менеджеров;
4. Аренда склада для хранения оборудования;
5. Оплата работы бухгалтера на аутсорсе;
6. Налоги;
7. Эквайринг.</t>
  </si>
  <si>
    <t>LTV</t>
  </si>
  <si>
    <t xml:space="preserve">Lifetime Value </t>
  </si>
  <si>
    <t>Lifetime</t>
  </si>
  <si>
    <t>CSC</t>
  </si>
  <si>
    <t>Customer Service Cost</t>
  </si>
  <si>
    <t>Average Rental Time</t>
  </si>
  <si>
    <t>ART</t>
  </si>
  <si>
    <t>Среднее время аренды звукового оборудования за месяц (общее время аренды звукового оборудования деленное на количество арендных договоров  за месяц)</t>
  </si>
  <si>
    <t>Позволяет оценить время простоя оборудования , а также показывает нужны ли нам затраты на рекламу</t>
  </si>
  <si>
    <t xml:space="preserve">Показывает нужны ли нам затраты на рекламу продукта. А также на сколько интересен наш продукт  музыкантам, организаторам мероприятий  и т.д. </t>
  </si>
  <si>
    <t>Описывает стоимость обслуживания активных клиентов, помогает оценить переменные затраты</t>
  </si>
  <si>
    <t>UA</t>
  </si>
  <si>
    <t xml:space="preserve">User Acquisition </t>
  </si>
  <si>
    <t>Помогает оценить работу маркетинговых каналов  для привлечения пользователей, какой канал работает лучше</t>
  </si>
  <si>
    <t>C1</t>
  </si>
  <si>
    <t>Conversion to first purchase</t>
  </si>
  <si>
    <t>Конверсия в первую покупку продукта (процент клиентов, которые заключают договор на аренду звукового оборудования после запроса на предложение)</t>
  </si>
  <si>
    <t>Buyer</t>
  </si>
  <si>
    <t>B</t>
  </si>
  <si>
    <t>Покупатель или клиент, которые купили услугу</t>
  </si>
  <si>
    <t>Помогает оценить количество клиентов, которые купили услугу из числа привлеченных клиентов посредством рекламы</t>
  </si>
  <si>
    <t>Revenue</t>
  </si>
  <si>
    <t>Доход</t>
  </si>
  <si>
    <t>Показывает эффективность воронки продаж на всех этапах</t>
  </si>
  <si>
    <t>Orders</t>
  </si>
  <si>
    <t>Количество заказов в месяц</t>
  </si>
  <si>
    <t>Показывает нужны ли нам затраты на рекламу</t>
  </si>
  <si>
    <t>Средний чек (средняя стоимость аренды звукового оборудования)</t>
  </si>
  <si>
    <t>Число привлеченных клиентов, т.е количество тех, кого мы познакомили с нашим продуктом посредством маркетинговых каналов за месяц</t>
  </si>
  <si>
    <t>Помогает определить доходность</t>
  </si>
  <si>
    <t>Среднее число покупок услуги на одного клиента (повторные покупки)</t>
  </si>
  <si>
    <t>APC</t>
  </si>
  <si>
    <t>Average Payment Count</t>
  </si>
  <si>
    <t>Помогает определить число повторных покупок на одного клиента</t>
  </si>
  <si>
    <t>ARPC</t>
  </si>
  <si>
    <t>Average Revenue per Customer</t>
  </si>
  <si>
    <t>ARPU</t>
  </si>
  <si>
    <t>Average Revenue per User</t>
  </si>
  <si>
    <t>Средняя сумма дохода с одного клиента, расходы на маркетинг не вычитаются.</t>
  </si>
  <si>
    <t>Average Revenue Per Paying User</t>
  </si>
  <si>
    <t>ARPPU</t>
  </si>
  <si>
    <t>Сумма дохода или выручки с оплатившего покупку потребителя с учетом расходов.</t>
  </si>
  <si>
    <t>CPA</t>
  </si>
  <si>
    <t>Cost per Acquisition</t>
  </si>
  <si>
    <t>Показывает сколько денег мы потратили на привлечение  одного клиента, который купил услугу за рассматриваемый период: месяц</t>
  </si>
  <si>
    <t>Количество денег, затраченное на привлечение клиентов на первый этап воронки</t>
  </si>
  <si>
    <t>Показывает сколько денег мы потратили на привлечение (ознакомление)  на  одного клиента за рассматриваемый период: месяц</t>
  </si>
  <si>
    <t>Сумма, на которую клиент совершил покупок  услуг за рассматриваемый период: месяц. При этом не учитываются маркетинговые затраты.</t>
  </si>
  <si>
    <t>Прибыль от одного клиента за всё время сотрудничества с компанией</t>
  </si>
  <si>
    <t>Показывает какой объем прибыли приносит компании один клиент на протяжении всего времени пользования услугами</t>
  </si>
  <si>
    <t>Contribution Margin</t>
  </si>
  <si>
    <t>CM</t>
  </si>
  <si>
    <t>Маржинальная прибыль</t>
  </si>
  <si>
    <t>Показатель демонстрирует сколько зарабатываем на реализации продвигаемой нами услуги</t>
  </si>
  <si>
    <t>Количество месяцев, пока клиент взаимодействует с компанией (продолжительность жизни клиента)</t>
  </si>
  <si>
    <t>Один клиент (арендатор)</t>
  </si>
  <si>
    <t>AOV</t>
  </si>
  <si>
    <t>Delivery fee</t>
  </si>
  <si>
    <t>Cohort revenue</t>
  </si>
  <si>
    <t>COGS</t>
  </si>
  <si>
    <t>CPO</t>
  </si>
  <si>
    <t>Acquiring</t>
  </si>
  <si>
    <t>Overheads</t>
  </si>
  <si>
    <t>Ops costs</t>
  </si>
  <si>
    <t>Leads</t>
  </si>
  <si>
    <t>Buyers</t>
  </si>
  <si>
    <t>Стоимость доставки для клиента</t>
  </si>
  <si>
    <t>Оборот с когорты</t>
  </si>
  <si>
    <t>Эквайринг</t>
  </si>
  <si>
    <t>Среднее количество заказов на клиента</t>
  </si>
  <si>
    <t>Средний чек клиента</t>
  </si>
  <si>
    <t>Клиент (арендатор) может сразу  сделать несколько заказов на аренду оборудование (так например организаторы мероприятий)</t>
  </si>
  <si>
    <t>Стоимость доставки, технич.обслуживание арендуемого звукового оборудования</t>
  </si>
  <si>
    <t>Коммисия поставщику звкогово оборудования</t>
  </si>
  <si>
    <t>Экварйинг</t>
  </si>
  <si>
    <t>месяц 1</t>
  </si>
  <si>
    <t>месяц 2</t>
  </si>
  <si>
    <t>месяц 3</t>
  </si>
  <si>
    <t>Упаковка, колцентр (техническая поддержка) и пр.</t>
  </si>
  <si>
    <t>месяц24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</si>
</sst>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_-* #,##0\ [$₽-419]_-;\-* #,##0\ [$₽-419]_-;_-* &quot;-&quot;\ [$₽-419]_-;_-@_-"/>
    <numFmt numFmtId="166" formatCode="_-* #,##0\ [$₽-419]_-;\-* #,##0\ [$₽-419]_-;_-* &quot;-&quot;??\ [$₽-419]_-;_-@_-"/>
    <numFmt numFmtId="167" formatCode="_-* #,##0\ [$₽-419]_-;\-* #,##0\ [$₽-419]_-;_-* &quot;-&quot;?\ [$₽-419]_-;_-@_-"/>
  </numFmts>
  <fonts count="15">
    <font>
      <sz val="10"/>
      <color rgb="FF000000"/>
      <name val="Arial"/>
      <scheme val="minor"/>
    </font>
    <font>
      <b/>
      <sz val="12"/>
      <color theme="1"/>
      <name val="IBM Plex Sans"/>
      <family val="2"/>
    </font>
    <font>
      <sz val="12"/>
      <color theme="1"/>
      <name val="IBM Plex Sans"/>
      <family val="2"/>
    </font>
    <font>
      <sz val="10"/>
      <name val="Arial"/>
      <family val="2"/>
      <charset val="204"/>
    </font>
    <font>
      <b/>
      <sz val="12"/>
      <color theme="1"/>
      <name val="&quot;IBM Plex Sans&quot;"/>
    </font>
    <font>
      <sz val="10"/>
      <color theme="1"/>
      <name val="Arial"/>
      <family val="2"/>
      <charset val="204"/>
    </font>
    <font>
      <b/>
      <sz val="12"/>
      <color rgb="FFFFFFFF"/>
      <name val="IBM Plex Sans"/>
      <family val="2"/>
    </font>
    <font>
      <sz val="12"/>
      <color theme="1"/>
      <name val="&quot;IBM Plex Sans&quot;"/>
    </font>
    <font>
      <i/>
      <sz val="12"/>
      <color theme="1"/>
      <name val="IBM Plex Sans"/>
      <family val="2"/>
    </font>
    <font>
      <sz val="10"/>
      <color rgb="FF000000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8"/>
      <color rgb="FF000000"/>
      <name val="Arial"/>
      <family val="2"/>
      <charset val="204"/>
    </font>
    <font>
      <b/>
      <i/>
      <sz val="8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5" fillId="0" borderId="15" xfId="0" applyFont="1" applyBorder="1" applyAlignment="1">
      <alignment vertical="top" wrapText="1"/>
    </xf>
    <xf numFmtId="0" fontId="5" fillId="0" borderId="0" xfId="0" applyFont="1" applyAlignment="1"/>
    <xf numFmtId="0" fontId="5" fillId="0" borderId="0" xfId="0" applyFont="1" applyAlignme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11" xfId="0" applyFont="1" applyBorder="1" applyAlignment="1">
      <alignment vertical="top" wrapText="1"/>
    </xf>
    <xf numFmtId="49" fontId="2" fillId="0" borderId="11" xfId="0" applyNumberFormat="1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5" fillId="0" borderId="31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9" fillId="0" borderId="31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 wrapText="1"/>
    </xf>
    <xf numFmtId="0" fontId="5" fillId="0" borderId="15" xfId="0" applyFont="1" applyFill="1" applyBorder="1" applyAlignment="1">
      <alignment vertical="top" wrapText="1"/>
    </xf>
    <xf numFmtId="0" fontId="5" fillId="0" borderId="32" xfId="0" applyFont="1" applyFill="1" applyBorder="1" applyAlignment="1">
      <alignment vertical="top" wrapText="1"/>
    </xf>
    <xf numFmtId="0" fontId="5" fillId="16" borderId="31" xfId="0" applyFont="1" applyFill="1" applyBorder="1" applyAlignment="1">
      <alignment vertical="top" wrapText="1"/>
    </xf>
    <xf numFmtId="0" fontId="9" fillId="16" borderId="15" xfId="0" applyFont="1" applyFill="1" applyBorder="1" applyAlignment="1">
      <alignment vertical="top" wrapText="1"/>
    </xf>
    <xf numFmtId="0" fontId="5" fillId="16" borderId="15" xfId="0" applyFont="1" applyFill="1" applyBorder="1" applyAlignment="1">
      <alignment vertical="top" wrapText="1"/>
    </xf>
    <xf numFmtId="0" fontId="5" fillId="16" borderId="32" xfId="0" applyFont="1" applyFill="1" applyBorder="1" applyAlignment="1">
      <alignment vertical="top" wrapText="1"/>
    </xf>
    <xf numFmtId="0" fontId="5" fillId="0" borderId="36" xfId="0" applyFont="1" applyBorder="1" applyAlignment="1">
      <alignment vertical="top" wrapText="1"/>
    </xf>
    <xf numFmtId="0" fontId="9" fillId="16" borderId="31" xfId="0" applyFont="1" applyFill="1" applyBorder="1" applyAlignment="1">
      <alignment vertical="top"/>
    </xf>
    <xf numFmtId="0" fontId="5" fillId="16" borderId="24" xfId="0" applyFont="1" applyFill="1" applyBorder="1" applyAlignment="1">
      <alignment vertical="top" wrapText="1"/>
    </xf>
    <xf numFmtId="0" fontId="10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 wrapText="1"/>
    </xf>
    <xf numFmtId="0" fontId="11" fillId="0" borderId="15" xfId="0" applyFont="1" applyBorder="1" applyAlignment="1">
      <alignment horizontal="center"/>
    </xf>
    <xf numFmtId="0" fontId="5" fillId="17" borderId="15" xfId="0" applyFont="1" applyFill="1" applyBorder="1" applyAlignment="1">
      <alignment horizontal="center" vertical="top" wrapText="1"/>
    </xf>
    <xf numFmtId="0" fontId="12" fillId="0" borderId="15" xfId="0" applyFont="1" applyBorder="1" applyAlignment="1">
      <alignment horizontal="center"/>
    </xf>
    <xf numFmtId="0" fontId="3" fillId="17" borderId="15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5" borderId="0" xfId="0" applyFont="1" applyFill="1" applyAlignment="1">
      <alignment horizontal="left"/>
    </xf>
    <xf numFmtId="0" fontId="7" fillId="4" borderId="37" xfId="0" applyFont="1" applyFill="1" applyBorder="1" applyAlignment="1">
      <alignment horizontal="center" wrapText="1"/>
    </xf>
    <xf numFmtId="49" fontId="2" fillId="6" borderId="38" xfId="0" applyNumberFormat="1" applyFont="1" applyFill="1" applyBorder="1" applyAlignment="1">
      <alignment horizontal="center" wrapText="1"/>
    </xf>
    <xf numFmtId="0" fontId="7" fillId="4" borderId="39" xfId="0" applyFont="1" applyFill="1" applyBorder="1" applyAlignment="1">
      <alignment horizont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14" borderId="3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1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top" wrapText="1"/>
    </xf>
    <xf numFmtId="9" fontId="7" fillId="2" borderId="39" xfId="1" applyFont="1" applyFill="1" applyBorder="1" applyAlignment="1">
      <alignment horizontal="center" wrapText="1"/>
    </xf>
    <xf numFmtId="164" fontId="7" fillId="2" borderId="39" xfId="1" applyNumberFormat="1" applyFont="1" applyFill="1" applyBorder="1" applyAlignment="1">
      <alignment horizontal="center" wrapText="1"/>
    </xf>
    <xf numFmtId="165" fontId="7" fillId="4" borderId="39" xfId="0" applyNumberFormat="1" applyFont="1" applyFill="1" applyBorder="1" applyAlignment="1">
      <alignment horizontal="center" wrapText="1"/>
    </xf>
    <xf numFmtId="166" fontId="7" fillId="4" borderId="39" xfId="0" applyNumberFormat="1" applyFont="1" applyFill="1" applyBorder="1" applyAlignment="1">
      <alignment horizontal="center" wrapText="1"/>
    </xf>
    <xf numFmtId="9" fontId="7" fillId="4" borderId="39" xfId="1" applyFont="1" applyFill="1" applyBorder="1" applyAlignment="1">
      <alignment horizontal="center" wrapText="1"/>
    </xf>
    <xf numFmtId="1" fontId="7" fillId="4" borderId="39" xfId="0" applyNumberFormat="1" applyFont="1" applyFill="1" applyBorder="1" applyAlignment="1">
      <alignment horizontal="center" wrapText="1"/>
    </xf>
    <xf numFmtId="166" fontId="7" fillId="14" borderId="39" xfId="0" applyNumberFormat="1" applyFont="1" applyFill="1" applyBorder="1" applyAlignment="1">
      <alignment horizontal="center" wrapText="1"/>
    </xf>
    <xf numFmtId="166" fontId="7" fillId="2" borderId="39" xfId="0" applyNumberFormat="1" applyFont="1" applyFill="1" applyBorder="1" applyAlignment="1">
      <alignment horizontal="center" wrapText="1"/>
    </xf>
    <xf numFmtId="167" fontId="7" fillId="2" borderId="39" xfId="0" applyNumberFormat="1" applyFont="1" applyFill="1" applyBorder="1" applyAlignment="1">
      <alignment horizontal="center" wrapText="1"/>
    </xf>
    <xf numFmtId="166" fontId="7" fillId="15" borderId="39" xfId="0" applyNumberFormat="1" applyFont="1" applyFill="1" applyBorder="1" applyAlignment="1">
      <alignment horizontal="center" wrapText="1"/>
    </xf>
    <xf numFmtId="166" fontId="7" fillId="5" borderId="39" xfId="0" applyNumberFormat="1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4" xfId="0" applyFont="1" applyBorder="1" applyAlignment="1">
      <alignment vertical="top"/>
    </xf>
    <xf numFmtId="0" fontId="3" fillId="0" borderId="5" xfId="0" applyFont="1" applyBorder="1"/>
    <xf numFmtId="0" fontId="3" fillId="0" borderId="6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3" fillId="0" borderId="5" xfId="0" applyNumberFormat="1" applyFont="1" applyBorder="1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4" fillId="4" borderId="29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30" xfId="0" applyFont="1" applyBorder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 wrapText="1"/>
    </xf>
    <xf numFmtId="0" fontId="4" fillId="6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22" xfId="0" applyFont="1" applyBorder="1"/>
    <xf numFmtId="0" fontId="4" fillId="6" borderId="23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4" fillId="8" borderId="16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vertical="top"/>
    </xf>
    <xf numFmtId="0" fontId="3" fillId="0" borderId="20" xfId="0" applyFont="1" applyBorder="1"/>
    <xf numFmtId="0" fontId="2" fillId="0" borderId="20" xfId="0" applyFont="1" applyBorder="1" applyAlignment="1">
      <alignment vertical="top" wrapText="1"/>
    </xf>
    <xf numFmtId="0" fontId="3" fillId="0" borderId="21" xfId="0" applyFont="1" applyBorder="1"/>
    <xf numFmtId="0" fontId="4" fillId="6" borderId="16" xfId="0" applyFont="1" applyFill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6" fillId="13" borderId="37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1" fillId="6" borderId="37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" fillId="12" borderId="37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4CCCC"/>
    <outlinePr summaryBelow="0" summaryRight="0"/>
  </sheetPr>
  <dimension ref="A1:G22"/>
  <sheetViews>
    <sheetView tabSelected="1" zoomScale="70" zoomScaleNormal="70" workbookViewId="0">
      <pane ySplit="5" topLeftCell="A6" activePane="bottomLeft" state="frozen"/>
      <selection pane="bottomLeft" activeCell="A10" sqref="A10:C10"/>
    </sheetView>
  </sheetViews>
  <sheetFormatPr defaultColWidth="12.6640625" defaultRowHeight="15.75" customHeight="1"/>
  <cols>
    <col min="1" max="1" width="59" customWidth="1"/>
    <col min="2" max="2" width="46.21875" customWidth="1"/>
    <col min="3" max="3" width="13.88671875" customWidth="1"/>
    <col min="4" max="4" width="16.88671875" customWidth="1"/>
    <col min="5" max="5" width="34.21875" customWidth="1"/>
    <col min="6" max="6" width="34.109375" customWidth="1"/>
    <col min="7" max="7" width="5.44140625" customWidth="1"/>
  </cols>
  <sheetData>
    <row r="1" spans="1:7" ht="17.399999999999999">
      <c r="A1" s="83"/>
      <c r="B1" s="84"/>
      <c r="C1" s="84"/>
      <c r="D1" s="84"/>
      <c r="E1" s="84"/>
      <c r="F1" s="84"/>
      <c r="G1" s="2"/>
    </row>
    <row r="2" spans="1:7" ht="17.399999999999999">
      <c r="A2" s="85" t="s">
        <v>0</v>
      </c>
      <c r="B2" s="75"/>
      <c r="C2" s="75"/>
      <c r="D2" s="75"/>
      <c r="E2" s="75"/>
      <c r="F2" s="76"/>
      <c r="G2" s="2"/>
    </row>
    <row r="3" spans="1:7" ht="69.599999999999994">
      <c r="A3" s="86" t="s">
        <v>1</v>
      </c>
      <c r="B3" s="81"/>
      <c r="C3" s="87" t="s">
        <v>2</v>
      </c>
      <c r="D3" s="81"/>
      <c r="E3" s="81"/>
      <c r="F3" s="3" t="s">
        <v>3</v>
      </c>
      <c r="G3" s="2"/>
    </row>
    <row r="4" spans="1:7" ht="12" customHeight="1">
      <c r="A4" s="1"/>
      <c r="B4" s="1"/>
      <c r="C4" s="2"/>
      <c r="D4" s="1"/>
      <c r="E4" s="1"/>
      <c r="F4" s="2"/>
      <c r="G4" s="2"/>
    </row>
    <row r="5" spans="1:7" ht="40.5" customHeight="1">
      <c r="A5" s="88" t="s">
        <v>4</v>
      </c>
      <c r="B5" s="84"/>
      <c r="C5" s="84"/>
      <c r="D5" s="84"/>
      <c r="E5" s="84"/>
      <c r="F5" s="84"/>
      <c r="G5" s="2"/>
    </row>
    <row r="7" spans="1:7" ht="17.399999999999999">
      <c r="A7" s="71" t="s">
        <v>82</v>
      </c>
      <c r="B7" s="72"/>
      <c r="C7" s="72"/>
      <c r="D7" s="72"/>
      <c r="E7" s="72"/>
      <c r="F7" s="73"/>
    </row>
    <row r="8" spans="1:7" ht="10.5" customHeight="1"/>
    <row r="9" spans="1:7" ht="17.399999999999999">
      <c r="A9" s="74" t="s">
        <v>5</v>
      </c>
      <c r="B9" s="75"/>
      <c r="C9" s="76"/>
      <c r="D9" s="74" t="s">
        <v>6</v>
      </c>
      <c r="E9" s="75"/>
      <c r="F9" s="76"/>
    </row>
    <row r="10" spans="1:7" ht="125.4" customHeight="1">
      <c r="A10" s="77" t="s">
        <v>68</v>
      </c>
      <c r="B10" s="78"/>
      <c r="C10" s="79"/>
      <c r="D10" s="77" t="s">
        <v>69</v>
      </c>
      <c r="E10" s="78"/>
      <c r="F10" s="79"/>
    </row>
    <row r="11" spans="1:7" ht="17.399999999999999">
      <c r="A11" s="74" t="s">
        <v>7</v>
      </c>
      <c r="B11" s="75"/>
      <c r="C11" s="76"/>
      <c r="D11" s="74" t="s">
        <v>8</v>
      </c>
      <c r="E11" s="75"/>
      <c r="F11" s="76"/>
    </row>
    <row r="12" spans="1:7" ht="123.6" customHeight="1">
      <c r="A12" s="77" t="s">
        <v>64</v>
      </c>
      <c r="B12" s="78"/>
      <c r="C12" s="79"/>
      <c r="D12" s="80" t="s">
        <v>65</v>
      </c>
      <c r="E12" s="81"/>
      <c r="F12" s="82"/>
    </row>
    <row r="14" spans="1:7" ht="17.399999999999999">
      <c r="A14" s="71" t="s">
        <v>9</v>
      </c>
      <c r="B14" s="72"/>
      <c r="C14" s="72"/>
      <c r="D14" s="72"/>
      <c r="E14" s="72"/>
      <c r="F14" s="73"/>
      <c r="G14" s="2"/>
    </row>
    <row r="15" spans="1:7" ht="6" customHeight="1">
      <c r="A15" s="2"/>
      <c r="B15" s="2"/>
      <c r="C15" s="2"/>
      <c r="D15" s="2"/>
      <c r="E15" s="2"/>
      <c r="F15" s="2"/>
      <c r="G15" s="2"/>
    </row>
    <row r="16" spans="1:7" ht="34.799999999999997">
      <c r="A16" s="4" t="s">
        <v>10</v>
      </c>
      <c r="B16" s="4" t="s">
        <v>11</v>
      </c>
      <c r="C16" s="96" t="s">
        <v>12</v>
      </c>
      <c r="D16" s="76"/>
      <c r="E16" s="4" t="s">
        <v>13</v>
      </c>
      <c r="F16" s="4" t="s">
        <v>14</v>
      </c>
      <c r="G16" s="2"/>
    </row>
    <row r="17" spans="1:7" ht="144" customHeight="1">
      <c r="A17" s="15" t="s">
        <v>66</v>
      </c>
      <c r="B17" s="15" t="s">
        <v>64</v>
      </c>
      <c r="C17" s="97" t="s">
        <v>75</v>
      </c>
      <c r="D17" s="98"/>
      <c r="E17" s="15" t="s">
        <v>73</v>
      </c>
      <c r="F17" s="17" t="s">
        <v>67</v>
      </c>
      <c r="G17" s="2"/>
    </row>
    <row r="18" spans="1:7" ht="17.399999999999999">
      <c r="A18" s="4" t="s">
        <v>15</v>
      </c>
      <c r="B18" s="5" t="s">
        <v>16</v>
      </c>
      <c r="C18" s="89" t="s">
        <v>17</v>
      </c>
      <c r="D18" s="76"/>
      <c r="E18" s="4" t="s">
        <v>18</v>
      </c>
      <c r="F18" s="5" t="s">
        <v>19</v>
      </c>
      <c r="G18" s="2"/>
    </row>
    <row r="19" spans="1:7" ht="240.6" customHeight="1" thickBot="1">
      <c r="A19" s="15" t="s">
        <v>70</v>
      </c>
      <c r="B19" s="16" t="s">
        <v>77</v>
      </c>
      <c r="C19" s="77" t="s">
        <v>74</v>
      </c>
      <c r="D19" s="99"/>
      <c r="E19" s="16" t="s">
        <v>71</v>
      </c>
      <c r="F19" s="15" t="s">
        <v>72</v>
      </c>
      <c r="G19" s="2"/>
    </row>
    <row r="20" spans="1:7" ht="17.399999999999999">
      <c r="A20" s="89" t="s">
        <v>20</v>
      </c>
      <c r="B20" s="75"/>
      <c r="C20" s="76"/>
      <c r="D20" s="89" t="s">
        <v>21</v>
      </c>
      <c r="E20" s="75"/>
      <c r="F20" s="76"/>
      <c r="G20" s="2"/>
    </row>
    <row r="21" spans="1:7" ht="142.80000000000001" customHeight="1">
      <c r="A21" s="90" t="s">
        <v>86</v>
      </c>
      <c r="B21" s="91"/>
      <c r="C21" s="92"/>
      <c r="D21" s="93" t="s">
        <v>76</v>
      </c>
      <c r="E21" s="94"/>
      <c r="F21" s="95"/>
      <c r="G21" s="2"/>
    </row>
    <row r="22" spans="1:7" ht="17.399999999999999">
      <c r="A22" s="2"/>
      <c r="B22" s="2"/>
      <c r="C22" s="2"/>
      <c r="D22" s="2"/>
      <c r="E22" s="2"/>
      <c r="F22" s="2"/>
      <c r="G22" s="2"/>
    </row>
  </sheetData>
  <mergeCells count="23">
    <mergeCell ref="A20:C20"/>
    <mergeCell ref="D20:F20"/>
    <mergeCell ref="A21:C21"/>
    <mergeCell ref="D21:F21"/>
    <mergeCell ref="A9:C9"/>
    <mergeCell ref="A10:C10"/>
    <mergeCell ref="A11:C11"/>
    <mergeCell ref="A12:C12"/>
    <mergeCell ref="A14:F14"/>
    <mergeCell ref="C16:D16"/>
    <mergeCell ref="C17:D17"/>
    <mergeCell ref="C18:D18"/>
    <mergeCell ref="C19:D19"/>
    <mergeCell ref="A1:F1"/>
    <mergeCell ref="A2:F2"/>
    <mergeCell ref="A3:B3"/>
    <mergeCell ref="C3:E3"/>
    <mergeCell ref="A5:F5"/>
    <mergeCell ref="A7:F7"/>
    <mergeCell ref="D9:F9"/>
    <mergeCell ref="D10:F10"/>
    <mergeCell ref="D11:F11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8"/>
  <sheetViews>
    <sheetView topLeftCell="A4" zoomScale="90" zoomScaleNormal="90" workbookViewId="0">
      <selection activeCell="B16" sqref="B16"/>
    </sheetView>
  </sheetViews>
  <sheetFormatPr defaultColWidth="12.6640625" defaultRowHeight="15.75" customHeight="1"/>
  <cols>
    <col min="1" max="1" width="26" customWidth="1"/>
    <col min="2" max="2" width="55.77734375" customWidth="1"/>
    <col min="3" max="4" width="58.6640625" customWidth="1"/>
    <col min="5" max="5" width="5.44140625" customWidth="1"/>
  </cols>
  <sheetData>
    <row r="1" spans="1:5" ht="17.399999999999999">
      <c r="A1" s="103" t="s">
        <v>22</v>
      </c>
      <c r="B1" s="84"/>
      <c r="C1" s="84"/>
      <c r="D1" s="84"/>
      <c r="E1" s="2"/>
    </row>
    <row r="2" spans="1:5" ht="17.399999999999999">
      <c r="A2" s="103" t="s">
        <v>23</v>
      </c>
      <c r="B2" s="84"/>
      <c r="C2" s="84"/>
      <c r="D2" s="84"/>
      <c r="E2" s="2"/>
    </row>
    <row r="3" spans="1:5" ht="17.399999999999999">
      <c r="A3" s="104" t="s">
        <v>24</v>
      </c>
      <c r="B3" s="84"/>
      <c r="C3" s="84"/>
      <c r="D3" s="84"/>
      <c r="E3" s="2"/>
    </row>
    <row r="4" spans="1:5" ht="16.5" customHeight="1" thickBot="1">
      <c r="A4" s="7"/>
      <c r="B4" s="7"/>
      <c r="C4" s="2"/>
      <c r="D4" s="2"/>
      <c r="E4" s="2"/>
    </row>
    <row r="5" spans="1:5" ht="33" customHeight="1">
      <c r="A5" s="22" t="s">
        <v>25</v>
      </c>
      <c r="B5" s="23" t="s">
        <v>26</v>
      </c>
      <c r="C5" s="23" t="s">
        <v>27</v>
      </c>
      <c r="D5" s="24" t="s">
        <v>28</v>
      </c>
      <c r="E5" s="8"/>
    </row>
    <row r="6" spans="1:5" ht="27.75" customHeight="1">
      <c r="A6" s="100" t="s">
        <v>29</v>
      </c>
      <c r="B6" s="101"/>
      <c r="C6" s="101"/>
      <c r="D6" s="102"/>
      <c r="E6" s="2"/>
    </row>
    <row r="7" spans="1:5" ht="43.2" customHeight="1">
      <c r="A7" s="25" t="s">
        <v>79</v>
      </c>
      <c r="B7" s="9" t="s">
        <v>78</v>
      </c>
      <c r="C7" s="9" t="s">
        <v>114</v>
      </c>
      <c r="D7" s="26" t="s">
        <v>80</v>
      </c>
      <c r="E7" s="2"/>
    </row>
    <row r="8" spans="1:5" ht="21.75" customHeight="1">
      <c r="A8" s="100" t="s">
        <v>30</v>
      </c>
      <c r="B8" s="101"/>
      <c r="C8" s="101"/>
      <c r="D8" s="102"/>
      <c r="E8" s="2"/>
    </row>
    <row r="9" spans="1:5" ht="43.8" customHeight="1">
      <c r="A9" s="36" t="s">
        <v>99</v>
      </c>
      <c r="B9" s="37" t="s">
        <v>98</v>
      </c>
      <c r="C9" s="38" t="s">
        <v>115</v>
      </c>
      <c r="D9" s="39" t="s">
        <v>100</v>
      </c>
      <c r="E9" s="2"/>
    </row>
    <row r="10" spans="1:5" s="14" customFormat="1" ht="43.8" customHeight="1">
      <c r="A10" s="36" t="s">
        <v>102</v>
      </c>
      <c r="B10" s="37" t="s">
        <v>101</v>
      </c>
      <c r="C10" s="9" t="s">
        <v>103</v>
      </c>
      <c r="D10" s="26" t="s">
        <v>110</v>
      </c>
      <c r="E10" s="2"/>
    </row>
    <row r="11" spans="1:5" ht="39" customHeight="1">
      <c r="A11" s="25" t="s">
        <v>104</v>
      </c>
      <c r="B11" s="9" t="s">
        <v>105</v>
      </c>
      <c r="C11" s="9" t="s">
        <v>106</v>
      </c>
      <c r="D11" s="26" t="s">
        <v>107</v>
      </c>
      <c r="E11" s="2"/>
    </row>
    <row r="12" spans="1:5" s="14" customFormat="1" ht="39" customHeight="1">
      <c r="A12" s="25" t="s">
        <v>111</v>
      </c>
      <c r="B12" s="9" t="s">
        <v>111</v>
      </c>
      <c r="C12" s="9" t="s">
        <v>112</v>
      </c>
      <c r="D12" s="26" t="s">
        <v>113</v>
      </c>
      <c r="E12" s="2"/>
    </row>
    <row r="13" spans="1:5" s="14" customFormat="1" ht="39" customHeight="1">
      <c r="A13" s="20" t="s">
        <v>108</v>
      </c>
      <c r="B13" s="21" t="s">
        <v>108</v>
      </c>
      <c r="C13" s="9" t="s">
        <v>109</v>
      </c>
      <c r="D13" s="40" t="s">
        <v>116</v>
      </c>
      <c r="E13" s="2"/>
    </row>
    <row r="14" spans="1:5" ht="44.4" customHeight="1">
      <c r="A14" s="32" t="s">
        <v>83</v>
      </c>
      <c r="B14" s="33" t="s">
        <v>53</v>
      </c>
      <c r="C14" s="34" t="s">
        <v>84</v>
      </c>
      <c r="D14" s="35" t="s">
        <v>131</v>
      </c>
      <c r="E14" s="2"/>
    </row>
    <row r="15" spans="1:5" s="14" customFormat="1" ht="44.4" customHeight="1">
      <c r="A15" s="32" t="s">
        <v>130</v>
      </c>
      <c r="B15" s="33" t="s">
        <v>129</v>
      </c>
      <c r="C15" s="34" t="s">
        <v>132</v>
      </c>
      <c r="D15" s="35" t="s">
        <v>133</v>
      </c>
      <c r="E15" s="2"/>
    </row>
    <row r="16" spans="1:5" s="14" customFormat="1" ht="44.4" customHeight="1">
      <c r="A16" s="32" t="s">
        <v>91</v>
      </c>
      <c r="B16" s="33" t="s">
        <v>90</v>
      </c>
      <c r="C16" s="34" t="s">
        <v>85</v>
      </c>
      <c r="D16" s="35" t="s">
        <v>97</v>
      </c>
      <c r="E16" s="2"/>
    </row>
    <row r="17" spans="1:5" s="14" customFormat="1" ht="42.6" customHeight="1">
      <c r="A17" s="25" t="s">
        <v>92</v>
      </c>
      <c r="B17" s="9" t="s">
        <v>93</v>
      </c>
      <c r="C17" s="9" t="s">
        <v>94</v>
      </c>
      <c r="D17" s="26" t="s">
        <v>95</v>
      </c>
      <c r="E17" s="2"/>
    </row>
    <row r="18" spans="1:5" s="14" customFormat="1" ht="42.6" customHeight="1">
      <c r="A18" s="25" t="s">
        <v>119</v>
      </c>
      <c r="B18" s="9" t="s">
        <v>118</v>
      </c>
      <c r="C18" s="9" t="s">
        <v>117</v>
      </c>
      <c r="D18" s="26" t="s">
        <v>120</v>
      </c>
      <c r="E18" s="2"/>
    </row>
    <row r="19" spans="1:5" s="14" customFormat="1" ht="42.6" customHeight="1">
      <c r="A19" s="25" t="s">
        <v>122</v>
      </c>
      <c r="B19" s="9" t="s">
        <v>121</v>
      </c>
      <c r="C19" s="9" t="s">
        <v>134</v>
      </c>
      <c r="D19" s="26" t="s">
        <v>116</v>
      </c>
      <c r="E19" s="2"/>
    </row>
    <row r="20" spans="1:5" s="14" customFormat="1" ht="42.6" customHeight="1">
      <c r="A20" s="25" t="s">
        <v>124</v>
      </c>
      <c r="B20" s="9" t="s">
        <v>123</v>
      </c>
      <c r="C20" s="9" t="s">
        <v>125</v>
      </c>
      <c r="D20" s="26" t="s">
        <v>116</v>
      </c>
      <c r="E20" s="2"/>
    </row>
    <row r="21" spans="1:5" s="14" customFormat="1" ht="42.6" customHeight="1">
      <c r="A21" s="25" t="s">
        <v>126</v>
      </c>
      <c r="B21" s="9" t="s">
        <v>127</v>
      </c>
      <c r="C21" s="9" t="s">
        <v>128</v>
      </c>
      <c r="D21" s="26" t="s">
        <v>116</v>
      </c>
      <c r="E21" s="2"/>
    </row>
    <row r="22" spans="1:5" s="14" customFormat="1" ht="42.6" customHeight="1">
      <c r="A22" s="41" t="s">
        <v>89</v>
      </c>
      <c r="B22" s="42" t="s">
        <v>54</v>
      </c>
      <c r="C22" s="38" t="s">
        <v>141</v>
      </c>
      <c r="D22" s="39" t="s">
        <v>96</v>
      </c>
      <c r="E22" s="2"/>
    </row>
    <row r="23" spans="1:5" s="14" customFormat="1" ht="42.6" customHeight="1">
      <c r="A23" s="41" t="s">
        <v>88</v>
      </c>
      <c r="B23" s="42" t="s">
        <v>87</v>
      </c>
      <c r="C23" s="38" t="s">
        <v>135</v>
      </c>
      <c r="D23" s="39" t="s">
        <v>136</v>
      </c>
      <c r="E23" s="2"/>
    </row>
    <row r="24" spans="1:5" ht="36.75" customHeight="1">
      <c r="A24" s="25" t="s">
        <v>137</v>
      </c>
      <c r="B24" s="9" t="s">
        <v>138</v>
      </c>
      <c r="C24" s="9" t="s">
        <v>139</v>
      </c>
      <c r="D24" s="26" t="s">
        <v>140</v>
      </c>
      <c r="E24" s="2"/>
    </row>
    <row r="25" spans="1:5" ht="24.75" customHeight="1">
      <c r="A25" s="100" t="s">
        <v>31</v>
      </c>
      <c r="B25" s="101"/>
      <c r="C25" s="101"/>
      <c r="D25" s="102"/>
      <c r="E25" s="2"/>
    </row>
    <row r="26" spans="1:5" ht="36.75" customHeight="1">
      <c r="A26" s="27" t="s">
        <v>81</v>
      </c>
      <c r="B26" s="18" t="s">
        <v>81</v>
      </c>
      <c r="C26" s="19" t="s">
        <v>81</v>
      </c>
      <c r="D26" s="28" t="s">
        <v>81</v>
      </c>
      <c r="E26" s="2"/>
    </row>
    <row r="27" spans="1:5" ht="36.75" customHeight="1">
      <c r="A27" s="27" t="s">
        <v>81</v>
      </c>
      <c r="B27" s="18" t="s">
        <v>81</v>
      </c>
      <c r="C27" s="18" t="s">
        <v>81</v>
      </c>
      <c r="D27" s="28" t="s">
        <v>81</v>
      </c>
      <c r="E27" s="2"/>
    </row>
    <row r="28" spans="1:5" ht="36.75" customHeight="1" thickBot="1">
      <c r="A28" s="29" t="s">
        <v>81</v>
      </c>
      <c r="B28" s="30" t="s">
        <v>81</v>
      </c>
      <c r="C28" s="30" t="s">
        <v>81</v>
      </c>
      <c r="D28" s="31" t="s">
        <v>81</v>
      </c>
      <c r="E28" s="2"/>
    </row>
  </sheetData>
  <mergeCells count="6">
    <mergeCell ref="A25:D25"/>
    <mergeCell ref="A1:D1"/>
    <mergeCell ref="A2:D2"/>
    <mergeCell ref="A3:D3"/>
    <mergeCell ref="A6:D6"/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3"/>
  <sheetViews>
    <sheetView topLeftCell="C4" zoomScale="90" zoomScaleNormal="90" workbookViewId="0">
      <selection activeCell="G11" sqref="G11"/>
    </sheetView>
  </sheetViews>
  <sheetFormatPr defaultColWidth="12.6640625" defaultRowHeight="15.75" customHeight="1"/>
  <cols>
    <col min="1" max="14" width="19.109375" customWidth="1"/>
    <col min="15" max="15" width="5.44140625" customWidth="1"/>
  </cols>
  <sheetData>
    <row r="1" spans="1:15" ht="17.399999999999999">
      <c r="A1" s="103" t="s">
        <v>22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2"/>
    </row>
    <row r="2" spans="1:15" ht="17.399999999999999">
      <c r="A2" s="103" t="s">
        <v>32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2"/>
    </row>
    <row r="3" spans="1:15" ht="17.399999999999999">
      <c r="A3" s="104" t="s">
        <v>33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2"/>
    </row>
    <row r="4" spans="1:15" ht="16.5" customHeight="1">
      <c r="A4" s="7"/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87" customHeight="1">
      <c r="A5" s="117" t="s">
        <v>34</v>
      </c>
      <c r="B5" s="106"/>
      <c r="C5" s="118" t="s">
        <v>142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9"/>
      <c r="O5" s="2"/>
    </row>
    <row r="6" spans="1:15" ht="88.5" customHeight="1">
      <c r="A6" s="113" t="s">
        <v>35</v>
      </c>
      <c r="B6" s="114"/>
      <c r="C6" s="115" t="s">
        <v>158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6"/>
      <c r="O6" s="2"/>
    </row>
    <row r="7" spans="1:15" ht="16.5" customHeight="1">
      <c r="A7" s="10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"/>
    </row>
    <row r="8" spans="1:15" ht="27.75" customHeight="1">
      <c r="A8" s="105" t="s">
        <v>36</v>
      </c>
      <c r="B8" s="106"/>
      <c r="C8" s="107"/>
      <c r="D8" s="108" t="s">
        <v>37</v>
      </c>
      <c r="E8" s="106"/>
      <c r="F8" s="106"/>
      <c r="G8" s="106"/>
      <c r="H8" s="106"/>
      <c r="I8" s="106"/>
      <c r="J8" s="106"/>
      <c r="K8" s="106"/>
      <c r="L8" s="106"/>
      <c r="M8" s="106"/>
      <c r="N8" s="109"/>
      <c r="O8" s="2"/>
    </row>
    <row r="9" spans="1:15" ht="31.5" customHeight="1">
      <c r="A9" s="110" t="s">
        <v>38</v>
      </c>
      <c r="B9" s="106"/>
      <c r="C9" s="107"/>
      <c r="D9" s="111" t="s">
        <v>39</v>
      </c>
      <c r="E9" s="106"/>
      <c r="F9" s="106"/>
      <c r="G9" s="106"/>
      <c r="H9" s="107"/>
      <c r="I9" s="112" t="s">
        <v>40</v>
      </c>
      <c r="J9" s="106"/>
      <c r="K9" s="106"/>
      <c r="L9" s="106"/>
      <c r="M9" s="106"/>
      <c r="N9" s="109"/>
      <c r="O9" s="2"/>
    </row>
    <row r="10" spans="1:15" ht="39" customHeight="1">
      <c r="A10" s="45" t="s">
        <v>143</v>
      </c>
      <c r="B10" s="43" t="s">
        <v>144</v>
      </c>
      <c r="C10" s="43" t="s">
        <v>145</v>
      </c>
      <c r="D10" s="47" t="s">
        <v>146</v>
      </c>
      <c r="E10" s="47" t="s">
        <v>147</v>
      </c>
      <c r="F10" s="43" t="s">
        <v>148</v>
      </c>
      <c r="G10" s="47" t="s">
        <v>149</v>
      </c>
      <c r="H10" s="43" t="s">
        <v>150</v>
      </c>
      <c r="I10" s="43" t="s">
        <v>129</v>
      </c>
      <c r="J10" s="44" t="s">
        <v>151</v>
      </c>
      <c r="K10" s="43" t="s">
        <v>101</v>
      </c>
      <c r="L10" s="43" t="s">
        <v>152</v>
      </c>
      <c r="M10" s="43" t="s">
        <v>53</v>
      </c>
      <c r="N10" s="43" t="s">
        <v>54</v>
      </c>
      <c r="O10" s="2"/>
    </row>
    <row r="11" spans="1:15" ht="66" customHeight="1">
      <c r="A11" s="46" t="s">
        <v>157</v>
      </c>
      <c r="B11" s="46" t="s">
        <v>153</v>
      </c>
      <c r="C11" s="46" t="s">
        <v>154</v>
      </c>
      <c r="D11" s="48" t="s">
        <v>160</v>
      </c>
      <c r="E11" s="48" t="s">
        <v>159</v>
      </c>
      <c r="F11" s="46" t="s">
        <v>155</v>
      </c>
      <c r="G11" s="48" t="s">
        <v>165</v>
      </c>
      <c r="H11" s="46" t="s">
        <v>59</v>
      </c>
      <c r="I11" s="46" t="s">
        <v>49</v>
      </c>
      <c r="J11" s="46" t="s">
        <v>50</v>
      </c>
      <c r="K11" s="46" t="s">
        <v>51</v>
      </c>
      <c r="L11" s="46" t="s">
        <v>52</v>
      </c>
      <c r="M11" s="46" t="s">
        <v>53</v>
      </c>
      <c r="N11" s="46" t="s">
        <v>156</v>
      </c>
      <c r="O11" s="2"/>
    </row>
    <row r="12" spans="1:15" ht="39" customHeight="1">
      <c r="A12" s="7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39" customHeight="1">
      <c r="A13" s="7"/>
      <c r="B13" s="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mergeCells count="12">
    <mergeCell ref="A6:B6"/>
    <mergeCell ref="C6:N6"/>
    <mergeCell ref="A1:N1"/>
    <mergeCell ref="A2:N2"/>
    <mergeCell ref="A3:N3"/>
    <mergeCell ref="A5:B5"/>
    <mergeCell ref="C5:N5"/>
    <mergeCell ref="A8:C8"/>
    <mergeCell ref="D8:N8"/>
    <mergeCell ref="A9:C9"/>
    <mergeCell ref="D9:H9"/>
    <mergeCell ref="I9:N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"/>
  <sheetViews>
    <sheetView zoomScale="80" zoomScaleNormal="80" workbookViewId="0">
      <pane xSplit="1" topLeftCell="B1" activePane="topRight" state="frozen"/>
      <selection pane="topRight" activeCell="B6" sqref="B6"/>
    </sheetView>
  </sheetViews>
  <sheetFormatPr defaultColWidth="12.6640625" defaultRowHeight="15.75" customHeight="1"/>
  <cols>
    <col min="1" max="1" width="27.77734375" customWidth="1"/>
    <col min="2" max="14" width="18.88671875" customWidth="1"/>
    <col min="15" max="15" width="26" style="49" customWidth="1"/>
    <col min="16" max="22" width="18.88671875" customWidth="1"/>
    <col min="23" max="23" width="17.88671875" customWidth="1"/>
  </cols>
  <sheetData>
    <row r="1" spans="1:23" ht="17.399999999999999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0"/>
      <c r="P1" s="6"/>
      <c r="Q1" s="6"/>
      <c r="R1" s="6"/>
      <c r="S1" s="6"/>
      <c r="T1" s="6"/>
      <c r="U1" s="6"/>
      <c r="V1" s="6"/>
      <c r="W1" s="2"/>
    </row>
    <row r="2" spans="1:23" ht="17.399999999999999">
      <c r="A2" s="6" t="s">
        <v>41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0"/>
      <c r="P2" s="6"/>
      <c r="Q2" s="6"/>
      <c r="R2" s="6"/>
      <c r="S2" s="6"/>
      <c r="T2" s="6"/>
      <c r="U2" s="6"/>
      <c r="V2" s="6"/>
      <c r="W2" s="2"/>
    </row>
    <row r="3" spans="1:23" ht="17.399999999999999">
      <c r="A3" s="12" t="s">
        <v>42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2"/>
    </row>
    <row r="4" spans="1:23" ht="16.5" customHeight="1">
      <c r="A4" s="7"/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0.5" customHeight="1">
      <c r="A5" s="121" t="s">
        <v>43</v>
      </c>
      <c r="B5" s="122" t="s">
        <v>44</v>
      </c>
      <c r="C5" s="120"/>
      <c r="D5" s="120"/>
      <c r="E5" s="120"/>
      <c r="F5" s="120"/>
      <c r="G5" s="120"/>
      <c r="H5" s="120"/>
      <c r="I5" s="120"/>
      <c r="J5" s="120"/>
      <c r="K5" s="123" t="s">
        <v>45</v>
      </c>
      <c r="L5" s="120"/>
      <c r="M5" s="120"/>
      <c r="N5" s="124" t="s">
        <v>39</v>
      </c>
      <c r="O5" s="124"/>
      <c r="P5" s="120"/>
      <c r="Q5" s="120"/>
      <c r="R5" s="120"/>
      <c r="S5" s="125" t="s">
        <v>46</v>
      </c>
      <c r="T5" s="120"/>
      <c r="U5" s="119" t="s">
        <v>47</v>
      </c>
      <c r="V5" s="120"/>
      <c r="W5" s="13"/>
    </row>
    <row r="6" spans="1:23" ht="88.2" customHeight="1">
      <c r="A6" s="120"/>
      <c r="B6" s="54" t="s">
        <v>48</v>
      </c>
      <c r="C6" s="54" t="s">
        <v>49</v>
      </c>
      <c r="D6" s="54" t="s">
        <v>50</v>
      </c>
      <c r="E6" s="54" t="s">
        <v>51</v>
      </c>
      <c r="F6" s="54" t="s">
        <v>52</v>
      </c>
      <c r="G6" s="54" t="s">
        <v>53</v>
      </c>
      <c r="H6" s="54" t="s">
        <v>54</v>
      </c>
      <c r="I6" s="54" t="s">
        <v>55</v>
      </c>
      <c r="J6" s="54" t="s">
        <v>56</v>
      </c>
      <c r="K6" s="55" t="s">
        <v>57</v>
      </c>
      <c r="L6" s="55" t="s">
        <v>58</v>
      </c>
      <c r="M6" s="55" t="s">
        <v>154</v>
      </c>
      <c r="N6" s="59" t="s">
        <v>160</v>
      </c>
      <c r="O6" s="59" t="s">
        <v>159</v>
      </c>
      <c r="P6" s="56" t="s">
        <v>161</v>
      </c>
      <c r="Q6" s="56" t="s">
        <v>165</v>
      </c>
      <c r="R6" s="56" t="s">
        <v>59</v>
      </c>
      <c r="S6" s="57" t="s">
        <v>60</v>
      </c>
      <c r="T6" s="57" t="s">
        <v>61</v>
      </c>
      <c r="U6" s="58" t="s">
        <v>60</v>
      </c>
      <c r="V6" s="58" t="s">
        <v>61</v>
      </c>
      <c r="W6" s="13"/>
    </row>
    <row r="7" spans="1:23" ht="43.5" customHeight="1">
      <c r="A7" s="52" t="s">
        <v>162</v>
      </c>
      <c r="B7" s="62">
        <v>50000</v>
      </c>
      <c r="C7" s="63">
        <f>B7/D7</f>
        <v>250</v>
      </c>
      <c r="D7" s="53">
        <v>200</v>
      </c>
      <c r="E7" s="64">
        <v>0.2</v>
      </c>
      <c r="F7" s="65">
        <f>D7*E7</f>
        <v>40</v>
      </c>
      <c r="G7" s="62">
        <f>B7/F7</f>
        <v>1250</v>
      </c>
      <c r="H7" s="53">
        <v>10</v>
      </c>
      <c r="I7" s="53">
        <f>F7*H7</f>
        <v>400</v>
      </c>
      <c r="J7" s="63">
        <v>35</v>
      </c>
      <c r="K7" s="66">
        <v>25000</v>
      </c>
      <c r="L7" s="66">
        <v>2000</v>
      </c>
      <c r="M7" s="66">
        <f>I7*K7+I7*L7</f>
        <v>10800000</v>
      </c>
      <c r="N7" s="60">
        <v>0.1</v>
      </c>
      <c r="O7" s="67">
        <v>5000</v>
      </c>
      <c r="P7" s="61">
        <v>1.4999999999999999E-2</v>
      </c>
      <c r="Q7" s="67">
        <v>700</v>
      </c>
      <c r="R7" s="68">
        <f>K7*N7+O7+(K7+L7)*P7+Q7</f>
        <v>8605</v>
      </c>
      <c r="S7" s="69">
        <f>(K7+L7-R7)*H7</f>
        <v>183950</v>
      </c>
      <c r="T7" s="69">
        <f>S7*F7</f>
        <v>7358000</v>
      </c>
      <c r="U7" s="70">
        <f>S7-G7-J7*(H7-1)</f>
        <v>182385</v>
      </c>
      <c r="V7" s="70">
        <f>U7*F7</f>
        <v>7295400</v>
      </c>
      <c r="W7" s="2"/>
    </row>
    <row r="8" spans="1:23" ht="43.5" customHeight="1">
      <c r="A8" s="52" t="s">
        <v>163</v>
      </c>
      <c r="B8" s="62">
        <v>50000</v>
      </c>
      <c r="C8" s="63">
        <f t="shared" ref="C8:C10" si="0">B8/D8</f>
        <v>200</v>
      </c>
      <c r="D8" s="51">
        <v>250</v>
      </c>
      <c r="E8" s="64">
        <v>0.2</v>
      </c>
      <c r="F8" s="65">
        <f t="shared" ref="F8:F10" si="1">D8*E8</f>
        <v>50</v>
      </c>
      <c r="G8" s="62">
        <f t="shared" ref="G8:G10" si="2">B8/F8</f>
        <v>1000</v>
      </c>
      <c r="H8" s="53">
        <v>10</v>
      </c>
      <c r="I8" s="53">
        <f t="shared" ref="I8:I10" si="3">F8*H8</f>
        <v>500</v>
      </c>
      <c r="J8" s="63">
        <v>35</v>
      </c>
      <c r="K8" s="66">
        <v>25000</v>
      </c>
      <c r="L8" s="66">
        <v>2000</v>
      </c>
      <c r="M8" s="66">
        <f t="shared" ref="M8:M10" si="4">I8*K8+I8*L8</f>
        <v>13500000</v>
      </c>
      <c r="N8" s="60">
        <v>0.1</v>
      </c>
      <c r="O8" s="67">
        <v>5000</v>
      </c>
      <c r="P8" s="61">
        <v>1.4999999999999999E-2</v>
      </c>
      <c r="Q8" s="67">
        <v>700</v>
      </c>
      <c r="R8" s="68">
        <f>K8*N8+O8+(K8+L8)*P8+Q8</f>
        <v>8605</v>
      </c>
      <c r="S8" s="69">
        <f>(K8+L8-R8)*H8</f>
        <v>183950</v>
      </c>
      <c r="T8" s="69">
        <f>S8*F8</f>
        <v>9197500</v>
      </c>
      <c r="U8" s="70">
        <f>S8-G8-J8*(H8-1)</f>
        <v>182635</v>
      </c>
      <c r="V8" s="70">
        <f>U8*F8</f>
        <v>9131750</v>
      </c>
      <c r="W8" s="2"/>
    </row>
    <row r="9" spans="1:23" ht="43.5" customHeight="1">
      <c r="A9" s="52" t="s">
        <v>164</v>
      </c>
      <c r="B9" s="62">
        <v>50000</v>
      </c>
      <c r="C9" s="63">
        <f t="shared" si="0"/>
        <v>156.25</v>
      </c>
      <c r="D9" s="51">
        <v>320</v>
      </c>
      <c r="E9" s="64">
        <v>0.2</v>
      </c>
      <c r="F9" s="65">
        <f t="shared" si="1"/>
        <v>64</v>
      </c>
      <c r="G9" s="62">
        <f t="shared" si="2"/>
        <v>781.25</v>
      </c>
      <c r="H9" s="53">
        <v>10</v>
      </c>
      <c r="I9" s="53">
        <f t="shared" si="3"/>
        <v>640</v>
      </c>
      <c r="J9" s="63">
        <v>35</v>
      </c>
      <c r="K9" s="66">
        <v>25000</v>
      </c>
      <c r="L9" s="66">
        <v>2000</v>
      </c>
      <c r="M9" s="66">
        <f t="shared" si="4"/>
        <v>17280000</v>
      </c>
      <c r="N9" s="60">
        <v>0.1</v>
      </c>
      <c r="O9" s="67">
        <v>5000</v>
      </c>
      <c r="P9" s="61">
        <v>1.4999999999999999E-2</v>
      </c>
      <c r="Q9" s="67">
        <v>700</v>
      </c>
      <c r="R9" s="68">
        <f>K9*N9+O9+(K9+L9)*P9+Q9</f>
        <v>8605</v>
      </c>
      <c r="S9" s="69">
        <f>(K9+L9-R9)*H9</f>
        <v>183950</v>
      </c>
      <c r="T9" s="69">
        <f>S9*F9</f>
        <v>11772800</v>
      </c>
      <c r="U9" s="70">
        <f>S9-G9-J9*(H9-1)</f>
        <v>182853.75</v>
      </c>
      <c r="V9" s="70">
        <f>U9*F9</f>
        <v>11702640</v>
      </c>
      <c r="W9" s="2"/>
    </row>
    <row r="10" spans="1:23" ht="43.5" customHeight="1">
      <c r="A10" s="52" t="s">
        <v>166</v>
      </c>
      <c r="B10" s="62">
        <v>50000</v>
      </c>
      <c r="C10" s="63">
        <f t="shared" si="0"/>
        <v>111.11111111111111</v>
      </c>
      <c r="D10" s="51">
        <v>450</v>
      </c>
      <c r="E10" s="64">
        <v>0.2</v>
      </c>
      <c r="F10" s="65">
        <f t="shared" si="1"/>
        <v>90</v>
      </c>
      <c r="G10" s="62">
        <f t="shared" si="2"/>
        <v>555.55555555555554</v>
      </c>
      <c r="H10" s="53">
        <v>10</v>
      </c>
      <c r="I10" s="53">
        <f t="shared" si="3"/>
        <v>900</v>
      </c>
      <c r="J10" s="63">
        <v>35</v>
      </c>
      <c r="K10" s="66">
        <v>25000</v>
      </c>
      <c r="L10" s="66">
        <v>2000</v>
      </c>
      <c r="M10" s="66">
        <f t="shared" si="4"/>
        <v>24300000</v>
      </c>
      <c r="N10" s="60">
        <v>0.1</v>
      </c>
      <c r="O10" s="67">
        <v>5000</v>
      </c>
      <c r="P10" s="61">
        <v>1.4999999999999999E-2</v>
      </c>
      <c r="Q10" s="67">
        <v>700</v>
      </c>
      <c r="R10" s="68">
        <f>K10*N10+O10+(K10+L10)*P10+Q10</f>
        <v>8605</v>
      </c>
      <c r="S10" s="69">
        <f>(K10+L10-R10)*H10</f>
        <v>183950</v>
      </c>
      <c r="T10" s="69">
        <f>S10*F10</f>
        <v>16555500</v>
      </c>
      <c r="U10" s="70">
        <f>S10-G10-J10*(H10-1)</f>
        <v>183079.44444444444</v>
      </c>
      <c r="V10" s="70">
        <f>U10*F10</f>
        <v>16477150</v>
      </c>
      <c r="W10" s="2"/>
    </row>
  </sheetData>
  <mergeCells count="6">
    <mergeCell ref="U5:V5"/>
    <mergeCell ref="A5:A6"/>
    <mergeCell ref="B5:J5"/>
    <mergeCell ref="K5:M5"/>
    <mergeCell ref="N5:R5"/>
    <mergeCell ref="S5:T5"/>
  </mergeCells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4"/>
  <sheetViews>
    <sheetView zoomScale="80" zoomScaleNormal="80" workbookViewId="0">
      <pane xSplit="1" topLeftCell="B1" activePane="topRight" state="frozen"/>
      <selection pane="topRight" activeCell="A5" sqref="A5"/>
    </sheetView>
  </sheetViews>
  <sheetFormatPr defaultColWidth="12.6640625" defaultRowHeight="15.75" customHeight="1"/>
  <cols>
    <col min="1" max="1" width="29.33203125" customWidth="1"/>
    <col min="2" max="21" width="15.21875" customWidth="1"/>
    <col min="22" max="22" width="5.44140625" customWidth="1"/>
  </cols>
  <sheetData>
    <row r="1" spans="1:22" ht="17.399999999999999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"/>
    </row>
    <row r="2" spans="1:22" ht="17.399999999999999">
      <c r="A2" s="6" t="s">
        <v>62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/>
    </row>
    <row r="3" spans="1:22" ht="17.399999999999999">
      <c r="A3" s="12" t="s">
        <v>63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2"/>
    </row>
    <row r="4" spans="1:22" ht="16.5" customHeight="1">
      <c r="A4" s="7"/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.5" customHeight="1">
      <c r="A5" s="7"/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.5" customHeight="1">
      <c r="A6" s="7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.5" customHeight="1">
      <c r="A7" s="7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.5" customHeight="1">
      <c r="A8" s="7"/>
      <c r="B8" s="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5" customHeight="1">
      <c r="A9" s="7"/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.5" customHeight="1">
      <c r="A10" s="7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5" customHeight="1">
      <c r="A11" s="7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.5" customHeight="1">
      <c r="A12" s="7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5" customHeight="1">
      <c r="A13" s="7"/>
      <c r="B13" s="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5" customHeight="1">
      <c r="A14" s="7"/>
      <c r="B14" s="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5" customHeight="1">
      <c r="A15" s="7"/>
      <c r="B15" s="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.5" customHeight="1">
      <c r="A16" s="7"/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.5" customHeight="1">
      <c r="A17" s="7"/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.5" customHeight="1">
      <c r="A18" s="7"/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.5" customHeight="1">
      <c r="A19" s="7"/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6.5" customHeight="1">
      <c r="A20" s="7"/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.5" customHeight="1">
      <c r="A21" s="7"/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.5" customHeight="1">
      <c r="A22" s="7"/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6.5" customHeight="1">
      <c r="A23" s="7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.5" customHeight="1">
      <c r="A24" s="7"/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Обязательно для заполнения</vt:lpstr>
      <vt:lpstr>Урок 1</vt:lpstr>
      <vt:lpstr>Урок 2</vt:lpstr>
      <vt:lpstr>Урок 4</vt:lpstr>
      <vt:lpstr>Урок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Андрей</cp:lastModifiedBy>
  <dcterms:created xsi:type="dcterms:W3CDTF">2023-06-17T12:04:30Z</dcterms:created>
  <dcterms:modified xsi:type="dcterms:W3CDTF">2023-07-31T08:42:03Z</dcterms:modified>
</cp:coreProperties>
</file>