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benky\Desktop\"/>
    </mc:Choice>
  </mc:AlternateContent>
  <xr:revisionPtr revIDLastSave="0" documentId="13_ncr:1_{655236A7-AB3F-4730-8881-C4C3C9A8A4CF}" xr6:coauthVersionLast="36" xr6:coauthVersionMax="45" xr10:uidLastSave="{00000000-0000-0000-0000-000000000000}"/>
  <bookViews>
    <workbookView xWindow="-108" yWindow="-108" windowWidth="23256" windowHeight="12576" xr2:uid="{872D2DD5-19B7-4594-8E8F-36A3740299DE}"/>
  </bookViews>
  <sheets>
    <sheet name="Ark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1" l="1"/>
  <c r="F15" i="1"/>
  <c r="F12" i="1"/>
  <c r="F11" i="1"/>
  <c r="F10" i="1"/>
  <c r="F5" i="1"/>
  <c r="F6" i="1"/>
  <c r="B6" i="1"/>
  <c r="E6" i="1"/>
  <c r="F8" i="1"/>
  <c r="F4" i="1"/>
  <c r="B11" i="1" l="1"/>
  <c r="E11" i="1" s="1"/>
  <c r="B7" i="1"/>
  <c r="E7" i="1" s="1"/>
  <c r="B5" i="1"/>
  <c r="E5" i="1" s="1"/>
  <c r="B4" i="1"/>
  <c r="E4" i="1" s="1"/>
  <c r="B13" i="1"/>
  <c r="E13" i="1" s="1"/>
  <c r="B9" i="1"/>
  <c r="E9" i="1" s="1"/>
  <c r="B17" i="1"/>
  <c r="E17" i="1" s="1"/>
  <c r="B15" i="1"/>
  <c r="E15" i="1" s="1"/>
  <c r="B8" i="1"/>
  <c r="E8" i="1" s="1"/>
  <c r="B14" i="1"/>
  <c r="E14" i="1" s="1"/>
  <c r="B12" i="1"/>
  <c r="E12" i="1" s="1"/>
  <c r="B10" i="1"/>
  <c r="E10" i="1" s="1"/>
  <c r="B16" i="1"/>
  <c r="E16" i="1" s="1"/>
</calcChain>
</file>

<file path=xl/sharedStrings.xml><?xml version="1.0" encoding="utf-8"?>
<sst xmlns="http://schemas.openxmlformats.org/spreadsheetml/2006/main" count="68" uniqueCount="54">
  <si>
    <t>Risikoanalyse for Hoekulator</t>
  </si>
  <si>
    <t>Risiko</t>
  </si>
  <si>
    <t>Konsekvens</t>
  </si>
  <si>
    <t>Anders bliver syg</t>
  </si>
  <si>
    <t>En studerende bliver syg</t>
  </si>
  <si>
    <t>En computer går i stykker</t>
  </si>
  <si>
    <t>Kundemøder aflyses</t>
  </si>
  <si>
    <t>Et af artefakterne lever ikke op til kravene og skal laves om</t>
  </si>
  <si>
    <t>Kodning påbegyndes med utilstrækkelige artefakter</t>
  </si>
  <si>
    <t>Opgavens krav ændres af Anders</t>
  </si>
  <si>
    <t>Misforståelse af opgaven</t>
  </si>
  <si>
    <t>Manglende overblik/lederskab</t>
  </si>
  <si>
    <t>Vi kan ikke udføre en functional requirement</t>
  </si>
  <si>
    <t>Vi kan ikke udføre en non-functional requirement</t>
  </si>
  <si>
    <t>Inaktivitet</t>
  </si>
  <si>
    <t>Systemet skal laves om</t>
  </si>
  <si>
    <t>Kunden bliver utilfreds med produktet</t>
  </si>
  <si>
    <t>En større del af holdet er fraværende</t>
  </si>
  <si>
    <t>Dagens opgaver kan ikke fuldføres</t>
  </si>
  <si>
    <t>Sandsynlighed i %</t>
  </si>
  <si>
    <t>Prioritet</t>
  </si>
  <si>
    <t>Revideret sandsynlighed</t>
  </si>
  <si>
    <t>Revideret konsekvens</t>
  </si>
  <si>
    <t xml:space="preserve">Hvis Anders bliver syg står vi pludselig og mangler vores projekt manager. Der vil opstå tvivl om, hvad der skal gøres. Vi vil mangle vores vejleder og nogen vil højst sandsynligt forlade skolen før tid i
</t>
  </si>
  <si>
    <t xml:space="preserve">frustration. I det store hele vil arbejdesmoralen falde markant. Risikoen kan imødekommes ved at der inden fyraften bliver lavet aftaler om, hvad der skal gøres næste dag, samt hvem, der skal udføre </t>
  </si>
  <si>
    <t>den enkelte arbejdsopgave. Derudover kan Anders give instrukser på mail.</t>
  </si>
  <si>
    <t>Manglende overblik/lederskab kan opstå, hvis der går for lange periode uden fælles opsamling, eller hvis projekttavlen ikke opdateres løbende. Denne risiko bør imødekommes proaktivt, så en struktur</t>
  </si>
  <si>
    <t>Hvis kodning påbegyndes før de nødvendige artefakter er færdiggjorte og reviewet, så kan det resultere i mangler i systemet. Derfor bør kodning af den enkelte del af systemet ikke påbegyndes, før</t>
  </si>
  <si>
    <t>de tilhørende artefakter er færdigudviklede.</t>
  </si>
  <si>
    <t>Hvis en større del af holdet er fraværende, vil en del af dagens opgaver ikke kunne udføres. De tilstedeværende må arbejde hårdere den pågældende dag og projektet vil højst sandsynligt blive forsinket</t>
  </si>
  <si>
    <t>alligevel. For at imødekomme denne risiko kan man enten planlægge arbejdet på et andet tidspunkt, eller aftale at de fraværende skal løse enkelte opgaver derhjemme.</t>
  </si>
  <si>
    <t>Hvis vi ikke kan udføre en non-functional requirement (fx et UI element), vil det højst sandsynligt resultere i at kunden bliver utilfreds med produktet, da det ikke lever op til de krav, som kunden selv har</t>
  </si>
  <si>
    <t>stillet. Dette kan forebygges ved at have grundige samtaler med kunden om, hvad der er realistisk at forvente om sådan et program.</t>
  </si>
  <si>
    <t>Vi må forvente at nogen af artefakterne skal laves om, da vi stadig er i en læringsproces. Dette kan imødekommes ved at afsætte ekstra tid til at lave tingene om.</t>
  </si>
  <si>
    <t>Det kan næsten ikke undgås at enkelte elever bliver syge i løbet af projektets forløb. Dette kan imødekommes ved at undlade at tildele den enkelte person for stort ansvar og i stedet dele det ud på</t>
  </si>
  <si>
    <t>flere personer, samt at tage højde for mindre forsinkelser i tidsplanen.</t>
  </si>
  <si>
    <t>Hvis vi ikke kan få den nødvendige data fra kunden, så bliver det ikke muligt at udvikle den enkelte del af systemet. Dette kan imødekommes ved at aftale møder i god tid, så eventuelle aflysninger</t>
  </si>
  <si>
    <t>ikke forsinker projektet i større grad.</t>
  </si>
  <si>
    <t>Hvis en functional requirement ikke kan udføres, så kan systemet ikke fungere. Det er derfor nødvendigt at lave dele af systemet om. Dette imødegås til dels ved at arbejde iterativt, men det er også</t>
  </si>
  <si>
    <t>nødvendigt at afsætte tid i projektplanen til eventuelle problematikker ift. functional requirements.</t>
  </si>
  <si>
    <t>Skolens Internet/elektricitet går ned</t>
  </si>
  <si>
    <t>Hvis omstændigheder gør at arbejdsmiljøet ikke længere er godt nok til at fortsætte projektet, så må projektets lokation flyttes. Altså skal arbejdet flytte hjem til Anders.</t>
  </si>
  <si>
    <t>Arbejdsmoralen vil falde</t>
  </si>
  <si>
    <t>Konsekvensskala</t>
  </si>
  <si>
    <t>Systemets kvalitet forringes, bugs i koden</t>
  </si>
  <si>
    <t>Projektet forsinkes</t>
  </si>
  <si>
    <t>Manglende data</t>
  </si>
  <si>
    <t>Arbejdet går i stå</t>
  </si>
  <si>
    <t>Inaktivitet hos den enkelte studerende</t>
  </si>
  <si>
    <t>fra starten er gennemløbende for projektet. Hvis der opstår manglende overblik i løbet af projektet, må der indkaldes til et møde.</t>
  </si>
  <si>
    <t>Manglende commits i GitHub</t>
  </si>
  <si>
    <t>Artefakter/kode bliver ikke leveret videre i kæden</t>
  </si>
  <si>
    <t>Hvis enkeltindivider forsømmer commits til GitHub, så vil det bremse overførslen af arbejde og viden til næste led i kæden. Det vil forplante sig og påvirker flere mennesker. Dette undgås ved at have</t>
  </si>
  <si>
    <t>fælles commitaktivitet inden arbejdsdagen afsluttes.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</si>
</sst>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1" fillId="0" borderId="0" xfId="0" applyFont="1"/>
    <xf numFmtId="0" fontId="0" fillId="0" borderId="0" xfId="0" applyFont="1"/>
    <xf numFmtId="0" fontId="0" fillId="0" borderId="0" xfId="0" applyAlignment="1">
      <alignment horizontal="center" vertical="top"/>
    </xf>
    <xf numFmtId="0" fontId="0" fillId="0" borderId="0" xfId="0" applyAlignment="1">
      <alignment horizontal="center"/>
    </xf>
    <xf numFmtId="2" fontId="0" fillId="0" borderId="0" xfId="0" applyNumberFormat="1" applyAlignment="1">
      <alignment horizontal="center"/>
    </xf>
    <xf numFmtId="2" fontId="0" fillId="0" borderId="0" xfId="0" applyNumberFormat="1" applyAlignment="1">
      <alignment horizontal="center" vertical="top"/>
    </xf>
    <xf numFmtId="2" fontId="0" fillId="0" borderId="0" xfId="0" quotePrefix="1" applyNumberFormat="1" applyAlignment="1">
      <alignment horizontal="center"/>
    </xf>
    <xf numFmtId="2" fontId="0" fillId="0" borderId="0" xfId="0" applyNumberFormat="1" applyFont="1" applyAlignment="1">
      <alignment horizontal="center"/>
    </xf>
  </cellXfs>
  <cellStyles count="1">
    <cellStyle name="Normal" xfId="0" builtinId="0"/>
  </cellStyles>
  <dxfs count="6">
    <dxf>
      <numFmt numFmtId="2" formatCode="0.00"/>
      <alignment horizontal="center" textRotation="0" wrapText="0" indent="0" justifyLastLine="0" shrinkToFit="0" readingOrder="0"/>
    </dxf>
    <dxf>
      <alignment horizontal="center" textRotation="0" wrapText="0" indent="0" justifyLastLine="0" shrinkToFit="0" readingOrder="0"/>
    </dxf>
    <dxf>
      <numFmt numFmtId="2" formatCode="0.00"/>
      <alignment horizont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397260-D31E-477B-89A6-961FDBE131B9}" name="Tabel1" displayName="Tabel1" ref="A3:G17" totalsRowShown="0" headerRowDxfId="5">
  <autoFilter ref="A3:G17" xr:uid="{AA86F00A-DA21-4827-B0D8-6BCEC3DAC387}"/>
  <sortState ref="A4:G17">
    <sortCondition descending="1" ref="E3:E17"/>
  </sortState>
  <tableColumns count="7">
    <tableColumn id="1" xr3:uid="{B84FA912-7BB2-4940-A3E0-F0EAAC086151}" name="Risiko"/>
    <tableColumn id="2" xr3:uid="{FFCA38F3-B823-4702-BA36-8A383B17C202}" name="Sandsynlighed i %" dataDxfId="0"/>
    <tableColumn id="3" xr3:uid="{F0F4BD64-048E-40AE-BDFD-857211653072}" name="Konsekvensskala" dataDxfId="1"/>
    <tableColumn id="9" xr3:uid="{B057A0F0-D712-4481-BF4A-58522E75549F}" name="Konsekvens"/>
    <tableColumn id="4" xr3:uid="{C69EBE3E-9544-4CBD-BE4A-8EACF389D6E9}" name="Prioritet" dataDxfId="4">
      <calculatedColumnFormula>Tabel1[[#This Row],[Sandsynlighed i %]]*Tabel1[[#This Row],[Konsekvensskala]]</calculatedColumnFormula>
    </tableColumn>
    <tableColumn id="6" xr3:uid="{272ED536-391A-48BC-9F10-E038B228E382}" name="Revideret sandsynlighed" dataDxfId="2">
      <calculatedColumnFormula>80/100</calculatedColumnFormula>
    </tableColumn>
    <tableColumn id="7" xr3:uid="{BD39B864-CB6A-49B1-A1EE-99FB8E803D33}" name="Revideret konsekvens" dataDxfId="3"/>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D777-770E-43E9-834E-B9A0A26ECF9E}">
  <dimension ref="A1:G60"/>
  <sheetViews>
    <sheetView tabSelected="1" workbookViewId="0">
      <selection activeCell="D1" sqref="D1"/>
    </sheetView>
  </sheetViews>
  <sheetFormatPr defaultRowHeight="14.4" x14ac:dyDescent="0.3"/>
  <cols>
    <col min="1" max="1" width="49.44140625" customWidth="1"/>
    <col min="2" max="2" width="18.33203125" bestFit="1" customWidth="1"/>
    <col min="3" max="3" width="17.5546875" bestFit="1" customWidth="1"/>
    <col min="4" max="4" width="41.88671875" bestFit="1" customWidth="1"/>
    <col min="5" max="5" width="10" bestFit="1" customWidth="1"/>
    <col min="6" max="6" width="24" bestFit="1" customWidth="1"/>
    <col min="7" max="7" width="21.77734375" bestFit="1" customWidth="1"/>
  </cols>
  <sheetData>
    <row r="1" spans="1:7" ht="25.8" x14ac:dyDescent="0.5">
      <c r="A1" s="1" t="s">
        <v>0</v>
      </c>
    </row>
    <row r="3" spans="1:7" x14ac:dyDescent="0.3">
      <c r="A3" s="4" t="s">
        <v>1</v>
      </c>
      <c r="B3" s="4" t="s">
        <v>19</v>
      </c>
      <c r="C3" s="4" t="s">
        <v>43</v>
      </c>
      <c r="D3" s="4" t="s">
        <v>2</v>
      </c>
      <c r="E3" s="4" t="s">
        <v>20</v>
      </c>
      <c r="F3" s="4" t="s">
        <v>21</v>
      </c>
      <c r="G3" s="4" t="s">
        <v>22</v>
      </c>
    </row>
    <row r="4" spans="1:7" x14ac:dyDescent="0.3">
      <c r="A4" s="3" t="s">
        <v>3</v>
      </c>
      <c r="B4" s="9">
        <f>80/100</f>
        <v>0.8</v>
      </c>
      <c r="C4" s="6">
        <v>4</v>
      </c>
      <c r="D4" s="2" t="s">
        <v>42</v>
      </c>
      <c r="E4" s="8">
        <f>Tabel1[[#This Row],[Sandsynlighed i %]]*Tabel1[[#This Row],[Konsekvensskala]]</f>
        <v>3.2</v>
      </c>
      <c r="F4" s="9">
        <f>80/100</f>
        <v>0.8</v>
      </c>
      <c r="G4" s="7">
        <v>2</v>
      </c>
    </row>
    <row r="5" spans="1:7" x14ac:dyDescent="0.3">
      <c r="A5" t="s">
        <v>11</v>
      </c>
      <c r="B5" s="8">
        <f>80/100</f>
        <v>0.8</v>
      </c>
      <c r="C5" s="7">
        <v>4</v>
      </c>
      <c r="D5" t="s">
        <v>14</v>
      </c>
      <c r="E5" s="8">
        <f>Tabel1[[#This Row],[Sandsynlighed i %]]*Tabel1[[#This Row],[Konsekvensskala]]</f>
        <v>3.2</v>
      </c>
      <c r="F5" s="10">
        <f>40/100</f>
        <v>0.4</v>
      </c>
      <c r="G5" s="7">
        <v>4</v>
      </c>
    </row>
    <row r="6" spans="1:7" x14ac:dyDescent="0.3">
      <c r="A6" t="s">
        <v>50</v>
      </c>
      <c r="B6" s="8">
        <f>90/100</f>
        <v>0.9</v>
      </c>
      <c r="C6" s="7">
        <v>3</v>
      </c>
      <c r="D6" t="s">
        <v>51</v>
      </c>
      <c r="E6" s="11">
        <f>Tabel1[[#This Row],[Sandsynlighed i %]]*Tabel1[[#This Row],[Konsekvensskala]]</f>
        <v>2.7</v>
      </c>
      <c r="F6" s="8">
        <f>10/100</f>
        <v>0.1</v>
      </c>
      <c r="G6" s="7">
        <v>3</v>
      </c>
    </row>
    <row r="7" spans="1:7" x14ac:dyDescent="0.3">
      <c r="A7" t="s">
        <v>8</v>
      </c>
      <c r="B7" s="8">
        <f>80/100</f>
        <v>0.8</v>
      </c>
      <c r="C7" s="7">
        <v>3</v>
      </c>
      <c r="D7" t="s">
        <v>44</v>
      </c>
      <c r="E7" s="8">
        <f>Tabel1[[#This Row],[Sandsynlighed i %]]*Tabel1[[#This Row],[Konsekvensskala]]</f>
        <v>2.4000000000000004</v>
      </c>
      <c r="F7" s="8">
        <v>0.1</v>
      </c>
      <c r="G7" s="7">
        <v>3</v>
      </c>
    </row>
    <row r="8" spans="1:7" x14ac:dyDescent="0.3">
      <c r="A8" t="s">
        <v>17</v>
      </c>
      <c r="B8" s="8">
        <f>25/100</f>
        <v>0.25</v>
      </c>
      <c r="C8" s="7">
        <v>4</v>
      </c>
      <c r="D8" t="s">
        <v>18</v>
      </c>
      <c r="E8" s="11">
        <f>Tabel1[[#This Row],[Sandsynlighed i %]]*Tabel1[[#This Row],[Konsekvensskala]]</f>
        <v>1</v>
      </c>
      <c r="F8" s="8">
        <f>25/100</f>
        <v>0.25</v>
      </c>
      <c r="G8" s="7">
        <v>2</v>
      </c>
    </row>
    <row r="9" spans="1:7" x14ac:dyDescent="0.3">
      <c r="A9" t="s">
        <v>13</v>
      </c>
      <c r="B9" s="8">
        <f>50/100</f>
        <v>0.5</v>
      </c>
      <c r="C9" s="7">
        <v>2</v>
      </c>
      <c r="D9" t="s">
        <v>16</v>
      </c>
      <c r="E9" s="8">
        <f>Tabel1[[#This Row],[Sandsynlighed i %]]*Tabel1[[#This Row],[Konsekvensskala]]</f>
        <v>1</v>
      </c>
      <c r="F9" s="8">
        <v>0.1</v>
      </c>
      <c r="G9" s="7">
        <v>2</v>
      </c>
    </row>
    <row r="10" spans="1:7" x14ac:dyDescent="0.3">
      <c r="A10" t="s">
        <v>7</v>
      </c>
      <c r="B10" s="8">
        <f>100/100</f>
        <v>1</v>
      </c>
      <c r="C10" s="7">
        <v>1</v>
      </c>
      <c r="D10" t="s">
        <v>45</v>
      </c>
      <c r="E10" s="8">
        <f>Tabel1[[#This Row],[Sandsynlighed i %]]*Tabel1[[#This Row],[Konsekvensskala]]</f>
        <v>1</v>
      </c>
      <c r="F10" s="8">
        <f>100/100</f>
        <v>1</v>
      </c>
      <c r="G10" s="7">
        <v>0</v>
      </c>
    </row>
    <row r="11" spans="1:7" x14ac:dyDescent="0.3">
      <c r="A11" t="s">
        <v>4</v>
      </c>
      <c r="B11" s="8">
        <f>99/100</f>
        <v>0.99</v>
      </c>
      <c r="C11" s="7">
        <v>1</v>
      </c>
      <c r="D11" t="s">
        <v>45</v>
      </c>
      <c r="E11" s="11">
        <f>Tabel1[[#This Row],[Sandsynlighed i %]]*Tabel1[[#This Row],[Konsekvensskala]]</f>
        <v>0.99</v>
      </c>
      <c r="F11" s="8">
        <f>99/100</f>
        <v>0.99</v>
      </c>
      <c r="G11" s="7">
        <v>0</v>
      </c>
    </row>
    <row r="12" spans="1:7" x14ac:dyDescent="0.3">
      <c r="A12" t="s">
        <v>6</v>
      </c>
      <c r="B12" s="8">
        <f>15/100</f>
        <v>0.15</v>
      </c>
      <c r="C12" s="7">
        <v>4</v>
      </c>
      <c r="D12" t="s">
        <v>46</v>
      </c>
      <c r="E12" s="8">
        <f>Tabel1[[#This Row],[Sandsynlighed i %]]*Tabel1[[#This Row],[Konsekvensskala]]</f>
        <v>0.6</v>
      </c>
      <c r="F12" s="8">
        <f>15/100</f>
        <v>0.15</v>
      </c>
      <c r="G12" s="7">
        <v>2</v>
      </c>
    </row>
    <row r="13" spans="1:7" x14ac:dyDescent="0.3">
      <c r="A13" t="s">
        <v>10</v>
      </c>
      <c r="B13" s="8">
        <f>60/100</f>
        <v>0.6</v>
      </c>
      <c r="C13" s="7">
        <v>1</v>
      </c>
      <c r="D13" t="s">
        <v>45</v>
      </c>
      <c r="E13" s="8">
        <f>Tabel1[[#This Row],[Sandsynlighed i %]]*Tabel1[[#This Row],[Konsekvensskala]]</f>
        <v>0.6</v>
      </c>
      <c r="F13" s="8"/>
      <c r="G13" s="7"/>
    </row>
    <row r="14" spans="1:7" x14ac:dyDescent="0.3">
      <c r="A14" t="s">
        <v>9</v>
      </c>
      <c r="B14" s="8">
        <f>20/100</f>
        <v>0.2</v>
      </c>
      <c r="C14" s="7">
        <v>2</v>
      </c>
      <c r="D14" t="s">
        <v>45</v>
      </c>
      <c r="E14" s="8">
        <f>Tabel1[[#This Row],[Sandsynlighed i %]]*Tabel1[[#This Row],[Konsekvensskala]]</f>
        <v>0.4</v>
      </c>
      <c r="F14" s="8"/>
      <c r="G14" s="7"/>
    </row>
    <row r="15" spans="1:7" x14ac:dyDescent="0.3">
      <c r="A15" t="s">
        <v>12</v>
      </c>
      <c r="B15" s="8">
        <f>5/100</f>
        <v>0.05</v>
      </c>
      <c r="C15" s="7">
        <v>5</v>
      </c>
      <c r="D15" t="s">
        <v>15</v>
      </c>
      <c r="E15" s="8">
        <f>Tabel1[[#This Row],[Sandsynlighed i %]]*Tabel1[[#This Row],[Konsekvensskala]]</f>
        <v>0.25</v>
      </c>
      <c r="F15" s="8">
        <f>5/100</f>
        <v>0.05</v>
      </c>
      <c r="G15" s="7">
        <v>3</v>
      </c>
    </row>
    <row r="16" spans="1:7" x14ac:dyDescent="0.3">
      <c r="A16" t="s">
        <v>40</v>
      </c>
      <c r="B16" s="8">
        <f>1/100</f>
        <v>0.01</v>
      </c>
      <c r="C16" s="7">
        <v>5</v>
      </c>
      <c r="D16" t="s">
        <v>47</v>
      </c>
      <c r="E16" s="8">
        <f>Tabel1[[#This Row],[Sandsynlighed i %]]*Tabel1[[#This Row],[Konsekvensskala]]</f>
        <v>0.05</v>
      </c>
      <c r="F16" s="8">
        <f>1/100</f>
        <v>0.01</v>
      </c>
      <c r="G16" s="7">
        <v>4</v>
      </c>
    </row>
    <row r="17" spans="1:7" x14ac:dyDescent="0.3">
      <c r="A17" t="s">
        <v>5</v>
      </c>
      <c r="B17" s="8">
        <f>5/100</f>
        <v>0.05</v>
      </c>
      <c r="C17" s="7">
        <v>1</v>
      </c>
      <c r="D17" t="s">
        <v>48</v>
      </c>
      <c r="E17" s="11">
        <f>Tabel1[[#This Row],[Sandsynlighed i %]]*Tabel1[[#This Row],[Konsekvensskala]]</f>
        <v>0.05</v>
      </c>
      <c r="F17" s="8"/>
      <c r="G17" s="7"/>
    </row>
    <row r="19" spans="1:7" x14ac:dyDescent="0.3">
      <c r="A19" s="4" t="s">
        <v>3</v>
      </c>
    </row>
    <row r="20" spans="1:7" x14ac:dyDescent="0.3">
      <c r="A20" s="3" t="s">
        <v>23</v>
      </c>
    </row>
    <row r="21" spans="1:7" x14ac:dyDescent="0.3">
      <c r="A21" t="s">
        <v>24</v>
      </c>
    </row>
    <row r="22" spans="1:7" x14ac:dyDescent="0.3">
      <c r="A22" t="s">
        <v>25</v>
      </c>
    </row>
    <row r="24" spans="1:7" x14ac:dyDescent="0.3">
      <c r="A24" s="4" t="s">
        <v>11</v>
      </c>
    </row>
    <row r="25" spans="1:7" x14ac:dyDescent="0.3">
      <c r="A25" t="s">
        <v>26</v>
      </c>
    </row>
    <row r="26" spans="1:7" x14ac:dyDescent="0.3">
      <c r="A26" t="s">
        <v>49</v>
      </c>
    </row>
    <row r="28" spans="1:7" x14ac:dyDescent="0.3">
      <c r="A28" s="4" t="s">
        <v>50</v>
      </c>
    </row>
    <row r="29" spans="1:7" x14ac:dyDescent="0.3">
      <c r="A29" t="s">
        <v>52</v>
      </c>
    </row>
    <row r="30" spans="1:7" x14ac:dyDescent="0.3">
      <c r="A30" t="s">
        <v>53</v>
      </c>
    </row>
    <row r="32" spans="1:7" x14ac:dyDescent="0.3">
      <c r="A32" s="4" t="s">
        <v>8</v>
      </c>
    </row>
    <row r="33" spans="1:1" x14ac:dyDescent="0.3">
      <c r="A33" s="5" t="s">
        <v>27</v>
      </c>
    </row>
    <row r="34" spans="1:1" x14ac:dyDescent="0.3">
      <c r="A34" s="5" t="s">
        <v>28</v>
      </c>
    </row>
    <row r="35" spans="1:1" x14ac:dyDescent="0.3">
      <c r="A35" s="5"/>
    </row>
    <row r="36" spans="1:1" x14ac:dyDescent="0.3">
      <c r="A36" s="4" t="s">
        <v>17</v>
      </c>
    </row>
    <row r="37" spans="1:1" x14ac:dyDescent="0.3">
      <c r="A37" s="5" t="s">
        <v>29</v>
      </c>
    </row>
    <row r="38" spans="1:1" x14ac:dyDescent="0.3">
      <c r="A38" s="5" t="s">
        <v>30</v>
      </c>
    </row>
    <row r="40" spans="1:1" x14ac:dyDescent="0.3">
      <c r="A40" s="4" t="s">
        <v>13</v>
      </c>
    </row>
    <row r="41" spans="1:1" x14ac:dyDescent="0.3">
      <c r="A41" t="s">
        <v>31</v>
      </c>
    </row>
    <row r="42" spans="1:1" x14ac:dyDescent="0.3">
      <c r="A42" t="s">
        <v>32</v>
      </c>
    </row>
    <row r="44" spans="1:1" x14ac:dyDescent="0.3">
      <c r="A44" s="4" t="s">
        <v>7</v>
      </c>
    </row>
    <row r="45" spans="1:1" x14ac:dyDescent="0.3">
      <c r="A45" t="s">
        <v>33</v>
      </c>
    </row>
    <row r="47" spans="1:1" x14ac:dyDescent="0.3">
      <c r="A47" s="4" t="s">
        <v>4</v>
      </c>
    </row>
    <row r="48" spans="1:1" x14ac:dyDescent="0.3">
      <c r="A48" s="5" t="s">
        <v>34</v>
      </c>
    </row>
    <row r="49" spans="1:1" x14ac:dyDescent="0.3">
      <c r="A49" s="5" t="s">
        <v>35</v>
      </c>
    </row>
    <row r="51" spans="1:1" x14ac:dyDescent="0.3">
      <c r="A51" s="4" t="s">
        <v>6</v>
      </c>
    </row>
    <row r="52" spans="1:1" x14ac:dyDescent="0.3">
      <c r="A52" t="s">
        <v>36</v>
      </c>
    </row>
    <row r="53" spans="1:1" x14ac:dyDescent="0.3">
      <c r="A53" t="s">
        <v>37</v>
      </c>
    </row>
    <row r="55" spans="1:1" x14ac:dyDescent="0.3">
      <c r="A55" s="4" t="s">
        <v>12</v>
      </c>
    </row>
    <row r="56" spans="1:1" x14ac:dyDescent="0.3">
      <c r="A56" t="s">
        <v>38</v>
      </c>
    </row>
    <row r="57" spans="1:1" x14ac:dyDescent="0.3">
      <c r="A57" t="s">
        <v>39</v>
      </c>
    </row>
    <row r="59" spans="1:1" x14ac:dyDescent="0.3">
      <c r="A59" s="4" t="s">
        <v>40</v>
      </c>
    </row>
    <row r="60" spans="1:1" x14ac:dyDescent="0.3">
      <c r="A60" t="s">
        <v>41</v>
      </c>
    </row>
  </sheetData>
  <sortState ref="A5:D17">
    <sortCondition sortBy="cellColor" ref="A4"/>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Kyhn</dc:creator>
  <cp:lastModifiedBy>Benjamin Kyhn</cp:lastModifiedBy>
  <dcterms:created xsi:type="dcterms:W3CDTF">2020-02-24T09:59:01Z</dcterms:created>
  <dcterms:modified xsi:type="dcterms:W3CDTF">2020-02-24T13:49:00Z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3a9b74b0-238c-453f-ac64-99451138b437</vt:lpwstr>
  </property>
</Properties>
</file>