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https://d.docs.live.net/e36e29eb6b62478d/Dokumenter/"/>
    </mc:Choice>
  </mc:AlternateContent>
  <xr:revisionPtr revIDLastSave="0" documentId="8_{3ABFC64A-F633-4A65-B05E-E4C96E6EEC7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pgave 5.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7" i="1" l="1"/>
  <c r="E55" i="1"/>
  <c r="E53" i="1"/>
  <c r="E51" i="1"/>
  <c r="E49" i="1"/>
  <c r="E48" i="1"/>
  <c r="E50" i="1" s="1"/>
  <c r="E52" i="1" s="1"/>
  <c r="E54" i="1" s="1"/>
  <c r="E56" i="1" s="1"/>
  <c r="E58" i="1" s="1"/>
  <c r="I31" i="1"/>
  <c r="H28" i="1"/>
  <c r="I28" i="1" s="1"/>
  <c r="B27" i="1"/>
  <c r="I21" i="1"/>
  <c r="D16" i="1"/>
  <c r="H27" i="1" s="1"/>
  <c r="I15" i="1"/>
  <c r="D14" i="1"/>
  <c r="D12" i="1"/>
  <c r="D10" i="1"/>
  <c r="D8" i="1"/>
  <c r="H9" i="1" s="1"/>
  <c r="I9" i="1" s="1"/>
  <c r="D7" i="1"/>
  <c r="D9" i="1" s="1"/>
  <c r="D11" i="1" s="1"/>
  <c r="D13" i="1" s="1"/>
  <c r="D15" i="1" l="1"/>
  <c r="D17" i="1" s="1"/>
  <c r="I6" i="1"/>
  <c r="H18" i="1"/>
  <c r="I18" i="1" s="1"/>
  <c r="H12" i="1"/>
  <c r="I12" i="1" s="1"/>
  <c r="I22" i="1" l="1"/>
  <c r="I30" i="1" s="1"/>
  <c r="I32" i="1" s="1"/>
</calcChain>
</file>

<file path=xl/sharedStrings.xml><?xml version="1.0" encoding="utf-8"?>
<sst xmlns="http://schemas.openxmlformats.org/spreadsheetml/2006/main" count="77" uniqueCount="48">
  <si>
    <t xml:space="preserve">Resultats buget = Indtægt og omkostninger </t>
  </si>
  <si>
    <t>Likviditetsbudget = Indbetalinger og udbetalinger</t>
  </si>
  <si>
    <t>a)</t>
  </si>
  <si>
    <t>Resultatopgørelse</t>
  </si>
  <si>
    <t>Korrektioner</t>
  </si>
  <si>
    <t>Resultatbudget</t>
  </si>
  <si>
    <t>Likviditetsbudget for 20x5 i 1.000 kr.</t>
  </si>
  <si>
    <t>for 20x4</t>
  </si>
  <si>
    <t>for 20x5</t>
  </si>
  <si>
    <t>Indtjeningsbidrag</t>
  </si>
  <si>
    <t>Omsætning</t>
  </si>
  <si>
    <t>*1,1 =</t>
  </si>
  <si>
    <t>Ændring i varelager:</t>
  </si>
  <si>
    <t> -Vareforbrug</t>
  </si>
  <si>
    <t>*1,05*1,1 =</t>
  </si>
  <si>
    <t xml:space="preserve">   Primo</t>
  </si>
  <si>
    <t>Bruttofortjeneste</t>
  </si>
  <si>
    <t xml:space="preserve">   Ultimo (Vareforbrug/VLOH = 1872/6)</t>
  </si>
  <si>
    <t>- Salgsfremmende omkostninger</t>
  </si>
  <si>
    <t xml:space="preserve">*1,10 = </t>
  </si>
  <si>
    <t>Ændring i varedebitorer:</t>
  </si>
  <si>
    <t>Markedsføringsbidrag</t>
  </si>
  <si>
    <t>-Kontante kapacitetsomkostninger</t>
  </si>
  <si>
    <t>*1,15 =</t>
  </si>
  <si>
    <t xml:space="preserve">   Ultimo (Omsætning/VDOH = 24000/8)</t>
  </si>
  <si>
    <t>Ændring i periodeafgrænsningsposter:</t>
  </si>
  <si>
    <t>-Afskrivninger</t>
  </si>
  <si>
    <t>`+120=</t>
  </si>
  <si>
    <t>Resultat før renter</t>
  </si>
  <si>
    <t xml:space="preserve">   Ultimo</t>
  </si>
  <si>
    <t>- Renteomkostninger</t>
  </si>
  <si>
    <t>*1,05=</t>
  </si>
  <si>
    <t>Ændring i varekreditorer:</t>
  </si>
  <si>
    <t>Resultat</t>
  </si>
  <si>
    <t xml:space="preserve">   Ultimo (Varekøb / VKOH = ((vareforbrug+varelagere ultimo - varelagere primo)/5)</t>
  </si>
  <si>
    <t>Ændring i anden kortfristet gæld:</t>
  </si>
  <si>
    <t>Driftens likviditetsforskydning</t>
  </si>
  <si>
    <t>Anlægsinvesteringer (købe biler, inventar osv.)</t>
  </si>
  <si>
    <t>Finansielle indbetalinger:</t>
  </si>
  <si>
    <t xml:space="preserve">   Lån i investering (hvis der bliver købt ting, der først bliverbetalt i fremtiden)</t>
  </si>
  <si>
    <t>C)</t>
  </si>
  <si>
    <t>Finansielle udbetalinger:</t>
  </si>
  <si>
    <t xml:space="preserve">   Renteomkostninger</t>
  </si>
  <si>
    <t xml:space="preserve">   Nedsættelse af kassekredittens maksimum - afdrag på langfristet gæld</t>
  </si>
  <si>
    <t>Privatforbrug</t>
  </si>
  <si>
    <t>Periodens likviditetsforskydning</t>
  </si>
  <si>
    <t>+ Likvide beholdninger primo (240+3000-2160)</t>
  </si>
  <si>
    <t>Likvide beholdninger ultimo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</si>
</sst>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6" x14ac:knownFonts="1">
    <font>
      <sz val="12"/>
      <color theme="1"/>
      <name val="Arial"/>
    </font>
    <font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C55A11"/>
        <bgColor rgb="FFC55A11"/>
      </patternFill>
    </fill>
    <fill>
      <patternFill patternType="solid">
        <fgColor rgb="FF92D050"/>
        <bgColor rgb="FF92D050"/>
      </patternFill>
    </fill>
    <fill>
      <patternFill patternType="solid">
        <fgColor rgb="FF0EFB85"/>
        <bgColor rgb="FF0EFB85"/>
      </patternFill>
    </fill>
    <fill>
      <patternFill patternType="solid">
        <fgColor rgb="FFF2FDB1"/>
        <bgColor rgb="FFF2FDB1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/>
    <xf numFmtId="0" fontId="4" fillId="3" borderId="2" xfId="0" applyFont="1" applyFill="1" applyBorder="1"/>
    <xf numFmtId="164" fontId="4" fillId="3" borderId="3" xfId="0" applyNumberFormat="1" applyFont="1" applyFill="1" applyBorder="1"/>
    <xf numFmtId="164" fontId="4" fillId="3" borderId="4" xfId="0" applyNumberFormat="1" applyFont="1" applyFill="1" applyBorder="1"/>
    <xf numFmtId="0" fontId="2" fillId="4" borderId="5" xfId="0" applyFont="1" applyFill="1" applyBorder="1"/>
    <xf numFmtId="3" fontId="2" fillId="5" borderId="5" xfId="0" applyNumberFormat="1" applyFont="1" applyFill="1" applyBorder="1"/>
    <xf numFmtId="0" fontId="2" fillId="6" borderId="5" xfId="0" applyFont="1" applyFill="1" applyBorder="1"/>
    <xf numFmtId="0" fontId="4" fillId="7" borderId="6" xfId="0" applyFont="1" applyFill="1" applyBorder="1"/>
    <xf numFmtId="164" fontId="4" fillId="8" borderId="7" xfId="0" applyNumberFormat="1" applyFont="1" applyFill="1" applyBorder="1"/>
    <xf numFmtId="164" fontId="4" fillId="8" borderId="4" xfId="0" applyNumberFormat="1" applyFont="1" applyFill="1" applyBorder="1"/>
    <xf numFmtId="164" fontId="4" fillId="8" borderId="8" xfId="0" applyNumberFormat="1" applyFont="1" applyFill="1" applyBorder="1"/>
    <xf numFmtId="3" fontId="2" fillId="5" borderId="9" xfId="0" applyNumberFormat="1" applyFont="1" applyFill="1" applyBorder="1"/>
    <xf numFmtId="164" fontId="4" fillId="8" borderId="10" xfId="0" applyNumberFormat="1" applyFont="1" applyFill="1" applyBorder="1"/>
    <xf numFmtId="164" fontId="4" fillId="8" borderId="9" xfId="0" applyNumberFormat="1" applyFont="1" applyFill="1" applyBorder="1"/>
    <xf numFmtId="3" fontId="2" fillId="5" borderId="10" xfId="0" applyNumberFormat="1" applyFont="1" applyFill="1" applyBorder="1"/>
    <xf numFmtId="0" fontId="4" fillId="7" borderId="11" xfId="0" applyFont="1" applyFill="1" applyBorder="1"/>
    <xf numFmtId="164" fontId="4" fillId="8" borderId="12" xfId="0" applyNumberFormat="1" applyFont="1" applyFill="1" applyBorder="1"/>
    <xf numFmtId="164" fontId="4" fillId="0" borderId="0" xfId="0" applyNumberFormat="1" applyFont="1"/>
    <xf numFmtId="3" fontId="2" fillId="6" borderId="5" xfId="0" applyNumberFormat="1" applyFont="1" applyFill="1" applyBorder="1"/>
    <xf numFmtId="3" fontId="2" fillId="5" borderId="7" xfId="0" applyNumberFormat="1" applyFont="1" applyFill="1" applyBorder="1"/>
    <xf numFmtId="0" fontId="5" fillId="0" borderId="0" xfId="0" applyFont="1"/>
    <xf numFmtId="3" fontId="5" fillId="0" borderId="0" xfId="0" applyNumberFormat="1" applyFont="1"/>
    <xf numFmtId="164" fontId="4" fillId="8" borderId="13" xfId="0" applyNumberFormat="1" applyFont="1" applyFill="1" applyBorder="1"/>
    <xf numFmtId="0" fontId="4" fillId="7" borderId="2" xfId="0" applyFont="1" applyFill="1" applyBorder="1"/>
    <xf numFmtId="164" fontId="4" fillId="8" borderId="3" xfId="0" applyNumberFormat="1" applyFont="1" applyFill="1" applyBorder="1"/>
    <xf numFmtId="0" fontId="4" fillId="7" borderId="14" xfId="0" applyFont="1" applyFill="1" applyBorder="1"/>
    <xf numFmtId="164" fontId="4" fillId="8" borderId="6" xfId="0" applyNumberFormat="1" applyFont="1" applyFill="1" applyBorder="1"/>
    <xf numFmtId="0" fontId="4" fillId="8" borderId="12" xfId="0" applyFont="1" applyFill="1" applyBorder="1"/>
    <xf numFmtId="49" fontId="4" fillId="7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/>
  </sheetViews>
  <sheetFormatPr defaultColWidth="11.1796875" defaultRowHeight="15" customHeight="1" x14ac:dyDescent="0.25"/>
  <cols>
    <col min="1" max="1" width="29.81640625" customWidth="1"/>
    <col min="2" max="2" width="17.36328125" customWidth="1"/>
    <col min="3" max="3" width="10.54296875" customWidth="1"/>
    <col min="4" max="4" width="13" customWidth="1"/>
    <col min="5" max="6" width="10.54296875" customWidth="1"/>
    <col min="7" max="7" width="70.453125" customWidth="1"/>
    <col min="8" max="8" width="17" customWidth="1"/>
    <col min="9" max="9" width="20" customWidth="1"/>
    <col min="10" max="26" width="10.54296875" customWidth="1"/>
  </cols>
  <sheetData>
    <row r="1" spans="1:11" ht="15.75" customHeight="1" x14ac:dyDescent="0.25"/>
    <row r="2" spans="1:11" ht="15.75" customHeight="1" x14ac:dyDescent="0.25"/>
    <row r="3" spans="1:11" ht="15.75" customHeight="1" x14ac:dyDescent="0.3">
      <c r="A3" s="1" t="s">
        <v>0</v>
      </c>
      <c r="G3" s="1" t="s">
        <v>1</v>
      </c>
    </row>
    <row r="4" spans="1:11" ht="15.75" customHeight="1" x14ac:dyDescent="0.25"/>
    <row r="5" spans="1:11" ht="15.75" customHeight="1" x14ac:dyDescent="0.3">
      <c r="A5" s="2" t="s">
        <v>2</v>
      </c>
      <c r="B5" s="3" t="s">
        <v>3</v>
      </c>
      <c r="C5" s="3" t="s">
        <v>4</v>
      </c>
      <c r="D5" s="3" t="s">
        <v>5</v>
      </c>
      <c r="G5" s="4" t="s">
        <v>6</v>
      </c>
      <c r="H5" s="5"/>
      <c r="I5" s="5"/>
    </row>
    <row r="6" spans="1:11" ht="15.75" customHeight="1" x14ac:dyDescent="0.3">
      <c r="A6" s="6"/>
      <c r="B6" s="3" t="s">
        <v>7</v>
      </c>
      <c r="C6" s="3"/>
      <c r="D6" s="3" t="s">
        <v>8</v>
      </c>
      <c r="G6" s="7" t="s">
        <v>9</v>
      </c>
      <c r="H6" s="8"/>
      <c r="I6" s="9">
        <f>D13</f>
        <v>3704.9999999999982</v>
      </c>
    </row>
    <row r="7" spans="1:11" ht="15.75" customHeight="1" x14ac:dyDescent="0.3">
      <c r="A7" s="10" t="s">
        <v>10</v>
      </c>
      <c r="B7" s="11">
        <v>31200</v>
      </c>
      <c r="C7" s="12" t="s">
        <v>11</v>
      </c>
      <c r="D7" s="11">
        <f>B7*1.1</f>
        <v>34320</v>
      </c>
      <c r="G7" s="13" t="s">
        <v>12</v>
      </c>
      <c r="H7" s="14"/>
      <c r="I7" s="15"/>
    </row>
    <row r="8" spans="1:11" ht="15.75" customHeight="1" x14ac:dyDescent="0.3">
      <c r="A8" s="10" t="s">
        <v>13</v>
      </c>
      <c r="B8" s="11">
        <v>18720</v>
      </c>
      <c r="C8" s="12" t="s">
        <v>14</v>
      </c>
      <c r="D8" s="11">
        <f>B8*1.05*1.1</f>
        <v>21621.600000000002</v>
      </c>
      <c r="G8" s="13" t="s">
        <v>15</v>
      </c>
      <c r="H8" s="14">
        <v>3120</v>
      </c>
      <c r="I8" s="16"/>
    </row>
    <row r="9" spans="1:11" ht="15.75" customHeight="1" x14ac:dyDescent="0.3">
      <c r="A9" s="10" t="s">
        <v>16</v>
      </c>
      <c r="B9" s="11">
        <v>12480</v>
      </c>
      <c r="C9" s="12"/>
      <c r="D9" s="17">
        <f>D7-D8</f>
        <v>12698.399999999998</v>
      </c>
      <c r="G9" s="13" t="s">
        <v>17</v>
      </c>
      <c r="H9" s="18">
        <f>D8/6</f>
        <v>3603.6000000000004</v>
      </c>
      <c r="I9" s="19">
        <f>H8-H9</f>
        <v>-483.60000000000036</v>
      </c>
    </row>
    <row r="10" spans="1:11" ht="15.75" customHeight="1" x14ac:dyDescent="0.3">
      <c r="A10" s="10" t="s">
        <v>18</v>
      </c>
      <c r="B10" s="11">
        <v>3120</v>
      </c>
      <c r="C10" s="12" t="s">
        <v>19</v>
      </c>
      <c r="D10" s="20">
        <f>B10*1.1</f>
        <v>3432.0000000000005</v>
      </c>
      <c r="G10" s="21" t="s">
        <v>20</v>
      </c>
      <c r="H10" s="22"/>
      <c r="I10" s="16"/>
    </row>
    <row r="11" spans="1:11" ht="15.75" customHeight="1" x14ac:dyDescent="0.3">
      <c r="A11" s="10" t="s">
        <v>21</v>
      </c>
      <c r="B11" s="11">
        <v>9360</v>
      </c>
      <c r="C11" s="12"/>
      <c r="D11" s="17">
        <f>D9-D10</f>
        <v>9266.3999999999978</v>
      </c>
      <c r="G11" s="13" t="s">
        <v>15</v>
      </c>
      <c r="H11" s="14">
        <v>2730</v>
      </c>
      <c r="I11" s="16"/>
    </row>
    <row r="12" spans="1:11" ht="15.75" customHeight="1" x14ac:dyDescent="0.3">
      <c r="A12" s="10" t="s">
        <v>22</v>
      </c>
      <c r="B12" s="11">
        <v>4836</v>
      </c>
      <c r="C12" s="12" t="s">
        <v>23</v>
      </c>
      <c r="D12" s="20">
        <f>B12*1.15</f>
        <v>5561.4</v>
      </c>
      <c r="G12" s="13" t="s">
        <v>24</v>
      </c>
      <c r="H12" s="18">
        <f>D7/10</f>
        <v>3432</v>
      </c>
      <c r="I12" s="19">
        <f>H11-H12</f>
        <v>-702</v>
      </c>
    </row>
    <row r="13" spans="1:11" ht="15.75" customHeight="1" x14ac:dyDescent="0.3">
      <c r="A13" s="10" t="s">
        <v>9</v>
      </c>
      <c r="B13" s="11">
        <v>4524</v>
      </c>
      <c r="C13" s="12"/>
      <c r="D13" s="17">
        <f>D11-D12</f>
        <v>3704.9999999999982</v>
      </c>
      <c r="G13" s="21" t="s">
        <v>25</v>
      </c>
      <c r="H13" s="22"/>
      <c r="I13" s="16"/>
      <c r="K13" s="23"/>
    </row>
    <row r="14" spans="1:11" ht="15.75" customHeight="1" x14ac:dyDescent="0.3">
      <c r="A14" s="10" t="s">
        <v>26</v>
      </c>
      <c r="B14" s="11">
        <v>2496</v>
      </c>
      <c r="C14" s="24" t="s">
        <v>27</v>
      </c>
      <c r="D14" s="25">
        <f>B14+120</f>
        <v>2616</v>
      </c>
      <c r="G14" s="13" t="s">
        <v>15</v>
      </c>
      <c r="H14" s="14"/>
      <c r="I14" s="16"/>
    </row>
    <row r="15" spans="1:11" ht="15.75" customHeight="1" x14ac:dyDescent="0.3">
      <c r="A15" s="10" t="s">
        <v>28</v>
      </c>
      <c r="B15" s="11">
        <v>2028</v>
      </c>
      <c r="C15" s="12"/>
      <c r="D15" s="17">
        <f>D13-D14</f>
        <v>1088.9999999999982</v>
      </c>
      <c r="G15" s="13" t="s">
        <v>29</v>
      </c>
      <c r="H15" s="14"/>
      <c r="I15" s="16">
        <f>H14-H15</f>
        <v>0</v>
      </c>
    </row>
    <row r="16" spans="1:11" ht="15.75" customHeight="1" x14ac:dyDescent="0.3">
      <c r="A16" s="10" t="s">
        <v>30</v>
      </c>
      <c r="B16" s="11">
        <v>1248</v>
      </c>
      <c r="C16" s="24" t="s">
        <v>31</v>
      </c>
      <c r="D16" s="20">
        <f>B16*1.05</f>
        <v>1310.4000000000001</v>
      </c>
      <c r="G16" s="21" t="s">
        <v>32</v>
      </c>
      <c r="H16" s="22"/>
      <c r="I16" s="15"/>
    </row>
    <row r="17" spans="1:9" ht="15.75" customHeight="1" x14ac:dyDescent="0.3">
      <c r="A17" s="10" t="s">
        <v>33</v>
      </c>
      <c r="B17" s="11">
        <v>780</v>
      </c>
      <c r="C17" s="12"/>
      <c r="D17" s="17">
        <f>D15-D16</f>
        <v>-221.40000000000191</v>
      </c>
      <c r="G17" s="13" t="s">
        <v>15</v>
      </c>
      <c r="H17" s="14">
        <v>5460</v>
      </c>
      <c r="I17" s="16"/>
    </row>
    <row r="18" spans="1:9" ht="15.75" customHeight="1" x14ac:dyDescent="0.3">
      <c r="A18" s="26"/>
      <c r="B18" s="27"/>
      <c r="G18" s="13" t="s">
        <v>34</v>
      </c>
      <c r="H18" s="14">
        <f>(D8+H9-H8)/5</f>
        <v>4421.0400000000009</v>
      </c>
      <c r="I18" s="19">
        <f>H18-H17</f>
        <v>-1038.9599999999991</v>
      </c>
    </row>
    <row r="19" spans="1:9" ht="15.75" customHeight="1" x14ac:dyDescent="0.3">
      <c r="A19" s="5"/>
      <c r="B19" s="5"/>
      <c r="G19" s="21" t="s">
        <v>35</v>
      </c>
      <c r="H19" s="22"/>
      <c r="I19" s="16"/>
    </row>
    <row r="20" spans="1:9" ht="15.75" customHeight="1" x14ac:dyDescent="0.3">
      <c r="G20" s="13" t="s">
        <v>15</v>
      </c>
      <c r="H20" s="14">
        <v>2652</v>
      </c>
      <c r="I20" s="16"/>
    </row>
    <row r="21" spans="1:9" ht="15.75" customHeight="1" x14ac:dyDescent="0.3">
      <c r="G21" s="13" t="s">
        <v>29</v>
      </c>
      <c r="H21" s="14">
        <v>2160</v>
      </c>
      <c r="I21" s="28">
        <f>H21-H20</f>
        <v>-492</v>
      </c>
    </row>
    <row r="22" spans="1:9" ht="15.75" customHeight="1" x14ac:dyDescent="0.3">
      <c r="G22" s="29" t="s">
        <v>36</v>
      </c>
      <c r="H22" s="30"/>
      <c r="I22" s="19">
        <f>SUM(I6:I21)</f>
        <v>988.43999999999869</v>
      </c>
    </row>
    <row r="23" spans="1:9" ht="15.75" customHeight="1" x14ac:dyDescent="0.3">
      <c r="G23" s="21" t="s">
        <v>37</v>
      </c>
      <c r="H23" s="15"/>
      <c r="I23" s="16">
        <v>-960</v>
      </c>
    </row>
    <row r="24" spans="1:9" ht="15.75" customHeight="1" x14ac:dyDescent="0.3">
      <c r="G24" s="21" t="s">
        <v>38</v>
      </c>
      <c r="H24" s="15"/>
      <c r="I24" s="15"/>
    </row>
    <row r="25" spans="1:9" ht="15.75" customHeight="1" x14ac:dyDescent="0.3">
      <c r="G25" s="31" t="s">
        <v>39</v>
      </c>
      <c r="H25" s="28"/>
      <c r="I25" s="16"/>
    </row>
    <row r="26" spans="1:9" ht="15.75" customHeight="1" x14ac:dyDescent="0.3">
      <c r="A26" s="1" t="s">
        <v>40</v>
      </c>
      <c r="G26" s="13" t="s">
        <v>41</v>
      </c>
      <c r="H26" s="32"/>
      <c r="I26" s="33"/>
    </row>
    <row r="27" spans="1:9" ht="15.75" customHeight="1" x14ac:dyDescent="0.3">
      <c r="B27" s="1">
        <f>3604-3432</f>
        <v>172</v>
      </c>
      <c r="G27" s="13" t="s">
        <v>42</v>
      </c>
      <c r="H27" s="32">
        <f>D16</f>
        <v>1310.4000000000001</v>
      </c>
      <c r="I27" s="14">
        <v>-1310</v>
      </c>
    </row>
    <row r="28" spans="1:9" ht="15.75" customHeight="1" x14ac:dyDescent="0.3">
      <c r="G28" s="13" t="s">
        <v>43</v>
      </c>
      <c r="H28" s="32">
        <f>-1200-360</f>
        <v>-1560</v>
      </c>
      <c r="I28" s="18">
        <f>H28</f>
        <v>-1560</v>
      </c>
    </row>
    <row r="29" spans="1:9" ht="15.75" customHeight="1" x14ac:dyDescent="0.3">
      <c r="G29" s="29" t="s">
        <v>44</v>
      </c>
      <c r="H29" s="30"/>
      <c r="I29" s="28">
        <v>-700</v>
      </c>
    </row>
    <row r="30" spans="1:9" ht="15.75" customHeight="1" x14ac:dyDescent="0.3">
      <c r="G30" s="29" t="s">
        <v>45</v>
      </c>
      <c r="H30" s="30"/>
      <c r="I30" s="19">
        <f>I22+I23+I27+I28+I29</f>
        <v>-3541.5600000000013</v>
      </c>
    </row>
    <row r="31" spans="1:9" ht="15.75" customHeight="1" x14ac:dyDescent="0.3">
      <c r="G31" s="34" t="s">
        <v>46</v>
      </c>
      <c r="H31" s="30"/>
      <c r="I31" s="28">
        <f>187+(4800-3589)</f>
        <v>1398</v>
      </c>
    </row>
    <row r="32" spans="1:9" ht="15.75" customHeight="1" x14ac:dyDescent="0.3">
      <c r="G32" s="29" t="s">
        <v>47</v>
      </c>
      <c r="H32" s="30"/>
      <c r="I32" s="19">
        <f>SUM(I30:I31)</f>
        <v>-2143.5600000000013</v>
      </c>
    </row>
    <row r="33" spans="2:5" ht="15.75" customHeight="1" x14ac:dyDescent="0.25"/>
    <row r="34" spans="2:5" ht="15.75" customHeight="1" x14ac:dyDescent="0.25"/>
    <row r="35" spans="2:5" ht="15.75" customHeight="1" x14ac:dyDescent="0.25"/>
    <row r="36" spans="2:5" ht="15.75" customHeight="1" x14ac:dyDescent="0.25"/>
    <row r="37" spans="2:5" ht="15.75" customHeight="1" x14ac:dyDescent="0.25"/>
    <row r="38" spans="2:5" ht="15.75" customHeight="1" x14ac:dyDescent="0.25"/>
    <row r="39" spans="2:5" ht="15.75" customHeight="1" x14ac:dyDescent="0.25"/>
    <row r="40" spans="2:5" ht="15.75" customHeight="1" x14ac:dyDescent="0.25"/>
    <row r="41" spans="2:5" ht="15.75" customHeight="1" x14ac:dyDescent="0.25"/>
    <row r="42" spans="2:5" ht="15.75" customHeight="1" x14ac:dyDescent="0.25"/>
    <row r="43" spans="2:5" ht="15.75" customHeight="1" x14ac:dyDescent="0.25"/>
    <row r="44" spans="2:5" ht="15.75" customHeight="1" x14ac:dyDescent="0.25"/>
    <row r="45" spans="2:5" ht="15.75" customHeight="1" x14ac:dyDescent="0.25"/>
    <row r="46" spans="2:5" ht="15.75" customHeight="1" x14ac:dyDescent="0.3">
      <c r="B46" s="2" t="s">
        <v>2</v>
      </c>
      <c r="C46" s="3" t="s">
        <v>3</v>
      </c>
      <c r="D46" s="3" t="s">
        <v>4</v>
      </c>
      <c r="E46" s="3" t="s">
        <v>5</v>
      </c>
    </row>
    <row r="47" spans="2:5" ht="15.75" customHeight="1" x14ac:dyDescent="0.3">
      <c r="B47" s="6"/>
      <c r="C47" s="3" t="s">
        <v>7</v>
      </c>
      <c r="D47" s="3"/>
      <c r="E47" s="3" t="s">
        <v>8</v>
      </c>
    </row>
    <row r="48" spans="2:5" ht="15.75" customHeight="1" x14ac:dyDescent="0.3">
      <c r="B48" s="10" t="s">
        <v>10</v>
      </c>
      <c r="C48" s="11">
        <v>31200</v>
      </c>
      <c r="D48" s="12" t="s">
        <v>11</v>
      </c>
      <c r="E48" s="11">
        <f>C48*1.1</f>
        <v>34320</v>
      </c>
    </row>
    <row r="49" spans="2:5" ht="15.75" customHeight="1" x14ac:dyDescent="0.3">
      <c r="B49" s="10" t="s">
        <v>13</v>
      </c>
      <c r="C49" s="11">
        <v>18720</v>
      </c>
      <c r="D49" s="12" t="s">
        <v>14</v>
      </c>
      <c r="E49" s="11">
        <f>C49*1.05*1.1</f>
        <v>21621.600000000002</v>
      </c>
    </row>
    <row r="50" spans="2:5" ht="15.75" customHeight="1" x14ac:dyDescent="0.3">
      <c r="B50" s="10" t="s">
        <v>16</v>
      </c>
      <c r="C50" s="11">
        <v>12480</v>
      </c>
      <c r="D50" s="12"/>
      <c r="E50" s="17">
        <f>E48-E49</f>
        <v>12698.399999999998</v>
      </c>
    </row>
    <row r="51" spans="2:5" ht="15.75" customHeight="1" x14ac:dyDescent="0.3">
      <c r="B51" s="10" t="s">
        <v>18</v>
      </c>
      <c r="C51" s="11">
        <v>3120</v>
      </c>
      <c r="D51" s="12" t="s">
        <v>19</v>
      </c>
      <c r="E51" s="20">
        <f>C51*1.1</f>
        <v>3432.0000000000005</v>
      </c>
    </row>
    <row r="52" spans="2:5" ht="15.75" customHeight="1" x14ac:dyDescent="0.3">
      <c r="B52" s="10" t="s">
        <v>21</v>
      </c>
      <c r="C52" s="11">
        <v>9360</v>
      </c>
      <c r="D52" s="12"/>
      <c r="E52" s="17">
        <f>E50-E51</f>
        <v>9266.3999999999978</v>
      </c>
    </row>
    <row r="53" spans="2:5" ht="15.75" customHeight="1" x14ac:dyDescent="0.3">
      <c r="B53" s="10" t="s">
        <v>22</v>
      </c>
      <c r="C53" s="11">
        <v>4836</v>
      </c>
      <c r="D53" s="12" t="s">
        <v>23</v>
      </c>
      <c r="E53" s="20">
        <f>C53*1.15</f>
        <v>5561.4</v>
      </c>
    </row>
    <row r="54" spans="2:5" ht="15.75" customHeight="1" x14ac:dyDescent="0.3">
      <c r="B54" s="10" t="s">
        <v>9</v>
      </c>
      <c r="C54" s="11">
        <v>4524</v>
      </c>
      <c r="D54" s="12"/>
      <c r="E54" s="17">
        <f>E52-E53</f>
        <v>3704.9999999999982</v>
      </c>
    </row>
    <row r="55" spans="2:5" ht="15.75" customHeight="1" x14ac:dyDescent="0.3">
      <c r="B55" s="10" t="s">
        <v>26</v>
      </c>
      <c r="C55" s="11">
        <v>2496</v>
      </c>
      <c r="D55" s="24" t="s">
        <v>27</v>
      </c>
      <c r="E55" s="25">
        <f>C55+120</f>
        <v>2616</v>
      </c>
    </row>
    <row r="56" spans="2:5" ht="15.75" customHeight="1" x14ac:dyDescent="0.3">
      <c r="B56" s="10" t="s">
        <v>28</v>
      </c>
      <c r="C56" s="11">
        <v>2028</v>
      </c>
      <c r="D56" s="12"/>
      <c r="E56" s="17">
        <f>E54-E55</f>
        <v>1088.9999999999982</v>
      </c>
    </row>
    <row r="57" spans="2:5" ht="15.75" customHeight="1" x14ac:dyDescent="0.3">
      <c r="B57" s="10" t="s">
        <v>30</v>
      </c>
      <c r="C57" s="11">
        <v>1248</v>
      </c>
      <c r="D57" s="24" t="s">
        <v>31</v>
      </c>
      <c r="E57" s="20">
        <f>C57*1.05</f>
        <v>1310.4000000000001</v>
      </c>
    </row>
    <row r="58" spans="2:5" ht="15.75" customHeight="1" x14ac:dyDescent="0.3">
      <c r="B58" s="10" t="s">
        <v>33</v>
      </c>
      <c r="C58" s="11">
        <v>780</v>
      </c>
      <c r="D58" s="12"/>
      <c r="E58" s="17">
        <f>E56-E57</f>
        <v>-221.40000000000191</v>
      </c>
    </row>
    <row r="59" spans="2:5" ht="15.75" customHeight="1" x14ac:dyDescent="0.25"/>
    <row r="60" spans="2:5" ht="15.75" customHeight="1" x14ac:dyDescent="0.25"/>
    <row r="61" spans="2:5" ht="15.75" customHeight="1" x14ac:dyDescent="0.25"/>
    <row r="62" spans="2:5" ht="15.75" customHeight="1" x14ac:dyDescent="0.25"/>
    <row r="63" spans="2:5" ht="15.75" customHeight="1" x14ac:dyDescent="0.25"/>
    <row r="64" spans="2: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Opgave 5.9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Aggerholm</dc:creator>
  <cp:lastModifiedBy>Kelvin Aggerholm</cp:lastModifiedBy>
  <dcterms:created xsi:type="dcterms:W3CDTF">2020-02-20T13:38:52Z</dcterms:created>
  <dcterms:modified xsi:type="dcterms:W3CDTF">2020-02-20T13:41:46Z</dcterms:modified>
</cp:coreProperties>
</file>