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acted\OneDrive\Documentos\MASTER DATA SCIENCE\TFM\"/>
    </mc:Choice>
  </mc:AlternateContent>
  <xr:revisionPtr revIDLastSave="0" documentId="8_{2003B2E2-13E1-4A77-8358-75E2E21D960F}" xr6:coauthVersionLast="47" xr6:coauthVersionMax="47" xr10:uidLastSave="{00000000-0000-0000-0000-000000000000}"/>
  <bookViews>
    <workbookView xWindow="-120" yWindow="-120" windowWidth="20730" windowHeight="11040" xr2:uid="{00000000-000D-0000-FFFF-FFFF00000000}"/>
  </bookViews>
  <sheets>
    <sheet name="GanttChart" sheetId="9" r:id="rId1"/>
  </sheets>
  <definedNames>
    <definedName name="_xlnm.Print_Area" localSheetId="0">GanttChart!$A$1:$BN$21</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 i="9" l="1"/>
  <c r="F8" i="9" l="1"/>
  <c r="I8" i="9" s="1"/>
  <c r="F18" i="9"/>
  <c r="I18" i="9" s="1"/>
  <c r="F14" i="9"/>
  <c r="I14" i="9" s="1"/>
  <c r="F12" i="9" l="1"/>
  <c r="F9" i="9"/>
  <c r="K6" i="9"/>
  <c r="F13" i="9" l="1"/>
  <c r="I13" i="9" s="1"/>
  <c r="I12" i="9"/>
  <c r="F10" i="9"/>
  <c r="I10" i="9" s="1"/>
  <c r="I9" i="9"/>
  <c r="K7" i="9"/>
  <c r="K4" i="9"/>
  <c r="A8" i="9"/>
  <c r="L6" i="9" l="1"/>
  <c r="F16" i="9" l="1"/>
  <c r="I16" i="9" s="1"/>
  <c r="F15" i="9"/>
  <c r="I15" i="9" s="1"/>
  <c r="I20" i="9"/>
  <c r="F19" i="9"/>
  <c r="I19" i="9" s="1"/>
  <c r="M6" i="9"/>
  <c r="F21" i="9"/>
  <c r="I21" i="9" s="1"/>
  <c r="N6" i="9" l="1"/>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l="1"/>
  <c r="A14" i="9" s="1"/>
  <c r="A15" i="9" s="1"/>
  <c r="A16" i="9" s="1"/>
  <c r="A17" i="9" s="1"/>
  <c r="A18" i="9" s="1"/>
  <c r="A19" i="9" s="1"/>
  <c r="A20" i="9" s="1"/>
  <c r="A21" i="9" s="1"/>
  <c r="F17" i="9" l="1"/>
  <c r="I1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<sst xmlns="http://schemas.openxmlformats.org/spreadsheetml/2006/main" count="39" uniqueCount="36">
  <si>
    <t>WBS</t>
  </si>
  <si>
    <t>TASK</t>
  </si>
  <si>
    <t>LEAD</t>
  </si>
  <si>
    <t>START</t>
  </si>
  <si>
    <t>END</t>
  </si>
  <si>
    <t>DAYS</t>
  </si>
  <si>
    <t>% DONE</t>
  </si>
  <si>
    <t>WORK DAYS</t>
  </si>
  <si>
    <t>PREDECESSOR</t>
  </si>
  <si>
    <t xml:space="preserve">Display Week </t>
  </si>
  <si>
    <t xml:space="preserve">Project Start Date </t>
  </si>
  <si>
    <t xml:space="preserve">Project Lead </t>
  </si>
  <si>
    <t>Detección de Cancer de Mama a través de Imágenes</t>
  </si>
  <si>
    <t>Diseño</t>
  </si>
  <si>
    <t>Investigación Inicial</t>
  </si>
  <si>
    <t>Jefe Proyecto/Analista</t>
  </si>
  <si>
    <t>Recopilación y Procesamiento de Datos</t>
  </si>
  <si>
    <t>Analista</t>
  </si>
  <si>
    <t>Diseño de la Arquitectura de la Red</t>
  </si>
  <si>
    <t>Desarrollador</t>
  </si>
  <si>
    <t>Desarrollo del Flujo de Trabajo</t>
  </si>
  <si>
    <t>Equipo</t>
  </si>
  <si>
    <t>Diseño de la Interfaz del Usuario</t>
  </si>
  <si>
    <t>Desarrollador/Analista</t>
  </si>
  <si>
    <t>Realización</t>
  </si>
  <si>
    <t>Entrenamiento y ajuste de la Red</t>
  </si>
  <si>
    <t>Validación y Ajuste</t>
  </si>
  <si>
    <t>Optimización y Pruebas</t>
  </si>
  <si>
    <t>Lanzamiento</t>
  </si>
  <si>
    <t>Integración de la Interfaz</t>
  </si>
  <si>
    <t>Desarrollador/Tasting</t>
  </si>
  <si>
    <t>Tasting/analista</t>
  </si>
  <si>
    <t>Pruebas Finales y Validación Clínica</t>
  </si>
  <si>
    <t>Documentación y Lanzamientos</t>
  </si>
  <si>
    <t>Jefe/Gestor Doc</t>
  </si>
  <si>
    <t>Jefe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</si>
</sst>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7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29" builtinId="26" customBuiltin="1"/>
    <cellStyle name="Cálculo" xfId="26" builtinId="22" customBuiltin="1"/>
    <cellStyle name="Celda de comprobación" xfId="27" builtinId="23" customBuiltin="1"/>
    <cellStyle name="Celda vinculada" xfId="36" builtinId="24" customBuiltin="1"/>
    <cellStyle name="Encabezado 1" xfId="30" builtinId="16" customBuiltin="1"/>
    <cellStyle name="Encabezado 4" xfId="33" builtinId="19" customBuiltin="1"/>
    <cellStyle name="Énfasis1" xfId="19" builtinId="29" customBuiltin="1"/>
    <cellStyle name="Énfasis2" xfId="20" builtinId="33" customBuiltin="1"/>
    <cellStyle name="Énfasis3" xfId="21" builtinId="37" customBuiltin="1"/>
    <cellStyle name="Énfasis4" xfId="22" builtinId="41" customBuiltin="1"/>
    <cellStyle name="Énfasis5" xfId="23" builtinId="45" customBuiltin="1"/>
    <cellStyle name="Énfasis6" xfId="24" builtinId="49" customBuiltin="1"/>
    <cellStyle name="Entrada" xfId="35" builtinId="20" customBuiltin="1"/>
    <cellStyle name="Hipervínculo" xfId="34" builtinId="8"/>
    <cellStyle name="Incorrecto" xfId="25" builtinId="27" customBuiltin="1"/>
    <cellStyle name="Neutral" xfId="37" builtinId="28" customBuiltin="1"/>
    <cellStyle name="Normal" xfId="0" builtinId="0"/>
    <cellStyle name="Notas" xfId="38" builtinId="10" customBuiltin="1"/>
    <cellStyle name="Porcentaje" xfId="40" builtinId="5"/>
    <cellStyle name="Salida" xfId="39" builtinId="21" customBuiltin="1"/>
    <cellStyle name="Texto de advertencia" xfId="43" builtinId="11" customBuiltin="1"/>
    <cellStyle name="Texto explicativo" xfId="28" builtinId="53" customBuiltin="1"/>
    <cellStyle name="Título" xfId="41" builtinId="15" customBuiltin="1"/>
    <cellStyle name="Título 2" xfId="31" builtinId="17" customBuiltin="1"/>
    <cellStyle name="Título 3" xfId="32" builtinId="18" customBuiltin="1"/>
    <cellStyle name="Total" xfId="42" builtinId="25"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6</xdr:col>
      <xdr:colOff>302418</xdr:colOff>
      <xdr:row>5</xdr:row>
      <xdr:rowOff>142875</xdr:rowOff>
    </xdr:from>
    <xdr:to>
      <xdr:col>24</xdr:col>
      <xdr:colOff>69056</xdr:colOff>
      <xdr:row>9</xdr:row>
      <xdr:rowOff>306652</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21"/>
  <sheetViews>
    <sheetView showGridLines="0" tabSelected="1" zoomScale="80" zoomScaleNormal="80" workbookViewId="0">
      <pane ySplit="7" topLeftCell="A8" activePane="bottomLeft" state="frozen"/>
      <selection pane="bottomLeft"/>
    </sheetView>
  </sheetViews>
  <sheetFormatPr baseColWidth="10" defaultColWidth="9.140625" defaultRowHeight="12.75" x14ac:dyDescent="0.2"/>
  <cols>
    <col min="1" max="1" width="6.85546875" style="5" customWidth="1"/>
    <col min="2" max="2" width="19" style="1" customWidth="1"/>
    <col min="3" max="3" width="20" style="1" bestFit="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64" t="s">
        <v>12</v>
      </c>
      <c r="B1" s="10"/>
      <c r="C1" s="10"/>
      <c r="D1" s="10"/>
      <c r="E1" s="10"/>
      <c r="F1" s="10"/>
      <c r="I1" s="68"/>
      <c r="K1" s="76"/>
      <c r="L1" s="76"/>
      <c r="M1" s="76"/>
      <c r="N1" s="76"/>
      <c r="O1" s="76"/>
      <c r="P1" s="76"/>
      <c r="Q1" s="76"/>
      <c r="R1" s="76"/>
      <c r="S1" s="76"/>
      <c r="T1" s="76"/>
      <c r="U1" s="76"/>
      <c r="V1" s="76"/>
      <c r="W1" s="76"/>
      <c r="X1" s="76"/>
      <c r="Y1" s="76"/>
      <c r="Z1" s="76"/>
      <c r="AA1" s="76"/>
      <c r="AB1" s="76"/>
      <c r="AC1" s="76"/>
      <c r="AD1" s="76"/>
      <c r="AE1" s="76"/>
    </row>
    <row r="2" spans="1:66" ht="18" customHeight="1" x14ac:dyDescent="0.2">
      <c r="A2" s="15"/>
      <c r="B2" s="7"/>
      <c r="C2" s="7"/>
      <c r="D2" s="9"/>
      <c r="E2" s="69"/>
      <c r="F2" s="69"/>
      <c r="H2" s="2"/>
    </row>
    <row r="3" spans="1:66" ht="14.25" x14ac:dyDescent="0.2">
      <c r="A3" s="15"/>
      <c r="B3" s="11"/>
      <c r="C3" s="4"/>
      <c r="D3" s="4"/>
      <c r="E3" s="4"/>
      <c r="F3" s="4"/>
      <c r="G3" s="4"/>
      <c r="H3" s="2"/>
      <c r="K3" s="8"/>
      <c r="L3" s="8"/>
      <c r="M3" s="8"/>
      <c r="N3" s="8"/>
      <c r="O3" s="8"/>
      <c r="P3" s="8"/>
      <c r="Q3" s="8"/>
      <c r="R3" s="8"/>
      <c r="S3" s="8"/>
      <c r="T3" s="8"/>
      <c r="U3" s="8"/>
      <c r="V3" s="8"/>
      <c r="W3" s="8"/>
      <c r="X3" s="8"/>
      <c r="Y3" s="8"/>
      <c r="Z3" s="8"/>
      <c r="AA3" s="8"/>
    </row>
    <row r="4" spans="1:66" ht="17.25" customHeight="1" x14ac:dyDescent="0.2">
      <c r="A4" s="49"/>
      <c r="B4" s="53" t="s">
        <v>10</v>
      </c>
      <c r="C4" s="78">
        <v>45201</v>
      </c>
      <c r="D4" s="78"/>
      <c r="E4" s="78"/>
      <c r="F4" s="50"/>
      <c r="G4" s="53" t="s">
        <v>9</v>
      </c>
      <c r="H4" s="67">
        <v>1</v>
      </c>
      <c r="I4" s="51"/>
      <c r="J4" s="13"/>
      <c r="K4" s="70" t="str">
        <f>"Week "&amp;(K6-($C$4-WEEKDAY($C$4,1)+2))/7+1</f>
        <v>Week 1</v>
      </c>
      <c r="L4" s="71"/>
      <c r="M4" s="71"/>
      <c r="N4" s="71"/>
      <c r="O4" s="71"/>
      <c r="P4" s="71"/>
      <c r="Q4" s="72"/>
      <c r="R4" s="70" t="str">
        <f>"Week "&amp;(R6-($C$4-WEEKDAY($C$4,1)+2))/7+1</f>
        <v>Week 2</v>
      </c>
      <c r="S4" s="71"/>
      <c r="T4" s="71"/>
      <c r="U4" s="71"/>
      <c r="V4" s="71"/>
      <c r="W4" s="71"/>
      <c r="X4" s="72"/>
      <c r="Y4" s="70" t="str">
        <f>"Week "&amp;(Y6-($C$4-WEEKDAY($C$4,1)+2))/7+1</f>
        <v>Week 3</v>
      </c>
      <c r="Z4" s="71"/>
      <c r="AA4" s="71"/>
      <c r="AB4" s="71"/>
      <c r="AC4" s="71"/>
      <c r="AD4" s="71"/>
      <c r="AE4" s="72"/>
      <c r="AF4" s="70" t="str">
        <f>"Week "&amp;(AF6-($C$4-WEEKDAY($C$4,1)+2))/7+1</f>
        <v>Week 4</v>
      </c>
      <c r="AG4" s="71"/>
      <c r="AH4" s="71"/>
      <c r="AI4" s="71"/>
      <c r="AJ4" s="71"/>
      <c r="AK4" s="71"/>
      <c r="AL4" s="72"/>
      <c r="AM4" s="70" t="str">
        <f>"Week "&amp;(AM6-($C$4-WEEKDAY($C$4,1)+2))/7+1</f>
        <v>Week 5</v>
      </c>
      <c r="AN4" s="71"/>
      <c r="AO4" s="71"/>
      <c r="AP4" s="71"/>
      <c r="AQ4" s="71"/>
      <c r="AR4" s="71"/>
      <c r="AS4" s="72"/>
      <c r="AT4" s="70" t="str">
        <f>"Week "&amp;(AT6-($C$4-WEEKDAY($C$4,1)+2))/7+1</f>
        <v>Week 6</v>
      </c>
      <c r="AU4" s="71"/>
      <c r="AV4" s="71"/>
      <c r="AW4" s="71"/>
      <c r="AX4" s="71"/>
      <c r="AY4" s="71"/>
      <c r="AZ4" s="72"/>
      <c r="BA4" s="70" t="str">
        <f>"Week "&amp;(BA6-($C$4-WEEKDAY($C$4,1)+2))/7+1</f>
        <v>Week 7</v>
      </c>
      <c r="BB4" s="71"/>
      <c r="BC4" s="71"/>
      <c r="BD4" s="71"/>
      <c r="BE4" s="71"/>
      <c r="BF4" s="71"/>
      <c r="BG4" s="72"/>
      <c r="BH4" s="70" t="str">
        <f>"Week "&amp;(BH6-($C$4-WEEKDAY($C$4,1)+2))/7+1</f>
        <v>Week 8</v>
      </c>
      <c r="BI4" s="71"/>
      <c r="BJ4" s="71"/>
      <c r="BK4" s="71"/>
      <c r="BL4" s="71"/>
      <c r="BM4" s="71"/>
      <c r="BN4" s="72"/>
    </row>
    <row r="5" spans="1:66" ht="17.25" customHeight="1" x14ac:dyDescent="0.2">
      <c r="A5" s="49"/>
      <c r="B5" s="53" t="s">
        <v>11</v>
      </c>
      <c r="C5" s="77" t="s">
        <v>35</v>
      </c>
      <c r="D5" s="77"/>
      <c r="E5" s="77"/>
      <c r="F5" s="52"/>
      <c r="G5" s="52"/>
      <c r="H5" s="52"/>
      <c r="I5" s="52"/>
      <c r="J5" s="13"/>
      <c r="K5" s="73">
        <f>K6</f>
        <v>45201</v>
      </c>
      <c r="L5" s="74"/>
      <c r="M5" s="74"/>
      <c r="N5" s="74"/>
      <c r="O5" s="74"/>
      <c r="P5" s="74"/>
      <c r="Q5" s="75"/>
      <c r="R5" s="73">
        <f>R6</f>
        <v>45208</v>
      </c>
      <c r="S5" s="74"/>
      <c r="T5" s="74"/>
      <c r="U5" s="74"/>
      <c r="V5" s="74"/>
      <c r="W5" s="74"/>
      <c r="X5" s="75"/>
      <c r="Y5" s="73">
        <f>Y6</f>
        <v>45215</v>
      </c>
      <c r="Z5" s="74"/>
      <c r="AA5" s="74"/>
      <c r="AB5" s="74"/>
      <c r="AC5" s="74"/>
      <c r="AD5" s="74"/>
      <c r="AE5" s="75"/>
      <c r="AF5" s="73">
        <f>AF6</f>
        <v>45222</v>
      </c>
      <c r="AG5" s="74"/>
      <c r="AH5" s="74"/>
      <c r="AI5" s="74"/>
      <c r="AJ5" s="74"/>
      <c r="AK5" s="74"/>
      <c r="AL5" s="75"/>
      <c r="AM5" s="73">
        <f>AM6</f>
        <v>45229</v>
      </c>
      <c r="AN5" s="74"/>
      <c r="AO5" s="74"/>
      <c r="AP5" s="74"/>
      <c r="AQ5" s="74"/>
      <c r="AR5" s="74"/>
      <c r="AS5" s="75"/>
      <c r="AT5" s="73">
        <f>AT6</f>
        <v>45236</v>
      </c>
      <c r="AU5" s="74"/>
      <c r="AV5" s="74"/>
      <c r="AW5" s="74"/>
      <c r="AX5" s="74"/>
      <c r="AY5" s="74"/>
      <c r="AZ5" s="75"/>
      <c r="BA5" s="73">
        <f>BA6</f>
        <v>45243</v>
      </c>
      <c r="BB5" s="74"/>
      <c r="BC5" s="74"/>
      <c r="BD5" s="74"/>
      <c r="BE5" s="74"/>
      <c r="BF5" s="74"/>
      <c r="BG5" s="75"/>
      <c r="BH5" s="73">
        <f>BH6</f>
        <v>45250</v>
      </c>
      <c r="BI5" s="74"/>
      <c r="BJ5" s="74"/>
      <c r="BK5" s="74"/>
      <c r="BL5" s="74"/>
      <c r="BM5" s="74"/>
      <c r="BN5" s="75"/>
    </row>
    <row r="6" spans="1:66" x14ac:dyDescent="0.2">
      <c r="A6" s="12"/>
      <c r="B6" s="13"/>
      <c r="C6" s="13"/>
      <c r="D6" s="14"/>
      <c r="E6" s="13"/>
      <c r="F6" s="13"/>
      <c r="G6" s="13"/>
      <c r="H6" s="13"/>
      <c r="I6" s="13"/>
      <c r="J6" s="13"/>
      <c r="K6" s="37">
        <f>C4-WEEKDAY(C4,1)+2+7*(H4-1)</f>
        <v>45201</v>
      </c>
      <c r="L6" s="28">
        <f t="shared" ref="L6:AQ6" si="0">K6+1</f>
        <v>45202</v>
      </c>
      <c r="M6" s="28">
        <f t="shared" si="0"/>
        <v>45203</v>
      </c>
      <c r="N6" s="28">
        <f t="shared" si="0"/>
        <v>45204</v>
      </c>
      <c r="O6" s="28">
        <f t="shared" si="0"/>
        <v>45205</v>
      </c>
      <c r="P6" s="28">
        <f t="shared" si="0"/>
        <v>45206</v>
      </c>
      <c r="Q6" s="38">
        <f t="shared" si="0"/>
        <v>45207</v>
      </c>
      <c r="R6" s="37">
        <f t="shared" si="0"/>
        <v>45208</v>
      </c>
      <c r="S6" s="28">
        <f t="shared" si="0"/>
        <v>45209</v>
      </c>
      <c r="T6" s="28">
        <f t="shared" si="0"/>
        <v>45210</v>
      </c>
      <c r="U6" s="28">
        <f t="shared" si="0"/>
        <v>45211</v>
      </c>
      <c r="V6" s="28">
        <f t="shared" si="0"/>
        <v>45212</v>
      </c>
      <c r="W6" s="28">
        <f t="shared" si="0"/>
        <v>45213</v>
      </c>
      <c r="X6" s="38">
        <f t="shared" si="0"/>
        <v>45214</v>
      </c>
      <c r="Y6" s="37">
        <f t="shared" si="0"/>
        <v>45215</v>
      </c>
      <c r="Z6" s="28">
        <f t="shared" si="0"/>
        <v>45216</v>
      </c>
      <c r="AA6" s="28">
        <f t="shared" si="0"/>
        <v>45217</v>
      </c>
      <c r="AB6" s="28">
        <f t="shared" si="0"/>
        <v>45218</v>
      </c>
      <c r="AC6" s="28">
        <f t="shared" si="0"/>
        <v>45219</v>
      </c>
      <c r="AD6" s="28">
        <f t="shared" si="0"/>
        <v>45220</v>
      </c>
      <c r="AE6" s="38">
        <f t="shared" si="0"/>
        <v>45221</v>
      </c>
      <c r="AF6" s="37">
        <f t="shared" si="0"/>
        <v>45222</v>
      </c>
      <c r="AG6" s="28">
        <f t="shared" si="0"/>
        <v>45223</v>
      </c>
      <c r="AH6" s="28">
        <f t="shared" si="0"/>
        <v>45224</v>
      </c>
      <c r="AI6" s="28">
        <f t="shared" si="0"/>
        <v>45225</v>
      </c>
      <c r="AJ6" s="28">
        <f t="shared" si="0"/>
        <v>45226</v>
      </c>
      <c r="AK6" s="28">
        <f t="shared" si="0"/>
        <v>45227</v>
      </c>
      <c r="AL6" s="38">
        <f t="shared" si="0"/>
        <v>45228</v>
      </c>
      <c r="AM6" s="37">
        <f t="shared" si="0"/>
        <v>45229</v>
      </c>
      <c r="AN6" s="28">
        <f t="shared" si="0"/>
        <v>45230</v>
      </c>
      <c r="AO6" s="28">
        <f t="shared" si="0"/>
        <v>45231</v>
      </c>
      <c r="AP6" s="28">
        <f t="shared" si="0"/>
        <v>45232</v>
      </c>
      <c r="AQ6" s="28">
        <f t="shared" si="0"/>
        <v>45233</v>
      </c>
      <c r="AR6" s="28">
        <f t="shared" ref="AR6:BN6" si="1">AQ6+1</f>
        <v>45234</v>
      </c>
      <c r="AS6" s="38">
        <f t="shared" si="1"/>
        <v>45235</v>
      </c>
      <c r="AT6" s="37">
        <f t="shared" si="1"/>
        <v>45236</v>
      </c>
      <c r="AU6" s="28">
        <f t="shared" si="1"/>
        <v>45237</v>
      </c>
      <c r="AV6" s="28">
        <f t="shared" si="1"/>
        <v>45238</v>
      </c>
      <c r="AW6" s="28">
        <f t="shared" si="1"/>
        <v>45239</v>
      </c>
      <c r="AX6" s="28">
        <f t="shared" si="1"/>
        <v>45240</v>
      </c>
      <c r="AY6" s="28">
        <f t="shared" si="1"/>
        <v>45241</v>
      </c>
      <c r="AZ6" s="38">
        <f t="shared" si="1"/>
        <v>45242</v>
      </c>
      <c r="BA6" s="37">
        <f t="shared" si="1"/>
        <v>45243</v>
      </c>
      <c r="BB6" s="28">
        <f t="shared" si="1"/>
        <v>45244</v>
      </c>
      <c r="BC6" s="28">
        <f t="shared" si="1"/>
        <v>45245</v>
      </c>
      <c r="BD6" s="28">
        <f t="shared" si="1"/>
        <v>45246</v>
      </c>
      <c r="BE6" s="28">
        <f t="shared" si="1"/>
        <v>45247</v>
      </c>
      <c r="BF6" s="28">
        <f t="shared" si="1"/>
        <v>45248</v>
      </c>
      <c r="BG6" s="38">
        <f t="shared" si="1"/>
        <v>45249</v>
      </c>
      <c r="BH6" s="37">
        <f t="shared" si="1"/>
        <v>45250</v>
      </c>
      <c r="BI6" s="28">
        <f t="shared" si="1"/>
        <v>45251</v>
      </c>
      <c r="BJ6" s="28">
        <f t="shared" si="1"/>
        <v>45252</v>
      </c>
      <c r="BK6" s="28">
        <f t="shared" si="1"/>
        <v>45253</v>
      </c>
      <c r="BL6" s="28">
        <f t="shared" si="1"/>
        <v>45254</v>
      </c>
      <c r="BM6" s="28">
        <f t="shared" si="1"/>
        <v>45255</v>
      </c>
      <c r="BN6" s="38">
        <f t="shared" si="1"/>
        <v>45256</v>
      </c>
    </row>
    <row r="7" spans="1:66" s="63" customFormat="1" ht="24.75" thickBot="1" x14ac:dyDescent="0.25">
      <c r="A7" s="55" t="s">
        <v>0</v>
      </c>
      <c r="B7" s="56" t="s">
        <v>1</v>
      </c>
      <c r="C7" s="57" t="s">
        <v>2</v>
      </c>
      <c r="D7" s="58" t="s">
        <v>8</v>
      </c>
      <c r="E7" s="59" t="s">
        <v>3</v>
      </c>
      <c r="F7" s="59" t="s">
        <v>4</v>
      </c>
      <c r="G7" s="57" t="s">
        <v>5</v>
      </c>
      <c r="H7" s="57" t="s">
        <v>6</v>
      </c>
      <c r="I7" s="57" t="s">
        <v>7</v>
      </c>
      <c r="J7" s="57"/>
      <c r="K7" s="60" t="str">
        <f t="shared" ref="K7:AP7" si="2">CHOOSE(WEEKDAY(K6,1),"S","M","T","W","T","F","S")</f>
        <v>M</v>
      </c>
      <c r="L7" s="61" t="str">
        <f t="shared" si="2"/>
        <v>T</v>
      </c>
      <c r="M7" s="61" t="str">
        <f t="shared" si="2"/>
        <v>W</v>
      </c>
      <c r="N7" s="61" t="str">
        <f t="shared" si="2"/>
        <v>T</v>
      </c>
      <c r="O7" s="61" t="str">
        <f t="shared" si="2"/>
        <v>F</v>
      </c>
      <c r="P7" s="61" t="str">
        <f t="shared" si="2"/>
        <v>S</v>
      </c>
      <c r="Q7" s="62" t="str">
        <f t="shared" si="2"/>
        <v>S</v>
      </c>
      <c r="R7" s="60" t="str">
        <f t="shared" si="2"/>
        <v>M</v>
      </c>
      <c r="S7" s="61" t="str">
        <f t="shared" si="2"/>
        <v>T</v>
      </c>
      <c r="T7" s="61" t="str">
        <f t="shared" si="2"/>
        <v>W</v>
      </c>
      <c r="U7" s="61" t="str">
        <f t="shared" si="2"/>
        <v>T</v>
      </c>
      <c r="V7" s="61" t="str">
        <f t="shared" si="2"/>
        <v>F</v>
      </c>
      <c r="W7" s="61" t="str">
        <f t="shared" si="2"/>
        <v>S</v>
      </c>
      <c r="X7" s="62" t="str">
        <f t="shared" si="2"/>
        <v>S</v>
      </c>
      <c r="Y7" s="60" t="str">
        <f t="shared" si="2"/>
        <v>M</v>
      </c>
      <c r="Z7" s="61" t="str">
        <f t="shared" si="2"/>
        <v>T</v>
      </c>
      <c r="AA7" s="61" t="str">
        <f t="shared" si="2"/>
        <v>W</v>
      </c>
      <c r="AB7" s="61" t="str">
        <f t="shared" si="2"/>
        <v>T</v>
      </c>
      <c r="AC7" s="61" t="str">
        <f t="shared" si="2"/>
        <v>F</v>
      </c>
      <c r="AD7" s="61" t="str">
        <f t="shared" si="2"/>
        <v>S</v>
      </c>
      <c r="AE7" s="62" t="str">
        <f t="shared" si="2"/>
        <v>S</v>
      </c>
      <c r="AF7" s="60" t="str">
        <f t="shared" si="2"/>
        <v>M</v>
      </c>
      <c r="AG7" s="61" t="str">
        <f t="shared" si="2"/>
        <v>T</v>
      </c>
      <c r="AH7" s="61" t="str">
        <f t="shared" si="2"/>
        <v>W</v>
      </c>
      <c r="AI7" s="61" t="str">
        <f t="shared" si="2"/>
        <v>T</v>
      </c>
      <c r="AJ7" s="61" t="str">
        <f t="shared" si="2"/>
        <v>F</v>
      </c>
      <c r="AK7" s="61" t="str">
        <f t="shared" si="2"/>
        <v>S</v>
      </c>
      <c r="AL7" s="62" t="str">
        <f t="shared" si="2"/>
        <v>S</v>
      </c>
      <c r="AM7" s="60" t="str">
        <f t="shared" si="2"/>
        <v>M</v>
      </c>
      <c r="AN7" s="61" t="str">
        <f t="shared" si="2"/>
        <v>T</v>
      </c>
      <c r="AO7" s="61" t="str">
        <f t="shared" si="2"/>
        <v>W</v>
      </c>
      <c r="AP7" s="61" t="str">
        <f t="shared" si="2"/>
        <v>T</v>
      </c>
      <c r="AQ7" s="61" t="str">
        <f t="shared" ref="AQ7:BN7" si="3">CHOOSE(WEEKDAY(AQ6,1),"S","M","T","W","T","F","S")</f>
        <v>F</v>
      </c>
      <c r="AR7" s="61" t="str">
        <f t="shared" si="3"/>
        <v>S</v>
      </c>
      <c r="AS7" s="62" t="str">
        <f t="shared" si="3"/>
        <v>S</v>
      </c>
      <c r="AT7" s="60" t="str">
        <f t="shared" si="3"/>
        <v>M</v>
      </c>
      <c r="AU7" s="61" t="str">
        <f t="shared" si="3"/>
        <v>T</v>
      </c>
      <c r="AV7" s="61" t="str">
        <f t="shared" si="3"/>
        <v>W</v>
      </c>
      <c r="AW7" s="61" t="str">
        <f t="shared" si="3"/>
        <v>T</v>
      </c>
      <c r="AX7" s="61" t="str">
        <f t="shared" si="3"/>
        <v>F</v>
      </c>
      <c r="AY7" s="61" t="str">
        <f t="shared" si="3"/>
        <v>S</v>
      </c>
      <c r="AZ7" s="62" t="str">
        <f t="shared" si="3"/>
        <v>S</v>
      </c>
      <c r="BA7" s="60" t="str">
        <f t="shared" si="3"/>
        <v>M</v>
      </c>
      <c r="BB7" s="61" t="str">
        <f t="shared" si="3"/>
        <v>T</v>
      </c>
      <c r="BC7" s="61" t="str">
        <f t="shared" si="3"/>
        <v>W</v>
      </c>
      <c r="BD7" s="61" t="str">
        <f t="shared" si="3"/>
        <v>T</v>
      </c>
      <c r="BE7" s="61" t="str">
        <f t="shared" si="3"/>
        <v>F</v>
      </c>
      <c r="BF7" s="61" t="str">
        <f t="shared" si="3"/>
        <v>S</v>
      </c>
      <c r="BG7" s="62" t="str">
        <f t="shared" si="3"/>
        <v>S</v>
      </c>
      <c r="BH7" s="60" t="str">
        <f t="shared" si="3"/>
        <v>M</v>
      </c>
      <c r="BI7" s="61" t="str">
        <f t="shared" si="3"/>
        <v>T</v>
      </c>
      <c r="BJ7" s="61" t="str">
        <f t="shared" si="3"/>
        <v>W</v>
      </c>
      <c r="BK7" s="61" t="str">
        <f t="shared" si="3"/>
        <v>T</v>
      </c>
      <c r="BL7" s="61" t="str">
        <f t="shared" si="3"/>
        <v>F</v>
      </c>
      <c r="BM7" s="61" t="str">
        <f t="shared" si="3"/>
        <v>S</v>
      </c>
      <c r="BN7" s="62" t="str">
        <f t="shared" si="3"/>
        <v>S</v>
      </c>
    </row>
    <row r="8" spans="1:66" s="18" customFormat="1" ht="18" x14ac:dyDescent="0.2">
      <c r="A8" s="29" t="str">
        <f>IF(ISERROR(VALUE(SUBSTITUTE(prevWBS,".",""))),"1",IF(ISERROR(FIND("`",SUBSTITUTE(prevWBS,".","`",1))),TEXT(VALUE(prevWBS)+1,"#"),TEXT(VALUE(LEFT(prevWBS,FIND("`",SUBSTITUTE(prevWBS,".","`",1))-1))+1,"#")))</f>
        <v>1</v>
      </c>
      <c r="B8" s="30" t="s">
        <v>13</v>
      </c>
      <c r="C8" s="31"/>
      <c r="D8" s="32"/>
      <c r="E8" s="33"/>
      <c r="F8" s="54" t="str">
        <f>IF(ISBLANK(E8)," - ",IF(G8=0,E8,E8+G8-1))</f>
        <v xml:space="preserve"> - </v>
      </c>
      <c r="G8" s="34"/>
      <c r="H8" s="35"/>
      <c r="I8" s="36" t="str">
        <f t="shared" ref="I8:I21" si="4">IF(OR(F8=0,E8=0)," - ",NETWORKDAYS(E8,F8))</f>
        <v xml:space="preserve"> - </v>
      </c>
      <c r="J8" s="39"/>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row>
    <row r="9" spans="1:66" s="24" customFormat="1" ht="18" x14ac:dyDescent="0.2">
      <c r="A9" s="23" t="str">
        <f t="shared" ref="A9:A13"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14</v>
      </c>
      <c r="C9" s="24" t="s">
        <v>15</v>
      </c>
      <c r="D9" s="66"/>
      <c r="E9" s="42">
        <v>45201</v>
      </c>
      <c r="F9" s="43">
        <f>IF(ISBLANK(E9)," - ",IF(G9=0,E9,E9+G9-1))</f>
        <v>45205</v>
      </c>
      <c r="G9" s="25">
        <v>5</v>
      </c>
      <c r="H9" s="26">
        <v>0.5</v>
      </c>
      <c r="I9" s="27">
        <f t="shared" si="4"/>
        <v>5</v>
      </c>
      <c r="J9" s="40"/>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row>
    <row r="10" spans="1:66" s="24" customFormat="1" ht="36" x14ac:dyDescent="0.2">
      <c r="A10" s="23" t="str">
        <f t="shared" si="5"/>
        <v>1.2</v>
      </c>
      <c r="B10" s="65" t="s">
        <v>16</v>
      </c>
      <c r="C10" s="24" t="s">
        <v>17</v>
      </c>
      <c r="D10" s="66"/>
      <c r="E10" s="42">
        <v>45208</v>
      </c>
      <c r="F10" s="43">
        <f t="shared" ref="F10:F21" si="6">IF(ISBLANK(E10)," - ",IF(G10=0,E10,E10+G10-1))</f>
        <v>45219</v>
      </c>
      <c r="G10" s="25">
        <v>12</v>
      </c>
      <c r="H10" s="26">
        <v>0.5</v>
      </c>
      <c r="I10" s="27">
        <f t="shared" si="4"/>
        <v>10</v>
      </c>
      <c r="J10" s="40"/>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row>
    <row r="11" spans="1:66" s="24" customFormat="1" ht="24" x14ac:dyDescent="0.2">
      <c r="A11" s="23" t="str">
        <f t="shared" si="5"/>
        <v>1.3</v>
      </c>
      <c r="B11" s="65" t="s">
        <v>18</v>
      </c>
      <c r="C11" s="24" t="s">
        <v>19</v>
      </c>
      <c r="D11" s="66"/>
      <c r="E11" s="42">
        <v>45222</v>
      </c>
      <c r="F11" s="43">
        <f t="shared" si="6"/>
        <v>45226</v>
      </c>
      <c r="G11" s="25">
        <v>5</v>
      </c>
      <c r="H11" s="26">
        <v>0</v>
      </c>
      <c r="I11" s="27">
        <f t="shared" si="4"/>
        <v>5</v>
      </c>
      <c r="J11" s="40"/>
      <c r="K11" s="46"/>
      <c r="L11" s="46"/>
      <c r="M11" s="47"/>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row>
    <row r="12" spans="1:66" s="24" customFormat="1" ht="24" x14ac:dyDescent="0.2">
      <c r="A12" s="23" t="str">
        <f t="shared" si="5"/>
        <v>1.4</v>
      </c>
      <c r="B12" s="65" t="s">
        <v>20</v>
      </c>
      <c r="C12" s="24" t="s">
        <v>21</v>
      </c>
      <c r="D12" s="66"/>
      <c r="E12" s="42">
        <v>45229</v>
      </c>
      <c r="F12" s="43">
        <f t="shared" si="6"/>
        <v>45240</v>
      </c>
      <c r="G12" s="25">
        <v>12</v>
      </c>
      <c r="H12" s="26">
        <v>0</v>
      </c>
      <c r="I12" s="27">
        <f t="shared" si="4"/>
        <v>10</v>
      </c>
      <c r="J12" s="40"/>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row>
    <row r="13" spans="1:66" s="24" customFormat="1" ht="24" x14ac:dyDescent="0.2">
      <c r="A13" s="23" t="str">
        <f t="shared" si="5"/>
        <v>1.5</v>
      </c>
      <c r="B13" s="65" t="s">
        <v>22</v>
      </c>
      <c r="C13" s="24" t="s">
        <v>23</v>
      </c>
      <c r="D13" s="66"/>
      <c r="E13" s="42">
        <v>45243</v>
      </c>
      <c r="F13" s="43">
        <f t="shared" si="6"/>
        <v>45254</v>
      </c>
      <c r="G13" s="25">
        <v>12</v>
      </c>
      <c r="H13" s="26">
        <v>0</v>
      </c>
      <c r="I13" s="27">
        <f t="shared" si="4"/>
        <v>10</v>
      </c>
      <c r="J13" s="40"/>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row>
    <row r="14" spans="1:66" s="18" customFormat="1" ht="18" x14ac:dyDescent="0.2">
      <c r="A14" s="16" t="str">
        <f>IF(ISERROR(VALUE(SUBSTITUTE(prevWBS,".",""))),"1",IF(ISERROR(FIND("`",SUBSTITUTE(prevWBS,".","`",1))),TEXT(VALUE(prevWBS)+1,"#"),TEXT(VALUE(LEFT(prevWBS,FIND("`",SUBSTITUTE(prevWBS,".","`",1))-1))+1,"#")))</f>
        <v>2</v>
      </c>
      <c r="B14" s="17" t="s">
        <v>24</v>
      </c>
      <c r="D14" s="19"/>
      <c r="E14" s="44"/>
      <c r="F14" s="44" t="str">
        <f t="shared" si="6"/>
        <v xml:space="preserve"> - </v>
      </c>
      <c r="G14" s="20"/>
      <c r="H14" s="21"/>
      <c r="I14" s="22" t="str">
        <f t="shared" si="4"/>
        <v xml:space="preserve"> - </v>
      </c>
      <c r="J14" s="41"/>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row>
    <row r="15" spans="1:66" s="24" customFormat="1" ht="24" x14ac:dyDescent="0.2">
      <c r="A1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65" t="s">
        <v>25</v>
      </c>
      <c r="C15" s="24" t="s">
        <v>23</v>
      </c>
      <c r="D15" s="66"/>
      <c r="E15" s="42">
        <v>45257</v>
      </c>
      <c r="F15" s="43">
        <f t="shared" si="6"/>
        <v>45282</v>
      </c>
      <c r="G15" s="25">
        <v>26</v>
      </c>
      <c r="H15" s="26">
        <v>0</v>
      </c>
      <c r="I15" s="27">
        <f t="shared" si="4"/>
        <v>20</v>
      </c>
      <c r="J15" s="40"/>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row>
    <row r="16" spans="1:66" s="24" customFormat="1" ht="18" x14ac:dyDescent="0.2">
      <c r="A1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65" t="s">
        <v>26</v>
      </c>
      <c r="C16" s="24" t="s">
        <v>19</v>
      </c>
      <c r="D16" s="66"/>
      <c r="E16" s="42">
        <v>45293</v>
      </c>
      <c r="F16" s="43">
        <f t="shared" si="6"/>
        <v>45303</v>
      </c>
      <c r="G16" s="25">
        <v>11</v>
      </c>
      <c r="H16" s="26">
        <v>0</v>
      </c>
      <c r="I16" s="27">
        <f t="shared" si="4"/>
        <v>9</v>
      </c>
      <c r="J16" s="40"/>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row>
    <row r="17" spans="1:66" s="24" customFormat="1" ht="24" x14ac:dyDescent="0.2">
      <c r="A1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7" s="65" t="s">
        <v>27</v>
      </c>
      <c r="C17" s="24" t="s">
        <v>30</v>
      </c>
      <c r="D17" s="66"/>
      <c r="E17" s="42">
        <v>45306</v>
      </c>
      <c r="F17" s="43">
        <f t="shared" si="6"/>
        <v>45317</v>
      </c>
      <c r="G17" s="25">
        <v>12</v>
      </c>
      <c r="H17" s="26">
        <v>0</v>
      </c>
      <c r="I17" s="27">
        <f t="shared" si="4"/>
        <v>10</v>
      </c>
      <c r="J17" s="40"/>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row>
    <row r="18" spans="1:66" s="18" customFormat="1" ht="18" x14ac:dyDescent="0.2">
      <c r="A18" s="16" t="str">
        <f>IF(ISERROR(VALUE(SUBSTITUTE(prevWBS,".",""))),"1",IF(ISERROR(FIND("`",SUBSTITUTE(prevWBS,".","`",1))),TEXT(VALUE(prevWBS)+1,"#"),TEXT(VALUE(LEFT(prevWBS,FIND("`",SUBSTITUTE(prevWBS,".","`",1))-1))+1,"#")))</f>
        <v>3</v>
      </c>
      <c r="B18" s="17" t="s">
        <v>28</v>
      </c>
      <c r="D18" s="19"/>
      <c r="E18" s="44"/>
      <c r="F18" s="44" t="str">
        <f t="shared" si="6"/>
        <v xml:space="preserve"> - </v>
      </c>
      <c r="G18" s="20"/>
      <c r="H18" s="21"/>
      <c r="I18" s="22" t="str">
        <f t="shared" si="4"/>
        <v xml:space="preserve"> - </v>
      </c>
      <c r="J18" s="41"/>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row>
    <row r="19" spans="1:66" s="24" customFormat="1" ht="24"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65" t="s">
        <v>29</v>
      </c>
      <c r="C19" s="24" t="s">
        <v>31</v>
      </c>
      <c r="D19" s="66"/>
      <c r="E19" s="42">
        <v>45320</v>
      </c>
      <c r="F19" s="43">
        <f t="shared" si="6"/>
        <v>45331</v>
      </c>
      <c r="G19" s="25">
        <v>12</v>
      </c>
      <c r="H19" s="26">
        <v>0</v>
      </c>
      <c r="I19" s="27">
        <f t="shared" si="4"/>
        <v>10</v>
      </c>
      <c r="J19" s="40"/>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row>
    <row r="20" spans="1:66" s="24" customFormat="1" ht="24"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0" s="65" t="s">
        <v>32</v>
      </c>
      <c r="C20" s="24" t="s">
        <v>21</v>
      </c>
      <c r="D20" s="66"/>
      <c r="E20" s="42">
        <v>45334</v>
      </c>
      <c r="F20" s="43">
        <f t="shared" si="6"/>
        <v>45359</v>
      </c>
      <c r="G20" s="25">
        <v>26</v>
      </c>
      <c r="H20" s="26">
        <v>0</v>
      </c>
      <c r="I20" s="27">
        <f t="shared" si="4"/>
        <v>20</v>
      </c>
      <c r="J20" s="40"/>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row>
    <row r="21" spans="1:66" s="24" customFormat="1" ht="24"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1" s="65" t="s">
        <v>33</v>
      </c>
      <c r="C21" s="24" t="s">
        <v>34</v>
      </c>
      <c r="D21" s="66"/>
      <c r="E21" s="42">
        <v>45362</v>
      </c>
      <c r="F21" s="43">
        <f t="shared" si="6"/>
        <v>45373</v>
      </c>
      <c r="G21" s="25">
        <v>12</v>
      </c>
      <c r="H21" s="26">
        <v>0</v>
      </c>
      <c r="I21" s="27">
        <f t="shared" si="4"/>
        <v>10</v>
      </c>
      <c r="J21" s="40"/>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21">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21">
    <cfRule type="expression" dxfId="2" priority="48">
      <formula>AND($E8&lt;=K$6,ROUNDDOWN(($F8-$E8+1)*$H8,0)+$E8-1&gt;=K$6)</formula>
    </cfRule>
    <cfRule type="expression" dxfId="1" priority="49">
      <formula>AND(NOT(ISBLANK($E8)),$E8&lt;=K$6,$F8&gt;=K$6)</formula>
    </cfRule>
  </conditionalFormatting>
  <conditionalFormatting sqref="K6:BN21">
    <cfRule type="expression" dxfId="0" priority="8">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E14 E18 G14:H14 G18:H18 H16 H17 H19:H21" unlockedFormula="1"/>
    <ignoredError sqref="A18 A1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3</vt:i4>
      </vt:variant>
    </vt:vector>
  </HeadingPairs>
  <TitlesOfParts>
    <vt:vector size="4" baseType="lpstr">
      <vt:lpstr>GanttChart</vt:lpstr>
      <vt:lpstr>GanttChart!Área_de_impresión</vt:lpstr>
      <vt:lpstr>GanttChart!prevWBS</vt:lpstr>
      <vt:lpstr>GanttChart!Títulos_a_imprimir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Edgar Cruz cruz</cp:lastModifiedBy>
  <cp:lastPrinted>2018-02-12T20:25:38Z</cp:lastPrinted>
  <dcterms:created xsi:type="dcterms:W3CDTF">2010-06-09T16:05:03Z</dcterms:created>
  <dcterms:modified xsi:type="dcterms:W3CDTF">2023-10-01T02:04:50Z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