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njan_Bhattachary/Downloads/"/>
    </mc:Choice>
  </mc:AlternateContent>
  <xr:revisionPtr revIDLastSave="0" documentId="8_{7AF45B62-6734-FC47-9325-31D3071F1DFB}" xr6:coauthVersionLast="43" xr6:coauthVersionMax="43" xr10:uidLastSave="{00000000-0000-0000-0000-000000000000}"/>
  <bookViews>
    <workbookView xWindow="0" yWindow="460" windowWidth="28800" windowHeight="16240" xr2:uid="{8DFD80D0-80CA-5848-8A30-CC33159E2F3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3" i="1" l="1"/>
  <c r="F31" i="1" l="1"/>
  <c r="V7" i="1"/>
  <c r="U7" i="1"/>
  <c r="T7" i="1"/>
  <c r="S7" i="1"/>
  <c r="R7" i="1"/>
  <c r="Q7" i="1"/>
  <c r="P7" i="1"/>
  <c r="O7" i="1"/>
  <c r="N7" i="1"/>
  <c r="V6" i="1"/>
  <c r="U6" i="1"/>
  <c r="T6" i="1"/>
  <c r="S6" i="1"/>
  <c r="R6" i="1"/>
  <c r="Q6" i="1"/>
  <c r="P6" i="1"/>
  <c r="O6" i="1"/>
  <c r="N6" i="1"/>
  <c r="V32" i="1"/>
  <c r="U32" i="1"/>
  <c r="T32" i="1"/>
  <c r="S32" i="1"/>
  <c r="R32" i="1"/>
  <c r="Q32" i="1"/>
  <c r="P32" i="1"/>
  <c r="O32" i="1"/>
  <c r="N32" i="1"/>
  <c r="V31" i="1"/>
  <c r="U31" i="1"/>
  <c r="T31" i="1"/>
  <c r="S31" i="1"/>
  <c r="R31" i="1"/>
  <c r="Q31" i="1"/>
  <c r="P31" i="1"/>
  <c r="O31" i="1"/>
  <c r="N31" i="1"/>
  <c r="O62" i="1"/>
  <c r="P62" i="1"/>
  <c r="Q62" i="1"/>
  <c r="R62" i="1"/>
  <c r="S62" i="1"/>
  <c r="T62" i="1"/>
  <c r="U62" i="1"/>
  <c r="V62" i="1"/>
  <c r="N62" i="1"/>
  <c r="O29" i="1"/>
  <c r="P29" i="1"/>
  <c r="Q29" i="1"/>
  <c r="R29" i="1"/>
  <c r="S29" i="1"/>
  <c r="T29" i="1"/>
  <c r="U29" i="1"/>
  <c r="V29" i="1"/>
  <c r="N29" i="1"/>
  <c r="P64" i="1" l="1"/>
  <c r="N64" i="1"/>
  <c r="R64" i="1"/>
  <c r="V64" i="1"/>
  <c r="Q65" i="1"/>
  <c r="Q64" i="1"/>
  <c r="U64" i="1"/>
  <c r="T65" i="1"/>
  <c r="S64" i="1"/>
  <c r="N65" i="1"/>
  <c r="R65" i="1"/>
  <c r="U65" i="1"/>
  <c r="S65" i="1"/>
  <c r="V65" i="1"/>
  <c r="P65" i="1"/>
  <c r="O64" i="1"/>
  <c r="T64" i="1"/>
  <c r="O65" i="1"/>
  <c r="W65" i="1" l="1"/>
  <c r="W64" i="1"/>
  <c r="O17" i="1" l="1"/>
  <c r="P17" i="1"/>
  <c r="Q17" i="1"/>
  <c r="R17" i="1"/>
  <c r="S17" i="1"/>
  <c r="T17" i="1"/>
  <c r="U17" i="1"/>
  <c r="V17" i="1"/>
  <c r="N17" i="1"/>
  <c r="O16" i="1"/>
  <c r="P16" i="1"/>
  <c r="Q16" i="1"/>
  <c r="R16" i="1"/>
  <c r="S16" i="1"/>
  <c r="T16" i="1"/>
  <c r="U16" i="1"/>
  <c r="V16" i="1"/>
  <c r="N16" i="1"/>
  <c r="C17" i="1"/>
  <c r="D17" i="1"/>
  <c r="E17" i="1"/>
  <c r="F17" i="1"/>
  <c r="G17" i="1"/>
  <c r="H17" i="1"/>
  <c r="I17" i="1"/>
  <c r="J17" i="1"/>
  <c r="B17" i="1"/>
  <c r="C16" i="1"/>
  <c r="D16" i="1"/>
  <c r="E16" i="1"/>
  <c r="F16" i="1"/>
  <c r="G16" i="1"/>
  <c r="H16" i="1"/>
  <c r="I16" i="1"/>
  <c r="J16" i="1"/>
  <c r="B16" i="1"/>
  <c r="O12" i="1"/>
  <c r="P12" i="1"/>
  <c r="Q12" i="1"/>
  <c r="R12" i="1"/>
  <c r="S12" i="1"/>
  <c r="T12" i="1"/>
  <c r="U12" i="1"/>
  <c r="V12" i="1"/>
  <c r="N12" i="1"/>
  <c r="O9" i="1"/>
  <c r="P9" i="1"/>
  <c r="Q9" i="1"/>
  <c r="R9" i="1"/>
  <c r="S9" i="1"/>
  <c r="T9" i="1"/>
  <c r="U9" i="1"/>
  <c r="V9" i="1"/>
  <c r="N9" i="1"/>
  <c r="V11" i="1"/>
  <c r="U11" i="1"/>
  <c r="T11" i="1"/>
  <c r="S11" i="1"/>
  <c r="R11" i="1"/>
  <c r="Q11" i="1"/>
  <c r="P11" i="1"/>
  <c r="O11" i="1"/>
  <c r="N11" i="1"/>
  <c r="V8" i="1"/>
  <c r="U8" i="1"/>
  <c r="T8" i="1"/>
  <c r="S8" i="1"/>
  <c r="R8" i="1"/>
  <c r="Q8" i="1"/>
  <c r="P8" i="1"/>
  <c r="O8" i="1"/>
  <c r="N8" i="1"/>
  <c r="W7" i="1"/>
  <c r="W6" i="1"/>
  <c r="V4" i="1"/>
  <c r="U4" i="1"/>
  <c r="T4" i="1"/>
  <c r="S4" i="1"/>
  <c r="R4" i="1"/>
  <c r="Q4" i="1"/>
  <c r="P4" i="1"/>
  <c r="O4" i="1"/>
  <c r="N4" i="1"/>
  <c r="V70" i="1"/>
  <c r="U70" i="1"/>
  <c r="T67" i="1"/>
  <c r="S70" i="1"/>
  <c r="R67" i="1"/>
  <c r="Q70" i="1"/>
  <c r="P67" i="1"/>
  <c r="O70" i="1"/>
  <c r="N67" i="1"/>
  <c r="V66" i="1"/>
  <c r="U66" i="1"/>
  <c r="T69" i="1"/>
  <c r="S69" i="1"/>
  <c r="R69" i="1"/>
  <c r="Q66" i="1"/>
  <c r="P69" i="1"/>
  <c r="O69" i="1"/>
  <c r="N69" i="1"/>
  <c r="O37" i="1"/>
  <c r="P37" i="1"/>
  <c r="Q37" i="1"/>
  <c r="R37" i="1"/>
  <c r="S37" i="1"/>
  <c r="T37" i="1"/>
  <c r="U37" i="1"/>
  <c r="V37" i="1"/>
  <c r="N37" i="1"/>
  <c r="O36" i="1"/>
  <c r="P36" i="1"/>
  <c r="Q36" i="1"/>
  <c r="R36" i="1"/>
  <c r="S36" i="1"/>
  <c r="T36" i="1"/>
  <c r="U36" i="1"/>
  <c r="V36" i="1"/>
  <c r="N36" i="1"/>
  <c r="W32" i="1"/>
  <c r="W31" i="1"/>
  <c r="O34" i="1"/>
  <c r="P34" i="1"/>
  <c r="Q34" i="1"/>
  <c r="R34" i="1"/>
  <c r="S34" i="1"/>
  <c r="T34" i="1"/>
  <c r="U34" i="1"/>
  <c r="V34" i="1"/>
  <c r="N34" i="1"/>
  <c r="O33" i="1"/>
  <c r="P33" i="1"/>
  <c r="Q33" i="1"/>
  <c r="R33" i="1"/>
  <c r="S33" i="1"/>
  <c r="T33" i="1"/>
  <c r="U33" i="1"/>
  <c r="V33" i="1"/>
  <c r="N33" i="1"/>
  <c r="W17" i="1" l="1"/>
  <c r="W16" i="1"/>
  <c r="W8" i="1"/>
  <c r="K16" i="1"/>
  <c r="K17" i="1"/>
  <c r="W12" i="1"/>
  <c r="W9" i="1"/>
  <c r="W11" i="1"/>
  <c r="Q69" i="1"/>
  <c r="W69" i="1" s="1"/>
  <c r="P70" i="1"/>
  <c r="R70" i="1"/>
  <c r="T70" i="1"/>
  <c r="R66" i="1"/>
  <c r="U67" i="1"/>
  <c r="V69" i="1"/>
  <c r="S66" i="1"/>
  <c r="Q67" i="1"/>
  <c r="V67" i="1"/>
  <c r="N70" i="1"/>
  <c r="N66" i="1"/>
  <c r="O66" i="1"/>
  <c r="U69" i="1"/>
  <c r="P66" i="1"/>
  <c r="T66" i="1"/>
  <c r="O67" i="1"/>
  <c r="S67" i="1"/>
  <c r="W33" i="1"/>
  <c r="W34" i="1"/>
  <c r="W36" i="1"/>
  <c r="W37" i="1"/>
  <c r="C63" i="1"/>
  <c r="D63" i="1"/>
  <c r="E63" i="1"/>
  <c r="F63" i="1"/>
  <c r="G63" i="1"/>
  <c r="H63" i="1"/>
  <c r="I63" i="1"/>
  <c r="J63" i="1"/>
  <c r="J68" i="1" s="1"/>
  <c r="B63" i="1"/>
  <c r="C62" i="1"/>
  <c r="C67" i="1" s="1"/>
  <c r="D62" i="1"/>
  <c r="D67" i="1" s="1"/>
  <c r="E62" i="1"/>
  <c r="E67" i="1" s="1"/>
  <c r="F62" i="1"/>
  <c r="F67" i="1" s="1"/>
  <c r="G62" i="1"/>
  <c r="G64" i="1" s="1"/>
  <c r="H62" i="1"/>
  <c r="H67" i="1" s="1"/>
  <c r="I62" i="1"/>
  <c r="I67" i="1" s="1"/>
  <c r="J62" i="1"/>
  <c r="J67" i="1" s="1"/>
  <c r="B62" i="1"/>
  <c r="B67" i="1" s="1"/>
  <c r="K30" i="1"/>
  <c r="K29" i="1"/>
  <c r="K5" i="1"/>
  <c r="K4" i="1"/>
  <c r="J35" i="1"/>
  <c r="I35" i="1"/>
  <c r="H35" i="1"/>
  <c r="G35" i="1"/>
  <c r="F35" i="1"/>
  <c r="E35" i="1"/>
  <c r="D35" i="1"/>
  <c r="C35" i="1"/>
  <c r="B35" i="1"/>
  <c r="J34" i="1"/>
  <c r="I34" i="1"/>
  <c r="H34" i="1"/>
  <c r="G34" i="1"/>
  <c r="F34" i="1"/>
  <c r="E34" i="1"/>
  <c r="D34" i="1"/>
  <c r="C34" i="1"/>
  <c r="B34" i="1"/>
  <c r="J32" i="1"/>
  <c r="I32" i="1"/>
  <c r="H32" i="1"/>
  <c r="G32" i="1"/>
  <c r="F32" i="1"/>
  <c r="E32" i="1"/>
  <c r="D32" i="1"/>
  <c r="C32" i="1"/>
  <c r="B32" i="1"/>
  <c r="J31" i="1"/>
  <c r="I31" i="1"/>
  <c r="H31" i="1"/>
  <c r="G31" i="1"/>
  <c r="E31" i="1"/>
  <c r="D31" i="1"/>
  <c r="C31" i="1"/>
  <c r="B31" i="1"/>
  <c r="J27" i="1"/>
  <c r="I27" i="1"/>
  <c r="H27" i="1"/>
  <c r="G27" i="1"/>
  <c r="F27" i="1"/>
  <c r="E27" i="1"/>
  <c r="D27" i="1"/>
  <c r="C27" i="1"/>
  <c r="B27" i="1"/>
  <c r="C10" i="1"/>
  <c r="D10" i="1"/>
  <c r="E10" i="1"/>
  <c r="F10" i="1"/>
  <c r="G10" i="1"/>
  <c r="H10" i="1"/>
  <c r="I10" i="1"/>
  <c r="J10" i="1"/>
  <c r="B10" i="1"/>
  <c r="C9" i="1"/>
  <c r="D9" i="1"/>
  <c r="E9" i="1"/>
  <c r="F9" i="1"/>
  <c r="G9" i="1"/>
  <c r="H9" i="1"/>
  <c r="I9" i="1"/>
  <c r="J9" i="1"/>
  <c r="B9" i="1"/>
  <c r="C7" i="1"/>
  <c r="D7" i="1"/>
  <c r="E7" i="1"/>
  <c r="F7" i="1"/>
  <c r="G7" i="1"/>
  <c r="H7" i="1"/>
  <c r="I7" i="1"/>
  <c r="J7" i="1"/>
  <c r="B7" i="1"/>
  <c r="C6" i="1"/>
  <c r="D6" i="1"/>
  <c r="E6" i="1"/>
  <c r="F6" i="1"/>
  <c r="G6" i="1"/>
  <c r="H6" i="1"/>
  <c r="I6" i="1"/>
  <c r="J6" i="1"/>
  <c r="B6" i="1"/>
  <c r="C2" i="1"/>
  <c r="D2" i="1"/>
  <c r="E2" i="1"/>
  <c r="F2" i="1"/>
  <c r="G2" i="1"/>
  <c r="H2" i="1"/>
  <c r="I2" i="1"/>
  <c r="J2" i="1"/>
  <c r="B2" i="1"/>
  <c r="W18" i="1" l="1"/>
  <c r="W92" i="1" s="1"/>
  <c r="K18" i="1"/>
  <c r="K92" i="1" s="1"/>
  <c r="F65" i="1"/>
  <c r="F68" i="1"/>
  <c r="H65" i="1"/>
  <c r="H68" i="1"/>
  <c r="D65" i="1"/>
  <c r="D68" i="1"/>
  <c r="I65" i="1"/>
  <c r="I68" i="1"/>
  <c r="E65" i="1"/>
  <c r="E68" i="1"/>
  <c r="B65" i="1"/>
  <c r="B68" i="1"/>
  <c r="G65" i="1"/>
  <c r="G68" i="1"/>
  <c r="C65" i="1"/>
  <c r="C68" i="1"/>
  <c r="W10" i="1"/>
  <c r="W13" i="1"/>
  <c r="W70" i="1"/>
  <c r="W71" i="1" s="1"/>
  <c r="W67" i="1"/>
  <c r="W66" i="1"/>
  <c r="W35" i="1"/>
  <c r="W38" i="1"/>
  <c r="K7" i="1"/>
  <c r="F64" i="1"/>
  <c r="D64" i="1"/>
  <c r="J64" i="1"/>
  <c r="E64" i="1"/>
  <c r="G67" i="1"/>
  <c r="K67" i="1" s="1"/>
  <c r="I64" i="1"/>
  <c r="H64" i="1"/>
  <c r="K63" i="1"/>
  <c r="J65" i="1"/>
  <c r="C64" i="1"/>
  <c r="B64" i="1"/>
  <c r="K6" i="1"/>
  <c r="K62" i="1"/>
  <c r="K10" i="1"/>
  <c r="K9" i="1"/>
  <c r="K35" i="1"/>
  <c r="K32" i="1"/>
  <c r="K31" i="1"/>
  <c r="K34" i="1"/>
  <c r="K8" i="1" l="1"/>
  <c r="W14" i="1"/>
  <c r="W39" i="1"/>
  <c r="W68" i="1"/>
  <c r="W72" i="1" s="1"/>
  <c r="W40" i="1"/>
  <c r="W41" i="1" s="1"/>
  <c r="K64" i="1"/>
  <c r="K65" i="1"/>
  <c r="K68" i="1"/>
  <c r="K69" i="1" s="1"/>
  <c r="K11" i="1"/>
  <c r="K36" i="1"/>
  <c r="K33" i="1"/>
  <c r="K12" i="1" l="1"/>
  <c r="K13" i="1"/>
  <c r="K37" i="1"/>
  <c r="Q14" i="1"/>
  <c r="W73" i="1"/>
  <c r="Q45" i="1"/>
  <c r="Q46" i="1" s="1"/>
  <c r="U45" i="1"/>
  <c r="U46" i="1" s="1"/>
  <c r="R45" i="1"/>
  <c r="R46" i="1" s="1"/>
  <c r="V45" i="1"/>
  <c r="V46" i="1" s="1"/>
  <c r="O45" i="1"/>
  <c r="O46" i="1" s="1"/>
  <c r="S45" i="1"/>
  <c r="S46" i="1" s="1"/>
  <c r="N45" i="1"/>
  <c r="N46" i="1" s="1"/>
  <c r="P45" i="1"/>
  <c r="P46" i="1" s="1"/>
  <c r="T45" i="1"/>
  <c r="T46" i="1" s="1"/>
  <c r="P43" i="1"/>
  <c r="P44" i="1" s="1"/>
  <c r="T43" i="1"/>
  <c r="T44" i="1" s="1"/>
  <c r="Q43" i="1"/>
  <c r="Q44" i="1" s="1"/>
  <c r="U43" i="1"/>
  <c r="U44" i="1" s="1"/>
  <c r="R43" i="1"/>
  <c r="R44" i="1" s="1"/>
  <c r="V43" i="1"/>
  <c r="V44" i="1" s="1"/>
  <c r="O43" i="1"/>
  <c r="O44" i="1" s="1"/>
  <c r="S43" i="1"/>
  <c r="S44" i="1" s="1"/>
  <c r="N43" i="1"/>
  <c r="N44" i="1" s="1"/>
  <c r="K66" i="1"/>
  <c r="K71" i="1" s="1"/>
  <c r="K38" i="1"/>
  <c r="K39" i="1" s="1"/>
  <c r="I20" i="1" l="1"/>
  <c r="I21" i="1" s="1"/>
  <c r="E20" i="1"/>
  <c r="E21" i="1" s="1"/>
  <c r="C20" i="1"/>
  <c r="C21" i="1" s="1"/>
  <c r="J20" i="1"/>
  <c r="J21" i="1" s="1"/>
  <c r="F20" i="1"/>
  <c r="F21" i="1" s="1"/>
  <c r="D20" i="1"/>
  <c r="D21" i="1" s="1"/>
  <c r="H20" i="1"/>
  <c r="H21" i="1" s="1"/>
  <c r="B20" i="1"/>
  <c r="B21" i="1" s="1"/>
  <c r="G20" i="1"/>
  <c r="G21" i="1" s="1"/>
  <c r="K70" i="1"/>
  <c r="E13" i="1" s="1"/>
  <c r="P51" i="1"/>
  <c r="P50" i="1"/>
  <c r="S51" i="1"/>
  <c r="S50" i="1"/>
  <c r="U51" i="1"/>
  <c r="U50" i="1"/>
  <c r="T55" i="1"/>
  <c r="T54" i="1"/>
  <c r="O55" i="1"/>
  <c r="O54" i="1"/>
  <c r="Q55" i="1"/>
  <c r="Q54" i="1"/>
  <c r="R51" i="1"/>
  <c r="R50" i="1"/>
  <c r="U55" i="1"/>
  <c r="U54" i="1"/>
  <c r="O50" i="1"/>
  <c r="O51" i="1"/>
  <c r="P55" i="1"/>
  <c r="P54" i="1"/>
  <c r="V55" i="1"/>
  <c r="V54" i="1"/>
  <c r="S55" i="1"/>
  <c r="S54" i="1"/>
  <c r="Q51" i="1"/>
  <c r="Q50" i="1"/>
  <c r="V51" i="1"/>
  <c r="V50" i="1"/>
  <c r="T51" i="1"/>
  <c r="T50" i="1"/>
  <c r="R55" i="1"/>
  <c r="R54" i="1"/>
  <c r="N51" i="1"/>
  <c r="N50" i="1"/>
  <c r="N55" i="1"/>
  <c r="N54" i="1"/>
  <c r="Q76" i="1"/>
  <c r="Q77" i="1" s="1"/>
  <c r="W74" i="1"/>
  <c r="T76" i="1"/>
  <c r="T77" i="1" s="1"/>
  <c r="V76" i="1"/>
  <c r="V77" i="1" s="1"/>
  <c r="P76" i="1"/>
  <c r="P77" i="1" s="1"/>
  <c r="R76" i="1"/>
  <c r="R77" i="1" s="1"/>
  <c r="U76" i="1"/>
  <c r="U77" i="1" s="1"/>
  <c r="S76" i="1"/>
  <c r="S77" i="1" s="1"/>
  <c r="N76" i="1"/>
  <c r="N77" i="1" s="1"/>
  <c r="O76" i="1"/>
  <c r="O77" i="1" s="1"/>
  <c r="H45" i="1"/>
  <c r="H46" i="1" s="1"/>
  <c r="G45" i="1"/>
  <c r="G46" i="1" s="1"/>
  <c r="B45" i="1"/>
  <c r="B46" i="1" s="1"/>
  <c r="I45" i="1"/>
  <c r="I46" i="1" s="1"/>
  <c r="D45" i="1"/>
  <c r="D46" i="1" s="1"/>
  <c r="F45" i="1"/>
  <c r="F46" i="1" s="1"/>
  <c r="E45" i="1"/>
  <c r="E46" i="1" s="1"/>
  <c r="J45" i="1"/>
  <c r="J46" i="1" s="1"/>
  <c r="C45" i="1"/>
  <c r="C46" i="1" s="1"/>
  <c r="F76" i="1"/>
  <c r="F77" i="1" s="1"/>
  <c r="J76" i="1"/>
  <c r="J77" i="1" s="1"/>
  <c r="C76" i="1"/>
  <c r="C77" i="1" s="1"/>
  <c r="G76" i="1"/>
  <c r="G77" i="1" s="1"/>
  <c r="B76" i="1"/>
  <c r="B77" i="1" s="1"/>
  <c r="K72" i="1"/>
  <c r="D76" i="1"/>
  <c r="D77" i="1" s="1"/>
  <c r="H76" i="1"/>
  <c r="H77" i="1" s="1"/>
  <c r="E76" i="1"/>
  <c r="E77" i="1" s="1"/>
  <c r="I76" i="1"/>
  <c r="I77" i="1" s="1"/>
  <c r="F43" i="1"/>
  <c r="F44" i="1" s="1"/>
  <c r="J43" i="1"/>
  <c r="J44" i="1" s="1"/>
  <c r="C43" i="1"/>
  <c r="C44" i="1" s="1"/>
  <c r="G43" i="1"/>
  <c r="G44" i="1" s="1"/>
  <c r="B44" i="1"/>
  <c r="D43" i="1"/>
  <c r="D44" i="1" s="1"/>
  <c r="H43" i="1"/>
  <c r="H44" i="1" s="1"/>
  <c r="E43" i="1"/>
  <c r="E44" i="1" s="1"/>
  <c r="I43" i="1"/>
  <c r="I44" i="1" s="1"/>
  <c r="B23" i="1" l="1"/>
  <c r="B22" i="1"/>
  <c r="H22" i="1"/>
  <c r="H23" i="1"/>
  <c r="D23" i="1"/>
  <c r="D22" i="1"/>
  <c r="E23" i="1"/>
  <c r="E22" i="1"/>
  <c r="J22" i="1"/>
  <c r="J23" i="1"/>
  <c r="C23" i="1"/>
  <c r="C22" i="1"/>
  <c r="G22" i="1"/>
  <c r="G23" i="1"/>
  <c r="F23" i="1"/>
  <c r="F22" i="1"/>
  <c r="I22" i="1"/>
  <c r="I23" i="1"/>
  <c r="B51" i="1"/>
  <c r="B50" i="1"/>
  <c r="F50" i="1"/>
  <c r="F51" i="1"/>
  <c r="C55" i="1"/>
  <c r="C54" i="1"/>
  <c r="H55" i="1"/>
  <c r="H54" i="1"/>
  <c r="G51" i="1"/>
  <c r="G50" i="1"/>
  <c r="J55" i="1"/>
  <c r="J54" i="1"/>
  <c r="H50" i="1"/>
  <c r="H51" i="1"/>
  <c r="E54" i="1"/>
  <c r="E55" i="1"/>
  <c r="I50" i="1"/>
  <c r="I51" i="1"/>
  <c r="D55" i="1"/>
  <c r="D54" i="1"/>
  <c r="E50" i="1"/>
  <c r="E51" i="1"/>
  <c r="I54" i="1"/>
  <c r="I55" i="1"/>
  <c r="C51" i="1"/>
  <c r="C50" i="1"/>
  <c r="B55" i="1"/>
  <c r="B54" i="1"/>
  <c r="D50" i="1"/>
  <c r="D51" i="1"/>
  <c r="J50" i="1"/>
  <c r="J51" i="1"/>
  <c r="F55" i="1"/>
  <c r="F54" i="1"/>
  <c r="G55" i="1"/>
  <c r="G54" i="1"/>
  <c r="W54" i="1"/>
  <c r="W51" i="1"/>
  <c r="D83" i="1"/>
  <c r="D82" i="1"/>
  <c r="C83" i="1"/>
  <c r="C82" i="1"/>
  <c r="I82" i="1"/>
  <c r="I83" i="1"/>
  <c r="J83" i="1"/>
  <c r="J82" i="1"/>
  <c r="E82" i="1"/>
  <c r="E83" i="1"/>
  <c r="B83" i="1"/>
  <c r="B82" i="1"/>
  <c r="F82" i="1"/>
  <c r="F83" i="1"/>
  <c r="H83" i="1"/>
  <c r="H82" i="1"/>
  <c r="G83" i="1"/>
  <c r="G82" i="1"/>
  <c r="V83" i="1"/>
  <c r="V82" i="1"/>
  <c r="U83" i="1"/>
  <c r="U82" i="1"/>
  <c r="T83" i="1"/>
  <c r="T82" i="1"/>
  <c r="S83" i="1"/>
  <c r="S82" i="1"/>
  <c r="O82" i="1"/>
  <c r="O83" i="1"/>
  <c r="R83" i="1"/>
  <c r="R82" i="1"/>
  <c r="P83" i="1"/>
  <c r="P82" i="1"/>
  <c r="Q83" i="1"/>
  <c r="Q82" i="1"/>
  <c r="N83" i="1"/>
  <c r="N82" i="1"/>
  <c r="W55" i="1"/>
  <c r="W50" i="1"/>
  <c r="W52" i="1" s="1"/>
  <c r="R78" i="1"/>
  <c r="R79" i="1" s="1"/>
  <c r="T78" i="1"/>
  <c r="T79" i="1" s="1"/>
  <c r="U78" i="1"/>
  <c r="U79" i="1" s="1"/>
  <c r="V78" i="1"/>
  <c r="V79" i="1" s="1"/>
  <c r="Q78" i="1"/>
  <c r="Q79" i="1" s="1"/>
  <c r="S78" i="1"/>
  <c r="S79" i="1" s="1"/>
  <c r="N78" i="1"/>
  <c r="N79" i="1" s="1"/>
  <c r="P78" i="1"/>
  <c r="P79" i="1" s="1"/>
  <c r="O78" i="1"/>
  <c r="O79" i="1" s="1"/>
  <c r="C78" i="1"/>
  <c r="C79" i="1" s="1"/>
  <c r="G78" i="1"/>
  <c r="G79" i="1" s="1"/>
  <c r="B78" i="1"/>
  <c r="B79" i="1" s="1"/>
  <c r="D78" i="1"/>
  <c r="D79" i="1" s="1"/>
  <c r="H78" i="1"/>
  <c r="H79" i="1" s="1"/>
  <c r="E78" i="1"/>
  <c r="E79" i="1" s="1"/>
  <c r="I78" i="1"/>
  <c r="I79" i="1" s="1"/>
  <c r="F78" i="1"/>
  <c r="F79" i="1" s="1"/>
  <c r="J78" i="1"/>
  <c r="J79" i="1" s="1"/>
  <c r="W56" i="1" l="1"/>
  <c r="K22" i="1"/>
  <c r="K23" i="1"/>
  <c r="K54" i="1"/>
  <c r="K50" i="1"/>
  <c r="K55" i="1"/>
  <c r="K51" i="1"/>
  <c r="I87" i="1"/>
  <c r="I86" i="1"/>
  <c r="B87" i="1"/>
  <c r="B86" i="1"/>
  <c r="K83" i="1"/>
  <c r="E87" i="1"/>
  <c r="E86" i="1"/>
  <c r="G86" i="1"/>
  <c r="G87" i="1"/>
  <c r="J87" i="1"/>
  <c r="J86" i="1"/>
  <c r="H87" i="1"/>
  <c r="H86" i="1"/>
  <c r="C86" i="1"/>
  <c r="C87" i="1"/>
  <c r="F87" i="1"/>
  <c r="F86" i="1"/>
  <c r="D86" i="1"/>
  <c r="D87" i="1"/>
  <c r="K82" i="1"/>
  <c r="W82" i="1"/>
  <c r="Q87" i="1"/>
  <c r="Q86" i="1"/>
  <c r="R87" i="1"/>
  <c r="R86" i="1"/>
  <c r="U87" i="1"/>
  <c r="U86" i="1"/>
  <c r="S87" i="1"/>
  <c r="S86" i="1"/>
  <c r="T87" i="1"/>
  <c r="T86" i="1"/>
  <c r="O87" i="1"/>
  <c r="O86" i="1"/>
  <c r="P87" i="1"/>
  <c r="P86" i="1"/>
  <c r="V87" i="1"/>
  <c r="V86" i="1"/>
  <c r="W83" i="1"/>
  <c r="N87" i="1"/>
  <c r="N86" i="1"/>
  <c r="W84" i="1" l="1"/>
  <c r="W90" i="1" s="1"/>
  <c r="K24" i="1"/>
  <c r="K84" i="1"/>
  <c r="K56" i="1"/>
  <c r="K52" i="1"/>
  <c r="K86" i="1"/>
  <c r="K87" i="1"/>
  <c r="W86" i="1"/>
  <c r="W87" i="1"/>
  <c r="W88" i="1" l="1"/>
  <c r="W91" i="1" s="1"/>
  <c r="K88" i="1"/>
  <c r="K91" i="1" s="1"/>
  <c r="K90" i="1"/>
</calcChain>
</file>

<file path=xl/sharedStrings.xml><?xml version="1.0" encoding="utf-8"?>
<sst xmlns="http://schemas.openxmlformats.org/spreadsheetml/2006/main" count="181" uniqueCount="57">
  <si>
    <t>Parent</t>
  </si>
  <si>
    <t>yhat</t>
  </si>
  <si>
    <t>Total</t>
  </si>
  <si>
    <t>G</t>
  </si>
  <si>
    <t>H</t>
  </si>
  <si>
    <t>Loss</t>
  </si>
  <si>
    <t>=-G*G/(H+1)</t>
  </si>
  <si>
    <t>Weight</t>
  </si>
  <si>
    <t>=-G/(H+1)</t>
  </si>
  <si>
    <t>Prob(p)</t>
  </si>
  <si>
    <t>Samples Class 0 (n0)</t>
  </si>
  <si>
    <t>Samples Class 1 (n1)</t>
  </si>
  <si>
    <t>G Class 0 sum(p-0)</t>
  </si>
  <si>
    <t>G Class 1 sum(p-1)</t>
  </si>
  <si>
    <t>H Class 0 sum(p(1-p))</t>
  </si>
  <si>
    <t>H Class 1 sum(p(1-p))</t>
  </si>
  <si>
    <t>Gain</t>
  </si>
  <si>
    <t>new yhat</t>
  </si>
  <si>
    <t>Delta</t>
  </si>
  <si>
    <t>Score</t>
  </si>
  <si>
    <t>new prob</t>
  </si>
  <si>
    <t>Child 1/Leaf 1 - Class 0 Biased</t>
  </si>
  <si>
    <t>Child 2/Leaf 2 - Class 1 Biased</t>
  </si>
  <si>
    <t>weight class 1</t>
  </si>
  <si>
    <t>weight class 0</t>
  </si>
  <si>
    <t>Weight with Eta</t>
  </si>
  <si>
    <t>Weight with eta</t>
  </si>
  <si>
    <t>=eta * weight</t>
  </si>
  <si>
    <t>LogLoss</t>
  </si>
  <si>
    <t>Class 1 Ln(p)</t>
  </si>
  <si>
    <t>Class 0 ln(1-p)</t>
  </si>
  <si>
    <t>LogLoss with eta</t>
  </si>
  <si>
    <t>Loss Parent</t>
  </si>
  <si>
    <t>Loss Child1</t>
  </si>
  <si>
    <t>=-(G*G/(H+1))</t>
  </si>
  <si>
    <t>=Los Parent-(Loss Child1 + Loss Child2)</t>
  </si>
  <si>
    <t>Total LogLoss</t>
  </si>
  <si>
    <t>Total LogLoss with Eta</t>
  </si>
  <si>
    <t>Initial LogLoss</t>
  </si>
  <si>
    <t>Loss Child 1</t>
  </si>
  <si>
    <t>Before</t>
  </si>
  <si>
    <t>After</t>
  </si>
  <si>
    <t>yhat 0 depth</t>
  </si>
  <si>
    <t>Prob(p) 0 depth</t>
  </si>
  <si>
    <t>Class 1 n1*Ln(p)</t>
  </si>
  <si>
    <t>Class 0 n0*ln(1-p)</t>
  </si>
  <si>
    <t>Class 1 n1*Ln(p) 0 depth</t>
  </si>
  <si>
    <t>Class 0 n0*ln(1-p) 0 depth</t>
  </si>
  <si>
    <t>new yhat 1 depth</t>
  </si>
  <si>
    <t>new prob 1 depth</t>
  </si>
  <si>
    <t>new yhat with eta 1 depth</t>
  </si>
  <si>
    <t>new prob with eta 1 depth</t>
  </si>
  <si>
    <t>Class 1 n1*Ln(p) 1 depth</t>
  </si>
  <si>
    <t>Class 0 n0*ln(1-p) 1 depth</t>
  </si>
  <si>
    <t>With Eta</t>
  </si>
  <si>
    <t>Without Eta</t>
  </si>
  <si>
    <t>=-G/(H)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</si>
</sst>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49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0" fillId="5" borderId="0" xfId="0" applyFill="1"/>
    <xf numFmtId="0" fontId="0" fillId="0" borderId="0" xfId="0" applyAlignment="1">
      <alignment horizontal="left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5" fillId="6" borderId="0" xfId="0" applyFont="1" applyFill="1"/>
    <xf numFmtId="0" fontId="5" fillId="5" borderId="0" xfId="0" applyFont="1" applyFill="1"/>
    <xf numFmtId="0" fontId="5" fillId="0" borderId="0" xfId="0" applyFont="1"/>
    <xf numFmtId="0" fontId="5" fillId="2" borderId="0" xfId="0" applyFont="1" applyFill="1"/>
    <xf numFmtId="0" fontId="5" fillId="4" borderId="0" xfId="0" applyFont="1" applyFill="1"/>
    <xf numFmtId="0" fontId="0" fillId="7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8" borderId="1" xfId="0" applyFill="1" applyBorder="1"/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0" fillId="9" borderId="0" xfId="0" applyFill="1"/>
    <xf numFmtId="49" fontId="0" fillId="0" borderId="0" xfId="0" applyNumberFormat="1" applyAlignment="1">
      <alignment horizontal="center"/>
    </xf>
    <xf numFmtId="0" fontId="3" fillId="7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EBC30-4A07-2749-B289-3DF34D8049B0}">
  <dimension ref="A1:W92"/>
  <sheetViews>
    <sheetView tabSelected="1" topLeftCell="G36" zoomScale="93" zoomScaleNormal="93" workbookViewId="0">
      <selection activeCell="X69" sqref="X69"/>
    </sheetView>
  </sheetViews>
  <sheetFormatPr baseColWidth="10" defaultRowHeight="16" x14ac:dyDescent="0.2"/>
  <cols>
    <col min="1" max="1" width="23.5" bestFit="1" customWidth="1"/>
    <col min="4" max="4" width="14.33203125" bestFit="1" customWidth="1"/>
    <col min="9" max="9" width="14.5" bestFit="1" customWidth="1"/>
    <col min="10" max="10" width="17.1640625" bestFit="1" customWidth="1"/>
    <col min="12" max="12" width="10.83203125" style="29"/>
    <col min="13" max="13" width="23.5" bestFit="1" customWidth="1"/>
    <col min="14" max="14" width="21.5" bestFit="1" customWidth="1"/>
    <col min="19" max="19" width="12.83203125" bestFit="1" customWidth="1"/>
    <col min="21" max="21" width="14.5" bestFit="1" customWidth="1"/>
    <col min="22" max="22" width="15" bestFit="1" customWidth="1"/>
  </cols>
  <sheetData>
    <row r="1" spans="1:23" x14ac:dyDescent="0.2">
      <c r="A1" s="9"/>
      <c r="B1" s="35" t="s">
        <v>0</v>
      </c>
      <c r="C1" s="35"/>
      <c r="D1" s="35"/>
      <c r="E1" s="35"/>
      <c r="F1" s="35"/>
      <c r="G1" s="35"/>
      <c r="H1" s="35"/>
      <c r="I1" s="35"/>
      <c r="J1" s="35"/>
      <c r="K1" s="28" t="s">
        <v>2</v>
      </c>
      <c r="N1" s="35" t="s">
        <v>0</v>
      </c>
      <c r="O1" s="35"/>
      <c r="P1" s="35"/>
      <c r="Q1" s="35"/>
      <c r="R1" s="35"/>
      <c r="S1" s="35"/>
      <c r="T1" s="35"/>
      <c r="U1" s="35"/>
      <c r="V1" s="35"/>
      <c r="W1" t="s">
        <v>2</v>
      </c>
    </row>
    <row r="2" spans="1:23" x14ac:dyDescent="0.2">
      <c r="A2" t="s">
        <v>1</v>
      </c>
      <c r="B2">
        <f>ROUND(-LN((1-B3)/B3),2)</f>
        <v>-2.2000000000000002</v>
      </c>
      <c r="C2">
        <f t="shared" ref="C2:J2" si="0">ROUND(-LN((1-C3)/C3),2)</f>
        <v>-1.39</v>
      </c>
      <c r="D2">
        <f t="shared" si="0"/>
        <v>-0.85</v>
      </c>
      <c r="E2">
        <f t="shared" si="0"/>
        <v>-0.41</v>
      </c>
      <c r="F2">
        <f t="shared" si="0"/>
        <v>0</v>
      </c>
      <c r="G2">
        <f t="shared" si="0"/>
        <v>0.41</v>
      </c>
      <c r="H2">
        <f t="shared" si="0"/>
        <v>0.85</v>
      </c>
      <c r="I2">
        <f t="shared" si="0"/>
        <v>1.39</v>
      </c>
      <c r="J2">
        <f t="shared" si="0"/>
        <v>2.2000000000000002</v>
      </c>
      <c r="M2" t="s">
        <v>24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3" x14ac:dyDescent="0.2">
      <c r="A3" t="s">
        <v>9</v>
      </c>
      <c r="B3">
        <v>0.1</v>
      </c>
      <c r="C3">
        <v>0.2</v>
      </c>
      <c r="D3">
        <v>0.3</v>
      </c>
      <c r="E3">
        <v>0.4</v>
      </c>
      <c r="F3">
        <v>0.5</v>
      </c>
      <c r="G3">
        <v>0.6</v>
      </c>
      <c r="H3">
        <v>0.7</v>
      </c>
      <c r="I3">
        <v>0.8</v>
      </c>
      <c r="J3">
        <v>0.9</v>
      </c>
      <c r="M3" s="3" t="s">
        <v>23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 spans="1:23" x14ac:dyDescent="0.2">
      <c r="A4" t="s">
        <v>10</v>
      </c>
      <c r="B4">
        <v>150</v>
      </c>
      <c r="C4">
        <v>12</v>
      </c>
      <c r="D4">
        <v>8</v>
      </c>
      <c r="E4">
        <v>8</v>
      </c>
      <c r="F4">
        <v>6</v>
      </c>
      <c r="G4">
        <v>6</v>
      </c>
      <c r="H4">
        <v>4</v>
      </c>
      <c r="I4">
        <v>4</v>
      </c>
      <c r="J4">
        <v>2</v>
      </c>
      <c r="K4" s="6">
        <f>SUM(B4:J4)</f>
        <v>200</v>
      </c>
      <c r="M4" t="s">
        <v>1</v>
      </c>
      <c r="N4">
        <f t="shared" ref="N4:V4" si="1">ROUND(-LN((1-N5)/N5),2)</f>
        <v>-2.2000000000000002</v>
      </c>
      <c r="O4">
        <f t="shared" si="1"/>
        <v>-1.39</v>
      </c>
      <c r="P4">
        <f t="shared" si="1"/>
        <v>-0.85</v>
      </c>
      <c r="Q4">
        <f t="shared" si="1"/>
        <v>-0.41</v>
      </c>
      <c r="R4">
        <f t="shared" si="1"/>
        <v>0</v>
      </c>
      <c r="S4">
        <f t="shared" si="1"/>
        <v>0.41</v>
      </c>
      <c r="T4">
        <f t="shared" si="1"/>
        <v>0.85</v>
      </c>
      <c r="U4">
        <f t="shared" si="1"/>
        <v>1.39</v>
      </c>
      <c r="V4">
        <f t="shared" si="1"/>
        <v>2.2000000000000002</v>
      </c>
    </row>
    <row r="5" spans="1:23" x14ac:dyDescent="0.2">
      <c r="A5" t="s">
        <v>11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8</v>
      </c>
      <c r="K5" s="6">
        <f>SUM(B5:J5)</f>
        <v>20</v>
      </c>
      <c r="M5" t="s">
        <v>9</v>
      </c>
      <c r="N5">
        <v>0.1</v>
      </c>
      <c r="O5">
        <v>0.2</v>
      </c>
      <c r="P5">
        <v>0.3</v>
      </c>
      <c r="Q5">
        <v>0.4</v>
      </c>
      <c r="R5">
        <v>0.5</v>
      </c>
      <c r="S5">
        <v>0.6</v>
      </c>
      <c r="T5">
        <v>0.7</v>
      </c>
      <c r="U5">
        <v>0.8</v>
      </c>
      <c r="V5">
        <v>0.9</v>
      </c>
    </row>
    <row r="6" spans="1:23" x14ac:dyDescent="0.2">
      <c r="A6" t="s">
        <v>12</v>
      </c>
      <c r="B6">
        <f>B4*(B3-0)</f>
        <v>15</v>
      </c>
      <c r="C6">
        <f t="shared" ref="C6:J6" si="2">C4*(C3-0)</f>
        <v>2.4000000000000004</v>
      </c>
      <c r="D6">
        <f t="shared" si="2"/>
        <v>2.4</v>
      </c>
      <c r="E6">
        <f t="shared" si="2"/>
        <v>3.2</v>
      </c>
      <c r="F6">
        <f t="shared" si="2"/>
        <v>3</v>
      </c>
      <c r="G6">
        <f t="shared" si="2"/>
        <v>3.5999999999999996</v>
      </c>
      <c r="H6">
        <f t="shared" si="2"/>
        <v>2.8</v>
      </c>
      <c r="I6">
        <f t="shared" si="2"/>
        <v>3.2</v>
      </c>
      <c r="J6">
        <f t="shared" si="2"/>
        <v>1.8</v>
      </c>
      <c r="K6">
        <f>SUM(B6:J6)</f>
        <v>37.399999999999991</v>
      </c>
      <c r="M6" t="s">
        <v>10</v>
      </c>
      <c r="N6">
        <f t="shared" ref="N6:V7" si="3">B4</f>
        <v>150</v>
      </c>
      <c r="O6">
        <f t="shared" si="3"/>
        <v>12</v>
      </c>
      <c r="P6">
        <f t="shared" si="3"/>
        <v>8</v>
      </c>
      <c r="Q6">
        <f t="shared" si="3"/>
        <v>8</v>
      </c>
      <c r="R6">
        <f t="shared" si="3"/>
        <v>6</v>
      </c>
      <c r="S6">
        <f t="shared" si="3"/>
        <v>6</v>
      </c>
      <c r="T6">
        <f t="shared" si="3"/>
        <v>4</v>
      </c>
      <c r="U6">
        <f t="shared" si="3"/>
        <v>4</v>
      </c>
      <c r="V6">
        <f t="shared" si="3"/>
        <v>2</v>
      </c>
      <c r="W6" s="6">
        <f>SUM(N6:V6)</f>
        <v>200</v>
      </c>
    </row>
    <row r="7" spans="1:23" x14ac:dyDescent="0.2">
      <c r="A7" t="s">
        <v>13</v>
      </c>
      <c r="B7">
        <f>B5*(B3-1)</f>
        <v>-0.9</v>
      </c>
      <c r="C7">
        <f t="shared" ref="C7:J7" si="4">C5*(C3-1)</f>
        <v>-0.8</v>
      </c>
      <c r="D7">
        <f t="shared" si="4"/>
        <v>-0.7</v>
      </c>
      <c r="E7">
        <f t="shared" si="4"/>
        <v>-0.6</v>
      </c>
      <c r="F7">
        <f t="shared" si="4"/>
        <v>-1</v>
      </c>
      <c r="G7">
        <f t="shared" si="4"/>
        <v>-0.8</v>
      </c>
      <c r="H7">
        <f t="shared" si="4"/>
        <v>-0.60000000000000009</v>
      </c>
      <c r="I7">
        <f t="shared" si="4"/>
        <v>-0.39999999999999991</v>
      </c>
      <c r="J7">
        <f t="shared" si="4"/>
        <v>-0.79999999999999982</v>
      </c>
      <c r="K7">
        <f>SUM(B7:J7)</f>
        <v>-6.6000000000000005</v>
      </c>
      <c r="M7" t="s">
        <v>11</v>
      </c>
      <c r="N7">
        <f t="shared" si="3"/>
        <v>1</v>
      </c>
      <c r="O7">
        <f t="shared" si="3"/>
        <v>1</v>
      </c>
      <c r="P7">
        <f t="shared" si="3"/>
        <v>1</v>
      </c>
      <c r="Q7">
        <f t="shared" si="3"/>
        <v>1</v>
      </c>
      <c r="R7">
        <f t="shared" si="3"/>
        <v>2</v>
      </c>
      <c r="S7">
        <f t="shared" si="3"/>
        <v>2</v>
      </c>
      <c r="T7">
        <f t="shared" si="3"/>
        <v>2</v>
      </c>
      <c r="U7">
        <f t="shared" si="3"/>
        <v>2</v>
      </c>
      <c r="V7">
        <f t="shared" si="3"/>
        <v>8</v>
      </c>
      <c r="W7" s="6">
        <f>SUM(N7:V7)</f>
        <v>20</v>
      </c>
    </row>
    <row r="8" spans="1:23" x14ac:dyDescent="0.2">
      <c r="J8" s="1" t="s">
        <v>3</v>
      </c>
      <c r="K8">
        <f>K6+K7</f>
        <v>30.79999999999999</v>
      </c>
      <c r="M8" t="s">
        <v>12</v>
      </c>
      <c r="N8">
        <f t="shared" ref="N8:V8" si="5">N6*(N5-0)</f>
        <v>15</v>
      </c>
      <c r="O8">
        <f t="shared" si="5"/>
        <v>2.4000000000000004</v>
      </c>
      <c r="P8">
        <f t="shared" si="5"/>
        <v>2.4</v>
      </c>
      <c r="Q8">
        <f t="shared" si="5"/>
        <v>3.2</v>
      </c>
      <c r="R8">
        <f t="shared" si="5"/>
        <v>3</v>
      </c>
      <c r="S8">
        <f t="shared" si="5"/>
        <v>3.5999999999999996</v>
      </c>
      <c r="T8">
        <f t="shared" si="5"/>
        <v>2.8</v>
      </c>
      <c r="U8">
        <f t="shared" si="5"/>
        <v>3.2</v>
      </c>
      <c r="V8">
        <f t="shared" si="5"/>
        <v>1.8</v>
      </c>
      <c r="W8">
        <f>SUM(N8:V8)</f>
        <v>37.399999999999991</v>
      </c>
    </row>
    <row r="9" spans="1:23" x14ac:dyDescent="0.2">
      <c r="A9" t="s">
        <v>14</v>
      </c>
      <c r="B9">
        <f>B4*B3*(1-B3)</f>
        <v>13.5</v>
      </c>
      <c r="C9">
        <f t="shared" ref="C9:J9" si="6">C4*C3*(1-C3)</f>
        <v>1.9200000000000004</v>
      </c>
      <c r="D9">
        <f t="shared" si="6"/>
        <v>1.68</v>
      </c>
      <c r="E9">
        <f t="shared" si="6"/>
        <v>1.92</v>
      </c>
      <c r="F9">
        <f t="shared" si="6"/>
        <v>1.5</v>
      </c>
      <c r="G9">
        <f t="shared" si="6"/>
        <v>1.44</v>
      </c>
      <c r="H9">
        <f t="shared" si="6"/>
        <v>0.84000000000000008</v>
      </c>
      <c r="I9">
        <f t="shared" si="6"/>
        <v>0.6399999999999999</v>
      </c>
      <c r="J9">
        <f t="shared" si="6"/>
        <v>0.17999999999999997</v>
      </c>
      <c r="K9">
        <f>SUM(B9:J9)</f>
        <v>23.620000000000005</v>
      </c>
      <c r="M9" t="s">
        <v>13</v>
      </c>
      <c r="N9">
        <f>N7*(N5-1)*N3</f>
        <v>-3.6</v>
      </c>
      <c r="O9">
        <f t="shared" ref="O9:V9" si="7">O7*(O5-1)*O3</f>
        <v>-3.2</v>
      </c>
      <c r="P9">
        <f t="shared" si="7"/>
        <v>-2.8</v>
      </c>
      <c r="Q9">
        <f t="shared" si="7"/>
        <v>-2.4</v>
      </c>
      <c r="R9">
        <f t="shared" si="7"/>
        <v>-4</v>
      </c>
      <c r="S9">
        <f t="shared" si="7"/>
        <v>-3.2</v>
      </c>
      <c r="T9">
        <f t="shared" si="7"/>
        <v>-2.4000000000000004</v>
      </c>
      <c r="U9">
        <f t="shared" si="7"/>
        <v>-1.5999999999999996</v>
      </c>
      <c r="V9">
        <f t="shared" si="7"/>
        <v>-3.1999999999999993</v>
      </c>
      <c r="W9">
        <f>SUM(N9:V9)</f>
        <v>-26.400000000000002</v>
      </c>
    </row>
    <row r="10" spans="1:23" x14ac:dyDescent="0.2">
      <c r="A10" t="s">
        <v>15</v>
      </c>
      <c r="B10">
        <f>B5*B3*(1-B3)</f>
        <v>9.0000000000000011E-2</v>
      </c>
      <c r="C10">
        <f t="shared" ref="C10:J10" si="8">C5*C3*(1-C3)</f>
        <v>0.16000000000000003</v>
      </c>
      <c r="D10">
        <f t="shared" si="8"/>
        <v>0.21</v>
      </c>
      <c r="E10">
        <f t="shared" si="8"/>
        <v>0.24</v>
      </c>
      <c r="F10">
        <f t="shared" si="8"/>
        <v>0.5</v>
      </c>
      <c r="G10">
        <f t="shared" si="8"/>
        <v>0.48</v>
      </c>
      <c r="H10">
        <f t="shared" si="8"/>
        <v>0.42000000000000004</v>
      </c>
      <c r="I10">
        <f t="shared" si="8"/>
        <v>0.31999999999999995</v>
      </c>
      <c r="J10">
        <f t="shared" si="8"/>
        <v>0.71999999999999986</v>
      </c>
      <c r="K10">
        <f>SUM(B10:J10)</f>
        <v>3.1399999999999997</v>
      </c>
      <c r="V10" s="1" t="s">
        <v>3</v>
      </c>
      <c r="W10">
        <f>W8+W9</f>
        <v>10.999999999999989</v>
      </c>
    </row>
    <row r="11" spans="1:23" x14ac:dyDescent="0.2">
      <c r="J11" s="1" t="s">
        <v>4</v>
      </c>
      <c r="K11">
        <f>SUM(K9:K10)</f>
        <v>26.760000000000005</v>
      </c>
      <c r="M11" t="s">
        <v>14</v>
      </c>
      <c r="N11">
        <f t="shared" ref="N11:V11" si="9">N6*N5*(1-N5)</f>
        <v>13.5</v>
      </c>
      <c r="O11">
        <f t="shared" si="9"/>
        <v>1.9200000000000004</v>
      </c>
      <c r="P11">
        <f t="shared" si="9"/>
        <v>1.68</v>
      </c>
      <c r="Q11">
        <f t="shared" si="9"/>
        <v>1.92</v>
      </c>
      <c r="R11">
        <f t="shared" si="9"/>
        <v>1.5</v>
      </c>
      <c r="S11">
        <f t="shared" si="9"/>
        <v>1.44</v>
      </c>
      <c r="T11">
        <f t="shared" si="9"/>
        <v>0.84000000000000008</v>
      </c>
      <c r="U11">
        <f t="shared" si="9"/>
        <v>0.6399999999999999</v>
      </c>
      <c r="V11">
        <f t="shared" si="9"/>
        <v>0.17999999999999997</v>
      </c>
      <c r="W11">
        <f>SUM(N11:V11)</f>
        <v>23.620000000000005</v>
      </c>
    </row>
    <row r="12" spans="1:23" x14ac:dyDescent="0.2">
      <c r="I12" t="s">
        <v>32</v>
      </c>
      <c r="J12" s="2" t="s">
        <v>34</v>
      </c>
      <c r="K12">
        <f>-(K8*K8/(K11+1))</f>
        <v>-34.172910662824179</v>
      </c>
      <c r="M12" t="s">
        <v>15</v>
      </c>
      <c r="N12">
        <f>N7*N5*(1-N5)*N3</f>
        <v>0.36000000000000004</v>
      </c>
      <c r="O12">
        <f t="shared" ref="O12:V12" si="10">O7*O5*(1-O5)*O3</f>
        <v>0.64000000000000012</v>
      </c>
      <c r="P12">
        <f t="shared" si="10"/>
        <v>0.84</v>
      </c>
      <c r="Q12">
        <f t="shared" si="10"/>
        <v>0.96</v>
      </c>
      <c r="R12">
        <f t="shared" si="10"/>
        <v>2</v>
      </c>
      <c r="S12">
        <f t="shared" si="10"/>
        <v>1.92</v>
      </c>
      <c r="T12">
        <f t="shared" si="10"/>
        <v>1.6800000000000002</v>
      </c>
      <c r="U12">
        <f t="shared" si="10"/>
        <v>1.2799999999999998</v>
      </c>
      <c r="V12">
        <f t="shared" si="10"/>
        <v>2.8799999999999994</v>
      </c>
      <c r="W12">
        <f>SUM(N12:V12)</f>
        <v>12.559999999999999</v>
      </c>
    </row>
    <row r="13" spans="1:23" x14ac:dyDescent="0.2">
      <c r="A13" s="22" t="s">
        <v>16</v>
      </c>
      <c r="B13" s="33" t="s">
        <v>35</v>
      </c>
      <c r="C13" s="33"/>
      <c r="D13" s="33"/>
      <c r="E13" s="22">
        <f>K12-(K37+K70)</f>
        <v>2.4187971941620461</v>
      </c>
      <c r="I13" t="s">
        <v>7</v>
      </c>
      <c r="J13" s="2" t="s">
        <v>56</v>
      </c>
      <c r="K13">
        <f>-K8/K11</f>
        <v>-1.1509715994020921</v>
      </c>
      <c r="V13" s="1" t="s">
        <v>4</v>
      </c>
      <c r="W13">
        <f>SUM(W11:W12)</f>
        <v>36.180000000000007</v>
      </c>
    </row>
    <row r="14" spans="1:23" x14ac:dyDescent="0.2">
      <c r="M14" s="22" t="s">
        <v>16</v>
      </c>
      <c r="N14" s="33" t="s">
        <v>35</v>
      </c>
      <c r="O14" s="33"/>
      <c r="P14" s="33"/>
      <c r="Q14">
        <f>W14-(W39+W72)</f>
        <v>34.19536421046017</v>
      </c>
      <c r="U14" t="s">
        <v>32</v>
      </c>
      <c r="V14" s="2" t="s">
        <v>6</v>
      </c>
      <c r="W14">
        <f>-W10*W10/(W13+1)</f>
        <v>-3.2544378698224783</v>
      </c>
    </row>
    <row r="15" spans="1:23" x14ac:dyDescent="0.2">
      <c r="A15" s="18" t="s">
        <v>40</v>
      </c>
      <c r="B15" s="13"/>
      <c r="C15" s="13"/>
      <c r="D15" s="13"/>
      <c r="E15" s="13"/>
      <c r="F15" s="13"/>
      <c r="G15" s="13"/>
      <c r="H15" s="13"/>
      <c r="I15" s="13"/>
      <c r="J15" s="14"/>
      <c r="K15" s="13"/>
    </row>
    <row r="16" spans="1:23" x14ac:dyDescent="0.2">
      <c r="A16" s="19" t="s">
        <v>44</v>
      </c>
      <c r="B16" s="19">
        <f t="shared" ref="B16:J16" si="11">B5*LN(B3)</f>
        <v>-2.3025850929940455</v>
      </c>
      <c r="C16" s="19">
        <f t="shared" si="11"/>
        <v>-1.6094379124341003</v>
      </c>
      <c r="D16" s="19">
        <f t="shared" si="11"/>
        <v>-1.2039728043259361</v>
      </c>
      <c r="E16" s="19">
        <f t="shared" si="11"/>
        <v>-0.916290731874155</v>
      </c>
      <c r="F16" s="19">
        <f t="shared" si="11"/>
        <v>-1.3862943611198906</v>
      </c>
      <c r="G16" s="19">
        <f t="shared" si="11"/>
        <v>-1.0216512475319814</v>
      </c>
      <c r="H16" s="19">
        <f t="shared" si="11"/>
        <v>-0.71334988787746489</v>
      </c>
      <c r="I16" s="19">
        <f t="shared" si="11"/>
        <v>-0.44628710262841942</v>
      </c>
      <c r="J16" s="19">
        <f t="shared" si="11"/>
        <v>-0.84288412526261025</v>
      </c>
      <c r="K16" s="19">
        <f>SUM(B16:J16)</f>
        <v>-10.442753266048603</v>
      </c>
      <c r="M16" s="19" t="s">
        <v>29</v>
      </c>
      <c r="N16" s="19">
        <f t="shared" ref="N16:V16" si="12">N7*LN(N5)</f>
        <v>-2.3025850929940455</v>
      </c>
      <c r="O16" s="19">
        <f t="shared" si="12"/>
        <v>-1.6094379124341003</v>
      </c>
      <c r="P16" s="19">
        <f t="shared" si="12"/>
        <v>-1.2039728043259361</v>
      </c>
      <c r="Q16" s="19">
        <f t="shared" si="12"/>
        <v>-0.916290731874155</v>
      </c>
      <c r="R16" s="19">
        <f t="shared" si="12"/>
        <v>-1.3862943611198906</v>
      </c>
      <c r="S16" s="19">
        <f t="shared" si="12"/>
        <v>-1.0216512475319814</v>
      </c>
      <c r="T16" s="19">
        <f t="shared" si="12"/>
        <v>-0.71334988787746489</v>
      </c>
      <c r="U16" s="19">
        <f t="shared" si="12"/>
        <v>-0.44628710262841942</v>
      </c>
      <c r="V16" s="19">
        <f t="shared" si="12"/>
        <v>-0.84288412526261025</v>
      </c>
      <c r="W16" s="19">
        <f>SUM(N16:V16)</f>
        <v>-10.442753266048603</v>
      </c>
    </row>
    <row r="17" spans="1:23" x14ac:dyDescent="0.2">
      <c r="A17" s="19" t="s">
        <v>45</v>
      </c>
      <c r="B17" s="19">
        <f t="shared" ref="B17:J17" si="13">B4*LN(1-B3)</f>
        <v>-15.804077348673943</v>
      </c>
      <c r="C17" s="19">
        <f t="shared" si="13"/>
        <v>-2.6777226157705165</v>
      </c>
      <c r="D17" s="19">
        <f t="shared" si="13"/>
        <v>-2.8533995515098596</v>
      </c>
      <c r="E17" s="19">
        <f t="shared" si="13"/>
        <v>-4.0866049901279258</v>
      </c>
      <c r="F17" s="19">
        <f t="shared" si="13"/>
        <v>-4.1588830833596715</v>
      </c>
      <c r="G17" s="19">
        <f t="shared" si="13"/>
        <v>-5.4977443912449298</v>
      </c>
      <c r="H17" s="19">
        <f t="shared" si="13"/>
        <v>-4.8158912173037436</v>
      </c>
      <c r="I17" s="19">
        <f t="shared" si="13"/>
        <v>-6.437751649736402</v>
      </c>
      <c r="J17" s="19">
        <f t="shared" si="13"/>
        <v>-4.6051701859880918</v>
      </c>
      <c r="K17" s="19">
        <f>SUM(B17:J17)</f>
        <v>-50.937245033715094</v>
      </c>
      <c r="M17" s="19" t="s">
        <v>30</v>
      </c>
      <c r="N17" s="19">
        <f t="shared" ref="N17:V17" si="14">N6*LN(1-N5)</f>
        <v>-15.804077348673943</v>
      </c>
      <c r="O17" s="19">
        <f t="shared" si="14"/>
        <v>-2.6777226157705165</v>
      </c>
      <c r="P17" s="19">
        <f t="shared" si="14"/>
        <v>-2.8533995515098596</v>
      </c>
      <c r="Q17" s="19">
        <f t="shared" si="14"/>
        <v>-4.0866049901279258</v>
      </c>
      <c r="R17" s="19">
        <f t="shared" si="14"/>
        <v>-4.1588830833596715</v>
      </c>
      <c r="S17" s="19">
        <f t="shared" si="14"/>
        <v>-5.4977443912449298</v>
      </c>
      <c r="T17" s="19">
        <f t="shared" si="14"/>
        <v>-4.8158912173037436</v>
      </c>
      <c r="U17" s="19">
        <f t="shared" si="14"/>
        <v>-6.437751649736402</v>
      </c>
      <c r="V17" s="19">
        <f t="shared" si="14"/>
        <v>-4.6051701859880918</v>
      </c>
      <c r="W17" s="19">
        <f>SUM(N17:V17)</f>
        <v>-50.937245033715094</v>
      </c>
    </row>
    <row r="18" spans="1:23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9" t="s">
        <v>28</v>
      </c>
      <c r="K18" s="20">
        <f>-SUM(K16:K17)</f>
        <v>61.379998299763699</v>
      </c>
      <c r="M18" s="32"/>
      <c r="N18" s="32"/>
      <c r="O18" s="32"/>
      <c r="P18" s="32"/>
      <c r="Q18" s="32"/>
      <c r="R18" s="32"/>
      <c r="S18" s="32"/>
      <c r="T18" s="32"/>
      <c r="U18" s="32"/>
      <c r="V18" s="19" t="s">
        <v>28</v>
      </c>
      <c r="W18" s="20">
        <f>-SUM(W16:W17)</f>
        <v>61.379998299763699</v>
      </c>
    </row>
    <row r="19" spans="1:23" x14ac:dyDescent="0.2">
      <c r="A19" s="17" t="s">
        <v>41</v>
      </c>
    </row>
    <row r="20" spans="1:23" x14ac:dyDescent="0.2">
      <c r="A20" s="15" t="s">
        <v>42</v>
      </c>
      <c r="B20" s="15">
        <f t="shared" ref="B20:J20" si="15">B2+$K$13</f>
        <v>-3.3509715994020923</v>
      </c>
      <c r="C20" s="15">
        <f t="shared" si="15"/>
        <v>-2.5409715994020923</v>
      </c>
      <c r="D20" s="15">
        <f t="shared" si="15"/>
        <v>-2.0009715994020922</v>
      </c>
      <c r="E20" s="15">
        <f t="shared" si="15"/>
        <v>-1.5609715994020921</v>
      </c>
      <c r="F20" s="15">
        <f t="shared" si="15"/>
        <v>-1.1509715994020921</v>
      </c>
      <c r="G20" s="15">
        <f t="shared" si="15"/>
        <v>-0.74097159940209223</v>
      </c>
      <c r="H20" s="15">
        <f t="shared" si="15"/>
        <v>-0.30097159940209217</v>
      </c>
      <c r="I20" s="15">
        <f t="shared" si="15"/>
        <v>0.23902840059790775</v>
      </c>
      <c r="J20" s="15">
        <f t="shared" si="15"/>
        <v>1.049028400597908</v>
      </c>
      <c r="K20" s="13"/>
    </row>
    <row r="21" spans="1:23" x14ac:dyDescent="0.2">
      <c r="A21" s="15" t="s">
        <v>43</v>
      </c>
      <c r="B21" s="15">
        <f t="shared" ref="B21:J21" si="16">ROUND(1/(1+POWER(2.718,-B20)),3)</f>
        <v>3.4000000000000002E-2</v>
      </c>
      <c r="C21" s="15">
        <f t="shared" si="16"/>
        <v>7.2999999999999995E-2</v>
      </c>
      <c r="D21" s="15">
        <f t="shared" si="16"/>
        <v>0.11899999999999999</v>
      </c>
      <c r="E21" s="15">
        <f t="shared" si="16"/>
        <v>0.17399999999999999</v>
      </c>
      <c r="F21" s="15">
        <f t="shared" si="16"/>
        <v>0.24</v>
      </c>
      <c r="G21" s="15">
        <f t="shared" si="16"/>
        <v>0.32300000000000001</v>
      </c>
      <c r="H21" s="15">
        <f t="shared" si="16"/>
        <v>0.42499999999999999</v>
      </c>
      <c r="I21" s="15">
        <f t="shared" si="16"/>
        <v>0.55900000000000005</v>
      </c>
      <c r="J21" s="15">
        <f t="shared" si="16"/>
        <v>0.74099999999999999</v>
      </c>
      <c r="K21" s="13"/>
    </row>
    <row r="22" spans="1:23" x14ac:dyDescent="0.2">
      <c r="A22" s="15" t="s">
        <v>46</v>
      </c>
      <c r="B22" s="15">
        <f t="shared" ref="B22:J22" si="17">B5*LN(B21)</f>
        <v>-3.3813947543659757</v>
      </c>
      <c r="C22" s="15">
        <f t="shared" si="17"/>
        <v>-2.6172958378337459</v>
      </c>
      <c r="D22" s="15">
        <f t="shared" si="17"/>
        <v>-2.1286317858706076</v>
      </c>
      <c r="E22" s="15">
        <f t="shared" si="17"/>
        <v>-1.7486999797676082</v>
      </c>
      <c r="F22" s="15">
        <f t="shared" si="17"/>
        <v>-2.8542327112802917</v>
      </c>
      <c r="G22" s="15">
        <f t="shared" si="17"/>
        <v>-2.2602059115189608</v>
      </c>
      <c r="H22" s="15">
        <f t="shared" si="17"/>
        <v>-1.7113322201154404</v>
      </c>
      <c r="I22" s="15">
        <f t="shared" si="17"/>
        <v>-1.1632116116540756</v>
      </c>
      <c r="J22" s="15">
        <f t="shared" si="17"/>
        <v>-2.3980372294884016</v>
      </c>
      <c r="K22" s="15">
        <f>SUM(B22:J22)</f>
        <v>-20.263042041895108</v>
      </c>
    </row>
    <row r="23" spans="1:23" x14ac:dyDescent="0.2">
      <c r="A23" s="15" t="s">
        <v>47</v>
      </c>
      <c r="B23" s="15">
        <f t="shared" ref="B23:J23" si="18">B4*LN(1-B21)</f>
        <v>-5.1887167154428635</v>
      </c>
      <c r="C23" s="15">
        <f t="shared" si="18"/>
        <v>-0.90962056099538224</v>
      </c>
      <c r="D23" s="15">
        <f t="shared" si="18"/>
        <v>-1.0135812243676603</v>
      </c>
      <c r="E23" s="15">
        <f t="shared" si="18"/>
        <v>-1.5292840436892712</v>
      </c>
      <c r="F23" s="15">
        <f t="shared" si="18"/>
        <v>-1.6466210742105618</v>
      </c>
      <c r="G23" s="15">
        <f t="shared" si="18"/>
        <v>-2.3405040364191718</v>
      </c>
      <c r="H23" s="15">
        <f t="shared" si="18"/>
        <v>-2.2135409527391467</v>
      </c>
      <c r="I23" s="15">
        <f t="shared" si="18"/>
        <v>-3.2748416141411649</v>
      </c>
      <c r="J23" s="15">
        <f t="shared" si="18"/>
        <v>-2.7018544345651985</v>
      </c>
      <c r="K23" s="15">
        <f>SUM(B23:J23)</f>
        <v>-20.818564656570423</v>
      </c>
    </row>
    <row r="24" spans="1:23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5" t="s">
        <v>28</v>
      </c>
      <c r="K24" s="21">
        <f>-(K23+K22)</f>
        <v>41.081606698465535</v>
      </c>
    </row>
    <row r="26" spans="1:23" x14ac:dyDescent="0.2">
      <c r="A26" s="26"/>
      <c r="B26" s="36" t="s">
        <v>21</v>
      </c>
      <c r="C26" s="36"/>
      <c r="D26" s="36"/>
      <c r="E26" s="36"/>
      <c r="F26" s="36"/>
      <c r="G26" s="36"/>
      <c r="H26" s="36"/>
      <c r="I26" s="36"/>
      <c r="J26" s="36"/>
      <c r="K26" s="27" t="s">
        <v>2</v>
      </c>
      <c r="M26" s="26"/>
      <c r="N26" s="37" t="s">
        <v>21</v>
      </c>
      <c r="O26" s="37"/>
      <c r="P26" s="37"/>
      <c r="Q26" s="37"/>
      <c r="R26" s="37"/>
      <c r="S26" s="37"/>
      <c r="T26" s="37"/>
      <c r="U26" s="37"/>
      <c r="V26" s="37"/>
      <c r="W26" s="26"/>
    </row>
    <row r="27" spans="1:23" x14ac:dyDescent="0.2">
      <c r="A27" t="s">
        <v>1</v>
      </c>
      <c r="B27">
        <f t="shared" ref="B27:J27" si="19">ROUND(-LN((1-B28)/B28),2)</f>
        <v>-2.2000000000000002</v>
      </c>
      <c r="C27">
        <f t="shared" si="19"/>
        <v>-1.39</v>
      </c>
      <c r="D27">
        <f t="shared" si="19"/>
        <v>-0.85</v>
      </c>
      <c r="E27">
        <f t="shared" si="19"/>
        <v>-0.41</v>
      </c>
      <c r="F27">
        <f t="shared" si="19"/>
        <v>0</v>
      </c>
      <c r="G27">
        <f t="shared" si="19"/>
        <v>0.41</v>
      </c>
      <c r="H27">
        <f t="shared" si="19"/>
        <v>0.85</v>
      </c>
      <c r="I27">
        <f t="shared" si="19"/>
        <v>1.39</v>
      </c>
      <c r="J27">
        <f t="shared" si="19"/>
        <v>2.2000000000000002</v>
      </c>
      <c r="M27" t="s">
        <v>24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3" x14ac:dyDescent="0.2">
      <c r="A28" t="s">
        <v>9</v>
      </c>
      <c r="B28" s="22">
        <v>0.1</v>
      </c>
      <c r="C28">
        <v>0.2</v>
      </c>
      <c r="D28">
        <v>0.3</v>
      </c>
      <c r="E28">
        <v>0.4</v>
      </c>
      <c r="F28">
        <v>0.5</v>
      </c>
      <c r="G28">
        <v>0.6</v>
      </c>
      <c r="H28">
        <v>0.7</v>
      </c>
      <c r="I28">
        <v>0.8</v>
      </c>
      <c r="J28" s="22">
        <v>0.9</v>
      </c>
      <c r="M28" s="3" t="s">
        <v>23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 s="3" t="s">
        <v>2</v>
      </c>
    </row>
    <row r="29" spans="1:23" x14ac:dyDescent="0.2">
      <c r="A29" t="s">
        <v>10</v>
      </c>
      <c r="B29">
        <v>147</v>
      </c>
      <c r="C29">
        <v>8</v>
      </c>
      <c r="D29">
        <v>6</v>
      </c>
      <c r="E29">
        <v>6</v>
      </c>
      <c r="F29">
        <v>4</v>
      </c>
      <c r="G29">
        <v>4</v>
      </c>
      <c r="H29">
        <v>2</v>
      </c>
      <c r="I29">
        <v>2</v>
      </c>
      <c r="J29">
        <v>1</v>
      </c>
      <c r="K29" s="6">
        <f>SUM(B29:J29)</f>
        <v>180</v>
      </c>
      <c r="M29" s="3" t="s">
        <v>1</v>
      </c>
      <c r="N29" s="3">
        <f>ROUND(-LN((1-N30)/N30),2)</f>
        <v>-2.2000000000000002</v>
      </c>
      <c r="O29" s="3">
        <f t="shared" ref="O29:V29" si="20">ROUND(-LN((1-O30)/O30),2)</f>
        <v>-1.39</v>
      </c>
      <c r="P29" s="3">
        <f t="shared" si="20"/>
        <v>-0.85</v>
      </c>
      <c r="Q29" s="3">
        <f t="shared" si="20"/>
        <v>-0.41</v>
      </c>
      <c r="R29" s="3">
        <f t="shared" si="20"/>
        <v>0</v>
      </c>
      <c r="S29" s="3">
        <f t="shared" si="20"/>
        <v>0.41</v>
      </c>
      <c r="T29" s="3">
        <f t="shared" si="20"/>
        <v>0.85</v>
      </c>
      <c r="U29" s="3">
        <f t="shared" si="20"/>
        <v>1.39</v>
      </c>
      <c r="V29" s="3">
        <f t="shared" si="20"/>
        <v>2.2000000000000002</v>
      </c>
      <c r="W29" s="3"/>
    </row>
    <row r="30" spans="1:23" x14ac:dyDescent="0.2">
      <c r="A30" t="s">
        <v>11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2</v>
      </c>
      <c r="K30" s="6">
        <f>SUM(B30:J30)</f>
        <v>5</v>
      </c>
      <c r="M30" s="3" t="s">
        <v>9</v>
      </c>
      <c r="N30" s="22">
        <v>0.1</v>
      </c>
      <c r="O30" s="3">
        <v>0.2</v>
      </c>
      <c r="P30" s="3">
        <v>0.3</v>
      </c>
      <c r="Q30" s="3">
        <v>0.4</v>
      </c>
      <c r="R30" s="3">
        <v>0.5</v>
      </c>
      <c r="S30" s="3">
        <v>0.6</v>
      </c>
      <c r="T30" s="3">
        <v>0.7</v>
      </c>
      <c r="U30" s="3">
        <v>0.8</v>
      </c>
      <c r="V30" s="22">
        <v>0.9</v>
      </c>
      <c r="W30" s="3"/>
    </row>
    <row r="31" spans="1:23" x14ac:dyDescent="0.2">
      <c r="A31" t="s">
        <v>12</v>
      </c>
      <c r="B31">
        <f>B29*(B28-0)</f>
        <v>14.700000000000001</v>
      </c>
      <c r="C31">
        <f t="shared" ref="C31:J31" si="21">C29*(C28-0)</f>
        <v>1.6</v>
      </c>
      <c r="D31">
        <f t="shared" si="21"/>
        <v>1.7999999999999998</v>
      </c>
      <c r="E31">
        <f t="shared" si="21"/>
        <v>2.4000000000000004</v>
      </c>
      <c r="F31">
        <f t="shared" si="21"/>
        <v>2</v>
      </c>
      <c r="G31">
        <f t="shared" si="21"/>
        <v>2.4</v>
      </c>
      <c r="H31">
        <f t="shared" si="21"/>
        <v>1.4</v>
      </c>
      <c r="I31">
        <f t="shared" si="21"/>
        <v>1.6</v>
      </c>
      <c r="J31">
        <f t="shared" si="21"/>
        <v>0.9</v>
      </c>
      <c r="K31">
        <f>SUM(B31:J31)</f>
        <v>28.799999999999997</v>
      </c>
      <c r="M31" s="3" t="s">
        <v>10</v>
      </c>
      <c r="N31" s="3">
        <f t="shared" ref="N31:V32" si="22">B29</f>
        <v>147</v>
      </c>
      <c r="O31" s="3">
        <f t="shared" si="22"/>
        <v>8</v>
      </c>
      <c r="P31" s="3">
        <f t="shared" si="22"/>
        <v>6</v>
      </c>
      <c r="Q31" s="3">
        <f t="shared" si="22"/>
        <v>6</v>
      </c>
      <c r="R31" s="3">
        <f t="shared" si="22"/>
        <v>4</v>
      </c>
      <c r="S31" s="3">
        <f t="shared" si="22"/>
        <v>4</v>
      </c>
      <c r="T31" s="3">
        <f t="shared" si="22"/>
        <v>2</v>
      </c>
      <c r="U31" s="3">
        <f t="shared" si="22"/>
        <v>2</v>
      </c>
      <c r="V31" s="3">
        <f t="shared" si="22"/>
        <v>1</v>
      </c>
      <c r="W31" s="7">
        <f>SUM(N31:V31)</f>
        <v>180</v>
      </c>
    </row>
    <row r="32" spans="1:23" x14ac:dyDescent="0.2">
      <c r="A32" t="s">
        <v>13</v>
      </c>
      <c r="B32">
        <f>B30*(B28-1)</f>
        <v>0</v>
      </c>
      <c r="C32">
        <f t="shared" ref="C32:J32" si="23">C30*(C28-1)</f>
        <v>0</v>
      </c>
      <c r="D32">
        <f t="shared" si="23"/>
        <v>0</v>
      </c>
      <c r="E32">
        <f t="shared" si="23"/>
        <v>0</v>
      </c>
      <c r="F32">
        <f t="shared" si="23"/>
        <v>0</v>
      </c>
      <c r="G32">
        <f t="shared" si="23"/>
        <v>-0.4</v>
      </c>
      <c r="H32">
        <f t="shared" si="23"/>
        <v>-0.30000000000000004</v>
      </c>
      <c r="I32">
        <f t="shared" si="23"/>
        <v>-0.19999999999999996</v>
      </c>
      <c r="J32">
        <f t="shared" si="23"/>
        <v>-0.19999999999999996</v>
      </c>
      <c r="K32">
        <f>SUM(B32:J32)</f>
        <v>-1.1000000000000001</v>
      </c>
      <c r="M32" s="3" t="s">
        <v>11</v>
      </c>
      <c r="N32" s="3">
        <f t="shared" si="22"/>
        <v>0</v>
      </c>
      <c r="O32" s="3">
        <f t="shared" si="22"/>
        <v>0</v>
      </c>
      <c r="P32" s="3">
        <f t="shared" si="22"/>
        <v>0</v>
      </c>
      <c r="Q32" s="3">
        <f t="shared" si="22"/>
        <v>0</v>
      </c>
      <c r="R32" s="3">
        <f t="shared" si="22"/>
        <v>0</v>
      </c>
      <c r="S32" s="3">
        <f t="shared" si="22"/>
        <v>1</v>
      </c>
      <c r="T32" s="3">
        <f t="shared" si="22"/>
        <v>1</v>
      </c>
      <c r="U32" s="3">
        <f t="shared" si="22"/>
        <v>1</v>
      </c>
      <c r="V32" s="3">
        <f t="shared" si="22"/>
        <v>2</v>
      </c>
      <c r="W32" s="7">
        <f>SUM(N32:V32)</f>
        <v>5</v>
      </c>
    </row>
    <row r="33" spans="1:23" x14ac:dyDescent="0.2">
      <c r="J33" s="1" t="s">
        <v>3</v>
      </c>
      <c r="K33">
        <f>K31+K32</f>
        <v>27.699999999999996</v>
      </c>
      <c r="M33" s="3" t="s">
        <v>12</v>
      </c>
      <c r="N33" s="3">
        <f>N31*(N30-0)</f>
        <v>14.700000000000001</v>
      </c>
      <c r="O33" s="3">
        <f t="shared" ref="O33:V33" si="24">O31*(O30-0)</f>
        <v>1.6</v>
      </c>
      <c r="P33" s="3">
        <f t="shared" si="24"/>
        <v>1.7999999999999998</v>
      </c>
      <c r="Q33" s="3">
        <f t="shared" si="24"/>
        <v>2.4000000000000004</v>
      </c>
      <c r="R33" s="3">
        <f t="shared" si="24"/>
        <v>2</v>
      </c>
      <c r="S33" s="3">
        <f t="shared" si="24"/>
        <v>2.4</v>
      </c>
      <c r="T33" s="3">
        <f t="shared" si="24"/>
        <v>1.4</v>
      </c>
      <c r="U33" s="3">
        <f t="shared" si="24"/>
        <v>1.6</v>
      </c>
      <c r="V33" s="3">
        <f t="shared" si="24"/>
        <v>0.9</v>
      </c>
      <c r="W33" s="3">
        <f>SUM(N33:V33)</f>
        <v>28.799999999999997</v>
      </c>
    </row>
    <row r="34" spans="1:23" x14ac:dyDescent="0.2">
      <c r="A34" t="s">
        <v>14</v>
      </c>
      <c r="B34">
        <f>B29*B28*(1-B28)</f>
        <v>13.23</v>
      </c>
      <c r="C34">
        <f t="shared" ref="C34:J34" si="25">C29*C28*(1-C28)</f>
        <v>1.2800000000000002</v>
      </c>
      <c r="D34">
        <f t="shared" si="25"/>
        <v>1.2599999999999998</v>
      </c>
      <c r="E34">
        <f t="shared" si="25"/>
        <v>1.4400000000000002</v>
      </c>
      <c r="F34">
        <f t="shared" si="25"/>
        <v>1</v>
      </c>
      <c r="G34">
        <f t="shared" si="25"/>
        <v>0.96</v>
      </c>
      <c r="H34">
        <f t="shared" si="25"/>
        <v>0.42000000000000004</v>
      </c>
      <c r="I34">
        <f t="shared" si="25"/>
        <v>0.31999999999999995</v>
      </c>
      <c r="J34">
        <f t="shared" si="25"/>
        <v>8.9999999999999983E-2</v>
      </c>
      <c r="K34">
        <f>SUM(B34:J34)</f>
        <v>20.000000000000004</v>
      </c>
      <c r="M34" s="3" t="s">
        <v>13</v>
      </c>
      <c r="N34" s="3">
        <f>N32*(N30-1)*N28</f>
        <v>0</v>
      </c>
      <c r="O34" s="3">
        <f t="shared" ref="O34:V34" si="26">O32*(O30-1)*O28</f>
        <v>0</v>
      </c>
      <c r="P34" s="3">
        <f t="shared" si="26"/>
        <v>0</v>
      </c>
      <c r="Q34" s="3">
        <f t="shared" si="26"/>
        <v>0</v>
      </c>
      <c r="R34" s="3">
        <f t="shared" si="26"/>
        <v>0</v>
      </c>
      <c r="S34" s="3">
        <f t="shared" si="26"/>
        <v>-1.6</v>
      </c>
      <c r="T34" s="3">
        <f t="shared" si="26"/>
        <v>-1.2000000000000002</v>
      </c>
      <c r="U34" s="3">
        <f t="shared" si="26"/>
        <v>-0.79999999999999982</v>
      </c>
      <c r="V34" s="3">
        <f t="shared" si="26"/>
        <v>-0.79999999999999982</v>
      </c>
      <c r="W34" s="3">
        <f>SUM(N34:V34)</f>
        <v>-4.4000000000000004</v>
      </c>
    </row>
    <row r="35" spans="1:23" x14ac:dyDescent="0.2">
      <c r="A35" t="s">
        <v>15</v>
      </c>
      <c r="B35">
        <f>B30*B28*(1-B28)</f>
        <v>0</v>
      </c>
      <c r="C35">
        <f t="shared" ref="C35:J35" si="27">C30*C28*(1-C28)</f>
        <v>0</v>
      </c>
      <c r="D35">
        <f t="shared" si="27"/>
        <v>0</v>
      </c>
      <c r="E35">
        <f t="shared" si="27"/>
        <v>0</v>
      </c>
      <c r="F35">
        <f t="shared" si="27"/>
        <v>0</v>
      </c>
      <c r="G35">
        <f t="shared" si="27"/>
        <v>0.24</v>
      </c>
      <c r="H35">
        <f t="shared" si="27"/>
        <v>0.21000000000000002</v>
      </c>
      <c r="I35">
        <f t="shared" si="27"/>
        <v>0.15999999999999998</v>
      </c>
      <c r="J35">
        <f t="shared" si="27"/>
        <v>0.17999999999999997</v>
      </c>
      <c r="K35">
        <f>SUM(B35:J35)</f>
        <v>0.78999999999999992</v>
      </c>
      <c r="M35" s="3"/>
      <c r="N35" s="3"/>
      <c r="O35" s="3"/>
      <c r="P35" s="3"/>
      <c r="Q35" s="3"/>
      <c r="R35" s="3"/>
      <c r="S35" s="3"/>
      <c r="T35" s="3"/>
      <c r="U35" s="3"/>
      <c r="V35" s="4" t="s">
        <v>3</v>
      </c>
      <c r="W35" s="3">
        <f>SUM(W33:W34)</f>
        <v>24.4</v>
      </c>
    </row>
    <row r="36" spans="1:23" x14ac:dyDescent="0.2">
      <c r="J36" s="1" t="s">
        <v>4</v>
      </c>
      <c r="K36">
        <f>SUM(K34:K35)</f>
        <v>20.790000000000003</v>
      </c>
      <c r="M36" s="3" t="s">
        <v>14</v>
      </c>
      <c r="N36" s="3">
        <f>N31*N30*(1-N30)</f>
        <v>13.23</v>
      </c>
      <c r="O36" s="3">
        <f t="shared" ref="O36:V36" si="28">O31*O30*(1-O30)</f>
        <v>1.2800000000000002</v>
      </c>
      <c r="P36" s="3">
        <f t="shared" si="28"/>
        <v>1.2599999999999998</v>
      </c>
      <c r="Q36" s="3">
        <f t="shared" si="28"/>
        <v>1.4400000000000002</v>
      </c>
      <c r="R36" s="3">
        <f t="shared" si="28"/>
        <v>1</v>
      </c>
      <c r="S36" s="3">
        <f t="shared" si="28"/>
        <v>0.96</v>
      </c>
      <c r="T36" s="3">
        <f t="shared" si="28"/>
        <v>0.42000000000000004</v>
      </c>
      <c r="U36" s="3">
        <f t="shared" si="28"/>
        <v>0.31999999999999995</v>
      </c>
      <c r="V36" s="3">
        <f t="shared" si="28"/>
        <v>8.9999999999999983E-2</v>
      </c>
      <c r="W36" s="3">
        <f>SUM(N36:V36)</f>
        <v>20.000000000000004</v>
      </c>
    </row>
    <row r="37" spans="1:23" x14ac:dyDescent="0.2">
      <c r="I37" t="s">
        <v>33</v>
      </c>
      <c r="J37" s="2" t="s">
        <v>6</v>
      </c>
      <c r="K37">
        <f>-K33*K33/(K36+1)</f>
        <v>-35.212941716383646</v>
      </c>
      <c r="M37" s="3" t="s">
        <v>15</v>
      </c>
      <c r="N37" s="3">
        <f>N32*N30*(1-N30)*N28</f>
        <v>0</v>
      </c>
      <c r="O37" s="3">
        <f t="shared" ref="O37:V37" si="29">O32*O30*(1-O30)*O28</f>
        <v>0</v>
      </c>
      <c r="P37" s="3">
        <f t="shared" si="29"/>
        <v>0</v>
      </c>
      <c r="Q37" s="3">
        <f t="shared" si="29"/>
        <v>0</v>
      </c>
      <c r="R37" s="3">
        <f t="shared" si="29"/>
        <v>0</v>
      </c>
      <c r="S37" s="3">
        <f t="shared" si="29"/>
        <v>0.96</v>
      </c>
      <c r="T37" s="3">
        <f t="shared" si="29"/>
        <v>0.84000000000000008</v>
      </c>
      <c r="U37" s="3">
        <f t="shared" si="29"/>
        <v>0.6399999999999999</v>
      </c>
      <c r="V37" s="3">
        <f t="shared" si="29"/>
        <v>0.71999999999999986</v>
      </c>
      <c r="W37" s="3">
        <f>SUM(N37:V37)</f>
        <v>3.1599999999999997</v>
      </c>
    </row>
    <row r="38" spans="1:23" x14ac:dyDescent="0.2">
      <c r="G38" t="s">
        <v>18</v>
      </c>
      <c r="H38" t="s">
        <v>19</v>
      </c>
      <c r="I38" t="s">
        <v>7</v>
      </c>
      <c r="J38" s="2" t="s">
        <v>8</v>
      </c>
      <c r="K38">
        <f>-K33/(K36+1)</f>
        <v>-1.2712253327214316</v>
      </c>
      <c r="M38" s="3"/>
      <c r="N38" s="3"/>
      <c r="O38" s="3"/>
      <c r="P38" s="3"/>
      <c r="Q38" s="3"/>
      <c r="R38" s="3"/>
      <c r="S38" s="3"/>
      <c r="T38" s="3"/>
      <c r="U38" s="3"/>
      <c r="V38" s="4" t="s">
        <v>4</v>
      </c>
      <c r="W38" s="3">
        <f>SUM(W36:W37)</f>
        <v>23.160000000000004</v>
      </c>
    </row>
    <row r="39" spans="1:23" x14ac:dyDescent="0.2">
      <c r="I39" t="s">
        <v>26</v>
      </c>
      <c r="J39" s="2" t="s">
        <v>27</v>
      </c>
      <c r="K39">
        <f>K38*0.3</f>
        <v>-0.38136759981642948</v>
      </c>
      <c r="M39" s="3"/>
      <c r="N39" s="3"/>
      <c r="O39" s="3"/>
      <c r="P39" s="3"/>
      <c r="Q39" s="3"/>
      <c r="R39" s="3"/>
      <c r="S39" s="3"/>
      <c r="T39" s="3"/>
      <c r="U39" s="3" t="s">
        <v>39</v>
      </c>
      <c r="V39" s="5" t="s">
        <v>6</v>
      </c>
      <c r="W39" s="3">
        <f>-W35*W35/(W38+1)</f>
        <v>-24.642384105960257</v>
      </c>
    </row>
    <row r="40" spans="1:23" x14ac:dyDescent="0.2">
      <c r="M40" s="3"/>
      <c r="N40" s="3"/>
      <c r="O40" s="3"/>
      <c r="P40" s="3"/>
      <c r="Q40" s="3"/>
      <c r="R40" s="3"/>
      <c r="S40" s="3" t="s">
        <v>18</v>
      </c>
      <c r="T40" s="3" t="s">
        <v>19</v>
      </c>
      <c r="U40" s="3" t="s">
        <v>7</v>
      </c>
      <c r="V40" s="5" t="s">
        <v>8</v>
      </c>
      <c r="W40" s="3">
        <f>-W35/(W38+1)</f>
        <v>-1.0099337748344368</v>
      </c>
    </row>
    <row r="41" spans="1:23" x14ac:dyDescent="0.2">
      <c r="M41" s="3"/>
      <c r="N41" s="3"/>
      <c r="O41" s="3"/>
      <c r="P41" s="3"/>
      <c r="Q41" s="3"/>
      <c r="R41" s="3"/>
      <c r="S41" s="3"/>
      <c r="T41" s="3"/>
      <c r="U41" s="3" t="s">
        <v>25</v>
      </c>
      <c r="V41" s="3"/>
      <c r="W41" s="3">
        <f>W40*0.3</f>
        <v>-0.30298013245033101</v>
      </c>
    </row>
    <row r="42" spans="1:23" x14ac:dyDescent="0.2">
      <c r="W42" s="3"/>
    </row>
    <row r="43" spans="1:23" x14ac:dyDescent="0.2">
      <c r="A43" t="s">
        <v>48</v>
      </c>
      <c r="B43">
        <f>B27+$K$38</f>
        <v>-3.4712253327214317</v>
      </c>
      <c r="C43">
        <f t="shared" ref="B43:J43" si="30">C27+$K$38</f>
        <v>-2.6612253327214317</v>
      </c>
      <c r="D43">
        <f t="shared" si="30"/>
        <v>-2.1212253327214317</v>
      </c>
      <c r="E43">
        <f t="shared" si="30"/>
        <v>-1.6812253327214315</v>
      </c>
      <c r="F43">
        <f t="shared" si="30"/>
        <v>-1.2712253327214316</v>
      </c>
      <c r="G43">
        <f t="shared" si="30"/>
        <v>-0.86122533272143165</v>
      </c>
      <c r="H43">
        <f t="shared" si="30"/>
        <v>-0.42122533272143159</v>
      </c>
      <c r="I43">
        <f t="shared" si="30"/>
        <v>0.11877466727856834</v>
      </c>
      <c r="J43">
        <f t="shared" si="30"/>
        <v>0.92877466727856861</v>
      </c>
      <c r="M43" t="s">
        <v>48</v>
      </c>
      <c r="N43" s="3">
        <f t="shared" ref="N43:V43" si="31">N29+$W$40</f>
        <v>-3.209933774834437</v>
      </c>
      <c r="O43" s="3">
        <f t="shared" si="31"/>
        <v>-2.3999337748344365</v>
      </c>
      <c r="P43" s="3">
        <f t="shared" si="31"/>
        <v>-1.8599337748344369</v>
      </c>
      <c r="Q43" s="3">
        <f t="shared" si="31"/>
        <v>-1.4199337748344367</v>
      </c>
      <c r="R43" s="3">
        <f t="shared" si="31"/>
        <v>-1.0099337748344368</v>
      </c>
      <c r="S43" s="3">
        <f t="shared" si="31"/>
        <v>-0.59993377483443688</v>
      </c>
      <c r="T43" s="3">
        <f t="shared" si="31"/>
        <v>-0.15993377483443683</v>
      </c>
      <c r="U43" s="3">
        <f t="shared" si="31"/>
        <v>0.3800662251655631</v>
      </c>
      <c r="V43" s="3">
        <f t="shared" si="31"/>
        <v>1.1900662251655634</v>
      </c>
      <c r="W43" s="3"/>
    </row>
    <row r="44" spans="1:23" x14ac:dyDescent="0.2">
      <c r="A44" t="s">
        <v>49</v>
      </c>
      <c r="B44" s="23">
        <f>ROUND(1/(1+POWER(2.718,-B43)),3)</f>
        <v>0.03</v>
      </c>
      <c r="C44" s="9">
        <f t="shared" ref="C44:J44" si="32">ROUND(1/(1+POWER(2.718,-C43)),3)</f>
        <v>6.5000000000000002E-2</v>
      </c>
      <c r="D44" s="9">
        <f t="shared" si="32"/>
        <v>0.107</v>
      </c>
      <c r="E44" s="9">
        <f t="shared" si="32"/>
        <v>0.157</v>
      </c>
      <c r="F44" s="9">
        <f t="shared" si="32"/>
        <v>0.219</v>
      </c>
      <c r="G44" s="9">
        <f t="shared" si="32"/>
        <v>0.29699999999999999</v>
      </c>
      <c r="H44" s="9">
        <f t="shared" si="32"/>
        <v>0.39600000000000002</v>
      </c>
      <c r="I44" s="9">
        <f t="shared" si="32"/>
        <v>0.53</v>
      </c>
      <c r="J44" s="23">
        <f t="shared" si="32"/>
        <v>0.71699999999999997</v>
      </c>
      <c r="M44" t="s">
        <v>49</v>
      </c>
      <c r="N44" s="23">
        <f>ROUND(1/(1+POWER(2.718,-N43)),3)</f>
        <v>3.9E-2</v>
      </c>
      <c r="O44" s="12">
        <f t="shared" ref="O44:V44" si="33">ROUND(1/(1+POWER(2.718,-O43)),3)</f>
        <v>8.3000000000000004E-2</v>
      </c>
      <c r="P44" s="12">
        <f t="shared" si="33"/>
        <v>0.13500000000000001</v>
      </c>
      <c r="Q44" s="12">
        <f t="shared" si="33"/>
        <v>0.19500000000000001</v>
      </c>
      <c r="R44" s="12">
        <f t="shared" si="33"/>
        <v>0.26700000000000002</v>
      </c>
      <c r="S44" s="12">
        <f t="shared" si="33"/>
        <v>0.35399999999999998</v>
      </c>
      <c r="T44" s="12">
        <f t="shared" si="33"/>
        <v>0.46</v>
      </c>
      <c r="U44" s="12">
        <f t="shared" si="33"/>
        <v>0.59399999999999997</v>
      </c>
      <c r="V44" s="23">
        <f t="shared" si="33"/>
        <v>0.76700000000000002</v>
      </c>
    </row>
    <row r="45" spans="1:23" x14ac:dyDescent="0.2">
      <c r="A45" t="s">
        <v>50</v>
      </c>
      <c r="B45">
        <f t="shared" ref="B45:J45" si="34">B27+$K$39</f>
        <v>-2.5813675998164296</v>
      </c>
      <c r="C45">
        <f t="shared" si="34"/>
        <v>-1.7713675998164293</v>
      </c>
      <c r="D45">
        <f t="shared" si="34"/>
        <v>-1.2313675998164295</v>
      </c>
      <c r="E45">
        <f t="shared" si="34"/>
        <v>-0.79136759981642946</v>
      </c>
      <c r="F45">
        <f t="shared" si="34"/>
        <v>-0.38136759981642948</v>
      </c>
      <c r="G45">
        <f t="shared" si="34"/>
        <v>2.8632400183570494E-2</v>
      </c>
      <c r="H45">
        <f t="shared" si="34"/>
        <v>0.4686324001835705</v>
      </c>
      <c r="I45">
        <f t="shared" si="34"/>
        <v>1.0086324001835705</v>
      </c>
      <c r="J45">
        <f t="shared" si="34"/>
        <v>1.8186324001835708</v>
      </c>
      <c r="M45" t="s">
        <v>50</v>
      </c>
      <c r="N45" s="3">
        <f t="shared" ref="N45:V45" si="35">N29+$W$41</f>
        <v>-2.5029801324503311</v>
      </c>
      <c r="O45" s="3">
        <f t="shared" si="35"/>
        <v>-1.6929801324503309</v>
      </c>
      <c r="P45" s="3">
        <f t="shared" si="35"/>
        <v>-1.152980132450331</v>
      </c>
      <c r="Q45" s="3">
        <f t="shared" si="35"/>
        <v>-0.71298013245033098</v>
      </c>
      <c r="R45" s="3">
        <f t="shared" si="35"/>
        <v>-0.30298013245033101</v>
      </c>
      <c r="S45" s="3">
        <f t="shared" si="35"/>
        <v>0.10701986754966897</v>
      </c>
      <c r="T45" s="3">
        <f t="shared" si="35"/>
        <v>0.54701986754966891</v>
      </c>
      <c r="U45" s="3">
        <f t="shared" si="35"/>
        <v>1.0870198675496689</v>
      </c>
      <c r="V45" s="3">
        <f t="shared" si="35"/>
        <v>1.8970198675496692</v>
      </c>
    </row>
    <row r="46" spans="1:23" x14ac:dyDescent="0.2">
      <c r="A46" t="s">
        <v>51</v>
      </c>
      <c r="B46" s="24">
        <f t="shared" ref="B46:J46" si="36">ROUND(1/(1+POWER(2.718,-B45)),3)</f>
        <v>7.0000000000000007E-2</v>
      </c>
      <c r="C46" s="10">
        <f t="shared" si="36"/>
        <v>0.14499999999999999</v>
      </c>
      <c r="D46" s="10">
        <f t="shared" si="36"/>
        <v>0.22600000000000001</v>
      </c>
      <c r="E46" s="10">
        <f t="shared" si="36"/>
        <v>0.312</v>
      </c>
      <c r="F46" s="10">
        <f t="shared" si="36"/>
        <v>0.40600000000000003</v>
      </c>
      <c r="G46" s="10">
        <f t="shared" si="36"/>
        <v>0.50700000000000001</v>
      </c>
      <c r="H46" s="10">
        <f t="shared" si="36"/>
        <v>0.61499999999999999</v>
      </c>
      <c r="I46" s="10">
        <f t="shared" si="36"/>
        <v>0.73299999999999998</v>
      </c>
      <c r="J46" s="24">
        <f t="shared" si="36"/>
        <v>0.86</v>
      </c>
      <c r="M46" t="s">
        <v>51</v>
      </c>
      <c r="N46" s="24">
        <f>ROUND(1/(1+POWER(2.718,-N45)),3)</f>
        <v>7.5999999999999998E-2</v>
      </c>
      <c r="O46" s="11">
        <f t="shared" ref="O46:V46" si="37">ROUND(1/(1+POWER(2.718,-O45)),3)</f>
        <v>0.155</v>
      </c>
      <c r="P46" s="11">
        <f t="shared" si="37"/>
        <v>0.24</v>
      </c>
      <c r="Q46" s="11">
        <f t="shared" si="37"/>
        <v>0.32900000000000001</v>
      </c>
      <c r="R46" s="11">
        <f t="shared" si="37"/>
        <v>0.42499999999999999</v>
      </c>
      <c r="S46" s="11">
        <f t="shared" si="37"/>
        <v>0.52700000000000002</v>
      </c>
      <c r="T46" s="11">
        <f t="shared" si="37"/>
        <v>0.63300000000000001</v>
      </c>
      <c r="U46" s="11">
        <f t="shared" si="37"/>
        <v>0.748</v>
      </c>
      <c r="V46" s="24">
        <f t="shared" si="37"/>
        <v>0.87</v>
      </c>
    </row>
    <row r="49" spans="1:23" x14ac:dyDescent="0.2">
      <c r="A49" s="6" t="s">
        <v>55</v>
      </c>
      <c r="M49" s="6" t="s">
        <v>55</v>
      </c>
    </row>
    <row r="50" spans="1:23" x14ac:dyDescent="0.2">
      <c r="A50" t="s">
        <v>52</v>
      </c>
      <c r="B50">
        <f t="shared" ref="B50:J50" si="38">B30*LN(B44)</f>
        <v>0</v>
      </c>
      <c r="C50">
        <f t="shared" si="38"/>
        <v>0</v>
      </c>
      <c r="D50">
        <f t="shared" si="38"/>
        <v>0</v>
      </c>
      <c r="E50">
        <f t="shared" si="38"/>
        <v>0</v>
      </c>
      <c r="F50">
        <f t="shared" si="38"/>
        <v>0</v>
      </c>
      <c r="G50">
        <f t="shared" si="38"/>
        <v>-1.2140231401794375</v>
      </c>
      <c r="H50">
        <f t="shared" si="38"/>
        <v>-0.92634106772765645</v>
      </c>
      <c r="I50">
        <f t="shared" si="38"/>
        <v>-0.6348782724359695</v>
      </c>
      <c r="J50">
        <f t="shared" si="38"/>
        <v>-0.66535887676503347</v>
      </c>
      <c r="K50">
        <f>SUM(B50:J50)</f>
        <v>-3.4406013571080969</v>
      </c>
      <c r="M50" t="s">
        <v>52</v>
      </c>
      <c r="N50">
        <f t="shared" ref="N50:V50" si="39">N32*LN(N44)</f>
        <v>0</v>
      </c>
      <c r="O50">
        <f t="shared" si="39"/>
        <v>0</v>
      </c>
      <c r="P50">
        <f t="shared" si="39"/>
        <v>0</v>
      </c>
      <c r="Q50">
        <f t="shared" si="39"/>
        <v>0</v>
      </c>
      <c r="R50">
        <f t="shared" si="39"/>
        <v>0</v>
      </c>
      <c r="S50">
        <f t="shared" si="39"/>
        <v>-1.0384583658483626</v>
      </c>
      <c r="T50">
        <f t="shared" si="39"/>
        <v>-0.77652878949899629</v>
      </c>
      <c r="U50">
        <f t="shared" si="39"/>
        <v>-0.52087595961949218</v>
      </c>
      <c r="V50">
        <f t="shared" si="39"/>
        <v>-0.53053695522976174</v>
      </c>
      <c r="W50">
        <f>SUM(N50:V50)</f>
        <v>-2.8664000701966126</v>
      </c>
    </row>
    <row r="51" spans="1:23" x14ac:dyDescent="0.2">
      <c r="A51" t="s">
        <v>53</v>
      </c>
      <c r="B51">
        <f t="shared" ref="B51:J51" si="40">B29*LN(1-B44)</f>
        <v>-4.4775035002521602</v>
      </c>
      <c r="C51">
        <f t="shared" si="40"/>
        <v>-0.53766999754759992</v>
      </c>
      <c r="D51">
        <f t="shared" si="40"/>
        <v>-0.67901218863382784</v>
      </c>
      <c r="E51">
        <f t="shared" si="40"/>
        <v>-1.0247299258816898</v>
      </c>
      <c r="F51">
        <f t="shared" si="40"/>
        <v>-0.9887205165698042</v>
      </c>
      <c r="G51">
        <f t="shared" si="40"/>
        <v>-1.4095935486858882</v>
      </c>
      <c r="H51">
        <f t="shared" si="40"/>
        <v>-1.0083621620946444</v>
      </c>
      <c r="I51">
        <f t="shared" si="40"/>
        <v>-1.5100451685560656</v>
      </c>
      <c r="J51">
        <f t="shared" si="40"/>
        <v>-1.2623083813388993</v>
      </c>
      <c r="K51">
        <f>SUM(B51:J51)</f>
        <v>-12.897945389560581</v>
      </c>
      <c r="M51" t="s">
        <v>53</v>
      </c>
      <c r="N51">
        <f t="shared" ref="N51:V51" si="41">N31*LN(1-N44)</f>
        <v>-5.8477878917411559</v>
      </c>
      <c r="O51">
        <f t="shared" si="41"/>
        <v>-0.69318245380537735</v>
      </c>
      <c r="P51">
        <f t="shared" si="41"/>
        <v>-0.87015463230154644</v>
      </c>
      <c r="Q51">
        <f t="shared" si="41"/>
        <v>-1.3014780093814426</v>
      </c>
      <c r="R51">
        <f t="shared" si="41"/>
        <v>-1.2424383083819424</v>
      </c>
      <c r="S51">
        <f t="shared" si="41"/>
        <v>-1.7478231007981406</v>
      </c>
      <c r="T51">
        <f t="shared" si="41"/>
        <v>-1.2323722788476339</v>
      </c>
      <c r="U51">
        <f t="shared" si="41"/>
        <v>-1.8028042387608088</v>
      </c>
      <c r="V51">
        <f t="shared" si="41"/>
        <v>-1.4567168254164367</v>
      </c>
      <c r="W51">
        <f>SUM(N51:V51)</f>
        <v>-16.194757739434486</v>
      </c>
    </row>
    <row r="52" spans="1:23" x14ac:dyDescent="0.2">
      <c r="J52" t="s">
        <v>28</v>
      </c>
      <c r="K52" s="22">
        <f>-SUM(K50:K51)</f>
        <v>16.338546746668676</v>
      </c>
      <c r="V52" t="s">
        <v>31</v>
      </c>
      <c r="W52" s="22">
        <f>-SUM(W50:W51)</f>
        <v>19.061157809631098</v>
      </c>
    </row>
    <row r="53" spans="1:23" x14ac:dyDescent="0.2">
      <c r="A53" s="6" t="s">
        <v>54</v>
      </c>
      <c r="M53" s="6" t="s">
        <v>54</v>
      </c>
    </row>
    <row r="54" spans="1:23" x14ac:dyDescent="0.2">
      <c r="A54" t="s">
        <v>52</v>
      </c>
      <c r="B54">
        <f t="shared" ref="B54:J54" si="42">B30*LN(B46)</f>
        <v>0</v>
      </c>
      <c r="C54">
        <f t="shared" si="42"/>
        <v>0</v>
      </c>
      <c r="D54">
        <f t="shared" si="42"/>
        <v>0</v>
      </c>
      <c r="E54">
        <f t="shared" si="42"/>
        <v>0</v>
      </c>
      <c r="F54">
        <f t="shared" si="42"/>
        <v>0</v>
      </c>
      <c r="G54">
        <f t="shared" si="42"/>
        <v>-0.67924427539095389</v>
      </c>
      <c r="H54">
        <f t="shared" si="42"/>
        <v>-0.48613301117561919</v>
      </c>
      <c r="I54">
        <f t="shared" si="42"/>
        <v>-0.31060957709548559</v>
      </c>
      <c r="J54">
        <f t="shared" si="42"/>
        <v>-0.30164577946916732</v>
      </c>
      <c r="K54">
        <f>SUM(B54:J54)</f>
        <v>-1.7776326431312259</v>
      </c>
      <c r="M54" t="s">
        <v>52</v>
      </c>
      <c r="N54">
        <f t="shared" ref="N54:V54" si="43">N32*LN(N46)</f>
        <v>0</v>
      </c>
      <c r="O54">
        <f t="shared" si="43"/>
        <v>0</v>
      </c>
      <c r="P54">
        <f t="shared" si="43"/>
        <v>0</v>
      </c>
      <c r="Q54">
        <f t="shared" si="43"/>
        <v>0</v>
      </c>
      <c r="R54">
        <f t="shared" si="43"/>
        <v>0</v>
      </c>
      <c r="S54">
        <f t="shared" si="43"/>
        <v>-0.64055473044077471</v>
      </c>
      <c r="T54">
        <f t="shared" si="43"/>
        <v>-0.45728485683796083</v>
      </c>
      <c r="U54">
        <f t="shared" si="43"/>
        <v>-0.2903523010076598</v>
      </c>
      <c r="V54">
        <f t="shared" si="43"/>
        <v>-0.27852413466701531</v>
      </c>
      <c r="W54">
        <f>SUM(N54:V54)</f>
        <v>-1.6667160229534106</v>
      </c>
    </row>
    <row r="55" spans="1:23" x14ac:dyDescent="0.2">
      <c r="A55" t="s">
        <v>53</v>
      </c>
      <c r="B55">
        <f t="shared" ref="B55:J55" si="44">B29*LN(1-B46)</f>
        <v>-10.667891846720819</v>
      </c>
      <c r="C55">
        <f t="shared" si="44"/>
        <v>-1.2532304803630148</v>
      </c>
      <c r="D55">
        <f t="shared" si="44"/>
        <v>-1.5371004323544595</v>
      </c>
      <c r="E55">
        <f t="shared" si="44"/>
        <v>-2.2437986462927606</v>
      </c>
      <c r="F55">
        <f t="shared" si="44"/>
        <v>-2.0835038384779687</v>
      </c>
      <c r="G55">
        <f t="shared" si="44"/>
        <v>-2.8289844197577878</v>
      </c>
      <c r="H55">
        <f t="shared" si="44"/>
        <v>-1.9090238893887057</v>
      </c>
      <c r="I55">
        <f t="shared" si="44"/>
        <v>-2.6410132411637748</v>
      </c>
      <c r="J55">
        <f t="shared" si="44"/>
        <v>-1.9661128563728327</v>
      </c>
      <c r="K55">
        <f>SUM(B55:J55)</f>
        <v>-27.130659650892124</v>
      </c>
      <c r="M55" t="s">
        <v>53</v>
      </c>
      <c r="N55">
        <f t="shared" ref="N55:V55" si="45">N31*LN(1-N46)</f>
        <v>-11.61935147904657</v>
      </c>
      <c r="O55">
        <f t="shared" si="45"/>
        <v>-1.347349212999706</v>
      </c>
      <c r="P55">
        <f t="shared" si="45"/>
        <v>-1.6466210742105618</v>
      </c>
      <c r="Q55">
        <f t="shared" si="45"/>
        <v>-2.393916852062731</v>
      </c>
      <c r="R55">
        <f t="shared" si="45"/>
        <v>-2.2135409527391467</v>
      </c>
      <c r="S55">
        <f t="shared" si="45"/>
        <v>-2.9946395619608164</v>
      </c>
      <c r="T55">
        <f t="shared" si="45"/>
        <v>-2.0047868618551337</v>
      </c>
      <c r="U55">
        <f t="shared" si="45"/>
        <v>-2.7566523829414273</v>
      </c>
      <c r="V55">
        <f t="shared" si="45"/>
        <v>-2.0402208285265546</v>
      </c>
      <c r="W55">
        <f>SUM(N55:V55)</f>
        <v>-29.01707920634265</v>
      </c>
    </row>
    <row r="56" spans="1:23" x14ac:dyDescent="0.2">
      <c r="J56" t="s">
        <v>28</v>
      </c>
      <c r="K56" s="22">
        <f>-SUM(K54:K55)</f>
        <v>28.908292294023351</v>
      </c>
      <c r="V56" t="s">
        <v>31</v>
      </c>
      <c r="W56" s="22">
        <f>-SUM(W54:W55)</f>
        <v>30.683795229296059</v>
      </c>
    </row>
    <row r="59" spans="1:23" x14ac:dyDescent="0.2">
      <c r="A59" s="30"/>
      <c r="B59" s="34" t="s">
        <v>22</v>
      </c>
      <c r="C59" s="34"/>
      <c r="D59" s="34"/>
      <c r="E59" s="34"/>
      <c r="F59" s="34"/>
      <c r="G59" s="34"/>
      <c r="H59" s="34"/>
      <c r="I59" s="34"/>
      <c r="J59" s="34"/>
      <c r="K59" s="31" t="s">
        <v>2</v>
      </c>
      <c r="M59" s="25"/>
      <c r="N59" s="34" t="s">
        <v>22</v>
      </c>
      <c r="O59" s="34"/>
      <c r="P59" s="34"/>
      <c r="Q59" s="34"/>
      <c r="R59" s="34"/>
      <c r="S59" s="34"/>
      <c r="T59" s="34"/>
      <c r="U59" s="34"/>
      <c r="V59" s="34"/>
      <c r="W59" s="25"/>
    </row>
    <row r="60" spans="1:23" x14ac:dyDescent="0.2">
      <c r="A60" s="3" t="s">
        <v>1</v>
      </c>
      <c r="B60" s="3">
        <v>-2.2000000000000002</v>
      </c>
      <c r="C60" s="3">
        <v>-1.39</v>
      </c>
      <c r="D60" s="3">
        <v>-0.85</v>
      </c>
      <c r="E60" s="3">
        <v>-0.41</v>
      </c>
      <c r="F60" s="3">
        <v>0</v>
      </c>
      <c r="G60" s="3">
        <v>0.41</v>
      </c>
      <c r="H60" s="3">
        <v>0.85</v>
      </c>
      <c r="I60" s="3">
        <v>1.39</v>
      </c>
      <c r="J60" s="3">
        <v>2.2000000000000002</v>
      </c>
      <c r="K60" s="3"/>
      <c r="M60" t="s">
        <v>24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 s="3"/>
    </row>
    <row r="61" spans="1:23" x14ac:dyDescent="0.2">
      <c r="A61" s="3" t="s">
        <v>9</v>
      </c>
      <c r="B61" s="8">
        <v>0.1</v>
      </c>
      <c r="C61" s="3">
        <v>0.2</v>
      </c>
      <c r="D61" s="3">
        <v>0.3</v>
      </c>
      <c r="E61" s="3">
        <v>0.4</v>
      </c>
      <c r="F61" s="3">
        <v>0.5</v>
      </c>
      <c r="G61" s="3">
        <v>0.6</v>
      </c>
      <c r="H61" s="3">
        <v>0.7</v>
      </c>
      <c r="I61" s="3">
        <v>0.8</v>
      </c>
      <c r="J61" s="8">
        <v>0.9</v>
      </c>
      <c r="K61" s="3"/>
      <c r="M61" s="3" t="s">
        <v>23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 s="3" t="s">
        <v>2</v>
      </c>
    </row>
    <row r="62" spans="1:23" x14ac:dyDescent="0.2">
      <c r="A62" s="3" t="s">
        <v>10</v>
      </c>
      <c r="B62" s="3">
        <f t="shared" ref="B62:J62" si="46">B4-B29</f>
        <v>3</v>
      </c>
      <c r="C62" s="3">
        <f t="shared" si="46"/>
        <v>4</v>
      </c>
      <c r="D62" s="3">
        <f t="shared" si="46"/>
        <v>2</v>
      </c>
      <c r="E62" s="3">
        <f t="shared" si="46"/>
        <v>2</v>
      </c>
      <c r="F62" s="3">
        <f t="shared" si="46"/>
        <v>2</v>
      </c>
      <c r="G62" s="3">
        <f t="shared" si="46"/>
        <v>2</v>
      </c>
      <c r="H62" s="3">
        <f t="shared" si="46"/>
        <v>2</v>
      </c>
      <c r="I62" s="3">
        <f t="shared" si="46"/>
        <v>2</v>
      </c>
      <c r="J62" s="3">
        <f t="shared" si="46"/>
        <v>1</v>
      </c>
      <c r="K62" s="7">
        <f>SUM(B62:J62)</f>
        <v>20</v>
      </c>
      <c r="M62" s="3" t="s">
        <v>1</v>
      </c>
      <c r="N62" s="3">
        <f>ROUND(-LN((1-N63)/N63),2)</f>
        <v>-2.2000000000000002</v>
      </c>
      <c r="O62" s="3">
        <f t="shared" ref="O62:V62" si="47">ROUND(-LN((1-O63)/O63),2)</f>
        <v>-1.39</v>
      </c>
      <c r="P62" s="3">
        <f t="shared" si="47"/>
        <v>-0.85</v>
      </c>
      <c r="Q62" s="3">
        <f t="shared" si="47"/>
        <v>-0.41</v>
      </c>
      <c r="R62" s="3">
        <f t="shared" si="47"/>
        <v>0</v>
      </c>
      <c r="S62" s="3">
        <f t="shared" si="47"/>
        <v>0.41</v>
      </c>
      <c r="T62" s="3">
        <f t="shared" si="47"/>
        <v>0.85</v>
      </c>
      <c r="U62" s="3">
        <f t="shared" si="47"/>
        <v>1.39</v>
      </c>
      <c r="V62" s="3">
        <f t="shared" si="47"/>
        <v>2.2000000000000002</v>
      </c>
      <c r="W62" s="3"/>
    </row>
    <row r="63" spans="1:23" x14ac:dyDescent="0.2">
      <c r="A63" s="3" t="s">
        <v>11</v>
      </c>
      <c r="B63" s="3">
        <f t="shared" ref="B63:J63" si="48">B5-B30</f>
        <v>1</v>
      </c>
      <c r="C63" s="3">
        <f t="shared" si="48"/>
        <v>1</v>
      </c>
      <c r="D63" s="3">
        <f t="shared" si="48"/>
        <v>1</v>
      </c>
      <c r="E63" s="3">
        <f t="shared" si="48"/>
        <v>1</v>
      </c>
      <c r="F63" s="3">
        <f t="shared" si="48"/>
        <v>2</v>
      </c>
      <c r="G63" s="3">
        <f t="shared" si="48"/>
        <v>1</v>
      </c>
      <c r="H63" s="3">
        <f t="shared" si="48"/>
        <v>1</v>
      </c>
      <c r="I63" s="3">
        <f t="shared" si="48"/>
        <v>1</v>
      </c>
      <c r="J63" s="3">
        <f t="shared" si="48"/>
        <v>6</v>
      </c>
      <c r="K63" s="7">
        <f>SUM(B63:J63)</f>
        <v>15</v>
      </c>
      <c r="M63" s="3" t="s">
        <v>9</v>
      </c>
      <c r="N63" s="8">
        <v>0.1</v>
      </c>
      <c r="O63" s="3">
        <v>0.2</v>
      </c>
      <c r="P63" s="3">
        <v>0.3</v>
      </c>
      <c r="Q63" s="3">
        <v>0.4</v>
      </c>
      <c r="R63" s="3">
        <v>0.5</v>
      </c>
      <c r="S63" s="3">
        <v>0.6</v>
      </c>
      <c r="T63" s="3">
        <v>0.7</v>
      </c>
      <c r="U63" s="3">
        <v>0.8</v>
      </c>
      <c r="V63" s="8">
        <v>0.9</v>
      </c>
      <c r="W63" s="3"/>
    </row>
    <row r="64" spans="1:23" x14ac:dyDescent="0.2">
      <c r="A64" s="3" t="s">
        <v>12</v>
      </c>
      <c r="B64" s="3">
        <f>B62*(B61-0)</f>
        <v>0.30000000000000004</v>
      </c>
      <c r="C64" s="3">
        <f t="shared" ref="C64:J64" si="49">C62*(C61-0)</f>
        <v>0.8</v>
      </c>
      <c r="D64" s="3">
        <f t="shared" si="49"/>
        <v>0.6</v>
      </c>
      <c r="E64" s="3">
        <f t="shared" si="49"/>
        <v>0.8</v>
      </c>
      <c r="F64" s="3">
        <f t="shared" si="49"/>
        <v>1</v>
      </c>
      <c r="G64" s="3">
        <f t="shared" si="49"/>
        <v>1.2</v>
      </c>
      <c r="H64" s="3">
        <f t="shared" si="49"/>
        <v>1.4</v>
      </c>
      <c r="I64" s="3">
        <f t="shared" si="49"/>
        <v>1.6</v>
      </c>
      <c r="J64" s="3">
        <f t="shared" si="49"/>
        <v>0.9</v>
      </c>
      <c r="K64" s="3">
        <f>SUM(B64:J64)</f>
        <v>8.6</v>
      </c>
      <c r="M64" s="3" t="s">
        <v>10</v>
      </c>
      <c r="N64" s="3">
        <f t="shared" ref="N64:V64" si="50">N6-N31</f>
        <v>3</v>
      </c>
      <c r="O64" s="3">
        <f t="shared" si="50"/>
        <v>4</v>
      </c>
      <c r="P64" s="3">
        <f t="shared" si="50"/>
        <v>2</v>
      </c>
      <c r="Q64" s="3">
        <f t="shared" si="50"/>
        <v>2</v>
      </c>
      <c r="R64" s="3">
        <f t="shared" si="50"/>
        <v>2</v>
      </c>
      <c r="S64" s="3">
        <f t="shared" si="50"/>
        <v>2</v>
      </c>
      <c r="T64" s="3">
        <f t="shared" si="50"/>
        <v>2</v>
      </c>
      <c r="U64" s="3">
        <f t="shared" si="50"/>
        <v>2</v>
      </c>
      <c r="V64" s="3">
        <f t="shared" si="50"/>
        <v>1</v>
      </c>
      <c r="W64" s="7">
        <f>SUM(N64:V64)</f>
        <v>20</v>
      </c>
    </row>
    <row r="65" spans="1:23" x14ac:dyDescent="0.2">
      <c r="A65" s="3" t="s">
        <v>13</v>
      </c>
      <c r="B65" s="3">
        <f>B63*(B61-1)</f>
        <v>-0.9</v>
      </c>
      <c r="C65" s="3">
        <f t="shared" ref="C65:J65" si="51">C63*(C61-1)</f>
        <v>-0.8</v>
      </c>
      <c r="D65" s="3">
        <f t="shared" si="51"/>
        <v>-0.7</v>
      </c>
      <c r="E65" s="3">
        <f t="shared" si="51"/>
        <v>-0.6</v>
      </c>
      <c r="F65" s="3">
        <f t="shared" si="51"/>
        <v>-1</v>
      </c>
      <c r="G65" s="3">
        <f t="shared" si="51"/>
        <v>-0.4</v>
      </c>
      <c r="H65" s="3">
        <f t="shared" si="51"/>
        <v>-0.30000000000000004</v>
      </c>
      <c r="I65" s="3">
        <f t="shared" si="51"/>
        <v>-0.19999999999999996</v>
      </c>
      <c r="J65" s="3">
        <f t="shared" si="51"/>
        <v>-0.59999999999999987</v>
      </c>
      <c r="K65" s="3">
        <f>SUM(B65:J65)</f>
        <v>-5.5</v>
      </c>
      <c r="M65" s="3" t="s">
        <v>11</v>
      </c>
      <c r="N65" s="3">
        <f t="shared" ref="N65:V65" si="52">N7-N32</f>
        <v>1</v>
      </c>
      <c r="O65" s="3">
        <f t="shared" si="52"/>
        <v>1</v>
      </c>
      <c r="P65" s="3">
        <f t="shared" si="52"/>
        <v>1</v>
      </c>
      <c r="Q65" s="3">
        <f t="shared" si="52"/>
        <v>1</v>
      </c>
      <c r="R65" s="3">
        <f t="shared" si="52"/>
        <v>2</v>
      </c>
      <c r="S65" s="3">
        <f t="shared" si="52"/>
        <v>1</v>
      </c>
      <c r="T65" s="3">
        <f t="shared" si="52"/>
        <v>1</v>
      </c>
      <c r="U65" s="3">
        <f t="shared" si="52"/>
        <v>1</v>
      </c>
      <c r="V65" s="3">
        <f t="shared" si="52"/>
        <v>6</v>
      </c>
      <c r="W65" s="7">
        <f>SUM(N65:V65)</f>
        <v>15</v>
      </c>
    </row>
    <row r="66" spans="1:23" x14ac:dyDescent="0.2">
      <c r="A66" s="3"/>
      <c r="B66" s="3"/>
      <c r="C66" s="3"/>
      <c r="D66" s="3"/>
      <c r="E66" s="3"/>
      <c r="F66" s="3"/>
      <c r="G66" s="3"/>
      <c r="H66" s="3"/>
      <c r="I66" s="3"/>
      <c r="J66" s="4" t="s">
        <v>3</v>
      </c>
      <c r="K66" s="3">
        <f>SUM(K64:K65)</f>
        <v>3.0999999999999996</v>
      </c>
      <c r="M66" s="3" t="s">
        <v>12</v>
      </c>
      <c r="N66" s="3">
        <f>N64*(N63-0)</f>
        <v>0.30000000000000004</v>
      </c>
      <c r="O66" s="3">
        <f t="shared" ref="O66:V66" si="53">O64*(O63-0)</f>
        <v>0.8</v>
      </c>
      <c r="P66" s="3">
        <f t="shared" si="53"/>
        <v>0.6</v>
      </c>
      <c r="Q66" s="3">
        <f t="shared" si="53"/>
        <v>0.8</v>
      </c>
      <c r="R66" s="3">
        <f t="shared" si="53"/>
        <v>1</v>
      </c>
      <c r="S66" s="3">
        <f t="shared" si="53"/>
        <v>1.2</v>
      </c>
      <c r="T66" s="3">
        <f t="shared" si="53"/>
        <v>1.4</v>
      </c>
      <c r="U66" s="3">
        <f t="shared" si="53"/>
        <v>1.6</v>
      </c>
      <c r="V66" s="3">
        <f t="shared" si="53"/>
        <v>0.9</v>
      </c>
      <c r="W66" s="3">
        <f>SUM(N66:V66)</f>
        <v>8.6</v>
      </c>
    </row>
    <row r="67" spans="1:23" x14ac:dyDescent="0.2">
      <c r="A67" s="3" t="s">
        <v>14</v>
      </c>
      <c r="B67" s="3">
        <f>B62*B61*(1-B61)</f>
        <v>0.27000000000000007</v>
      </c>
      <c r="C67" s="3">
        <f t="shared" ref="C67:J67" si="54">C62*C61*(1-C61)</f>
        <v>0.64000000000000012</v>
      </c>
      <c r="D67" s="3">
        <f t="shared" si="54"/>
        <v>0.42</v>
      </c>
      <c r="E67" s="3">
        <f t="shared" si="54"/>
        <v>0.48</v>
      </c>
      <c r="F67" s="3">
        <f t="shared" si="54"/>
        <v>0.5</v>
      </c>
      <c r="G67" s="3">
        <f t="shared" si="54"/>
        <v>0.48</v>
      </c>
      <c r="H67" s="3">
        <f t="shared" si="54"/>
        <v>0.42000000000000004</v>
      </c>
      <c r="I67" s="3">
        <f t="shared" si="54"/>
        <v>0.31999999999999995</v>
      </c>
      <c r="J67" s="3">
        <f t="shared" si="54"/>
        <v>8.9999999999999983E-2</v>
      </c>
      <c r="K67" s="3">
        <f>SUM(B67:J67)</f>
        <v>3.6199999999999997</v>
      </c>
      <c r="M67" s="3" t="s">
        <v>13</v>
      </c>
      <c r="N67" s="3">
        <f>N65*(N63-1)*N61</f>
        <v>-3.6</v>
      </c>
      <c r="O67" s="3">
        <f t="shared" ref="O67:V67" si="55">O65*(O63-1)*O61</f>
        <v>-3.2</v>
      </c>
      <c r="P67" s="3">
        <f t="shared" si="55"/>
        <v>-2.8</v>
      </c>
      <c r="Q67" s="3">
        <f t="shared" si="55"/>
        <v>-2.4</v>
      </c>
      <c r="R67" s="3">
        <f t="shared" si="55"/>
        <v>-4</v>
      </c>
      <c r="S67" s="3">
        <f t="shared" si="55"/>
        <v>-1.6</v>
      </c>
      <c r="T67" s="3">
        <f t="shared" si="55"/>
        <v>-1.2000000000000002</v>
      </c>
      <c r="U67" s="3">
        <f t="shared" si="55"/>
        <v>-0.79999999999999982</v>
      </c>
      <c r="V67" s="3">
        <f t="shared" si="55"/>
        <v>-2.3999999999999995</v>
      </c>
      <c r="W67" s="3">
        <f>SUM(N67:V67)</f>
        <v>-22</v>
      </c>
    </row>
    <row r="68" spans="1:23" x14ac:dyDescent="0.2">
      <c r="A68" s="3" t="s">
        <v>15</v>
      </c>
      <c r="B68" s="3">
        <f>B63*B61*(1-B61)</f>
        <v>9.0000000000000011E-2</v>
      </c>
      <c r="C68" s="3">
        <f t="shared" ref="C68:J68" si="56">C63*C61*(1-C61)</f>
        <v>0.16000000000000003</v>
      </c>
      <c r="D68" s="3">
        <f t="shared" si="56"/>
        <v>0.21</v>
      </c>
      <c r="E68" s="3">
        <f t="shared" si="56"/>
        <v>0.24</v>
      </c>
      <c r="F68" s="3">
        <f t="shared" si="56"/>
        <v>0.5</v>
      </c>
      <c r="G68" s="3">
        <f t="shared" si="56"/>
        <v>0.24</v>
      </c>
      <c r="H68" s="3">
        <f t="shared" si="56"/>
        <v>0.21000000000000002</v>
      </c>
      <c r="I68" s="3">
        <f t="shared" si="56"/>
        <v>0.15999999999999998</v>
      </c>
      <c r="J68" s="3">
        <f t="shared" si="56"/>
        <v>0.53999999999999992</v>
      </c>
      <c r="K68" s="3">
        <f>SUM(B68:J68)</f>
        <v>2.35</v>
      </c>
      <c r="M68" s="3"/>
      <c r="N68" s="3"/>
      <c r="O68" s="3"/>
      <c r="P68" s="3"/>
      <c r="Q68" s="3"/>
      <c r="R68" s="3"/>
      <c r="S68" s="3"/>
      <c r="T68" s="3"/>
      <c r="U68" s="3"/>
      <c r="V68" s="4" t="s">
        <v>3</v>
      </c>
      <c r="W68" s="3">
        <f>SUM(W66:W67)</f>
        <v>-13.4</v>
      </c>
    </row>
    <row r="69" spans="1:23" x14ac:dyDescent="0.2">
      <c r="A69" s="3"/>
      <c r="B69" s="3"/>
      <c r="C69" s="3"/>
      <c r="D69" s="3"/>
      <c r="E69" s="3"/>
      <c r="F69" s="3"/>
      <c r="G69" s="3"/>
      <c r="H69" s="3"/>
      <c r="I69" s="3"/>
      <c r="J69" s="4" t="s">
        <v>4</v>
      </c>
      <c r="K69" s="3">
        <f>SUM(K67:K68)</f>
        <v>5.97</v>
      </c>
      <c r="M69" s="3" t="s">
        <v>14</v>
      </c>
      <c r="N69" s="3">
        <f>N64*N63*(1-N63)</f>
        <v>0.27000000000000007</v>
      </c>
      <c r="O69" s="3">
        <f t="shared" ref="O69:V69" si="57">O64*O63*(1-O63)</f>
        <v>0.64000000000000012</v>
      </c>
      <c r="P69" s="3">
        <f t="shared" si="57"/>
        <v>0.42</v>
      </c>
      <c r="Q69" s="3">
        <f t="shared" si="57"/>
        <v>0.48</v>
      </c>
      <c r="R69" s="3">
        <f t="shared" si="57"/>
        <v>0.5</v>
      </c>
      <c r="S69" s="3">
        <f t="shared" si="57"/>
        <v>0.48</v>
      </c>
      <c r="T69" s="3">
        <f t="shared" si="57"/>
        <v>0.42000000000000004</v>
      </c>
      <c r="U69" s="3">
        <f t="shared" si="57"/>
        <v>0.31999999999999995</v>
      </c>
      <c r="V69" s="3">
        <f t="shared" si="57"/>
        <v>8.9999999999999983E-2</v>
      </c>
      <c r="W69" s="3">
        <f>SUM(N69:V69)</f>
        <v>3.6199999999999997</v>
      </c>
    </row>
    <row r="70" spans="1:23" x14ac:dyDescent="0.2">
      <c r="A70" s="3"/>
      <c r="B70" s="3"/>
      <c r="C70" s="3"/>
      <c r="D70" s="3"/>
      <c r="E70" s="3"/>
      <c r="F70" s="3"/>
      <c r="G70" s="3"/>
      <c r="H70" s="3"/>
      <c r="I70" s="3" t="s">
        <v>5</v>
      </c>
      <c r="J70" s="5" t="s">
        <v>6</v>
      </c>
      <c r="K70" s="3">
        <f>-K66*K66/(K69+1)</f>
        <v>-1.3787661406025822</v>
      </c>
      <c r="M70" s="3" t="s">
        <v>15</v>
      </c>
      <c r="N70" s="3">
        <f>N65*N63*(1-N63)*N61</f>
        <v>0.36000000000000004</v>
      </c>
      <c r="O70" s="3">
        <f t="shared" ref="O70:V70" si="58">O65*O63*(1-O63)*O61</f>
        <v>0.64000000000000012</v>
      </c>
      <c r="P70" s="3">
        <f t="shared" si="58"/>
        <v>0.84</v>
      </c>
      <c r="Q70" s="3">
        <f t="shared" si="58"/>
        <v>0.96</v>
      </c>
      <c r="R70" s="3">
        <f t="shared" si="58"/>
        <v>2</v>
      </c>
      <c r="S70" s="3">
        <f t="shared" si="58"/>
        <v>0.96</v>
      </c>
      <c r="T70" s="3">
        <f t="shared" si="58"/>
        <v>0.84000000000000008</v>
      </c>
      <c r="U70" s="3">
        <f t="shared" si="58"/>
        <v>0.6399999999999999</v>
      </c>
      <c r="V70" s="3">
        <f t="shared" si="58"/>
        <v>2.1599999999999997</v>
      </c>
      <c r="W70" s="3">
        <f>SUM(N70:V70)</f>
        <v>9.4</v>
      </c>
    </row>
    <row r="71" spans="1:23" x14ac:dyDescent="0.2">
      <c r="A71" s="3"/>
      <c r="B71" s="3"/>
      <c r="C71" s="3"/>
      <c r="D71" s="3"/>
      <c r="E71" s="3"/>
      <c r="F71" s="3"/>
      <c r="G71" s="3"/>
      <c r="H71" s="3"/>
      <c r="I71" s="3" t="s">
        <v>7</v>
      </c>
      <c r="J71" s="5" t="s">
        <v>8</v>
      </c>
      <c r="K71" s="3">
        <f>-K66/(K69+1)</f>
        <v>-0.44476327116212333</v>
      </c>
      <c r="M71" s="3"/>
      <c r="N71" s="3"/>
      <c r="O71" s="3"/>
      <c r="P71" s="3"/>
      <c r="Q71" s="3"/>
      <c r="R71" s="3"/>
      <c r="S71" s="3"/>
      <c r="T71" s="3"/>
      <c r="U71" s="3"/>
      <c r="V71" s="4" t="s">
        <v>4</v>
      </c>
      <c r="W71" s="3">
        <f>SUM(W69:W70)</f>
        <v>13.02</v>
      </c>
    </row>
    <row r="72" spans="1:23" x14ac:dyDescent="0.2">
      <c r="I72" t="s">
        <v>26</v>
      </c>
      <c r="J72" s="2" t="s">
        <v>27</v>
      </c>
      <c r="K72">
        <f>K71*0.3</f>
        <v>-0.13342898134863698</v>
      </c>
      <c r="M72" s="3"/>
      <c r="N72" s="3"/>
      <c r="O72" s="3"/>
      <c r="P72" s="3"/>
      <c r="Q72" s="3"/>
      <c r="R72" s="3"/>
      <c r="S72" s="3"/>
      <c r="T72" s="3"/>
      <c r="U72" s="3" t="s">
        <v>5</v>
      </c>
      <c r="V72" s="5" t="s">
        <v>6</v>
      </c>
      <c r="W72" s="3">
        <f>-W68*W68/(W71+1)</f>
        <v>-12.807417974322398</v>
      </c>
    </row>
    <row r="73" spans="1:23" x14ac:dyDescent="0.2">
      <c r="M73" s="3"/>
      <c r="N73" s="3"/>
      <c r="O73" s="3"/>
      <c r="P73" s="3"/>
      <c r="Q73" s="3"/>
      <c r="R73" s="3"/>
      <c r="S73" s="3"/>
      <c r="T73" s="3"/>
      <c r="U73" s="3" t="s">
        <v>7</v>
      </c>
      <c r="V73" s="5" t="s">
        <v>8</v>
      </c>
      <c r="W73" s="3">
        <f>-W68/(W71+1)</f>
        <v>0.9557774607703281</v>
      </c>
    </row>
    <row r="74" spans="1:23" x14ac:dyDescent="0.2">
      <c r="M74" s="3"/>
      <c r="N74" s="3"/>
      <c r="O74" s="3"/>
      <c r="P74" s="3"/>
      <c r="Q74" s="3"/>
      <c r="R74" s="3"/>
      <c r="S74" s="3"/>
      <c r="T74" s="3"/>
      <c r="U74" s="3" t="s">
        <v>25</v>
      </c>
      <c r="V74" s="3"/>
      <c r="W74" s="3">
        <f>W73*0.3</f>
        <v>0.28673323823109842</v>
      </c>
    </row>
    <row r="75" spans="1:23" x14ac:dyDescent="0.2">
      <c r="W75" s="3"/>
    </row>
    <row r="76" spans="1:23" x14ac:dyDescent="0.2">
      <c r="A76" t="s">
        <v>48</v>
      </c>
      <c r="B76">
        <f t="shared" ref="B76:J76" si="59">B60+$K$71</f>
        <v>-2.6447632711621236</v>
      </c>
      <c r="C76">
        <f t="shared" si="59"/>
        <v>-1.8347632711621231</v>
      </c>
      <c r="D76">
        <f t="shared" si="59"/>
        <v>-1.2947632711621233</v>
      </c>
      <c r="E76">
        <f t="shared" si="59"/>
        <v>-0.85476327116212336</v>
      </c>
      <c r="F76">
        <f t="shared" si="59"/>
        <v>-0.44476327116212333</v>
      </c>
      <c r="G76">
        <f t="shared" si="59"/>
        <v>-3.4763271162123355E-2</v>
      </c>
      <c r="H76">
        <f t="shared" si="59"/>
        <v>0.40523672883787665</v>
      </c>
      <c r="I76">
        <f t="shared" si="59"/>
        <v>0.94523672883787657</v>
      </c>
      <c r="J76">
        <f t="shared" si="59"/>
        <v>1.7552367288378767</v>
      </c>
      <c r="M76" s="3" t="s">
        <v>17</v>
      </c>
      <c r="N76" s="3">
        <f t="shared" ref="N76:V76" si="60">N62+$W$73</f>
        <v>-1.2442225392296722</v>
      </c>
      <c r="O76" s="3">
        <f t="shared" si="60"/>
        <v>-0.4342225392296718</v>
      </c>
      <c r="P76" s="3">
        <f t="shared" si="60"/>
        <v>0.10577746077032812</v>
      </c>
      <c r="Q76" s="3">
        <f t="shared" si="60"/>
        <v>0.54577746077032807</v>
      </c>
      <c r="R76" s="3">
        <f t="shared" si="60"/>
        <v>0.9557774607703281</v>
      </c>
      <c r="S76" s="3">
        <f t="shared" si="60"/>
        <v>1.3657774607703281</v>
      </c>
      <c r="T76" s="3">
        <f t="shared" si="60"/>
        <v>1.8057774607703281</v>
      </c>
      <c r="U76" s="3">
        <f t="shared" si="60"/>
        <v>2.3457774607703281</v>
      </c>
      <c r="V76" s="3">
        <f t="shared" si="60"/>
        <v>3.1557774607703282</v>
      </c>
      <c r="W76" s="3"/>
    </row>
    <row r="77" spans="1:23" x14ac:dyDescent="0.2">
      <c r="A77" t="s">
        <v>49</v>
      </c>
      <c r="B77" s="23">
        <f>ROUND(1/(1+POWER(2.718,-B76)),3)</f>
        <v>6.6000000000000003E-2</v>
      </c>
      <c r="C77" s="9">
        <f t="shared" ref="C77:J77" si="61">ROUND(1/(1+POWER(2.718,-C76)),3)</f>
        <v>0.13800000000000001</v>
      </c>
      <c r="D77" s="9">
        <f t="shared" si="61"/>
        <v>0.215</v>
      </c>
      <c r="E77" s="9">
        <f t="shared" si="61"/>
        <v>0.29799999999999999</v>
      </c>
      <c r="F77" s="9">
        <f t="shared" si="61"/>
        <v>0.39100000000000001</v>
      </c>
      <c r="G77" s="9">
        <f t="shared" si="61"/>
        <v>0.49099999999999999</v>
      </c>
      <c r="H77" s="9">
        <f t="shared" si="61"/>
        <v>0.6</v>
      </c>
      <c r="I77" s="9">
        <f t="shared" si="61"/>
        <v>0.72</v>
      </c>
      <c r="J77" s="23">
        <f t="shared" si="61"/>
        <v>0.85299999999999998</v>
      </c>
      <c r="M77" s="3" t="s">
        <v>20</v>
      </c>
      <c r="N77" s="23">
        <f>ROUND(1/(1+POWER(2.718,-N76)),3)</f>
        <v>0.224</v>
      </c>
      <c r="O77" s="12">
        <f t="shared" ref="O77:V77" si="62">ROUND(1/(1+POWER(2.718,-O76)),3)</f>
        <v>0.39300000000000002</v>
      </c>
      <c r="P77" s="12">
        <f t="shared" si="62"/>
        <v>0.52600000000000002</v>
      </c>
      <c r="Q77" s="12">
        <f t="shared" si="62"/>
        <v>0.63300000000000001</v>
      </c>
      <c r="R77" s="12">
        <f t="shared" si="62"/>
        <v>0.72199999999999998</v>
      </c>
      <c r="S77" s="12">
        <f t="shared" si="62"/>
        <v>0.79700000000000004</v>
      </c>
      <c r="T77" s="12">
        <f t="shared" si="62"/>
        <v>0.85899999999999999</v>
      </c>
      <c r="U77" s="12">
        <f t="shared" si="62"/>
        <v>0.91300000000000003</v>
      </c>
      <c r="V77" s="23">
        <f t="shared" si="62"/>
        <v>0.95899999999999996</v>
      </c>
    </row>
    <row r="78" spans="1:23" x14ac:dyDescent="0.2">
      <c r="A78" t="s">
        <v>50</v>
      </c>
      <c r="B78">
        <f t="shared" ref="B78:J78" si="63">B60+$K$72</f>
        <v>-2.3334289813486371</v>
      </c>
      <c r="C78">
        <f t="shared" si="63"/>
        <v>-1.5234289813486368</v>
      </c>
      <c r="D78">
        <f t="shared" si="63"/>
        <v>-0.98342898134863699</v>
      </c>
      <c r="E78">
        <f t="shared" si="63"/>
        <v>-0.54342898134863693</v>
      </c>
      <c r="F78">
        <f t="shared" si="63"/>
        <v>-0.13342898134863698</v>
      </c>
      <c r="G78">
        <f t="shared" si="63"/>
        <v>0.27657101865136302</v>
      </c>
      <c r="H78">
        <f t="shared" si="63"/>
        <v>0.71657101865136297</v>
      </c>
      <c r="I78">
        <f t="shared" si="63"/>
        <v>1.256571018651363</v>
      </c>
      <c r="J78">
        <f t="shared" si="63"/>
        <v>2.0665710186513633</v>
      </c>
      <c r="M78" s="3" t="s">
        <v>17</v>
      </c>
      <c r="N78" s="3">
        <f t="shared" ref="N78:V78" si="64">N62+$W$74</f>
        <v>-1.9132667617689019</v>
      </c>
      <c r="O78" s="3">
        <f t="shared" si="64"/>
        <v>-1.1032667617689014</v>
      </c>
      <c r="P78" s="3">
        <f t="shared" si="64"/>
        <v>-0.56326676176890156</v>
      </c>
      <c r="Q78" s="3">
        <f t="shared" si="64"/>
        <v>-0.12326676176890156</v>
      </c>
      <c r="R78" s="3">
        <f t="shared" si="64"/>
        <v>0.28673323823109842</v>
      </c>
      <c r="S78" s="3">
        <f t="shared" si="64"/>
        <v>0.69673323823109845</v>
      </c>
      <c r="T78" s="3">
        <f t="shared" si="64"/>
        <v>1.1367332382310984</v>
      </c>
      <c r="U78" s="3">
        <f t="shared" si="64"/>
        <v>1.6767332382310984</v>
      </c>
      <c r="V78" s="3">
        <f t="shared" si="64"/>
        <v>2.4867332382310985</v>
      </c>
    </row>
    <row r="79" spans="1:23" x14ac:dyDescent="0.2">
      <c r="A79" t="s">
        <v>51</v>
      </c>
      <c r="B79" s="24">
        <f t="shared" ref="B79:J79" si="65">ROUND(1/(1+POWER(2.718,-B78)),3)</f>
        <v>8.7999999999999995E-2</v>
      </c>
      <c r="C79" s="10">
        <f t="shared" si="65"/>
        <v>0.17899999999999999</v>
      </c>
      <c r="D79" s="10">
        <f t="shared" si="65"/>
        <v>0.27200000000000002</v>
      </c>
      <c r="E79" s="10">
        <f t="shared" si="65"/>
        <v>0.36699999999999999</v>
      </c>
      <c r="F79" s="10">
        <f t="shared" si="65"/>
        <v>0.46700000000000003</v>
      </c>
      <c r="G79" s="10">
        <f t="shared" si="65"/>
        <v>0.56899999999999995</v>
      </c>
      <c r="H79" s="10">
        <f t="shared" si="65"/>
        <v>0.67200000000000004</v>
      </c>
      <c r="I79" s="10">
        <f t="shared" si="65"/>
        <v>0.77800000000000002</v>
      </c>
      <c r="J79" s="24">
        <f t="shared" si="65"/>
        <v>0.88800000000000001</v>
      </c>
      <c r="M79" s="3" t="s">
        <v>20</v>
      </c>
      <c r="N79" s="24">
        <f>ROUND(1/(1+POWER(2.718,-N78)),3)</f>
        <v>0.129</v>
      </c>
      <c r="O79" s="11">
        <f t="shared" ref="O79:V79" si="66">ROUND(1/(1+POWER(2.718,-O78)),3)</f>
        <v>0.249</v>
      </c>
      <c r="P79" s="11">
        <f t="shared" si="66"/>
        <v>0.36299999999999999</v>
      </c>
      <c r="Q79" s="11">
        <f t="shared" si="66"/>
        <v>0.46899999999999997</v>
      </c>
      <c r="R79" s="11">
        <f t="shared" si="66"/>
        <v>0.57099999999999995</v>
      </c>
      <c r="S79" s="11">
        <f t="shared" si="66"/>
        <v>0.66700000000000004</v>
      </c>
      <c r="T79" s="11">
        <f t="shared" si="66"/>
        <v>0.75700000000000001</v>
      </c>
      <c r="U79" s="11">
        <f t="shared" si="66"/>
        <v>0.84199999999999997</v>
      </c>
      <c r="V79" s="24">
        <f t="shared" si="66"/>
        <v>0.92300000000000004</v>
      </c>
    </row>
    <row r="81" spans="1:23" x14ac:dyDescent="0.2">
      <c r="A81" s="6" t="s">
        <v>55</v>
      </c>
      <c r="M81" s="6" t="s">
        <v>55</v>
      </c>
    </row>
    <row r="82" spans="1:23" x14ac:dyDescent="0.2">
      <c r="A82" s="3" t="s">
        <v>52</v>
      </c>
      <c r="B82">
        <f t="shared" ref="B82:J82" si="67">B63*LN(B77)</f>
        <v>-2.7181005369557116</v>
      </c>
      <c r="C82">
        <f t="shared" si="67"/>
        <v>-1.9805015938249322</v>
      </c>
      <c r="D82">
        <f t="shared" si="67"/>
        <v>-1.5371172508544744</v>
      </c>
      <c r="E82">
        <f t="shared" si="67"/>
        <v>-1.2106617924767327</v>
      </c>
      <c r="F82">
        <f t="shared" si="67"/>
        <v>-1.8780954379935424</v>
      </c>
      <c r="G82">
        <f t="shared" si="67"/>
        <v>-0.71131115118761645</v>
      </c>
      <c r="H82">
        <f t="shared" si="67"/>
        <v>-0.51082562376599072</v>
      </c>
      <c r="I82">
        <f t="shared" si="67"/>
        <v>-0.3285040669720361</v>
      </c>
      <c r="J82">
        <f t="shared" si="67"/>
        <v>-0.95397438894274766</v>
      </c>
      <c r="K82">
        <f>SUM(B82:J82)</f>
        <v>-11.829091842973781</v>
      </c>
      <c r="M82" s="3" t="s">
        <v>52</v>
      </c>
      <c r="N82">
        <f t="shared" ref="N82:V82" si="68">N65*LN(N77)</f>
        <v>-1.4961092271270973</v>
      </c>
      <c r="O82">
        <f t="shared" si="68"/>
        <v>-0.93394566711287574</v>
      </c>
      <c r="P82">
        <f t="shared" si="68"/>
        <v>-0.64245406624442714</v>
      </c>
      <c r="Q82">
        <f t="shared" si="68"/>
        <v>-0.45728485683796083</v>
      </c>
      <c r="R82">
        <f t="shared" si="68"/>
        <v>-0.65146028017862168</v>
      </c>
      <c r="S82">
        <f t="shared" si="68"/>
        <v>-0.22690060019192196</v>
      </c>
      <c r="T82">
        <f t="shared" si="68"/>
        <v>-0.15198635699788171</v>
      </c>
      <c r="U82">
        <f t="shared" si="68"/>
        <v>-9.1019398387168549E-2</v>
      </c>
      <c r="V82">
        <f t="shared" si="68"/>
        <v>-0.25118522459219322</v>
      </c>
      <c r="W82">
        <f>SUM(N82:V82)</f>
        <v>-4.9023456776701479</v>
      </c>
    </row>
    <row r="83" spans="1:23" x14ac:dyDescent="0.2">
      <c r="A83" s="3" t="s">
        <v>53</v>
      </c>
      <c r="B83">
        <f t="shared" ref="B83:J83" si="69">B62*LN(1-B77)</f>
        <v>-0.20483652225988347</v>
      </c>
      <c r="C83">
        <f t="shared" si="69"/>
        <v>-0.59400003327377582</v>
      </c>
      <c r="D83">
        <f t="shared" si="69"/>
        <v>-0.48414312239945717</v>
      </c>
      <c r="E83">
        <f t="shared" si="69"/>
        <v>-0.707643749912652</v>
      </c>
      <c r="F83">
        <f t="shared" si="69"/>
        <v>-0.99187402254448009</v>
      </c>
      <c r="G83">
        <f t="shared" si="69"/>
        <v>-1.3506145248632286</v>
      </c>
      <c r="H83">
        <f t="shared" si="69"/>
        <v>-1.83258146374831</v>
      </c>
      <c r="I83">
        <f t="shared" si="69"/>
        <v>-2.5459313516257747</v>
      </c>
      <c r="J83">
        <f t="shared" si="69"/>
        <v>-1.9173226922034006</v>
      </c>
      <c r="K83">
        <f>SUM(B83:J83)</f>
        <v>-10.628947482830963</v>
      </c>
      <c r="M83" s="3" t="s">
        <v>53</v>
      </c>
      <c r="N83">
        <f t="shared" ref="N83:V83" si="70">N64*LN(1-N77)</f>
        <v>-0.76080827639675475</v>
      </c>
      <c r="O83">
        <f t="shared" si="70"/>
        <v>-1.9969059516905552</v>
      </c>
      <c r="P83">
        <f t="shared" si="70"/>
        <v>-1.4930959145741212</v>
      </c>
      <c r="Q83">
        <f t="shared" si="70"/>
        <v>-2.0047868618551337</v>
      </c>
      <c r="R83">
        <f t="shared" si="70"/>
        <v>-2.5602683305829999</v>
      </c>
      <c r="S83">
        <f t="shared" si="70"/>
        <v>-3.1890985998806998</v>
      </c>
      <c r="T83">
        <f t="shared" si="70"/>
        <v>-3.9179907772079372</v>
      </c>
      <c r="U83">
        <f t="shared" si="70"/>
        <v>-4.8836943206551071</v>
      </c>
      <c r="V83">
        <f t="shared" si="70"/>
        <v>-3.1941832122778284</v>
      </c>
      <c r="W83">
        <f>SUM(N83:V83)</f>
        <v>-24.000832245121135</v>
      </c>
    </row>
    <row r="84" spans="1:23" x14ac:dyDescent="0.2">
      <c r="J84" t="s">
        <v>28</v>
      </c>
      <c r="K84" s="22">
        <f>-SUM(K82:K83)</f>
        <v>22.458039325804744</v>
      </c>
      <c r="V84" t="s">
        <v>28</v>
      </c>
      <c r="W84" s="22">
        <f>-SUM(W82:W83)</f>
        <v>28.903177922791283</v>
      </c>
    </row>
    <row r="85" spans="1:23" x14ac:dyDescent="0.2">
      <c r="A85" s="6" t="s">
        <v>54</v>
      </c>
      <c r="M85" s="6" t="s">
        <v>54</v>
      </c>
    </row>
    <row r="86" spans="1:23" x14ac:dyDescent="0.2">
      <c r="A86" t="s">
        <v>52</v>
      </c>
      <c r="B86">
        <f t="shared" ref="B86:J86" si="71">B63*LN(B79)</f>
        <v>-2.4304184645039308</v>
      </c>
      <c r="C86">
        <f t="shared" si="71"/>
        <v>-1.7203694731413821</v>
      </c>
      <c r="D86">
        <f t="shared" si="71"/>
        <v>-1.3019532126861397</v>
      </c>
      <c r="E86">
        <f t="shared" si="71"/>
        <v>-1.0023934309275668</v>
      </c>
      <c r="F86">
        <f t="shared" si="71"/>
        <v>-1.5228520426264793</v>
      </c>
      <c r="G86">
        <f t="shared" si="71"/>
        <v>-0.56387484485580619</v>
      </c>
      <c r="H86">
        <f t="shared" si="71"/>
        <v>-0.39749693845898743</v>
      </c>
      <c r="I86">
        <f t="shared" si="71"/>
        <v>-0.25102875480374542</v>
      </c>
      <c r="J86">
        <f t="shared" si="71"/>
        <v>-0.71270121593980185</v>
      </c>
      <c r="K86">
        <f>SUM(B86:J86)</f>
        <v>-9.9030883779438401</v>
      </c>
      <c r="M86" t="s">
        <v>52</v>
      </c>
      <c r="N86">
        <f t="shared" ref="N86:V86" si="72">N65*LN(N79)</f>
        <v>-2.0479428746204649</v>
      </c>
      <c r="O86">
        <f t="shared" si="72"/>
        <v>-1.3903023825174294</v>
      </c>
      <c r="P86">
        <f t="shared" si="72"/>
        <v>-1.0133524447172864</v>
      </c>
      <c r="Q86">
        <f t="shared" si="72"/>
        <v>-0.75715251053585775</v>
      </c>
      <c r="R86">
        <f t="shared" si="72"/>
        <v>-1.1207321386522537</v>
      </c>
      <c r="S86">
        <f t="shared" si="72"/>
        <v>-0.40496523306651327</v>
      </c>
      <c r="T86">
        <f t="shared" si="72"/>
        <v>-0.27839202554468828</v>
      </c>
      <c r="U86">
        <f t="shared" si="72"/>
        <v>-0.17197526473981037</v>
      </c>
      <c r="V86">
        <f t="shared" si="72"/>
        <v>-0.48075626687570916</v>
      </c>
      <c r="W86">
        <f>SUM(N86:V86)</f>
        <v>-7.6655711412700134</v>
      </c>
    </row>
    <row r="87" spans="1:23" x14ac:dyDescent="0.2">
      <c r="A87" t="s">
        <v>53</v>
      </c>
      <c r="B87">
        <f t="shared" ref="B87:J87" si="73">B62*LN(1-B79)</f>
        <v>-0.27634586672341688</v>
      </c>
      <c r="C87">
        <f t="shared" si="73"/>
        <v>-0.7889286781188356</v>
      </c>
      <c r="D87">
        <f t="shared" si="73"/>
        <v>-0.63490846157090219</v>
      </c>
      <c r="E87">
        <f t="shared" si="73"/>
        <v>-0.91456971367592166</v>
      </c>
      <c r="F87">
        <f t="shared" si="73"/>
        <v>-1.2584677096325854</v>
      </c>
      <c r="G87">
        <f t="shared" si="73"/>
        <v>-1.6832943777567784</v>
      </c>
      <c r="H87">
        <f t="shared" si="73"/>
        <v>-2.2294833411959867</v>
      </c>
      <c r="I87">
        <f t="shared" si="73"/>
        <v>-3.0101557942197155</v>
      </c>
      <c r="J87">
        <f t="shared" si="73"/>
        <v>-2.1892564076870427</v>
      </c>
      <c r="K87">
        <f>SUM(B87:J87)</f>
        <v>-12.985410350581184</v>
      </c>
      <c r="M87" t="s">
        <v>53</v>
      </c>
      <c r="N87">
        <f t="shared" ref="N87:V87" si="74">N64*LN(1-N79)</f>
        <v>-0.41433990638890283</v>
      </c>
      <c r="O87">
        <f t="shared" si="74"/>
        <v>-1.1453985088720093</v>
      </c>
      <c r="P87">
        <f t="shared" si="74"/>
        <v>-0.90197124681994734</v>
      </c>
      <c r="Q87">
        <f t="shared" si="74"/>
        <v>-1.2659865154803964</v>
      </c>
      <c r="R87">
        <f t="shared" si="74"/>
        <v>-1.6925967201082399</v>
      </c>
      <c r="S87">
        <f t="shared" si="74"/>
        <v>-2.1992255780033867</v>
      </c>
      <c r="T87">
        <f t="shared" si="74"/>
        <v>-2.8293876712831771</v>
      </c>
      <c r="U87">
        <f t="shared" si="74"/>
        <v>-3.6903204919103403</v>
      </c>
      <c r="V87">
        <f t="shared" si="74"/>
        <v>-2.5639498571284536</v>
      </c>
      <c r="W87">
        <f>SUM(N87:V87)</f>
        <v>-16.703176495994853</v>
      </c>
    </row>
    <row r="88" spans="1:23" x14ac:dyDescent="0.2">
      <c r="J88" t="s">
        <v>28</v>
      </c>
      <c r="K88" s="22">
        <f>-SUM(K86:K87)</f>
        <v>22.888498728525022</v>
      </c>
      <c r="V88" t="s">
        <v>31</v>
      </c>
      <c r="W88" s="22">
        <f>-SUM(W86:W87)</f>
        <v>24.368747637264867</v>
      </c>
    </row>
    <row r="90" spans="1:23" x14ac:dyDescent="0.2">
      <c r="I90" t="s">
        <v>36</v>
      </c>
      <c r="K90" s="22">
        <f>K52+K84</f>
        <v>38.796586072473417</v>
      </c>
      <c r="U90" t="s">
        <v>36</v>
      </c>
      <c r="W90" s="22">
        <f>W52+W84</f>
        <v>47.964335732422384</v>
      </c>
    </row>
    <row r="91" spans="1:23" x14ac:dyDescent="0.2">
      <c r="I91" s="16" t="s">
        <v>37</v>
      </c>
      <c r="J91" s="16"/>
      <c r="K91" s="22">
        <f>K56+K88</f>
        <v>51.796791022548376</v>
      </c>
      <c r="U91" s="16" t="s">
        <v>37</v>
      </c>
      <c r="V91" s="16"/>
      <c r="W91" s="22">
        <f>W56+W88</f>
        <v>55.052542866560927</v>
      </c>
    </row>
    <row r="92" spans="1:23" x14ac:dyDescent="0.2">
      <c r="I92" t="s">
        <v>38</v>
      </c>
      <c r="K92" s="22">
        <f>K18</f>
        <v>61.379998299763699</v>
      </c>
      <c r="U92" t="s">
        <v>38</v>
      </c>
      <c r="W92" s="22">
        <f>W18</f>
        <v>61.379998299763699</v>
      </c>
    </row>
  </sheetData>
  <mergeCells count="8">
    <mergeCell ref="N14:P14"/>
    <mergeCell ref="B59:J59"/>
    <mergeCell ref="N59:V59"/>
    <mergeCell ref="N1:V1"/>
    <mergeCell ref="B26:J26"/>
    <mergeCell ref="B13:D13"/>
    <mergeCell ref="N26:V26"/>
    <mergeCell ref="B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0C0F-8343-6944-92A9-3F3F6ED207E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2020-02-26T06:03:44Z</dcterms:created>
  <dcterms:modified xsi:type="dcterms:W3CDTF">2020-03-14T08:43:27Z</dcterms:modified>
</cp:coreProperties>
</file>